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9B73BFC-6F95-4CF8-98D8-8F2862C1D71D}" xr6:coauthVersionLast="47" xr6:coauthVersionMax="47" xr10:uidLastSave="{00000000-0000-0000-0000-000000000000}"/>
  <bookViews>
    <workbookView xWindow="-120" yWindow="-120" windowWidth="29040" windowHeight="15720" firstSheet="15" activeTab="15" xr2:uid="{00000000-000D-0000-FFFF-FFFF00000000}"/>
  </bookViews>
  <sheets>
    <sheet name="Hoja 1" sheetId="1" state="hidden" r:id="rId1"/>
    <sheet name="280126" sheetId="2" state="hidden" r:id="rId2"/>
    <sheet name="230226" sheetId="3" state="hidden" r:id="rId3"/>
    <sheet name="110326" sheetId="4" state="hidden" r:id="rId4"/>
    <sheet name="250326" sheetId="5" state="hidden" r:id="rId5"/>
    <sheet name="100426" sheetId="6" state="hidden" r:id="rId6"/>
    <sheet name="220426" sheetId="7" state="hidden" r:id="rId7"/>
    <sheet name="200526" sheetId="8" state="hidden" r:id="rId8"/>
    <sheet name="020626" sheetId="9" state="hidden" r:id="rId9"/>
    <sheet name="060626" sheetId="10" state="hidden" r:id="rId10"/>
    <sheet name="170626" sheetId="11" state="hidden" r:id="rId11"/>
    <sheet name="010726" sheetId="12" state="hidden" r:id="rId12"/>
    <sheet name="010726 ph kepler" sheetId="13" state="hidden" r:id="rId13"/>
    <sheet name="140726" sheetId="14" state="hidden" r:id="rId14"/>
    <sheet name="140726 ph k." sheetId="15" state="hidden" r:id="rId15"/>
    <sheet name="280726" sheetId="16" r:id="rId16"/>
    <sheet name="280726 PH.K.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80" i="16" l="1"/>
  <c r="AC180" i="16" s="1"/>
  <c r="X180" i="16"/>
  <c r="T180" i="16"/>
  <c r="O180" i="16"/>
  <c r="M180" i="16"/>
  <c r="N180" i="16" s="1"/>
  <c r="X179" i="16"/>
  <c r="T179" i="16"/>
  <c r="O179" i="16"/>
  <c r="AB179" i="16" s="1"/>
  <c r="AC179" i="16" s="1"/>
  <c r="M179" i="16"/>
  <c r="N179" i="16" s="1"/>
  <c r="Z178" i="16"/>
  <c r="AA178" i="16" s="1"/>
  <c r="AD178" i="16" s="1"/>
  <c r="X178" i="16"/>
  <c r="T178" i="16"/>
  <c r="O178" i="16"/>
  <c r="AB178" i="16" s="1"/>
  <c r="AC178" i="16" s="1"/>
  <c r="N178" i="16"/>
  <c r="P178" i="16" s="1"/>
  <c r="K178" i="16" s="1"/>
  <c r="J178" i="16" s="1"/>
  <c r="M178" i="16"/>
  <c r="X177" i="16"/>
  <c r="T177" i="16"/>
  <c r="O177" i="16"/>
  <c r="AB177" i="16" s="1"/>
  <c r="AC177" i="16" s="1"/>
  <c r="M177" i="16"/>
  <c r="N177" i="16" s="1"/>
  <c r="AB176" i="16"/>
  <c r="AC176" i="16" s="1"/>
  <c r="X176" i="16"/>
  <c r="T176" i="16"/>
  <c r="O176" i="16"/>
  <c r="M176" i="16"/>
  <c r="N176" i="16" s="1"/>
  <c r="X175" i="16"/>
  <c r="T175" i="16"/>
  <c r="O175" i="16"/>
  <c r="AB175" i="16" s="1"/>
  <c r="AC175" i="16" s="1"/>
  <c r="N175" i="16"/>
  <c r="M175" i="16"/>
  <c r="X174" i="16"/>
  <c r="T174" i="16"/>
  <c r="O174" i="16"/>
  <c r="AB174" i="16" s="1"/>
  <c r="AC174" i="16" s="1"/>
  <c r="M174" i="16"/>
  <c r="N174" i="16" s="1"/>
  <c r="X173" i="16"/>
  <c r="T173" i="16"/>
  <c r="P173" i="16"/>
  <c r="O173" i="16"/>
  <c r="AB173" i="16" s="1"/>
  <c r="AC173" i="16" s="1"/>
  <c r="N173" i="16"/>
  <c r="Z173" i="16" s="1"/>
  <c r="AA173" i="16" s="1"/>
  <c r="M173" i="16"/>
  <c r="K173" i="16"/>
  <c r="J173" i="16" s="1"/>
  <c r="X172" i="16"/>
  <c r="T172" i="16"/>
  <c r="O172" i="16"/>
  <c r="AB172" i="16" s="1"/>
  <c r="AC172" i="16" s="1"/>
  <c r="M172" i="16"/>
  <c r="N172" i="16" s="1"/>
  <c r="AB171" i="16"/>
  <c r="AC171" i="16" s="1"/>
  <c r="X171" i="16"/>
  <c r="T171" i="16"/>
  <c r="O171" i="16"/>
  <c r="N171" i="16"/>
  <c r="M171" i="16"/>
  <c r="Z170" i="16"/>
  <c r="AA170" i="16" s="1"/>
  <c r="X170" i="16"/>
  <c r="T170" i="16"/>
  <c r="O170" i="16"/>
  <c r="AB170" i="16" s="1"/>
  <c r="AC170" i="16" s="1"/>
  <c r="M170" i="16"/>
  <c r="N170" i="16" s="1"/>
  <c r="P170" i="16" s="1"/>
  <c r="K170" i="16" s="1"/>
  <c r="J170" i="16" s="1"/>
  <c r="AB169" i="16"/>
  <c r="AC169" i="16" s="1"/>
  <c r="X169" i="16"/>
  <c r="T169" i="16"/>
  <c r="P169" i="16"/>
  <c r="K169" i="16" s="1"/>
  <c r="J169" i="16" s="1"/>
  <c r="O169" i="16"/>
  <c r="N169" i="16"/>
  <c r="Z169" i="16" s="1"/>
  <c r="AA169" i="16" s="1"/>
  <c r="M169" i="16"/>
  <c r="AB168" i="16"/>
  <c r="AC168" i="16" s="1"/>
  <c r="X168" i="16"/>
  <c r="T168" i="16"/>
  <c r="O168" i="16"/>
  <c r="M168" i="16"/>
  <c r="N168" i="16" s="1"/>
  <c r="X167" i="16"/>
  <c r="T167" i="16"/>
  <c r="O167" i="16"/>
  <c r="AB167" i="16" s="1"/>
  <c r="AC167" i="16" s="1"/>
  <c r="M167" i="16"/>
  <c r="N167" i="16" s="1"/>
  <c r="AB166" i="16"/>
  <c r="AC166" i="16" s="1"/>
  <c r="Z166" i="16"/>
  <c r="AA166" i="16" s="1"/>
  <c r="X166" i="16"/>
  <c r="T166" i="16"/>
  <c r="O166" i="16"/>
  <c r="N166" i="16"/>
  <c r="P166" i="16" s="1"/>
  <c r="K166" i="16" s="1"/>
  <c r="J166" i="16" s="1"/>
  <c r="M166" i="16"/>
  <c r="X165" i="16"/>
  <c r="T165" i="16"/>
  <c r="O165" i="16"/>
  <c r="AB165" i="16" s="1"/>
  <c r="AC165" i="16" s="1"/>
  <c r="M165" i="16"/>
  <c r="N165" i="16" s="1"/>
  <c r="AB164" i="16"/>
  <c r="AC164" i="16" s="1"/>
  <c r="X164" i="16"/>
  <c r="T164" i="16"/>
  <c r="O164" i="16"/>
  <c r="M164" i="16"/>
  <c r="N164" i="16" s="1"/>
  <c r="AC163" i="16"/>
  <c r="X163" i="16"/>
  <c r="T163" i="16"/>
  <c r="O163" i="16"/>
  <c r="AB163" i="16" s="1"/>
  <c r="N163" i="16"/>
  <c r="M163" i="16"/>
  <c r="X162" i="16"/>
  <c r="O162" i="16"/>
  <c r="AB162" i="16" s="1"/>
  <c r="AC162" i="16" s="1"/>
  <c r="N162" i="16"/>
  <c r="M162" i="16"/>
  <c r="X161" i="16"/>
  <c r="O161" i="16"/>
  <c r="AB161" i="16" s="1"/>
  <c r="AC161" i="16" s="1"/>
  <c r="N161" i="16"/>
  <c r="M161" i="16"/>
  <c r="X160" i="16"/>
  <c r="O160" i="16"/>
  <c r="AB160" i="16" s="1"/>
  <c r="AC160" i="16" s="1"/>
  <c r="N160" i="16"/>
  <c r="M160" i="16"/>
  <c r="X159" i="16"/>
  <c r="O159" i="16"/>
  <c r="AB159" i="16" s="1"/>
  <c r="AC159" i="16" s="1"/>
  <c r="N159" i="16"/>
  <c r="M159" i="16"/>
  <c r="X158" i="16"/>
  <c r="O158" i="16"/>
  <c r="AB158" i="16" s="1"/>
  <c r="AC158" i="16" s="1"/>
  <c r="N158" i="16"/>
  <c r="M158" i="16"/>
  <c r="X157" i="16"/>
  <c r="O157" i="16"/>
  <c r="AB157" i="16" s="1"/>
  <c r="AC157" i="16" s="1"/>
  <c r="N157" i="16"/>
  <c r="M157" i="16"/>
  <c r="X156" i="16"/>
  <c r="O156" i="16"/>
  <c r="AB156" i="16" s="1"/>
  <c r="AC156" i="16" s="1"/>
  <c r="N156" i="16"/>
  <c r="M156" i="16"/>
  <c r="X155" i="16"/>
  <c r="O155" i="16"/>
  <c r="AB155" i="16" s="1"/>
  <c r="AC155" i="16" s="1"/>
  <c r="N155" i="16"/>
  <c r="M155" i="16"/>
  <c r="X154" i="16"/>
  <c r="O154" i="16"/>
  <c r="AB154" i="16" s="1"/>
  <c r="AC154" i="16" s="1"/>
  <c r="N154" i="16"/>
  <c r="M154" i="16"/>
  <c r="X153" i="16"/>
  <c r="O153" i="16"/>
  <c r="AB153" i="16" s="1"/>
  <c r="AC153" i="16" s="1"/>
  <c r="N153" i="16"/>
  <c r="M153" i="16"/>
  <c r="X152" i="16"/>
  <c r="O152" i="16"/>
  <c r="AB152" i="16" s="1"/>
  <c r="AC152" i="16" s="1"/>
  <c r="N152" i="16"/>
  <c r="M152" i="16"/>
  <c r="X151" i="16"/>
  <c r="O151" i="16"/>
  <c r="AB151" i="16" s="1"/>
  <c r="AC151" i="16" s="1"/>
  <c r="N151" i="16"/>
  <c r="M151" i="16"/>
  <c r="X150" i="16"/>
  <c r="O150" i="16"/>
  <c r="AB150" i="16" s="1"/>
  <c r="AC150" i="16" s="1"/>
  <c r="N150" i="16"/>
  <c r="M150" i="16"/>
  <c r="X149" i="16"/>
  <c r="O149" i="16"/>
  <c r="AB149" i="16" s="1"/>
  <c r="AC149" i="16" s="1"/>
  <c r="M149" i="16"/>
  <c r="N149" i="16" s="1"/>
  <c r="X148" i="16"/>
  <c r="O148" i="16"/>
  <c r="AB148" i="16" s="1"/>
  <c r="AC148" i="16" s="1"/>
  <c r="M148" i="16"/>
  <c r="N148" i="16" s="1"/>
  <c r="X147" i="16"/>
  <c r="O147" i="16"/>
  <c r="AB147" i="16" s="1"/>
  <c r="AC147" i="16" s="1"/>
  <c r="N147" i="16"/>
  <c r="M147" i="16"/>
  <c r="X146" i="16"/>
  <c r="O146" i="16"/>
  <c r="AB146" i="16" s="1"/>
  <c r="AC146" i="16" s="1"/>
  <c r="N146" i="16"/>
  <c r="M146" i="16"/>
  <c r="X145" i="16"/>
  <c r="O145" i="16"/>
  <c r="AB145" i="16" s="1"/>
  <c r="AC145" i="16" s="1"/>
  <c r="M145" i="16"/>
  <c r="N145" i="16" s="1"/>
  <c r="X144" i="16"/>
  <c r="O144" i="16"/>
  <c r="AB144" i="16" s="1"/>
  <c r="AC144" i="16" s="1"/>
  <c r="M144" i="16"/>
  <c r="N144" i="16" s="1"/>
  <c r="X143" i="16"/>
  <c r="O143" i="16"/>
  <c r="AB143" i="16" s="1"/>
  <c r="AC143" i="16" s="1"/>
  <c r="M143" i="16"/>
  <c r="N143" i="16" s="1"/>
  <c r="X142" i="16"/>
  <c r="O142" i="16"/>
  <c r="AB142" i="16" s="1"/>
  <c r="AC142" i="16" s="1"/>
  <c r="N142" i="16"/>
  <c r="M142" i="16"/>
  <c r="X141" i="16"/>
  <c r="O141" i="16"/>
  <c r="AB141" i="16" s="1"/>
  <c r="AC141" i="16" s="1"/>
  <c r="N141" i="16"/>
  <c r="M141" i="16"/>
  <c r="X140" i="16"/>
  <c r="O140" i="16"/>
  <c r="AB140" i="16" s="1"/>
  <c r="AC140" i="16" s="1"/>
  <c r="M140" i="16"/>
  <c r="N140" i="16" s="1"/>
  <c r="X139" i="16"/>
  <c r="O139" i="16"/>
  <c r="AB139" i="16" s="1"/>
  <c r="AC139" i="16" s="1"/>
  <c r="M139" i="16"/>
  <c r="N139" i="16" s="1"/>
  <c r="X138" i="16"/>
  <c r="O138" i="16"/>
  <c r="AB138" i="16" s="1"/>
  <c r="AC138" i="16" s="1"/>
  <c r="N138" i="16"/>
  <c r="M138" i="16"/>
  <c r="X137" i="16"/>
  <c r="O137" i="16"/>
  <c r="AB137" i="16" s="1"/>
  <c r="AC137" i="16" s="1"/>
  <c r="M137" i="16"/>
  <c r="N137" i="16" s="1"/>
  <c r="X136" i="16"/>
  <c r="O136" i="16"/>
  <c r="AB136" i="16" s="1"/>
  <c r="AC136" i="16" s="1"/>
  <c r="M136" i="16"/>
  <c r="N136" i="16" s="1"/>
  <c r="AC135" i="16"/>
  <c r="X135" i="16"/>
  <c r="O135" i="16"/>
  <c r="AB135" i="16" s="1"/>
  <c r="N135" i="16"/>
  <c r="M135" i="16"/>
  <c r="AB134" i="16"/>
  <c r="AC134" i="16" s="1"/>
  <c r="X134" i="16"/>
  <c r="O134" i="16"/>
  <c r="M134" i="16"/>
  <c r="N134" i="16" s="1"/>
  <c r="X133" i="16"/>
  <c r="O133" i="16"/>
  <c r="AB133" i="16" s="1"/>
  <c r="AC133" i="16" s="1"/>
  <c r="M133" i="16"/>
  <c r="N133" i="16" s="1"/>
  <c r="X132" i="16"/>
  <c r="O132" i="16"/>
  <c r="AB132" i="16" s="1"/>
  <c r="AC132" i="16" s="1"/>
  <c r="N132" i="16"/>
  <c r="M132" i="16"/>
  <c r="AC131" i="16"/>
  <c r="AB131" i="16"/>
  <c r="Z131" i="16"/>
  <c r="AA131" i="16" s="1"/>
  <c r="X131" i="16"/>
  <c r="O131" i="16"/>
  <c r="M131" i="16"/>
  <c r="N131" i="16" s="1"/>
  <c r="P131" i="16" s="1"/>
  <c r="K131" i="16" s="1"/>
  <c r="J131" i="16" s="1"/>
  <c r="AC130" i="16"/>
  <c r="AB130" i="16"/>
  <c r="X130" i="16"/>
  <c r="O130" i="16"/>
  <c r="M130" i="16"/>
  <c r="N130" i="16" s="1"/>
  <c r="X129" i="16"/>
  <c r="O129" i="16"/>
  <c r="AB129" i="16" s="1"/>
  <c r="AC129" i="16" s="1"/>
  <c r="M129" i="16"/>
  <c r="N129" i="16" s="1"/>
  <c r="AB128" i="16"/>
  <c r="AC128" i="16" s="1"/>
  <c r="X128" i="16"/>
  <c r="O128" i="16"/>
  <c r="M128" i="16"/>
  <c r="N128" i="16" s="1"/>
  <c r="AC127" i="16"/>
  <c r="AB127" i="16"/>
  <c r="AA127" i="16"/>
  <c r="X127" i="16"/>
  <c r="P127" i="16"/>
  <c r="K127" i="16" s="1"/>
  <c r="J127" i="16" s="1"/>
  <c r="O127" i="16"/>
  <c r="N127" i="16"/>
  <c r="Z127" i="16" s="1"/>
  <c r="M127" i="16"/>
  <c r="X126" i="16"/>
  <c r="O126" i="16"/>
  <c r="AB126" i="16" s="1"/>
  <c r="AC126" i="16" s="1"/>
  <c r="M126" i="16"/>
  <c r="N126" i="16" s="1"/>
  <c r="P126" i="16" s="1"/>
  <c r="K126" i="16" s="1"/>
  <c r="J126" i="16" s="1"/>
  <c r="AC125" i="16"/>
  <c r="AB125" i="16"/>
  <c r="X125" i="16"/>
  <c r="O125" i="16"/>
  <c r="N125" i="16"/>
  <c r="P125" i="16" s="1"/>
  <c r="M125" i="16"/>
  <c r="K125" i="16"/>
  <c r="J125" i="16" s="1"/>
  <c r="AB124" i="16"/>
  <c r="AC124" i="16" s="1"/>
  <c r="X124" i="16"/>
  <c r="O124" i="16"/>
  <c r="M124" i="16"/>
  <c r="N124" i="16" s="1"/>
  <c r="Z124" i="16" s="1"/>
  <c r="AA124" i="16" s="1"/>
  <c r="AB123" i="16"/>
  <c r="AC123" i="16" s="1"/>
  <c r="X123" i="16"/>
  <c r="O123" i="16"/>
  <c r="M123" i="16"/>
  <c r="N123" i="16" s="1"/>
  <c r="Z123" i="16" s="1"/>
  <c r="AA123" i="16" s="1"/>
  <c r="AA122" i="16"/>
  <c r="X122" i="16"/>
  <c r="P122" i="16"/>
  <c r="K122" i="16" s="1"/>
  <c r="J122" i="16" s="1"/>
  <c r="O122" i="16"/>
  <c r="AB122" i="16" s="1"/>
  <c r="AC122" i="16" s="1"/>
  <c r="N122" i="16"/>
  <c r="Z122" i="16" s="1"/>
  <c r="M122" i="16"/>
  <c r="X121" i="16"/>
  <c r="O121" i="16"/>
  <c r="AB121" i="16" s="1"/>
  <c r="AC121" i="16" s="1"/>
  <c r="N121" i="16"/>
  <c r="Z121" i="16" s="1"/>
  <c r="AA121" i="16" s="1"/>
  <c r="M121" i="16"/>
  <c r="AC120" i="16"/>
  <c r="X120" i="16"/>
  <c r="O120" i="16"/>
  <c r="AB120" i="16" s="1"/>
  <c r="N120" i="16"/>
  <c r="Z120" i="16" s="1"/>
  <c r="AA120" i="16" s="1"/>
  <c r="M120" i="16"/>
  <c r="X119" i="16"/>
  <c r="O119" i="16"/>
  <c r="AB119" i="16" s="1"/>
  <c r="AC119" i="16" s="1"/>
  <c r="N119" i="16"/>
  <c r="M119" i="16"/>
  <c r="X118" i="16"/>
  <c r="O118" i="16"/>
  <c r="AB118" i="16" s="1"/>
  <c r="AC118" i="16" s="1"/>
  <c r="N118" i="16"/>
  <c r="M118" i="16"/>
  <c r="AC117" i="16"/>
  <c r="AA117" i="16"/>
  <c r="X117" i="16"/>
  <c r="P117" i="16"/>
  <c r="K117" i="16" s="1"/>
  <c r="J117" i="16" s="1"/>
  <c r="O117" i="16"/>
  <c r="AB117" i="16" s="1"/>
  <c r="N117" i="16"/>
  <c r="Z117" i="16" s="1"/>
  <c r="M117" i="16"/>
  <c r="X116" i="16"/>
  <c r="O116" i="16"/>
  <c r="AB116" i="16" s="1"/>
  <c r="AC116" i="16" s="1"/>
  <c r="M116" i="16"/>
  <c r="N116" i="16" s="1"/>
  <c r="X115" i="16"/>
  <c r="O115" i="16"/>
  <c r="AB115" i="16" s="1"/>
  <c r="AC115" i="16" s="1"/>
  <c r="N115" i="16"/>
  <c r="M115" i="16"/>
  <c r="AC114" i="16"/>
  <c r="X114" i="16"/>
  <c r="O114" i="16"/>
  <c r="AB114" i="16" s="1"/>
  <c r="N114" i="16"/>
  <c r="M114" i="16"/>
  <c r="AC113" i="16"/>
  <c r="AB113" i="16"/>
  <c r="X113" i="16"/>
  <c r="O113" i="16"/>
  <c r="M113" i="16"/>
  <c r="N113" i="16" s="1"/>
  <c r="Z113" i="16" s="1"/>
  <c r="AA113" i="16" s="1"/>
  <c r="X112" i="16"/>
  <c r="O112" i="16"/>
  <c r="AB112" i="16" s="1"/>
  <c r="AC112" i="16" s="1"/>
  <c r="M112" i="16"/>
  <c r="N112" i="16" s="1"/>
  <c r="AC111" i="16"/>
  <c r="AB111" i="16"/>
  <c r="AA111" i="16"/>
  <c r="Z111" i="16"/>
  <c r="X111" i="16"/>
  <c r="P111" i="16"/>
  <c r="K111" i="16" s="1"/>
  <c r="O111" i="16"/>
  <c r="N111" i="16"/>
  <c r="M111" i="16"/>
  <c r="J111" i="16"/>
  <c r="X110" i="16"/>
  <c r="O110" i="16"/>
  <c r="AB110" i="16" s="1"/>
  <c r="AC110" i="16" s="1"/>
  <c r="M110" i="16"/>
  <c r="N110" i="16" s="1"/>
  <c r="AC109" i="16"/>
  <c r="AB109" i="16"/>
  <c r="X109" i="16"/>
  <c r="P109" i="16"/>
  <c r="K109" i="16" s="1"/>
  <c r="J109" i="16" s="1"/>
  <c r="O109" i="16"/>
  <c r="N109" i="16"/>
  <c r="Z109" i="16" s="1"/>
  <c r="AA109" i="16" s="1"/>
  <c r="M109" i="16"/>
  <c r="AC108" i="16"/>
  <c r="AB108" i="16"/>
  <c r="X108" i="16"/>
  <c r="O108" i="16"/>
  <c r="N108" i="16"/>
  <c r="Z108" i="16" s="1"/>
  <c r="AA108" i="16" s="1"/>
  <c r="M108" i="16"/>
  <c r="AC107" i="16"/>
  <c r="AB107" i="16"/>
  <c r="Z107" i="16"/>
  <c r="AA107" i="16" s="1"/>
  <c r="X107" i="16"/>
  <c r="P107" i="16"/>
  <c r="O107" i="16"/>
  <c r="N107" i="16"/>
  <c r="M107" i="16"/>
  <c r="K107" i="16"/>
  <c r="J107" i="16" s="1"/>
  <c r="X106" i="16"/>
  <c r="O106" i="16"/>
  <c r="AB106" i="16" s="1"/>
  <c r="AC106" i="16" s="1"/>
  <c r="M106" i="16"/>
  <c r="N106" i="16" s="1"/>
  <c r="X105" i="16"/>
  <c r="O105" i="16"/>
  <c r="AB105" i="16" s="1"/>
  <c r="AC105" i="16" s="1"/>
  <c r="N105" i="16"/>
  <c r="Z105" i="16" s="1"/>
  <c r="AA105" i="16" s="1"/>
  <c r="M105" i="16"/>
  <c r="AC104" i="16"/>
  <c r="X104" i="16"/>
  <c r="O104" i="16"/>
  <c r="AB104" i="16" s="1"/>
  <c r="M104" i="16"/>
  <c r="N104" i="16" s="1"/>
  <c r="Z104" i="16" s="1"/>
  <c r="AA104" i="16" s="1"/>
  <c r="X103" i="16"/>
  <c r="O103" i="16"/>
  <c r="AB103" i="16" s="1"/>
  <c r="AC103" i="16" s="1"/>
  <c r="M103" i="16"/>
  <c r="N103" i="16" s="1"/>
  <c r="X102" i="16"/>
  <c r="O102" i="16"/>
  <c r="AB102" i="16" s="1"/>
  <c r="AC102" i="16" s="1"/>
  <c r="N102" i="16"/>
  <c r="Z102" i="16" s="1"/>
  <c r="AA102" i="16" s="1"/>
  <c r="M102" i="16"/>
  <c r="X101" i="16"/>
  <c r="O101" i="16"/>
  <c r="AB101" i="16" s="1"/>
  <c r="AC101" i="16" s="1"/>
  <c r="N101" i="16"/>
  <c r="M101" i="16"/>
  <c r="X100" i="16"/>
  <c r="O100" i="16"/>
  <c r="AB100" i="16" s="1"/>
  <c r="AC100" i="16" s="1"/>
  <c r="N100" i="16"/>
  <c r="M100" i="16"/>
  <c r="AB99" i="16"/>
  <c r="AC99" i="16" s="1"/>
  <c r="X99" i="16"/>
  <c r="O99" i="16"/>
  <c r="M99" i="16"/>
  <c r="N99" i="16" s="1"/>
  <c r="X98" i="16"/>
  <c r="O98" i="16"/>
  <c r="AB98" i="16" s="1"/>
  <c r="AC98" i="16" s="1"/>
  <c r="M98" i="16"/>
  <c r="N98" i="16" s="1"/>
  <c r="X97" i="16"/>
  <c r="O97" i="16"/>
  <c r="AB97" i="16" s="1"/>
  <c r="AC97" i="16" s="1"/>
  <c r="AD97" i="16" s="1"/>
  <c r="N97" i="16"/>
  <c r="Z97" i="16" s="1"/>
  <c r="AA97" i="16" s="1"/>
  <c r="M97" i="16"/>
  <c r="AB96" i="16"/>
  <c r="AC96" i="16" s="1"/>
  <c r="Z96" i="16"/>
  <c r="AA96" i="16" s="1"/>
  <c r="X96" i="16"/>
  <c r="O96" i="16"/>
  <c r="P96" i="16" s="1"/>
  <c r="K96" i="16" s="1"/>
  <c r="J96" i="16" s="1"/>
  <c r="M96" i="16"/>
  <c r="N96" i="16" s="1"/>
  <c r="Z95" i="16"/>
  <c r="AA95" i="16" s="1"/>
  <c r="X95" i="16"/>
  <c r="P95" i="16"/>
  <c r="K95" i="16" s="1"/>
  <c r="J95" i="16" s="1"/>
  <c r="O95" i="16"/>
  <c r="AB95" i="16" s="1"/>
  <c r="AC95" i="16" s="1"/>
  <c r="AD95" i="16" s="1"/>
  <c r="M95" i="16"/>
  <c r="N95" i="16" s="1"/>
  <c r="Z94" i="16"/>
  <c r="AA94" i="16" s="1"/>
  <c r="X94" i="16"/>
  <c r="O94" i="16"/>
  <c r="AB94" i="16" s="1"/>
  <c r="AC94" i="16" s="1"/>
  <c r="AD94" i="16" s="1"/>
  <c r="M94" i="16"/>
  <c r="N94" i="16" s="1"/>
  <c r="P94" i="16" s="1"/>
  <c r="K94" i="16"/>
  <c r="J94" i="16" s="1"/>
  <c r="X93" i="16"/>
  <c r="O93" i="16"/>
  <c r="AB93" i="16" s="1"/>
  <c r="AC93" i="16" s="1"/>
  <c r="M93" i="16"/>
  <c r="N93" i="16" s="1"/>
  <c r="Z93" i="16" s="1"/>
  <c r="AA93" i="16" s="1"/>
  <c r="AB92" i="16"/>
  <c r="AC92" i="16" s="1"/>
  <c r="AD92" i="16" s="1"/>
  <c r="Z92" i="16"/>
  <c r="AA92" i="16" s="1"/>
  <c r="X92" i="16"/>
  <c r="O92" i="16"/>
  <c r="M92" i="16"/>
  <c r="N92" i="16" s="1"/>
  <c r="P92" i="16" s="1"/>
  <c r="K92" i="16" s="1"/>
  <c r="J92" i="16" s="1"/>
  <c r="X91" i="16"/>
  <c r="O91" i="16"/>
  <c r="AB91" i="16" s="1"/>
  <c r="AC91" i="16" s="1"/>
  <c r="N91" i="16"/>
  <c r="M91" i="16"/>
  <c r="AC90" i="16"/>
  <c r="AB90" i="16"/>
  <c r="X90" i="16"/>
  <c r="O90" i="16"/>
  <c r="N90" i="16"/>
  <c r="Z90" i="16" s="1"/>
  <c r="AA90" i="16" s="1"/>
  <c r="M90" i="16"/>
  <c r="AC89" i="16"/>
  <c r="X89" i="16"/>
  <c r="O89" i="16"/>
  <c r="AB89" i="16" s="1"/>
  <c r="M89" i="16"/>
  <c r="N89" i="16" s="1"/>
  <c r="X88" i="16"/>
  <c r="O88" i="16"/>
  <c r="AB88" i="16" s="1"/>
  <c r="AC88" i="16" s="1"/>
  <c r="M88" i="16"/>
  <c r="N88" i="16" s="1"/>
  <c r="AC87" i="16"/>
  <c r="AB87" i="16"/>
  <c r="Z87" i="16"/>
  <c r="AA87" i="16" s="1"/>
  <c r="X87" i="16"/>
  <c r="O87" i="16"/>
  <c r="N87" i="16"/>
  <c r="P87" i="16" s="1"/>
  <c r="K87" i="16" s="1"/>
  <c r="J87" i="16" s="1"/>
  <c r="M87" i="16"/>
  <c r="X86" i="16"/>
  <c r="O86" i="16"/>
  <c r="AB86" i="16" s="1"/>
  <c r="AC86" i="16" s="1"/>
  <c r="M86" i="16"/>
  <c r="N86" i="16" s="1"/>
  <c r="AB85" i="16"/>
  <c r="AC85" i="16" s="1"/>
  <c r="X85" i="16"/>
  <c r="O85" i="16"/>
  <c r="M85" i="16"/>
  <c r="N85" i="16" s="1"/>
  <c r="P85" i="16" s="1"/>
  <c r="K85" i="16"/>
  <c r="J85" i="16" s="1"/>
  <c r="AC84" i="16"/>
  <c r="AB84" i="16"/>
  <c r="Z84" i="16"/>
  <c r="AA84" i="16" s="1"/>
  <c r="X84" i="16"/>
  <c r="O84" i="16"/>
  <c r="M84" i="16"/>
  <c r="N84" i="16" s="1"/>
  <c r="P84" i="16" s="1"/>
  <c r="K84" i="16" s="1"/>
  <c r="J84" i="16" s="1"/>
  <c r="AA83" i="16"/>
  <c r="Z83" i="16"/>
  <c r="X83" i="16"/>
  <c r="O83" i="16"/>
  <c r="AB83" i="16" s="1"/>
  <c r="AC83" i="16" s="1"/>
  <c r="AD83" i="16" s="1"/>
  <c r="M83" i="16"/>
  <c r="N83" i="16" s="1"/>
  <c r="AB82" i="16"/>
  <c r="AC82" i="16" s="1"/>
  <c r="X82" i="16"/>
  <c r="O82" i="16"/>
  <c r="M82" i="16"/>
  <c r="N82" i="16" s="1"/>
  <c r="AB81" i="16"/>
  <c r="AC81" i="16" s="1"/>
  <c r="X81" i="16"/>
  <c r="O81" i="16"/>
  <c r="N81" i="16"/>
  <c r="Z81" i="16" s="1"/>
  <c r="AA81" i="16" s="1"/>
  <c r="M81" i="16"/>
  <c r="AB80" i="16"/>
  <c r="AC80" i="16" s="1"/>
  <c r="X80" i="16"/>
  <c r="O80" i="16"/>
  <c r="N80" i="16"/>
  <c r="Z80" i="16" s="1"/>
  <c r="AA80" i="16" s="1"/>
  <c r="M80" i="16"/>
  <c r="AA79" i="16"/>
  <c r="Z79" i="16"/>
  <c r="X79" i="16"/>
  <c r="P79" i="16"/>
  <c r="O79" i="16"/>
  <c r="AB79" i="16" s="1"/>
  <c r="AC79" i="16" s="1"/>
  <c r="M79" i="16"/>
  <c r="N79" i="16" s="1"/>
  <c r="K79" i="16"/>
  <c r="J79" i="16" s="1"/>
  <c r="AC78" i="16"/>
  <c r="AD78" i="16" s="1"/>
  <c r="X78" i="16"/>
  <c r="O78" i="16"/>
  <c r="AB78" i="16" s="1"/>
  <c r="N78" i="16"/>
  <c r="Z78" i="16" s="1"/>
  <c r="AA78" i="16" s="1"/>
  <c r="M78" i="16"/>
  <c r="AC77" i="16"/>
  <c r="AD77" i="16" s="1"/>
  <c r="X77" i="16"/>
  <c r="O77" i="16"/>
  <c r="AB77" i="16" s="1"/>
  <c r="N77" i="16"/>
  <c r="Z77" i="16" s="1"/>
  <c r="AA77" i="16" s="1"/>
  <c r="M77" i="16"/>
  <c r="X76" i="16"/>
  <c r="O76" i="16"/>
  <c r="AB76" i="16" s="1"/>
  <c r="AC76" i="16" s="1"/>
  <c r="AD76" i="16" s="1"/>
  <c r="N76" i="16"/>
  <c r="Z76" i="16" s="1"/>
  <c r="AA76" i="16" s="1"/>
  <c r="M76" i="16"/>
  <c r="X75" i="16"/>
  <c r="O75" i="16"/>
  <c r="AB75" i="16" s="1"/>
  <c r="AC75" i="16" s="1"/>
  <c r="AD75" i="16" s="1"/>
  <c r="N75" i="16"/>
  <c r="Z75" i="16" s="1"/>
  <c r="AA75" i="16" s="1"/>
  <c r="M75" i="16"/>
  <c r="AC74" i="16"/>
  <c r="AD74" i="16" s="1"/>
  <c r="X74" i="16"/>
  <c r="O74" i="16"/>
  <c r="AB74" i="16" s="1"/>
  <c r="N74" i="16"/>
  <c r="Z74" i="16" s="1"/>
  <c r="AA74" i="16" s="1"/>
  <c r="M74" i="16"/>
  <c r="X73" i="16"/>
  <c r="O73" i="16"/>
  <c r="AB73" i="16" s="1"/>
  <c r="AC73" i="16" s="1"/>
  <c r="AD73" i="16" s="1"/>
  <c r="N73" i="16"/>
  <c r="Z73" i="16" s="1"/>
  <c r="AA73" i="16" s="1"/>
  <c r="M73" i="16"/>
  <c r="AC72" i="16"/>
  <c r="AB72" i="16"/>
  <c r="X72" i="16"/>
  <c r="O72" i="16"/>
  <c r="N72" i="16"/>
  <c r="M72" i="16"/>
  <c r="AC71" i="16"/>
  <c r="AB71" i="16"/>
  <c r="X71" i="16"/>
  <c r="O71" i="16"/>
  <c r="N71" i="16"/>
  <c r="M71" i="16"/>
  <c r="AC70" i="16"/>
  <c r="AB70" i="16"/>
  <c r="X70" i="16"/>
  <c r="O70" i="16"/>
  <c r="N70" i="16"/>
  <c r="M70" i="16"/>
  <c r="AB69" i="16"/>
  <c r="AC69" i="16" s="1"/>
  <c r="X69" i="16"/>
  <c r="O69" i="16"/>
  <c r="M69" i="16"/>
  <c r="N69" i="16" s="1"/>
  <c r="AC68" i="16"/>
  <c r="AB68" i="16"/>
  <c r="X68" i="16"/>
  <c r="O68" i="16"/>
  <c r="M68" i="16"/>
  <c r="N68" i="16" s="1"/>
  <c r="P68" i="16" s="1"/>
  <c r="K68" i="16" s="1"/>
  <c r="J68" i="16" s="1"/>
  <c r="AC67" i="16"/>
  <c r="AB67" i="16"/>
  <c r="AA67" i="16"/>
  <c r="Z67" i="16"/>
  <c r="X67" i="16"/>
  <c r="O67" i="16"/>
  <c r="M67" i="16"/>
  <c r="N67" i="16" s="1"/>
  <c r="P67" i="16" s="1"/>
  <c r="K67" i="16" s="1"/>
  <c r="J67" i="16" s="1"/>
  <c r="AC66" i="16"/>
  <c r="AB66" i="16"/>
  <c r="X66" i="16"/>
  <c r="O66" i="16"/>
  <c r="M66" i="16"/>
  <c r="N66" i="16" s="1"/>
  <c r="P66" i="16" s="1"/>
  <c r="K66" i="16" s="1"/>
  <c r="J66" i="16" s="1"/>
  <c r="AB65" i="16"/>
  <c r="AC65" i="16" s="1"/>
  <c r="Z65" i="16"/>
  <c r="AA65" i="16" s="1"/>
  <c r="X65" i="16"/>
  <c r="O65" i="16"/>
  <c r="N65" i="16"/>
  <c r="P65" i="16" s="1"/>
  <c r="K65" i="16" s="1"/>
  <c r="M65" i="16"/>
  <c r="J65" i="16"/>
  <c r="AB64" i="16"/>
  <c r="AC64" i="16" s="1"/>
  <c r="Z64" i="16"/>
  <c r="AA64" i="16" s="1"/>
  <c r="X64" i="16"/>
  <c r="O64" i="16"/>
  <c r="N64" i="16"/>
  <c r="P64" i="16" s="1"/>
  <c r="M64" i="16"/>
  <c r="AB63" i="16"/>
  <c r="AC63" i="16" s="1"/>
  <c r="AD63" i="16" s="1"/>
  <c r="Z63" i="16"/>
  <c r="AA63" i="16" s="1"/>
  <c r="X63" i="16"/>
  <c r="O63" i="16"/>
  <c r="N63" i="16"/>
  <c r="P63" i="16" s="1"/>
  <c r="K63" i="16" s="1"/>
  <c r="J63" i="16" s="1"/>
  <c r="M63" i="16"/>
  <c r="AC62" i="16"/>
  <c r="AB62" i="16"/>
  <c r="AA62" i="16"/>
  <c r="X62" i="16"/>
  <c r="P62" i="16"/>
  <c r="O62" i="16"/>
  <c r="M62" i="16"/>
  <c r="N62" i="16" s="1"/>
  <c r="Z62" i="16" s="1"/>
  <c r="AC61" i="16"/>
  <c r="AB61" i="16"/>
  <c r="X61" i="16"/>
  <c r="P61" i="16"/>
  <c r="K61" i="16" s="1"/>
  <c r="J61" i="16" s="1"/>
  <c r="O61" i="16"/>
  <c r="M61" i="16"/>
  <c r="N61" i="16" s="1"/>
  <c r="Z61" i="16" s="1"/>
  <c r="AA61" i="16" s="1"/>
  <c r="AD61" i="16" s="1"/>
  <c r="AC60" i="16"/>
  <c r="AB60" i="16"/>
  <c r="X60" i="16"/>
  <c r="P60" i="16"/>
  <c r="K60" i="16" s="1"/>
  <c r="J60" i="16" s="1"/>
  <c r="O60" i="16"/>
  <c r="M60" i="16"/>
  <c r="N60" i="16" s="1"/>
  <c r="Z60" i="16" s="1"/>
  <c r="AA60" i="16" s="1"/>
  <c r="AD60" i="16" s="1"/>
  <c r="AC59" i="16"/>
  <c r="AB59" i="16"/>
  <c r="AA59" i="16"/>
  <c r="AD59" i="16" s="1"/>
  <c r="X59" i="16"/>
  <c r="P59" i="16"/>
  <c r="O59" i="16"/>
  <c r="M59" i="16"/>
  <c r="N59" i="16" s="1"/>
  <c r="Z59" i="16" s="1"/>
  <c r="AC58" i="16"/>
  <c r="AB58" i="16"/>
  <c r="X58" i="16"/>
  <c r="P58" i="16"/>
  <c r="K58" i="16" s="1"/>
  <c r="J58" i="16" s="1"/>
  <c r="O58" i="16"/>
  <c r="M58" i="16"/>
  <c r="N58" i="16" s="1"/>
  <c r="Z58" i="16" s="1"/>
  <c r="AA58" i="16" s="1"/>
  <c r="AD58" i="16" s="1"/>
  <c r="AC57" i="16"/>
  <c r="AB57" i="16"/>
  <c r="X57" i="16"/>
  <c r="P57" i="16"/>
  <c r="O57" i="16"/>
  <c r="M57" i="16"/>
  <c r="N57" i="16" s="1"/>
  <c r="Z57" i="16" s="1"/>
  <c r="AA57" i="16" s="1"/>
  <c r="AD57" i="16" s="1"/>
  <c r="AC56" i="16"/>
  <c r="AB56" i="16"/>
  <c r="X56" i="16"/>
  <c r="O56" i="16"/>
  <c r="M56" i="16"/>
  <c r="N56" i="16" s="1"/>
  <c r="Z56" i="16" s="1"/>
  <c r="AA56" i="16" s="1"/>
  <c r="AD56" i="16" s="1"/>
  <c r="Z55" i="16"/>
  <c r="AA55" i="16" s="1"/>
  <c r="X55" i="16"/>
  <c r="P55" i="16"/>
  <c r="K55" i="16" s="1"/>
  <c r="J55" i="16" s="1"/>
  <c r="O55" i="16"/>
  <c r="AB55" i="16" s="1"/>
  <c r="AC55" i="16" s="1"/>
  <c r="N55" i="16"/>
  <c r="M55" i="16"/>
  <c r="X54" i="16"/>
  <c r="O54" i="16"/>
  <c r="AB54" i="16" s="1"/>
  <c r="AC54" i="16" s="1"/>
  <c r="N54" i="16"/>
  <c r="M54" i="16"/>
  <c r="X53" i="16"/>
  <c r="O53" i="16"/>
  <c r="AB53" i="16" s="1"/>
  <c r="AC53" i="16" s="1"/>
  <c r="AD53" i="16" s="1"/>
  <c r="N53" i="16"/>
  <c r="Z53" i="16" s="1"/>
  <c r="AA53" i="16" s="1"/>
  <c r="M53" i="16"/>
  <c r="AC52" i="16"/>
  <c r="AD52" i="16" s="1"/>
  <c r="AB52" i="16"/>
  <c r="AA52" i="16"/>
  <c r="X52" i="16"/>
  <c r="O52" i="16"/>
  <c r="P52" i="16" s="1"/>
  <c r="K52" i="16" s="1"/>
  <c r="J52" i="16" s="1"/>
  <c r="N52" i="16"/>
  <c r="Z52" i="16" s="1"/>
  <c r="M52" i="16"/>
  <c r="X51" i="16"/>
  <c r="P51" i="16"/>
  <c r="O51" i="16"/>
  <c r="AB51" i="16" s="1"/>
  <c r="AC51" i="16" s="1"/>
  <c r="AD51" i="16" s="1"/>
  <c r="N51" i="16"/>
  <c r="Z51" i="16" s="1"/>
  <c r="AA51" i="16" s="1"/>
  <c r="M51" i="16"/>
  <c r="X50" i="16"/>
  <c r="O50" i="16"/>
  <c r="AB50" i="16" s="1"/>
  <c r="AC50" i="16" s="1"/>
  <c r="N50" i="16"/>
  <c r="M50" i="16"/>
  <c r="X49" i="16"/>
  <c r="O49" i="16"/>
  <c r="AB49" i="16" s="1"/>
  <c r="AC49" i="16" s="1"/>
  <c r="AD49" i="16" s="1"/>
  <c r="N49" i="16"/>
  <c r="Z49" i="16" s="1"/>
  <c r="AA49" i="16" s="1"/>
  <c r="M49" i="16"/>
  <c r="AB48" i="16"/>
  <c r="AC48" i="16" s="1"/>
  <c r="X48" i="16"/>
  <c r="O48" i="16"/>
  <c r="M48" i="16"/>
  <c r="N48" i="16" s="1"/>
  <c r="Z47" i="16"/>
  <c r="AA47" i="16" s="1"/>
  <c r="X47" i="16"/>
  <c r="O47" i="16"/>
  <c r="AB47" i="16" s="1"/>
  <c r="AC47" i="16" s="1"/>
  <c r="M47" i="16"/>
  <c r="N47" i="16" s="1"/>
  <c r="P47" i="16" s="1"/>
  <c r="K47" i="16" s="1"/>
  <c r="J47" i="16" s="1"/>
  <c r="X46" i="16"/>
  <c r="P46" i="16"/>
  <c r="K46" i="16" s="1"/>
  <c r="J46" i="16" s="1"/>
  <c r="O46" i="16"/>
  <c r="AB46" i="16" s="1"/>
  <c r="AC46" i="16" s="1"/>
  <c r="AD46" i="16" s="1"/>
  <c r="M46" i="16"/>
  <c r="N46" i="16" s="1"/>
  <c r="Z46" i="16" s="1"/>
  <c r="AA46" i="16" s="1"/>
  <c r="X45" i="16"/>
  <c r="O45" i="16"/>
  <c r="AB45" i="16" s="1"/>
  <c r="AC45" i="16" s="1"/>
  <c r="M45" i="16"/>
  <c r="N45" i="16" s="1"/>
  <c r="AC44" i="16"/>
  <c r="X44" i="16"/>
  <c r="O44" i="16"/>
  <c r="AB44" i="16" s="1"/>
  <c r="M44" i="16"/>
  <c r="N44" i="16" s="1"/>
  <c r="X43" i="16"/>
  <c r="O43" i="16"/>
  <c r="AB43" i="16" s="1"/>
  <c r="AC43" i="16" s="1"/>
  <c r="M43" i="16"/>
  <c r="N43" i="16" s="1"/>
  <c r="X42" i="16"/>
  <c r="O42" i="16"/>
  <c r="AB42" i="16" s="1"/>
  <c r="AC42" i="16" s="1"/>
  <c r="N42" i="16"/>
  <c r="M42" i="16"/>
  <c r="AB41" i="16"/>
  <c r="AC41" i="16" s="1"/>
  <c r="X41" i="16"/>
  <c r="O41" i="16"/>
  <c r="M41" i="16"/>
  <c r="N41" i="16" s="1"/>
  <c r="AB40" i="16"/>
  <c r="AC40" i="16" s="1"/>
  <c r="AD40" i="16" s="1"/>
  <c r="X40" i="16"/>
  <c r="O40" i="16"/>
  <c r="N40" i="16"/>
  <c r="Z40" i="16" s="1"/>
  <c r="AA40" i="16" s="1"/>
  <c r="M40" i="16"/>
  <c r="AB39" i="16"/>
  <c r="AC39" i="16" s="1"/>
  <c r="X39" i="16"/>
  <c r="O39" i="16"/>
  <c r="M39" i="16"/>
  <c r="N39" i="16" s="1"/>
  <c r="X38" i="16"/>
  <c r="O38" i="16"/>
  <c r="AB38" i="16" s="1"/>
  <c r="AC38" i="16" s="1"/>
  <c r="M38" i="16"/>
  <c r="N38" i="16" s="1"/>
  <c r="P38" i="16" s="1"/>
  <c r="K38" i="16" s="1"/>
  <c r="J38" i="16" s="1"/>
  <c r="X37" i="16"/>
  <c r="O37" i="16"/>
  <c r="AB37" i="16" s="1"/>
  <c r="AC37" i="16" s="1"/>
  <c r="AD37" i="16" s="1"/>
  <c r="M37" i="16"/>
  <c r="N37" i="16" s="1"/>
  <c r="Z37" i="16" s="1"/>
  <c r="AA37" i="16" s="1"/>
  <c r="X36" i="16"/>
  <c r="O36" i="16"/>
  <c r="AB36" i="16" s="1"/>
  <c r="AC36" i="16" s="1"/>
  <c r="N36" i="16"/>
  <c r="M36" i="16"/>
  <c r="X35" i="16"/>
  <c r="O35" i="16"/>
  <c r="AB35" i="16" s="1"/>
  <c r="AC35" i="16" s="1"/>
  <c r="M35" i="16"/>
  <c r="N35" i="16" s="1"/>
  <c r="AB34" i="16"/>
  <c r="AC34" i="16" s="1"/>
  <c r="AD34" i="16" s="1"/>
  <c r="X34" i="16"/>
  <c r="O34" i="16"/>
  <c r="N34" i="16"/>
  <c r="Z34" i="16" s="1"/>
  <c r="AA34" i="16" s="1"/>
  <c r="M34" i="16"/>
  <c r="AB33" i="16"/>
  <c r="AC33" i="16" s="1"/>
  <c r="X33" i="16"/>
  <c r="O33" i="16"/>
  <c r="M33" i="16"/>
  <c r="N33" i="16" s="1"/>
  <c r="Z32" i="16"/>
  <c r="AA32" i="16" s="1"/>
  <c r="X32" i="16"/>
  <c r="O32" i="16"/>
  <c r="AB32" i="16" s="1"/>
  <c r="AC32" i="16" s="1"/>
  <c r="M32" i="16"/>
  <c r="N32" i="16" s="1"/>
  <c r="P32" i="16" s="1"/>
  <c r="K32" i="16" s="1"/>
  <c r="J32" i="16" s="1"/>
  <c r="X31" i="16"/>
  <c r="P31" i="16"/>
  <c r="O31" i="16"/>
  <c r="AB31" i="16" s="1"/>
  <c r="AC31" i="16" s="1"/>
  <c r="N31" i="16"/>
  <c r="Z31" i="16" s="1"/>
  <c r="AA31" i="16" s="1"/>
  <c r="M31" i="16"/>
  <c r="X30" i="16"/>
  <c r="O30" i="16"/>
  <c r="AB30" i="16" s="1"/>
  <c r="AC30" i="16" s="1"/>
  <c r="AD30" i="16" s="1"/>
  <c r="M30" i="16"/>
  <c r="N30" i="16" s="1"/>
  <c r="Z30" i="16" s="1"/>
  <c r="AA30" i="16" s="1"/>
  <c r="X29" i="16"/>
  <c r="O29" i="16"/>
  <c r="AB29" i="16" s="1"/>
  <c r="AC29" i="16" s="1"/>
  <c r="AD29" i="16" s="1"/>
  <c r="N29" i="16"/>
  <c r="Z29" i="16" s="1"/>
  <c r="AA29" i="16" s="1"/>
  <c r="M29" i="16"/>
  <c r="X28" i="16"/>
  <c r="O28" i="16"/>
  <c r="AB28" i="16" s="1"/>
  <c r="AC28" i="16" s="1"/>
  <c r="N28" i="16"/>
  <c r="M28" i="16"/>
  <c r="AB27" i="16"/>
  <c r="AC27" i="16" s="1"/>
  <c r="X27" i="16"/>
  <c r="O27" i="16"/>
  <c r="M27" i="16"/>
  <c r="N27" i="16" s="1"/>
  <c r="AC26" i="16"/>
  <c r="X26" i="16"/>
  <c r="O26" i="16"/>
  <c r="AB26" i="16" s="1"/>
  <c r="N26" i="16"/>
  <c r="Z26" i="16" s="1"/>
  <c r="AA26" i="16" s="1"/>
  <c r="M26" i="16"/>
  <c r="AC25" i="16"/>
  <c r="X25" i="16"/>
  <c r="O25" i="16"/>
  <c r="AB25" i="16" s="1"/>
  <c r="N25" i="16"/>
  <c r="Z25" i="16" s="1"/>
  <c r="AA25" i="16" s="1"/>
  <c r="AD25" i="16" s="1"/>
  <c r="M25" i="16"/>
  <c r="AC24" i="16"/>
  <c r="X24" i="16"/>
  <c r="O24" i="16"/>
  <c r="AB24" i="16" s="1"/>
  <c r="M24" i="16"/>
  <c r="N24" i="16" s="1"/>
  <c r="AC23" i="16"/>
  <c r="X23" i="16"/>
  <c r="O23" i="16"/>
  <c r="AB23" i="16" s="1"/>
  <c r="M23" i="16"/>
  <c r="N23" i="16" s="1"/>
  <c r="AC22" i="16"/>
  <c r="AA22" i="16"/>
  <c r="Z22" i="16"/>
  <c r="X22" i="16"/>
  <c r="P22" i="16"/>
  <c r="K22" i="16" s="1"/>
  <c r="J22" i="16" s="1"/>
  <c r="O22" i="16"/>
  <c r="AB22" i="16" s="1"/>
  <c r="N22" i="16"/>
  <c r="M22" i="16"/>
  <c r="X21" i="16"/>
  <c r="P21" i="16"/>
  <c r="K21" i="16" s="1"/>
  <c r="J21" i="16" s="1"/>
  <c r="O21" i="16"/>
  <c r="AB21" i="16" s="1"/>
  <c r="AC21" i="16" s="1"/>
  <c r="N21" i="16"/>
  <c r="Z21" i="16" s="1"/>
  <c r="AA21" i="16" s="1"/>
  <c r="M21" i="16"/>
  <c r="X20" i="16"/>
  <c r="P20" i="16"/>
  <c r="K20" i="16" s="1"/>
  <c r="J20" i="16" s="1"/>
  <c r="O20" i="16"/>
  <c r="AB20" i="16" s="1"/>
  <c r="AC20" i="16" s="1"/>
  <c r="AD20" i="16" s="1"/>
  <c r="M20" i="16"/>
  <c r="N20" i="16" s="1"/>
  <c r="Z20" i="16" s="1"/>
  <c r="AA20" i="16" s="1"/>
  <c r="X19" i="16"/>
  <c r="O19" i="16"/>
  <c r="AB19" i="16" s="1"/>
  <c r="AC19" i="16" s="1"/>
  <c r="N19" i="16"/>
  <c r="Z19" i="16" s="1"/>
  <c r="AA19" i="16" s="1"/>
  <c r="M19" i="16"/>
  <c r="X18" i="16"/>
  <c r="O18" i="16"/>
  <c r="AB18" i="16" s="1"/>
  <c r="AC18" i="16" s="1"/>
  <c r="AD18" i="16" s="1"/>
  <c r="N18" i="16"/>
  <c r="Z18" i="16" s="1"/>
  <c r="AA18" i="16" s="1"/>
  <c r="M18" i="16"/>
  <c r="X17" i="16"/>
  <c r="O17" i="16"/>
  <c r="AB17" i="16" s="1"/>
  <c r="AC17" i="16" s="1"/>
  <c r="AD17" i="16" s="1"/>
  <c r="N17" i="16"/>
  <c r="Z17" i="16" s="1"/>
  <c r="AA17" i="16" s="1"/>
  <c r="M17" i="16"/>
  <c r="X16" i="16"/>
  <c r="O16" i="16"/>
  <c r="AB16" i="16" s="1"/>
  <c r="AC16" i="16" s="1"/>
  <c r="N16" i="16"/>
  <c r="Z16" i="16" s="1"/>
  <c r="AA16" i="16" s="1"/>
  <c r="M16" i="16"/>
  <c r="X15" i="16"/>
  <c r="O15" i="16"/>
  <c r="AB15" i="16" s="1"/>
  <c r="AC15" i="16" s="1"/>
  <c r="AD15" i="16" s="1"/>
  <c r="N15" i="16"/>
  <c r="Z15" i="16" s="1"/>
  <c r="AA15" i="16" s="1"/>
  <c r="M15" i="16"/>
  <c r="X14" i="16"/>
  <c r="O14" i="16"/>
  <c r="AB14" i="16" s="1"/>
  <c r="AC14" i="16" s="1"/>
  <c r="AD14" i="16" s="1"/>
  <c r="N14" i="16"/>
  <c r="Z14" i="16" s="1"/>
  <c r="AA14" i="16" s="1"/>
  <c r="M14" i="16"/>
  <c r="X13" i="16"/>
  <c r="O13" i="16"/>
  <c r="AB13" i="16" s="1"/>
  <c r="AC13" i="16" s="1"/>
  <c r="N13" i="16"/>
  <c r="Z13" i="16" s="1"/>
  <c r="AA13" i="16" s="1"/>
  <c r="M13" i="16"/>
  <c r="X12" i="16"/>
  <c r="O12" i="16"/>
  <c r="AB12" i="16" s="1"/>
  <c r="AC12" i="16" s="1"/>
  <c r="AD12" i="16" s="1"/>
  <c r="N12" i="16"/>
  <c r="Z12" i="16" s="1"/>
  <c r="AA12" i="16" s="1"/>
  <c r="M12" i="16"/>
  <c r="X11" i="16"/>
  <c r="O11" i="16"/>
  <c r="AB11" i="16" s="1"/>
  <c r="AC11" i="16" s="1"/>
  <c r="AD11" i="16" s="1"/>
  <c r="N11" i="16"/>
  <c r="Z11" i="16" s="1"/>
  <c r="AA11" i="16" s="1"/>
  <c r="M11" i="16"/>
  <c r="X10" i="16"/>
  <c r="O10" i="16"/>
  <c r="AB10" i="16" s="1"/>
  <c r="AC10" i="16" s="1"/>
  <c r="N10" i="16"/>
  <c r="Z10" i="16" s="1"/>
  <c r="AA10" i="16" s="1"/>
  <c r="M10" i="16"/>
  <c r="X9" i="16"/>
  <c r="O9" i="16"/>
  <c r="AB9" i="16" s="1"/>
  <c r="AC9" i="16" s="1"/>
  <c r="AD9" i="16" s="1"/>
  <c r="N9" i="16"/>
  <c r="Z9" i="16" s="1"/>
  <c r="AA9" i="16" s="1"/>
  <c r="M9" i="16"/>
  <c r="X8" i="16"/>
  <c r="O8" i="16"/>
  <c r="AB8" i="16" s="1"/>
  <c r="AC8" i="16" s="1"/>
  <c r="AD8" i="16" s="1"/>
  <c r="N8" i="16"/>
  <c r="Z8" i="16" s="1"/>
  <c r="AA8" i="16" s="1"/>
  <c r="M8" i="16"/>
  <c r="X7" i="16"/>
  <c r="O7" i="16"/>
  <c r="AB7" i="16" s="1"/>
  <c r="AC7" i="16" s="1"/>
  <c r="N7" i="16"/>
  <c r="Z7" i="16" s="1"/>
  <c r="AA7" i="16" s="1"/>
  <c r="M7" i="16"/>
  <c r="X6" i="16"/>
  <c r="O6" i="16"/>
  <c r="AB6" i="16" s="1"/>
  <c r="AC6" i="16" s="1"/>
  <c r="AD6" i="16" s="1"/>
  <c r="N6" i="16"/>
  <c r="Z6" i="16" s="1"/>
  <c r="AA6" i="16" s="1"/>
  <c r="M6" i="16"/>
  <c r="K6" i="16"/>
  <c r="J6" i="16"/>
  <c r="X5" i="16"/>
  <c r="O5" i="16"/>
  <c r="AB5" i="16" s="1"/>
  <c r="AC5" i="16" s="1"/>
  <c r="N5" i="16"/>
  <c r="M5" i="16"/>
  <c r="X4" i="16"/>
  <c r="O4" i="16"/>
  <c r="AB4" i="16" s="1"/>
  <c r="AC4" i="16" s="1"/>
  <c r="N4" i="16"/>
  <c r="M4" i="16"/>
  <c r="X3" i="16"/>
  <c r="O3" i="16"/>
  <c r="AB3" i="16" s="1"/>
  <c r="AC3" i="16" s="1"/>
  <c r="N3" i="16"/>
  <c r="M3" i="16"/>
  <c r="AC180" i="14"/>
  <c r="AD180" i="14" s="1"/>
  <c r="AE180" i="14" s="1"/>
  <c r="AB180" i="14"/>
  <c r="AA180" i="14"/>
  <c r="X180" i="14"/>
  <c r="U180" i="14"/>
  <c r="P180" i="14"/>
  <c r="O180" i="14"/>
  <c r="N180" i="14"/>
  <c r="Q180" i="14" s="1"/>
  <c r="K180" i="14" s="1"/>
  <c r="J180" i="14" s="1"/>
  <c r="AD179" i="14"/>
  <c r="AE179" i="14" s="1"/>
  <c r="AC179" i="14"/>
  <c r="AA179" i="14"/>
  <c r="AB179" i="14" s="1"/>
  <c r="X179" i="14"/>
  <c r="U179" i="14"/>
  <c r="P179" i="14"/>
  <c r="O179" i="14"/>
  <c r="N179" i="14"/>
  <c r="Q179" i="14" s="1"/>
  <c r="K179" i="14" s="1"/>
  <c r="J179" i="14" s="1"/>
  <c r="X178" i="14"/>
  <c r="U178" i="14"/>
  <c r="P178" i="14"/>
  <c r="Q178" i="14" s="1"/>
  <c r="K178" i="14" s="1"/>
  <c r="J178" i="14" s="1"/>
  <c r="O178" i="14"/>
  <c r="N178" i="14"/>
  <c r="AA178" i="14" s="1"/>
  <c r="AB178" i="14" s="1"/>
  <c r="AC177" i="14"/>
  <c r="AD177" i="14" s="1"/>
  <c r="AE177" i="14" s="1"/>
  <c r="X177" i="14"/>
  <c r="U177" i="14"/>
  <c r="Q177" i="14"/>
  <c r="P177" i="14"/>
  <c r="O177" i="14"/>
  <c r="N177" i="14"/>
  <c r="AA177" i="14" s="1"/>
  <c r="AB177" i="14" s="1"/>
  <c r="K177" i="14"/>
  <c r="J177" i="14" s="1"/>
  <c r="X176" i="14"/>
  <c r="U176" i="14"/>
  <c r="P176" i="14"/>
  <c r="AC176" i="14" s="1"/>
  <c r="AD176" i="14" s="1"/>
  <c r="O176" i="14"/>
  <c r="N176" i="14"/>
  <c r="X175" i="14"/>
  <c r="U175" i="14"/>
  <c r="P175" i="14"/>
  <c r="AC175" i="14" s="1"/>
  <c r="AD175" i="14" s="1"/>
  <c r="O175" i="14"/>
  <c r="N175" i="14"/>
  <c r="AA175" i="14" s="1"/>
  <c r="AB175" i="14" s="1"/>
  <c r="AA174" i="14"/>
  <c r="AB174" i="14" s="1"/>
  <c r="X174" i="14"/>
  <c r="U174" i="14"/>
  <c r="P174" i="14"/>
  <c r="AC174" i="14" s="1"/>
  <c r="AD174" i="14" s="1"/>
  <c r="AE174" i="14" s="1"/>
  <c r="O174" i="14"/>
  <c r="N174" i="14"/>
  <c r="X173" i="14"/>
  <c r="U173" i="14"/>
  <c r="Q173" i="14"/>
  <c r="K173" i="14" s="1"/>
  <c r="J173" i="14" s="1"/>
  <c r="P173" i="14"/>
  <c r="AC173" i="14" s="1"/>
  <c r="AD173" i="14" s="1"/>
  <c r="O173" i="14"/>
  <c r="N173" i="14"/>
  <c r="AA173" i="14" s="1"/>
  <c r="AB173" i="14" s="1"/>
  <c r="AB172" i="14"/>
  <c r="AA172" i="14"/>
  <c r="X172" i="14"/>
  <c r="U172" i="14"/>
  <c r="Q172" i="14"/>
  <c r="P172" i="14"/>
  <c r="AC172" i="14" s="1"/>
  <c r="AD172" i="14" s="1"/>
  <c r="AE172" i="14" s="1"/>
  <c r="O172" i="14"/>
  <c r="N172" i="14"/>
  <c r="AA171" i="14"/>
  <c r="AB171" i="14" s="1"/>
  <c r="X171" i="14"/>
  <c r="U171" i="14"/>
  <c r="P171" i="14"/>
  <c r="AC171" i="14" s="1"/>
  <c r="AD171" i="14" s="1"/>
  <c r="AE171" i="14" s="1"/>
  <c r="O171" i="14"/>
  <c r="N171" i="14"/>
  <c r="AD170" i="14"/>
  <c r="AC170" i="14"/>
  <c r="AA170" i="14"/>
  <c r="AB170" i="14" s="1"/>
  <c r="AE170" i="14" s="1"/>
  <c r="X170" i="14"/>
  <c r="U170" i="14"/>
  <c r="Q170" i="14"/>
  <c r="K170" i="14" s="1"/>
  <c r="J170" i="14" s="1"/>
  <c r="P170" i="14"/>
  <c r="O170" i="14"/>
  <c r="N170" i="14"/>
  <c r="AC169" i="14"/>
  <c r="AD169" i="14" s="1"/>
  <c r="AA169" i="14"/>
  <c r="AB169" i="14" s="1"/>
  <c r="X169" i="14"/>
  <c r="U169" i="14"/>
  <c r="P169" i="14"/>
  <c r="O169" i="14"/>
  <c r="N169" i="14"/>
  <c r="Q169" i="14" s="1"/>
  <c r="K169" i="14" s="1"/>
  <c r="J169" i="14" s="1"/>
  <c r="AC168" i="14"/>
  <c r="AD168" i="14" s="1"/>
  <c r="X168" i="14"/>
  <c r="U168" i="14"/>
  <c r="P168" i="14"/>
  <c r="O168" i="14"/>
  <c r="N168" i="14"/>
  <c r="Q168" i="14" s="1"/>
  <c r="K168" i="14" s="1"/>
  <c r="J168" i="14" s="1"/>
  <c r="AD167" i="14"/>
  <c r="AE167" i="14" s="1"/>
  <c r="AC167" i="14"/>
  <c r="AA167" i="14"/>
  <c r="AB167" i="14" s="1"/>
  <c r="X167" i="14"/>
  <c r="U167" i="14"/>
  <c r="P167" i="14"/>
  <c r="O167" i="14"/>
  <c r="N167" i="14"/>
  <c r="Q167" i="14" s="1"/>
  <c r="K167" i="14" s="1"/>
  <c r="J167" i="14" s="1"/>
  <c r="X166" i="14"/>
  <c r="U166" i="14"/>
  <c r="P166" i="14"/>
  <c r="Q166" i="14" s="1"/>
  <c r="K166" i="14" s="1"/>
  <c r="O166" i="14"/>
  <c r="N166" i="14"/>
  <c r="AA166" i="14" s="1"/>
  <c r="AB166" i="14" s="1"/>
  <c r="J166" i="14"/>
  <c r="AC165" i="14"/>
  <c r="AD165" i="14" s="1"/>
  <c r="X165" i="14"/>
  <c r="U165" i="14"/>
  <c r="Q165" i="14"/>
  <c r="K165" i="14" s="1"/>
  <c r="J165" i="14" s="1"/>
  <c r="P165" i="14"/>
  <c r="O165" i="14"/>
  <c r="N165" i="14"/>
  <c r="AA165" i="14" s="1"/>
  <c r="AB165" i="14" s="1"/>
  <c r="AE165" i="14" s="1"/>
  <c r="X164" i="14"/>
  <c r="U164" i="14"/>
  <c r="P164" i="14"/>
  <c r="AC164" i="14" s="1"/>
  <c r="AD164" i="14" s="1"/>
  <c r="O164" i="14"/>
  <c r="N164" i="14"/>
  <c r="X163" i="14"/>
  <c r="U163" i="14"/>
  <c r="P163" i="14"/>
  <c r="AC163" i="14" s="1"/>
  <c r="AD163" i="14" s="1"/>
  <c r="O163" i="14"/>
  <c r="N163" i="14"/>
  <c r="AA162" i="14"/>
  <c r="AB162" i="14" s="1"/>
  <c r="X162" i="14"/>
  <c r="U162" i="14"/>
  <c r="P162" i="14"/>
  <c r="AC162" i="14" s="1"/>
  <c r="AD162" i="14" s="1"/>
  <c r="O162" i="14"/>
  <c r="N162" i="14"/>
  <c r="AB161" i="14"/>
  <c r="X161" i="14"/>
  <c r="U161" i="14"/>
  <c r="P161" i="14"/>
  <c r="AC161" i="14" s="1"/>
  <c r="AD161" i="14" s="1"/>
  <c r="AE161" i="14" s="1"/>
  <c r="O161" i="14"/>
  <c r="N161" i="14"/>
  <c r="AA161" i="14" s="1"/>
  <c r="AB160" i="14"/>
  <c r="AA160" i="14"/>
  <c r="X160" i="14"/>
  <c r="U160" i="14"/>
  <c r="Q160" i="14"/>
  <c r="K160" i="14" s="1"/>
  <c r="J160" i="14" s="1"/>
  <c r="P160" i="14"/>
  <c r="AC160" i="14" s="1"/>
  <c r="AD160" i="14" s="1"/>
  <c r="AE160" i="14" s="1"/>
  <c r="O160" i="14"/>
  <c r="N160" i="14"/>
  <c r="AD159" i="14"/>
  <c r="AE159" i="14" s="1"/>
  <c r="AA159" i="14"/>
  <c r="AB159" i="14" s="1"/>
  <c r="X159" i="14"/>
  <c r="U159" i="14"/>
  <c r="P159" i="14"/>
  <c r="AC159" i="14" s="1"/>
  <c r="O159" i="14"/>
  <c r="N159" i="14"/>
  <c r="AE158" i="14"/>
  <c r="AD158" i="14"/>
  <c r="AC158" i="14"/>
  <c r="AA158" i="14"/>
  <c r="AB158" i="14" s="1"/>
  <c r="X158" i="14"/>
  <c r="U158" i="14"/>
  <c r="Q158" i="14"/>
  <c r="P158" i="14"/>
  <c r="O158" i="14"/>
  <c r="N158" i="14"/>
  <c r="AC157" i="14"/>
  <c r="AD157" i="14" s="1"/>
  <c r="AB157" i="14"/>
  <c r="AA157" i="14"/>
  <c r="X157" i="14"/>
  <c r="U157" i="14"/>
  <c r="P157" i="14"/>
  <c r="O157" i="14"/>
  <c r="N157" i="14"/>
  <c r="Q157" i="14" s="1"/>
  <c r="K157" i="14" s="1"/>
  <c r="J157" i="14" s="1"/>
  <c r="AC156" i="14"/>
  <c r="AD156" i="14" s="1"/>
  <c r="X156" i="14"/>
  <c r="U156" i="14"/>
  <c r="P156" i="14"/>
  <c r="O156" i="14"/>
  <c r="N156" i="14"/>
  <c r="Q156" i="14" s="1"/>
  <c r="K156" i="14" s="1"/>
  <c r="J156" i="14" s="1"/>
  <c r="AD155" i="14"/>
  <c r="AE155" i="14" s="1"/>
  <c r="AC155" i="14"/>
  <c r="AB155" i="14"/>
  <c r="AA155" i="14"/>
  <c r="X155" i="14"/>
  <c r="U155" i="14"/>
  <c r="P155" i="14"/>
  <c r="O155" i="14"/>
  <c r="N155" i="14"/>
  <c r="Q155" i="14" s="1"/>
  <c r="K155" i="14" s="1"/>
  <c r="J155" i="14" s="1"/>
  <c r="AC154" i="14"/>
  <c r="AD154" i="14" s="1"/>
  <c r="AE154" i="14" s="1"/>
  <c r="AB154" i="14"/>
  <c r="X154" i="14"/>
  <c r="U154" i="14"/>
  <c r="P154" i="14"/>
  <c r="Q154" i="14" s="1"/>
  <c r="K154" i="14" s="1"/>
  <c r="J154" i="14" s="1"/>
  <c r="O154" i="14"/>
  <c r="N154" i="14"/>
  <c r="AA154" i="14" s="1"/>
  <c r="AD153" i="14"/>
  <c r="AE153" i="14" s="1"/>
  <c r="AC153" i="14"/>
  <c r="X153" i="14"/>
  <c r="U153" i="14"/>
  <c r="Q153" i="14"/>
  <c r="K153" i="14" s="1"/>
  <c r="J153" i="14" s="1"/>
  <c r="P153" i="14"/>
  <c r="O153" i="14"/>
  <c r="N153" i="14"/>
  <c r="AA153" i="14" s="1"/>
  <c r="AB153" i="14" s="1"/>
  <c r="X152" i="14"/>
  <c r="U152" i="14"/>
  <c r="P152" i="14"/>
  <c r="AC152" i="14" s="1"/>
  <c r="AD152" i="14" s="1"/>
  <c r="O152" i="14"/>
  <c r="N152" i="14"/>
  <c r="X151" i="14"/>
  <c r="U151" i="14"/>
  <c r="P151" i="14"/>
  <c r="AC151" i="14" s="1"/>
  <c r="AD151" i="14" s="1"/>
  <c r="AE151" i="14" s="1"/>
  <c r="O151" i="14"/>
  <c r="N151" i="14"/>
  <c r="AA151" i="14" s="1"/>
  <c r="AB151" i="14" s="1"/>
  <c r="AB150" i="14"/>
  <c r="AA150" i="14"/>
  <c r="X150" i="14"/>
  <c r="U150" i="14"/>
  <c r="P150" i="14"/>
  <c r="AC150" i="14" s="1"/>
  <c r="AD150" i="14" s="1"/>
  <c r="AE150" i="14" s="1"/>
  <c r="O150" i="14"/>
  <c r="N150" i="14"/>
  <c r="Q150" i="14" s="1"/>
  <c r="K150" i="14" s="1"/>
  <c r="J150" i="14" s="1"/>
  <c r="AC149" i="14"/>
  <c r="AD149" i="14" s="1"/>
  <c r="X149" i="14"/>
  <c r="U149" i="14"/>
  <c r="P149" i="14"/>
  <c r="O149" i="14"/>
  <c r="N149" i="14"/>
  <c r="AB148" i="14"/>
  <c r="AA148" i="14"/>
  <c r="X148" i="14"/>
  <c r="U148" i="14"/>
  <c r="Q148" i="14"/>
  <c r="K148" i="14" s="1"/>
  <c r="J148" i="14" s="1"/>
  <c r="P148" i="14"/>
  <c r="AC148" i="14" s="1"/>
  <c r="AD148" i="14" s="1"/>
  <c r="AE148" i="14" s="1"/>
  <c r="O148" i="14"/>
  <c r="N148" i="14"/>
  <c r="AA147" i="14"/>
  <c r="AB147" i="14" s="1"/>
  <c r="X147" i="14"/>
  <c r="U147" i="14"/>
  <c r="P147" i="14"/>
  <c r="O147" i="14"/>
  <c r="N147" i="14"/>
  <c r="AD146" i="14"/>
  <c r="AC146" i="14"/>
  <c r="AA146" i="14"/>
  <c r="AB146" i="14" s="1"/>
  <c r="X146" i="14"/>
  <c r="U146" i="14"/>
  <c r="Q146" i="14"/>
  <c r="K146" i="14" s="1"/>
  <c r="J146" i="14" s="1"/>
  <c r="P146" i="14"/>
  <c r="O146" i="14"/>
  <c r="N146" i="14"/>
  <c r="AE145" i="14"/>
  <c r="AC145" i="14"/>
  <c r="AD145" i="14" s="1"/>
  <c r="AB145" i="14"/>
  <c r="AA145" i="14"/>
  <c r="X145" i="14"/>
  <c r="U145" i="14"/>
  <c r="P145" i="14"/>
  <c r="O145" i="14"/>
  <c r="N145" i="14"/>
  <c r="Q145" i="14" s="1"/>
  <c r="K145" i="14" s="1"/>
  <c r="J145" i="14" s="1"/>
  <c r="AC144" i="14"/>
  <c r="AD144" i="14" s="1"/>
  <c r="AE144" i="14" s="1"/>
  <c r="AB144" i="14"/>
  <c r="AA144" i="14"/>
  <c r="X144" i="14"/>
  <c r="U144" i="14"/>
  <c r="Q144" i="14"/>
  <c r="K144" i="14" s="1"/>
  <c r="P144" i="14"/>
  <c r="O144" i="14"/>
  <c r="N144" i="14"/>
  <c r="J144" i="14"/>
  <c r="AC143" i="14"/>
  <c r="AD143" i="14" s="1"/>
  <c r="AE143" i="14" s="1"/>
  <c r="X143" i="14"/>
  <c r="U143" i="14"/>
  <c r="P143" i="14"/>
  <c r="O143" i="14"/>
  <c r="N143" i="14"/>
  <c r="AA143" i="14" s="1"/>
  <c r="AB143" i="14" s="1"/>
  <c r="AC142" i="14"/>
  <c r="AD142" i="14" s="1"/>
  <c r="AE142" i="14" s="1"/>
  <c r="AB142" i="14"/>
  <c r="X142" i="14"/>
  <c r="U142" i="14"/>
  <c r="Q142" i="14"/>
  <c r="K142" i="14" s="1"/>
  <c r="J142" i="14" s="1"/>
  <c r="P142" i="14"/>
  <c r="O142" i="14"/>
  <c r="N142" i="14"/>
  <c r="AA142" i="14" s="1"/>
  <c r="AC141" i="14"/>
  <c r="AD141" i="14" s="1"/>
  <c r="AE141" i="14" s="1"/>
  <c r="AA141" i="14"/>
  <c r="AB141" i="14" s="1"/>
  <c r="X141" i="14"/>
  <c r="U141" i="14"/>
  <c r="Q141" i="14"/>
  <c r="K141" i="14" s="1"/>
  <c r="P141" i="14"/>
  <c r="O141" i="14"/>
  <c r="N141" i="14"/>
  <c r="J141" i="14"/>
  <c r="AB140" i="14"/>
  <c r="X140" i="14"/>
  <c r="U140" i="14"/>
  <c r="P140" i="14"/>
  <c r="AC140" i="14" s="1"/>
  <c r="AD140" i="14" s="1"/>
  <c r="AE140" i="14" s="1"/>
  <c r="O140" i="14"/>
  <c r="N140" i="14"/>
  <c r="AA140" i="14" s="1"/>
  <c r="X139" i="14"/>
  <c r="U139" i="14"/>
  <c r="P139" i="14"/>
  <c r="AC139" i="14" s="1"/>
  <c r="AD139" i="14" s="1"/>
  <c r="O139" i="14"/>
  <c r="N139" i="14"/>
  <c r="AA139" i="14" s="1"/>
  <c r="AB139" i="14" s="1"/>
  <c r="AE139" i="14" s="1"/>
  <c r="X138" i="14"/>
  <c r="U138" i="14"/>
  <c r="P138" i="14"/>
  <c r="AC138" i="14" s="1"/>
  <c r="AD138" i="14" s="1"/>
  <c r="O138" i="14"/>
  <c r="N138" i="14"/>
  <c r="AA137" i="14"/>
  <c r="AB137" i="14" s="1"/>
  <c r="X137" i="14"/>
  <c r="U137" i="14"/>
  <c r="Q137" i="14"/>
  <c r="K137" i="14" s="1"/>
  <c r="P137" i="14"/>
  <c r="AC137" i="14" s="1"/>
  <c r="AD137" i="14" s="1"/>
  <c r="AE137" i="14" s="1"/>
  <c r="O137" i="14"/>
  <c r="N137" i="14"/>
  <c r="J137" i="14"/>
  <c r="AB136" i="14"/>
  <c r="AA136" i="14"/>
  <c r="X136" i="14"/>
  <c r="U136" i="14"/>
  <c r="P136" i="14"/>
  <c r="Q136" i="14" s="1"/>
  <c r="K136" i="14" s="1"/>
  <c r="J136" i="14" s="1"/>
  <c r="O136" i="14"/>
  <c r="N136" i="14"/>
  <c r="AD135" i="14"/>
  <c r="AC135" i="14"/>
  <c r="X135" i="14"/>
  <c r="U135" i="14"/>
  <c r="P135" i="14"/>
  <c r="O135" i="14"/>
  <c r="N135" i="14"/>
  <c r="AA135" i="14" s="1"/>
  <c r="AB135" i="14" s="1"/>
  <c r="AC134" i="14"/>
  <c r="AD134" i="14" s="1"/>
  <c r="X134" i="14"/>
  <c r="U134" i="14"/>
  <c r="Q134" i="14"/>
  <c r="K134" i="14" s="1"/>
  <c r="J134" i="14" s="1"/>
  <c r="P134" i="14"/>
  <c r="O134" i="14"/>
  <c r="N134" i="14"/>
  <c r="AA134" i="14" s="1"/>
  <c r="AB134" i="14" s="1"/>
  <c r="AB133" i="14"/>
  <c r="AA133" i="14"/>
  <c r="X133" i="14"/>
  <c r="U133" i="14"/>
  <c r="P133" i="14"/>
  <c r="AC133" i="14" s="1"/>
  <c r="AD133" i="14" s="1"/>
  <c r="O133" i="14"/>
  <c r="N133" i="14"/>
  <c r="AB132" i="14"/>
  <c r="AA132" i="14"/>
  <c r="X132" i="14"/>
  <c r="U132" i="14"/>
  <c r="P132" i="14"/>
  <c r="AC132" i="14" s="1"/>
  <c r="AD132" i="14" s="1"/>
  <c r="AE132" i="14" s="1"/>
  <c r="O132" i="14"/>
  <c r="N132" i="14"/>
  <c r="AB131" i="14"/>
  <c r="AA131" i="14"/>
  <c r="X131" i="14"/>
  <c r="U131" i="14"/>
  <c r="P131" i="14"/>
  <c r="AC131" i="14" s="1"/>
  <c r="AD131" i="14" s="1"/>
  <c r="O131" i="14"/>
  <c r="N131" i="14"/>
  <c r="Q131" i="14" s="1"/>
  <c r="K131" i="14" s="1"/>
  <c r="J131" i="14" s="1"/>
  <c r="AB130" i="14"/>
  <c r="AA130" i="14"/>
  <c r="X130" i="14"/>
  <c r="U130" i="14"/>
  <c r="P130" i="14"/>
  <c r="AC130" i="14" s="1"/>
  <c r="AD130" i="14" s="1"/>
  <c r="O130" i="14"/>
  <c r="N130" i="14"/>
  <c r="AC129" i="14"/>
  <c r="AD129" i="14" s="1"/>
  <c r="AE129" i="14" s="1"/>
  <c r="X129" i="14"/>
  <c r="U129" i="14"/>
  <c r="Q129" i="14"/>
  <c r="K129" i="14" s="1"/>
  <c r="J129" i="14" s="1"/>
  <c r="P129" i="14"/>
  <c r="O129" i="14"/>
  <c r="N129" i="14"/>
  <c r="AA129" i="14" s="1"/>
  <c r="AB129" i="14" s="1"/>
  <c r="AD128" i="14"/>
  <c r="AE128" i="14" s="1"/>
  <c r="AC128" i="14"/>
  <c r="X128" i="14"/>
  <c r="U128" i="14"/>
  <c r="P128" i="14"/>
  <c r="O128" i="14"/>
  <c r="N128" i="14"/>
  <c r="AA128" i="14" s="1"/>
  <c r="AB128" i="14" s="1"/>
  <c r="AD127" i="14"/>
  <c r="AC127" i="14"/>
  <c r="X127" i="14"/>
  <c r="U127" i="14"/>
  <c r="P127" i="14"/>
  <c r="O127" i="14"/>
  <c r="N127" i="14"/>
  <c r="AA127" i="14" s="1"/>
  <c r="AB127" i="14" s="1"/>
  <c r="AD126" i="14"/>
  <c r="AC126" i="14"/>
  <c r="X126" i="14"/>
  <c r="U126" i="14"/>
  <c r="P126" i="14"/>
  <c r="O126" i="14"/>
  <c r="N126" i="14"/>
  <c r="AA126" i="14" s="1"/>
  <c r="AB126" i="14" s="1"/>
  <c r="AD125" i="14"/>
  <c r="AC125" i="14"/>
  <c r="X125" i="14"/>
  <c r="U125" i="14"/>
  <c r="P125" i="14"/>
  <c r="O125" i="14"/>
  <c r="N125" i="14"/>
  <c r="AA125" i="14" s="1"/>
  <c r="AB125" i="14" s="1"/>
  <c r="AD124" i="14"/>
  <c r="AC124" i="14"/>
  <c r="X124" i="14"/>
  <c r="U124" i="14"/>
  <c r="P124" i="14"/>
  <c r="O124" i="14"/>
  <c r="N124" i="14"/>
  <c r="AA124" i="14" s="1"/>
  <c r="AB124" i="14" s="1"/>
  <c r="X123" i="14"/>
  <c r="U123" i="14"/>
  <c r="P123" i="14"/>
  <c r="Q123" i="14" s="1"/>
  <c r="O123" i="14"/>
  <c r="N123" i="14"/>
  <c r="AA123" i="14" s="1"/>
  <c r="AB123" i="14" s="1"/>
  <c r="AA122" i="14"/>
  <c r="AB122" i="14" s="1"/>
  <c r="X122" i="14"/>
  <c r="U122" i="14"/>
  <c r="Q122" i="14"/>
  <c r="P122" i="14"/>
  <c r="AC122" i="14" s="1"/>
  <c r="AD122" i="14" s="1"/>
  <c r="AE122" i="14" s="1"/>
  <c r="O122" i="14"/>
  <c r="N122" i="14"/>
  <c r="K122" i="14"/>
  <c r="J122" i="14" s="1"/>
  <c r="X121" i="14"/>
  <c r="U121" i="14"/>
  <c r="P121" i="14"/>
  <c r="AC121" i="14" s="1"/>
  <c r="AD121" i="14" s="1"/>
  <c r="O121" i="14"/>
  <c r="N121" i="14"/>
  <c r="X120" i="14"/>
  <c r="U120" i="14"/>
  <c r="P120" i="14"/>
  <c r="AC120" i="14" s="1"/>
  <c r="AD120" i="14" s="1"/>
  <c r="O120" i="14"/>
  <c r="N120" i="14"/>
  <c r="X119" i="14"/>
  <c r="U119" i="14"/>
  <c r="P119" i="14"/>
  <c r="AC119" i="14" s="1"/>
  <c r="AD119" i="14" s="1"/>
  <c r="O119" i="14"/>
  <c r="N119" i="14"/>
  <c r="AC118" i="14"/>
  <c r="AD118" i="14" s="1"/>
  <c r="X118" i="14"/>
  <c r="U118" i="14"/>
  <c r="P118" i="14"/>
  <c r="O118" i="14"/>
  <c r="N118" i="14"/>
  <c r="AA118" i="14" s="1"/>
  <c r="AB118" i="14" s="1"/>
  <c r="AC117" i="14"/>
  <c r="AD117" i="14" s="1"/>
  <c r="X117" i="14"/>
  <c r="U117" i="14"/>
  <c r="P117" i="14"/>
  <c r="O117" i="14"/>
  <c r="N117" i="14"/>
  <c r="AA117" i="14" s="1"/>
  <c r="AB117" i="14" s="1"/>
  <c r="AD116" i="14"/>
  <c r="AE116" i="14" s="1"/>
  <c r="AC116" i="14"/>
  <c r="AA116" i="14"/>
  <c r="AB116" i="14" s="1"/>
  <c r="X116" i="14"/>
  <c r="U116" i="14"/>
  <c r="O116" i="14"/>
  <c r="N116" i="14"/>
  <c r="Q116" i="14" s="1"/>
  <c r="K116" i="14" s="1"/>
  <c r="J116" i="14" s="1"/>
  <c r="AC115" i="14"/>
  <c r="AD115" i="14" s="1"/>
  <c r="X115" i="14"/>
  <c r="U115" i="14"/>
  <c r="P115" i="14"/>
  <c r="O115" i="14"/>
  <c r="N115" i="14"/>
  <c r="AA115" i="14" s="1"/>
  <c r="AB115" i="14" s="1"/>
  <c r="AC114" i="14"/>
  <c r="AD114" i="14" s="1"/>
  <c r="X114" i="14"/>
  <c r="U114" i="14"/>
  <c r="P114" i="14"/>
  <c r="O114" i="14"/>
  <c r="N114" i="14"/>
  <c r="AA114" i="14" s="1"/>
  <c r="AB114" i="14" s="1"/>
  <c r="AC113" i="14"/>
  <c r="AD113" i="14" s="1"/>
  <c r="X113" i="14"/>
  <c r="U113" i="14"/>
  <c r="P113" i="14"/>
  <c r="O113" i="14"/>
  <c r="N113" i="14"/>
  <c r="AA113" i="14" s="1"/>
  <c r="AB113" i="14" s="1"/>
  <c r="AC112" i="14"/>
  <c r="AD112" i="14" s="1"/>
  <c r="X112" i="14"/>
  <c r="U112" i="14"/>
  <c r="P112" i="14"/>
  <c r="O112" i="14"/>
  <c r="N112" i="14"/>
  <c r="AA112" i="14" s="1"/>
  <c r="AB112" i="14" s="1"/>
  <c r="AA111" i="14"/>
  <c r="AB111" i="14" s="1"/>
  <c r="X111" i="14"/>
  <c r="U111" i="14"/>
  <c r="P111" i="14"/>
  <c r="O111" i="14"/>
  <c r="N111" i="14"/>
  <c r="AA110" i="14"/>
  <c r="AB110" i="14" s="1"/>
  <c r="X110" i="14"/>
  <c r="U110" i="14"/>
  <c r="P110" i="14"/>
  <c r="O110" i="14"/>
  <c r="N110" i="14"/>
  <c r="AA109" i="14"/>
  <c r="AB109" i="14" s="1"/>
  <c r="X109" i="14"/>
  <c r="U109" i="14"/>
  <c r="P109" i="14"/>
  <c r="AC109" i="14" s="1"/>
  <c r="AD109" i="14" s="1"/>
  <c r="O109" i="14"/>
  <c r="N109" i="14"/>
  <c r="AD108" i="14"/>
  <c r="AA108" i="14"/>
  <c r="AB108" i="14" s="1"/>
  <c r="X108" i="14"/>
  <c r="U108" i="14"/>
  <c r="P108" i="14"/>
  <c r="AC108" i="14" s="1"/>
  <c r="O108" i="14"/>
  <c r="N108" i="14"/>
  <c r="Q108" i="14" s="1"/>
  <c r="K108" i="14" s="1"/>
  <c r="J108" i="14" s="1"/>
  <c r="AD107" i="14"/>
  <c r="AA107" i="14"/>
  <c r="AB107" i="14" s="1"/>
  <c r="X107" i="14"/>
  <c r="U107" i="14"/>
  <c r="P107" i="14"/>
  <c r="AC107" i="14" s="1"/>
  <c r="O107" i="14"/>
  <c r="N107" i="14"/>
  <c r="Q107" i="14" s="1"/>
  <c r="K107" i="14" s="1"/>
  <c r="J107" i="14" s="1"/>
  <c r="AD106" i="14"/>
  <c r="AA106" i="14"/>
  <c r="AB106" i="14" s="1"/>
  <c r="X106" i="14"/>
  <c r="U106" i="14"/>
  <c r="P106" i="14"/>
  <c r="AC106" i="14" s="1"/>
  <c r="O106" i="14"/>
  <c r="N106" i="14"/>
  <c r="Q106" i="14" s="1"/>
  <c r="K106" i="14" s="1"/>
  <c r="J106" i="14" s="1"/>
  <c r="AA105" i="14"/>
  <c r="AB105" i="14" s="1"/>
  <c r="X105" i="14"/>
  <c r="U105" i="14"/>
  <c r="P105" i="14"/>
  <c r="AC105" i="14" s="1"/>
  <c r="AD105" i="14" s="1"/>
  <c r="O105" i="14"/>
  <c r="N105" i="14"/>
  <c r="AB104" i="14"/>
  <c r="AA104" i="14"/>
  <c r="X104" i="14"/>
  <c r="U104" i="14"/>
  <c r="P104" i="14"/>
  <c r="AC104" i="14" s="1"/>
  <c r="AD104" i="14" s="1"/>
  <c r="AE104" i="14" s="1"/>
  <c r="O104" i="14"/>
  <c r="N104" i="14"/>
  <c r="AB103" i="14"/>
  <c r="X103" i="14"/>
  <c r="P103" i="14"/>
  <c r="AC103" i="14" s="1"/>
  <c r="AD103" i="14" s="1"/>
  <c r="O103" i="14"/>
  <c r="N103" i="14"/>
  <c r="AA103" i="14" s="1"/>
  <c r="AD102" i="14"/>
  <c r="X102" i="14"/>
  <c r="P102" i="14"/>
  <c r="AC102" i="14" s="1"/>
  <c r="O102" i="14"/>
  <c r="N102" i="14"/>
  <c r="Q102" i="14" s="1"/>
  <c r="K102" i="14" s="1"/>
  <c r="J102" i="14" s="1"/>
  <c r="AC101" i="14"/>
  <c r="AD101" i="14" s="1"/>
  <c r="X101" i="14"/>
  <c r="P101" i="14"/>
  <c r="O101" i="14"/>
  <c r="N101" i="14"/>
  <c r="X100" i="14"/>
  <c r="Q100" i="14"/>
  <c r="P100" i="14"/>
  <c r="AC100" i="14" s="1"/>
  <c r="AD100" i="14" s="1"/>
  <c r="O100" i="14"/>
  <c r="N100" i="14"/>
  <c r="AA100" i="14" s="1"/>
  <c r="AB100" i="14" s="1"/>
  <c r="K100" i="14"/>
  <c r="J100" i="14" s="1"/>
  <c r="AA99" i="14"/>
  <c r="AB99" i="14" s="1"/>
  <c r="X99" i="14"/>
  <c r="P99" i="14"/>
  <c r="O99" i="14"/>
  <c r="N99" i="14"/>
  <c r="AA98" i="14"/>
  <c r="AB98" i="14" s="1"/>
  <c r="X98" i="14"/>
  <c r="P98" i="14"/>
  <c r="O98" i="14"/>
  <c r="N98" i="14"/>
  <c r="AA97" i="14"/>
  <c r="AB97" i="14" s="1"/>
  <c r="X97" i="14"/>
  <c r="P97" i="14"/>
  <c r="O97" i="14"/>
  <c r="N97" i="14"/>
  <c r="AA96" i="14"/>
  <c r="AB96" i="14" s="1"/>
  <c r="X96" i="14"/>
  <c r="P96" i="14"/>
  <c r="AC96" i="14" s="1"/>
  <c r="AD96" i="14" s="1"/>
  <c r="AE96" i="14" s="1"/>
  <c r="O96" i="14"/>
  <c r="N96" i="14"/>
  <c r="AA95" i="14"/>
  <c r="AB95" i="14" s="1"/>
  <c r="X95" i="14"/>
  <c r="P95" i="14"/>
  <c r="AC95" i="14" s="1"/>
  <c r="AD95" i="14" s="1"/>
  <c r="AE95" i="14" s="1"/>
  <c r="O95" i="14"/>
  <c r="N95" i="14"/>
  <c r="AE94" i="14"/>
  <c r="AA94" i="14"/>
  <c r="AB94" i="14" s="1"/>
  <c r="X94" i="14"/>
  <c r="P94" i="14"/>
  <c r="AC94" i="14" s="1"/>
  <c r="AD94" i="14" s="1"/>
  <c r="O94" i="14"/>
  <c r="N94" i="14"/>
  <c r="AD93" i="14"/>
  <c r="AC93" i="14"/>
  <c r="X93" i="14"/>
  <c r="P93" i="14"/>
  <c r="O93" i="14"/>
  <c r="N93" i="14"/>
  <c r="AD92" i="14"/>
  <c r="AC92" i="14"/>
  <c r="X92" i="14"/>
  <c r="P92" i="14"/>
  <c r="O92" i="14"/>
  <c r="N92" i="14"/>
  <c r="AC91" i="14"/>
  <c r="AD91" i="14" s="1"/>
  <c r="X91" i="14"/>
  <c r="U91" i="14"/>
  <c r="P91" i="14"/>
  <c r="O91" i="14"/>
  <c r="N91" i="14"/>
  <c r="AC90" i="14"/>
  <c r="AD90" i="14" s="1"/>
  <c r="X90" i="14"/>
  <c r="U90" i="14"/>
  <c r="P90" i="14"/>
  <c r="O90" i="14"/>
  <c r="N90" i="14"/>
  <c r="AC89" i="14"/>
  <c r="AD89" i="14" s="1"/>
  <c r="X89" i="14"/>
  <c r="U89" i="14"/>
  <c r="P89" i="14"/>
  <c r="O89" i="14"/>
  <c r="N89" i="14"/>
  <c r="X88" i="14"/>
  <c r="U88" i="14"/>
  <c r="P88" i="14"/>
  <c r="O88" i="14"/>
  <c r="N88" i="14"/>
  <c r="AA88" i="14" s="1"/>
  <c r="AB88" i="14" s="1"/>
  <c r="AA87" i="14"/>
  <c r="AB87" i="14" s="1"/>
  <c r="X87" i="14"/>
  <c r="P87" i="14"/>
  <c r="O87" i="14"/>
  <c r="N87" i="14"/>
  <c r="AD86" i="14"/>
  <c r="X86" i="14"/>
  <c r="P86" i="14"/>
  <c r="AC86" i="14" s="1"/>
  <c r="O86" i="14"/>
  <c r="N86" i="14"/>
  <c r="X85" i="14"/>
  <c r="P85" i="14"/>
  <c r="AC85" i="14" s="1"/>
  <c r="AD85" i="14" s="1"/>
  <c r="O85" i="14"/>
  <c r="N85" i="14"/>
  <c r="AD84" i="14"/>
  <c r="X84" i="14"/>
  <c r="P84" i="14"/>
  <c r="AC84" i="14" s="1"/>
  <c r="O84" i="14"/>
  <c r="N84" i="14"/>
  <c r="AD83" i="14"/>
  <c r="AC83" i="14"/>
  <c r="X83" i="14"/>
  <c r="O83" i="14"/>
  <c r="N83" i="14"/>
  <c r="AC82" i="14"/>
  <c r="AD82" i="14" s="1"/>
  <c r="AE82" i="14" s="1"/>
  <c r="X82" i="14"/>
  <c r="Q82" i="14"/>
  <c r="K82" i="14" s="1"/>
  <c r="J82" i="14" s="1"/>
  <c r="P82" i="14"/>
  <c r="O82" i="14"/>
  <c r="N82" i="14"/>
  <c r="AA82" i="14" s="1"/>
  <c r="AB82" i="14" s="1"/>
  <c r="X81" i="14"/>
  <c r="O81" i="14"/>
  <c r="P81" i="14" s="1"/>
  <c r="AC81" i="14" s="1"/>
  <c r="AD81" i="14" s="1"/>
  <c r="AE81" i="14" s="1"/>
  <c r="N81" i="14"/>
  <c r="AA81" i="14" s="1"/>
  <c r="AB81" i="14" s="1"/>
  <c r="AC80" i="14"/>
  <c r="AD80" i="14" s="1"/>
  <c r="AE80" i="14" s="1"/>
  <c r="X80" i="14"/>
  <c r="Q80" i="14"/>
  <c r="P80" i="14"/>
  <c r="O80" i="14"/>
  <c r="N80" i="14"/>
  <c r="AA80" i="14" s="1"/>
  <c r="AB80" i="14" s="1"/>
  <c r="K80" i="14"/>
  <c r="J80" i="14" s="1"/>
  <c r="AC79" i="14"/>
  <c r="AD79" i="14" s="1"/>
  <c r="AE79" i="14" s="1"/>
  <c r="X79" i="14"/>
  <c r="P79" i="14"/>
  <c r="O79" i="14"/>
  <c r="N79" i="14"/>
  <c r="AA79" i="14" s="1"/>
  <c r="AB79" i="14" s="1"/>
  <c r="AC78" i="14"/>
  <c r="AD78" i="14" s="1"/>
  <c r="AE78" i="14" s="1"/>
  <c r="X78" i="14"/>
  <c r="Q78" i="14"/>
  <c r="K78" i="14" s="1"/>
  <c r="J78" i="14" s="1"/>
  <c r="P78" i="14"/>
  <c r="O78" i="14"/>
  <c r="N78" i="14"/>
  <c r="AA78" i="14" s="1"/>
  <c r="AB78" i="14" s="1"/>
  <c r="AC77" i="14"/>
  <c r="AD77" i="14" s="1"/>
  <c r="AE77" i="14" s="1"/>
  <c r="X77" i="14"/>
  <c r="Q77" i="14"/>
  <c r="P77" i="14"/>
  <c r="O77" i="14"/>
  <c r="N77" i="14"/>
  <c r="AA77" i="14" s="1"/>
  <c r="AB77" i="14" s="1"/>
  <c r="K77" i="14"/>
  <c r="J77" i="14" s="1"/>
  <c r="AC76" i="14"/>
  <c r="AD76" i="14" s="1"/>
  <c r="X76" i="14"/>
  <c r="P76" i="14"/>
  <c r="O76" i="14"/>
  <c r="N76" i="14"/>
  <c r="X75" i="14"/>
  <c r="P75" i="14"/>
  <c r="AC75" i="14" s="1"/>
  <c r="AD75" i="14" s="1"/>
  <c r="O75" i="14"/>
  <c r="N75" i="14"/>
  <c r="AC74" i="14"/>
  <c r="AD74" i="14" s="1"/>
  <c r="X74" i="14"/>
  <c r="P74" i="14"/>
  <c r="O74" i="14"/>
  <c r="N74" i="14"/>
  <c r="AC73" i="14"/>
  <c r="AD73" i="14" s="1"/>
  <c r="X73" i="14"/>
  <c r="P73" i="14"/>
  <c r="O73" i="14"/>
  <c r="N73" i="14"/>
  <c r="X72" i="14"/>
  <c r="P72" i="14"/>
  <c r="AC72" i="14" s="1"/>
  <c r="AD72" i="14" s="1"/>
  <c r="O72" i="14"/>
  <c r="N72" i="14"/>
  <c r="AC71" i="14"/>
  <c r="AD71" i="14" s="1"/>
  <c r="AB71" i="14"/>
  <c r="AA71" i="14"/>
  <c r="X71" i="14"/>
  <c r="P71" i="14"/>
  <c r="O71" i="14"/>
  <c r="N71" i="14"/>
  <c r="K71" i="14"/>
  <c r="J71" i="14" s="1"/>
  <c r="AD70" i="14"/>
  <c r="AC70" i="14"/>
  <c r="X70" i="14"/>
  <c r="P70" i="14"/>
  <c r="O70" i="14"/>
  <c r="N70" i="14"/>
  <c r="Q70" i="14" s="1"/>
  <c r="AD69" i="14"/>
  <c r="AC69" i="14"/>
  <c r="X69" i="14"/>
  <c r="P69" i="14"/>
  <c r="O69" i="14"/>
  <c r="N69" i="14"/>
  <c r="Q69" i="14" s="1"/>
  <c r="K69" i="14" s="1"/>
  <c r="J69" i="14"/>
  <c r="AD68" i="14"/>
  <c r="AC68" i="14"/>
  <c r="AA68" i="14"/>
  <c r="AB68" i="14" s="1"/>
  <c r="AE68" i="14" s="1"/>
  <c r="X68" i="14"/>
  <c r="P68" i="14"/>
  <c r="O68" i="14"/>
  <c r="N68" i="14"/>
  <c r="Q68" i="14" s="1"/>
  <c r="K68" i="14" s="1"/>
  <c r="J68" i="14" s="1"/>
  <c r="AD67" i="14"/>
  <c r="AE67" i="14" s="1"/>
  <c r="AC67" i="14"/>
  <c r="AA67" i="14"/>
  <c r="AB67" i="14" s="1"/>
  <c r="X67" i="14"/>
  <c r="P67" i="14"/>
  <c r="O67" i="14"/>
  <c r="N67" i="14"/>
  <c r="Q67" i="14" s="1"/>
  <c r="AD66" i="14"/>
  <c r="AC66" i="14"/>
  <c r="X66" i="14"/>
  <c r="P66" i="14"/>
  <c r="O66" i="14"/>
  <c r="N66" i="14"/>
  <c r="Q66" i="14" s="1"/>
  <c r="AD65" i="14"/>
  <c r="AC65" i="14"/>
  <c r="X65" i="14"/>
  <c r="P65" i="14"/>
  <c r="O65" i="14"/>
  <c r="N65" i="14"/>
  <c r="Q65" i="14" s="1"/>
  <c r="K65" i="14" s="1"/>
  <c r="J65" i="14"/>
  <c r="AE64" i="14"/>
  <c r="AD64" i="14"/>
  <c r="AA64" i="14"/>
  <c r="AB64" i="14" s="1"/>
  <c r="X64" i="14"/>
  <c r="P64" i="14"/>
  <c r="AC64" i="14" s="1"/>
  <c r="O64" i="14"/>
  <c r="N64" i="14"/>
  <c r="K64" i="14"/>
  <c r="J64" i="14" s="1"/>
  <c r="AC63" i="14"/>
  <c r="AD63" i="14" s="1"/>
  <c r="AE63" i="14" s="1"/>
  <c r="AB63" i="14"/>
  <c r="AA63" i="14"/>
  <c r="X63" i="14"/>
  <c r="K63" i="14" s="1"/>
  <c r="J63" i="14" s="1"/>
  <c r="Q63" i="14"/>
  <c r="P63" i="14"/>
  <c r="O63" i="14"/>
  <c r="N63" i="14"/>
  <c r="AD62" i="14"/>
  <c r="AC62" i="14"/>
  <c r="X62" i="14"/>
  <c r="Q62" i="14"/>
  <c r="K62" i="14" s="1"/>
  <c r="J62" i="14" s="1"/>
  <c r="O62" i="14"/>
  <c r="N62" i="14"/>
  <c r="AA62" i="14" s="1"/>
  <c r="AB62" i="14" s="1"/>
  <c r="AA61" i="14"/>
  <c r="AB61" i="14" s="1"/>
  <c r="X61" i="14"/>
  <c r="P61" i="14"/>
  <c r="AC61" i="14" s="1"/>
  <c r="AD61" i="14" s="1"/>
  <c r="AE61" i="14" s="1"/>
  <c r="O61" i="14"/>
  <c r="N61" i="14"/>
  <c r="AC60" i="14"/>
  <c r="AD60" i="14" s="1"/>
  <c r="X60" i="14"/>
  <c r="P60" i="14"/>
  <c r="O60" i="14"/>
  <c r="N60" i="14"/>
  <c r="Q60" i="14" s="1"/>
  <c r="K60" i="14" s="1"/>
  <c r="J60" i="14" s="1"/>
  <c r="AD59" i="14"/>
  <c r="AC59" i="14"/>
  <c r="X59" i="14"/>
  <c r="O59" i="14"/>
  <c r="N59" i="14"/>
  <c r="Q59" i="14" s="1"/>
  <c r="K59" i="14" s="1"/>
  <c r="J59" i="14" s="1"/>
  <c r="AC58" i="14"/>
  <c r="AD58" i="14" s="1"/>
  <c r="AE58" i="14" s="1"/>
  <c r="AA58" i="14"/>
  <c r="AB58" i="14" s="1"/>
  <c r="X58" i="14"/>
  <c r="Q58" i="14"/>
  <c r="P58" i="14"/>
  <c r="O58" i="14"/>
  <c r="N58" i="14"/>
  <c r="K58" i="14"/>
  <c r="J58" i="14"/>
  <c r="AC57" i="14"/>
  <c r="AD57" i="14" s="1"/>
  <c r="AE57" i="14" s="1"/>
  <c r="AA57" i="14"/>
  <c r="AB57" i="14" s="1"/>
  <c r="X57" i="14"/>
  <c r="Q57" i="14"/>
  <c r="K57" i="14" s="1"/>
  <c r="J57" i="14" s="1"/>
  <c r="P57" i="14"/>
  <c r="O57" i="14"/>
  <c r="N57" i="14"/>
  <c r="X56" i="14"/>
  <c r="K56" i="14" s="1"/>
  <c r="J56" i="14" s="1"/>
  <c r="P56" i="14"/>
  <c r="AC56" i="14" s="1"/>
  <c r="AD56" i="14" s="1"/>
  <c r="O56" i="14"/>
  <c r="N56" i="14"/>
  <c r="AA56" i="14" s="1"/>
  <c r="AB56" i="14" s="1"/>
  <c r="X55" i="14"/>
  <c r="P55" i="14"/>
  <c r="AC55" i="14" s="1"/>
  <c r="AD55" i="14" s="1"/>
  <c r="O55" i="14"/>
  <c r="N55" i="14"/>
  <c r="AA55" i="14" s="1"/>
  <c r="AB55" i="14" s="1"/>
  <c r="X54" i="14"/>
  <c r="P54" i="14"/>
  <c r="AC54" i="14" s="1"/>
  <c r="AD54" i="14" s="1"/>
  <c r="O54" i="14"/>
  <c r="N54" i="14"/>
  <c r="AA54" i="14" s="1"/>
  <c r="AB54" i="14" s="1"/>
  <c r="AD53" i="14"/>
  <c r="AA53" i="14"/>
  <c r="AB53" i="14" s="1"/>
  <c r="X53" i="14"/>
  <c r="Q53" i="14"/>
  <c r="K53" i="14" s="1"/>
  <c r="P53" i="14"/>
  <c r="AC53" i="14" s="1"/>
  <c r="O53" i="14"/>
  <c r="N53" i="14"/>
  <c r="J53" i="14"/>
  <c r="X52" i="14"/>
  <c r="P52" i="14"/>
  <c r="AC52" i="14" s="1"/>
  <c r="AD52" i="14" s="1"/>
  <c r="O52" i="14"/>
  <c r="N52" i="14"/>
  <c r="AA52" i="14" s="1"/>
  <c r="AB52" i="14" s="1"/>
  <c r="K52" i="14"/>
  <c r="J52" i="14" s="1"/>
  <c r="X51" i="14"/>
  <c r="P51" i="14"/>
  <c r="AC51" i="14" s="1"/>
  <c r="AD51" i="14" s="1"/>
  <c r="O51" i="14"/>
  <c r="N51" i="14"/>
  <c r="AD50" i="14"/>
  <c r="AE50" i="14" s="1"/>
  <c r="AC50" i="14"/>
  <c r="Q50" i="14"/>
  <c r="P50" i="14"/>
  <c r="O50" i="14"/>
  <c r="N50" i="14"/>
  <c r="AA50" i="14" s="1"/>
  <c r="AB50" i="14" s="1"/>
  <c r="K50" i="14"/>
  <c r="J50" i="14" s="1"/>
  <c r="AD49" i="14"/>
  <c r="AC49" i="14"/>
  <c r="X49" i="14"/>
  <c r="Q49" i="14"/>
  <c r="K49" i="14" s="1"/>
  <c r="J49" i="14" s="1"/>
  <c r="P49" i="14"/>
  <c r="O49" i="14"/>
  <c r="N49" i="14"/>
  <c r="AA49" i="14" s="1"/>
  <c r="AB49" i="14" s="1"/>
  <c r="AD48" i="14"/>
  <c r="AC48" i="14"/>
  <c r="X48" i="14"/>
  <c r="P48" i="14"/>
  <c r="O48" i="14"/>
  <c r="N48" i="14"/>
  <c r="AA48" i="14" s="1"/>
  <c r="AB48" i="14" s="1"/>
  <c r="AB47" i="14"/>
  <c r="X47" i="14"/>
  <c r="Q47" i="14"/>
  <c r="O47" i="14"/>
  <c r="P47" i="14" s="1"/>
  <c r="AC47" i="14" s="1"/>
  <c r="AD47" i="14" s="1"/>
  <c r="AE47" i="14" s="1"/>
  <c r="N47" i="14"/>
  <c r="AA47" i="14" s="1"/>
  <c r="K47" i="14"/>
  <c r="J47" i="14"/>
  <c r="AD46" i="14"/>
  <c r="AC46" i="14"/>
  <c r="X46" i="14"/>
  <c r="P46" i="14"/>
  <c r="O46" i="14"/>
  <c r="N46" i="14"/>
  <c r="AA46" i="14" s="1"/>
  <c r="AB46" i="14" s="1"/>
  <c r="K46" i="14"/>
  <c r="J46" i="14" s="1"/>
  <c r="AC45" i="14"/>
  <c r="AD45" i="14" s="1"/>
  <c r="AE45" i="14" s="1"/>
  <c r="AB45" i="14"/>
  <c r="AA45" i="14"/>
  <c r="X45" i="14"/>
  <c r="P45" i="14"/>
  <c r="O45" i="14"/>
  <c r="N45" i="14"/>
  <c r="K45" i="14"/>
  <c r="J45" i="14" s="1"/>
  <c r="AD44" i="14"/>
  <c r="AC44" i="14"/>
  <c r="AA44" i="14"/>
  <c r="AB44" i="14" s="1"/>
  <c r="AE44" i="14" s="1"/>
  <c r="Q44" i="14"/>
  <c r="K44" i="14" s="1"/>
  <c r="J44" i="14" s="1"/>
  <c r="P44" i="14"/>
  <c r="O44" i="14"/>
  <c r="N44" i="14"/>
  <c r="AC43" i="14"/>
  <c r="AD43" i="14" s="1"/>
  <c r="X43" i="14"/>
  <c r="Q43" i="14"/>
  <c r="K43" i="14" s="1"/>
  <c r="J43" i="14" s="1"/>
  <c r="P43" i="14"/>
  <c r="O43" i="14"/>
  <c r="N43" i="14"/>
  <c r="AA43" i="14" s="1"/>
  <c r="AB43" i="14" s="1"/>
  <c r="AC42" i="14"/>
  <c r="AD42" i="14" s="1"/>
  <c r="AE42" i="14" s="1"/>
  <c r="AA42" i="14"/>
  <c r="AB42" i="14" s="1"/>
  <c r="Q42" i="14"/>
  <c r="P42" i="14"/>
  <c r="O42" i="14"/>
  <c r="N42" i="14"/>
  <c r="K42" i="14"/>
  <c r="J42" i="14" s="1"/>
  <c r="AB41" i="14"/>
  <c r="AA41" i="14"/>
  <c r="X41" i="14"/>
  <c r="P41" i="14"/>
  <c r="AC41" i="14" s="1"/>
  <c r="AD41" i="14" s="1"/>
  <c r="AE41" i="14" s="1"/>
  <c r="O41" i="14"/>
  <c r="N41" i="14"/>
  <c r="AE40" i="14"/>
  <c r="AD40" i="14"/>
  <c r="AC40" i="14"/>
  <c r="AA40" i="14"/>
  <c r="AB40" i="14" s="1"/>
  <c r="X40" i="14"/>
  <c r="Q40" i="14"/>
  <c r="K40" i="14" s="1"/>
  <c r="J40" i="14" s="1"/>
  <c r="P40" i="14"/>
  <c r="O40" i="14"/>
  <c r="N40" i="14"/>
  <c r="AD39" i="14"/>
  <c r="AE39" i="14" s="1"/>
  <c r="AC39" i="14"/>
  <c r="Q39" i="14"/>
  <c r="P39" i="14"/>
  <c r="O39" i="14"/>
  <c r="N39" i="14"/>
  <c r="AA39" i="14" s="1"/>
  <c r="AB39" i="14" s="1"/>
  <c r="K39" i="14"/>
  <c r="J39" i="14" s="1"/>
  <c r="AC38" i="14"/>
  <c r="AD38" i="14" s="1"/>
  <c r="AB38" i="14"/>
  <c r="AA38" i="14"/>
  <c r="Q38" i="14"/>
  <c r="P38" i="14"/>
  <c r="O38" i="14"/>
  <c r="N38" i="14"/>
  <c r="K38" i="14"/>
  <c r="J38" i="14" s="1"/>
  <c r="AA37" i="14"/>
  <c r="AB37" i="14" s="1"/>
  <c r="Q37" i="14"/>
  <c r="K37" i="14" s="1"/>
  <c r="J37" i="14" s="1"/>
  <c r="P37" i="14"/>
  <c r="AC37" i="14" s="1"/>
  <c r="AD37" i="14" s="1"/>
  <c r="O37" i="14"/>
  <c r="N37" i="14"/>
  <c r="X36" i="14"/>
  <c r="P36" i="14"/>
  <c r="O36" i="14"/>
  <c r="N36" i="14"/>
  <c r="AA36" i="14" s="1"/>
  <c r="AB36" i="14" s="1"/>
  <c r="X35" i="14"/>
  <c r="U35" i="14"/>
  <c r="P35" i="14"/>
  <c r="AC35" i="14" s="1"/>
  <c r="AD35" i="14" s="1"/>
  <c r="O35" i="14"/>
  <c r="N35" i="14"/>
  <c r="AA35" i="14" s="1"/>
  <c r="AB35" i="14" s="1"/>
  <c r="J35" i="14"/>
  <c r="AC34" i="14"/>
  <c r="AD34" i="14" s="1"/>
  <c r="X34" i="14"/>
  <c r="U34" i="14"/>
  <c r="P34" i="14"/>
  <c r="O34" i="14"/>
  <c r="N34" i="14"/>
  <c r="AA34" i="14" s="1"/>
  <c r="AB34" i="14" s="1"/>
  <c r="J34" i="14"/>
  <c r="AA33" i="14"/>
  <c r="AB33" i="14" s="1"/>
  <c r="X33" i="14"/>
  <c r="O33" i="14"/>
  <c r="P33" i="14" s="1"/>
  <c r="N33" i="14"/>
  <c r="X32" i="14"/>
  <c r="P32" i="14"/>
  <c r="AC32" i="14" s="1"/>
  <c r="AD32" i="14" s="1"/>
  <c r="AE32" i="14" s="1"/>
  <c r="O32" i="14"/>
  <c r="N32" i="14"/>
  <c r="AA32" i="14" s="1"/>
  <c r="AB32" i="14" s="1"/>
  <c r="K32" i="14"/>
  <c r="J32" i="14" s="1"/>
  <c r="AD31" i="14"/>
  <c r="AC31" i="14"/>
  <c r="X31" i="14"/>
  <c r="P31" i="14"/>
  <c r="O31" i="14"/>
  <c r="N31" i="14"/>
  <c r="AA31" i="14" s="1"/>
  <c r="AB31" i="14" s="1"/>
  <c r="K31" i="14"/>
  <c r="J31" i="14" s="1"/>
  <c r="AC30" i="14"/>
  <c r="AD30" i="14" s="1"/>
  <c r="AB30" i="14"/>
  <c r="AA30" i="14"/>
  <c r="X30" i="14"/>
  <c r="P30" i="14"/>
  <c r="O30" i="14"/>
  <c r="N30" i="14"/>
  <c r="Q30" i="14" s="1"/>
  <c r="K30" i="14" s="1"/>
  <c r="J30" i="14" s="1"/>
  <c r="AC29" i="14"/>
  <c r="AD29" i="14" s="1"/>
  <c r="AB29" i="14"/>
  <c r="AA29" i="14"/>
  <c r="P29" i="14"/>
  <c r="O29" i="14"/>
  <c r="N29" i="14"/>
  <c r="K29" i="14"/>
  <c r="J29" i="14"/>
  <c r="X28" i="14"/>
  <c r="K28" i="14" s="1"/>
  <c r="J28" i="14" s="1"/>
  <c r="P28" i="14"/>
  <c r="AC28" i="14" s="1"/>
  <c r="AD28" i="14" s="1"/>
  <c r="O28" i="14"/>
  <c r="N28" i="14"/>
  <c r="AA28" i="14" s="1"/>
  <c r="AB28" i="14" s="1"/>
  <c r="AC27" i="14"/>
  <c r="AD27" i="14" s="1"/>
  <c r="X27" i="14"/>
  <c r="P27" i="14"/>
  <c r="O27" i="14"/>
  <c r="N27" i="14"/>
  <c r="AA27" i="14" s="1"/>
  <c r="AB27" i="14" s="1"/>
  <c r="K27" i="14"/>
  <c r="J27" i="14" s="1"/>
  <c r="AC26" i="14"/>
  <c r="AD26" i="14" s="1"/>
  <c r="AA26" i="14"/>
  <c r="AB26" i="14" s="1"/>
  <c r="O26" i="14"/>
  <c r="N26" i="14"/>
  <c r="Q26" i="14" s="1"/>
  <c r="K26" i="14" s="1"/>
  <c r="J26" i="14" s="1"/>
  <c r="AD25" i="14"/>
  <c r="AC25" i="14"/>
  <c r="X25" i="14"/>
  <c r="P25" i="14"/>
  <c r="O25" i="14"/>
  <c r="N25" i="14"/>
  <c r="AA25" i="14" s="1"/>
  <c r="AB25" i="14" s="1"/>
  <c r="K25" i="14"/>
  <c r="J25" i="14" s="1"/>
  <c r="AC24" i="14"/>
  <c r="AD24" i="14" s="1"/>
  <c r="AB24" i="14"/>
  <c r="AA24" i="14"/>
  <c r="X24" i="14"/>
  <c r="O24" i="14"/>
  <c r="N24" i="14"/>
  <c r="Q24" i="14" s="1"/>
  <c r="K24" i="14" s="1"/>
  <c r="J24" i="14" s="1"/>
  <c r="AA23" i="14"/>
  <c r="AB23" i="14" s="1"/>
  <c r="Q23" i="14"/>
  <c r="K23" i="14" s="1"/>
  <c r="J23" i="14" s="1"/>
  <c r="P23" i="14"/>
  <c r="AC23" i="14" s="1"/>
  <c r="AD23" i="14" s="1"/>
  <c r="AE23" i="14" s="1"/>
  <c r="O23" i="14"/>
  <c r="N23" i="14"/>
  <c r="X22" i="14"/>
  <c r="K22" i="14" s="1"/>
  <c r="J22" i="14" s="1"/>
  <c r="P22" i="14"/>
  <c r="AC22" i="14" s="1"/>
  <c r="AD22" i="14" s="1"/>
  <c r="O22" i="14"/>
  <c r="N22" i="14"/>
  <c r="AA22" i="14" s="1"/>
  <c r="AB22" i="14" s="1"/>
  <c r="AC21" i="14"/>
  <c r="AD21" i="14" s="1"/>
  <c r="X21" i="14"/>
  <c r="P21" i="14"/>
  <c r="O21" i="14"/>
  <c r="N21" i="14"/>
  <c r="AA21" i="14" s="1"/>
  <c r="AB21" i="14" s="1"/>
  <c r="K21" i="14"/>
  <c r="J21" i="14" s="1"/>
  <c r="X20" i="14"/>
  <c r="P20" i="14"/>
  <c r="AC20" i="14" s="1"/>
  <c r="AD20" i="14" s="1"/>
  <c r="AE20" i="14" s="1"/>
  <c r="O20" i="14"/>
  <c r="N20" i="14"/>
  <c r="AA20" i="14" s="1"/>
  <c r="AB20" i="14" s="1"/>
  <c r="K20" i="14"/>
  <c r="J20" i="14" s="1"/>
  <c r="P19" i="14"/>
  <c r="AC19" i="14" s="1"/>
  <c r="AD19" i="14" s="1"/>
  <c r="O19" i="14"/>
  <c r="N19" i="14"/>
  <c r="AA19" i="14" s="1"/>
  <c r="AB19" i="14" s="1"/>
  <c r="K19" i="14"/>
  <c r="J19" i="14" s="1"/>
  <c r="AD18" i="14"/>
  <c r="AE18" i="14" s="1"/>
  <c r="AC18" i="14"/>
  <c r="Q18" i="14"/>
  <c r="P18" i="14"/>
  <c r="O18" i="14"/>
  <c r="N18" i="14"/>
  <c r="AA18" i="14" s="1"/>
  <c r="AB18" i="14" s="1"/>
  <c r="K18" i="14"/>
  <c r="J18" i="14" s="1"/>
  <c r="AC17" i="14"/>
  <c r="AD17" i="14" s="1"/>
  <c r="AB17" i="14"/>
  <c r="AA17" i="14"/>
  <c r="X17" i="14"/>
  <c r="P17" i="14"/>
  <c r="O17" i="14"/>
  <c r="N17" i="14"/>
  <c r="K17" i="14"/>
  <c r="J17" i="14" s="1"/>
  <c r="AA16" i="14"/>
  <c r="AB16" i="14" s="1"/>
  <c r="X16" i="14"/>
  <c r="K16" i="14" s="1"/>
  <c r="J16" i="14" s="1"/>
  <c r="P16" i="14"/>
  <c r="AC16" i="14" s="1"/>
  <c r="AD16" i="14" s="1"/>
  <c r="O16" i="14"/>
  <c r="N16" i="14"/>
  <c r="AD15" i="14"/>
  <c r="AC15" i="14"/>
  <c r="P15" i="14"/>
  <c r="O15" i="14"/>
  <c r="N15" i="14"/>
  <c r="AA15" i="14" s="1"/>
  <c r="AB15" i="14" s="1"/>
  <c r="K15" i="14"/>
  <c r="J15" i="14" s="1"/>
  <c r="AC14" i="14"/>
  <c r="AD14" i="14" s="1"/>
  <c r="AA14" i="14"/>
  <c r="AB14" i="14" s="1"/>
  <c r="P14" i="14"/>
  <c r="O14" i="14"/>
  <c r="N14" i="14"/>
  <c r="K14" i="14"/>
  <c r="J14" i="14"/>
  <c r="J13" i="14"/>
  <c r="I13" i="14"/>
  <c r="P12" i="14"/>
  <c r="AC12" i="14" s="1"/>
  <c r="AD12" i="14" s="1"/>
  <c r="O12" i="14"/>
  <c r="N12" i="14"/>
  <c r="AA12" i="14" s="1"/>
  <c r="AB12" i="14" s="1"/>
  <c r="K12" i="14"/>
  <c r="J12" i="14" s="1"/>
  <c r="AC11" i="14"/>
  <c r="AD11" i="14" s="1"/>
  <c r="AB11" i="14"/>
  <c r="AA11" i="14"/>
  <c r="P11" i="14"/>
  <c r="O11" i="14"/>
  <c r="N11" i="14"/>
  <c r="K11" i="14"/>
  <c r="J11" i="14" s="1"/>
  <c r="AA10" i="14"/>
  <c r="AB10" i="14" s="1"/>
  <c r="P10" i="14"/>
  <c r="AC10" i="14" s="1"/>
  <c r="AD10" i="14" s="1"/>
  <c r="O10" i="14"/>
  <c r="N10" i="14"/>
  <c r="K10" i="14"/>
  <c r="J10" i="14"/>
  <c r="AC9" i="14"/>
  <c r="AD9" i="14" s="1"/>
  <c r="AA9" i="14"/>
  <c r="AB9" i="14" s="1"/>
  <c r="O9" i="14"/>
  <c r="N9" i="14"/>
  <c r="K9" i="14"/>
  <c r="J9" i="14"/>
  <c r="AD8" i="14"/>
  <c r="AC8" i="14"/>
  <c r="AA8" i="14"/>
  <c r="AB8" i="14" s="1"/>
  <c r="P8" i="14"/>
  <c r="O8" i="14"/>
  <c r="N8" i="14"/>
  <c r="K8" i="14"/>
  <c r="J8" i="14" s="1"/>
  <c r="AC7" i="14"/>
  <c r="AD7" i="14" s="1"/>
  <c r="AB7" i="14"/>
  <c r="AA7" i="14"/>
  <c r="P7" i="14"/>
  <c r="O7" i="14"/>
  <c r="N7" i="14"/>
  <c r="K7" i="14"/>
  <c r="J7" i="14"/>
  <c r="P6" i="14"/>
  <c r="AC6" i="14" s="1"/>
  <c r="AD6" i="14" s="1"/>
  <c r="O6" i="14"/>
  <c r="N6" i="14"/>
  <c r="AA6" i="14" s="1"/>
  <c r="AB6" i="14" s="1"/>
  <c r="K6" i="14"/>
  <c r="J6" i="14" s="1"/>
  <c r="AB5" i="14"/>
  <c r="AA5" i="14"/>
  <c r="P5" i="14"/>
  <c r="AC5" i="14" s="1"/>
  <c r="AD5" i="14" s="1"/>
  <c r="O5" i="14"/>
  <c r="N5" i="14"/>
  <c r="K5" i="14"/>
  <c r="J5" i="14"/>
  <c r="AD4" i="14"/>
  <c r="AC4" i="14"/>
  <c r="AA4" i="14"/>
  <c r="AB4" i="14" s="1"/>
  <c r="P4" i="14"/>
  <c r="O4" i="14"/>
  <c r="N4" i="14"/>
  <c r="K4" i="14"/>
  <c r="J4" i="14" s="1"/>
  <c r="AC3" i="14"/>
  <c r="AD3" i="14" s="1"/>
  <c r="AB3" i="14"/>
  <c r="AA3" i="14"/>
  <c r="X3" i="14"/>
  <c r="P3" i="14"/>
  <c r="O3" i="14"/>
  <c r="N3" i="14"/>
  <c r="K3" i="14"/>
  <c r="J3" i="14" s="1"/>
  <c r="J1" i="14" s="1"/>
  <c r="K1" i="14"/>
  <c r="M43" i="13"/>
  <c r="I43" i="13"/>
  <c r="M42" i="13"/>
  <c r="I42" i="13"/>
  <c r="M41" i="13"/>
  <c r="I41" i="13"/>
  <c r="M40" i="13"/>
  <c r="I40" i="13"/>
  <c r="I39" i="13"/>
  <c r="M38" i="13"/>
  <c r="I38" i="13"/>
  <c r="M41" i="12" s="1"/>
  <c r="M37" i="13"/>
  <c r="I37" i="13"/>
  <c r="M36" i="13"/>
  <c r="I36" i="13"/>
  <c r="M35" i="13"/>
  <c r="I35" i="13"/>
  <c r="M34" i="13"/>
  <c r="I34" i="13"/>
  <c r="I33" i="13"/>
  <c r="M33" i="13" s="1"/>
  <c r="M32" i="13"/>
  <c r="I32" i="13"/>
  <c r="M21" i="12" s="1"/>
  <c r="M31" i="13"/>
  <c r="I31" i="13"/>
  <c r="M30" i="13"/>
  <c r="I30" i="13"/>
  <c r="M29" i="13"/>
  <c r="I29" i="13"/>
  <c r="M28" i="13"/>
  <c r="I28" i="13"/>
  <c r="I27" i="13"/>
  <c r="M27" i="13" s="1"/>
  <c r="M26" i="13"/>
  <c r="I26" i="13"/>
  <c r="M25" i="13"/>
  <c r="I25" i="13"/>
  <c r="M24" i="13"/>
  <c r="I24" i="13"/>
  <c r="M23" i="13"/>
  <c r="I23" i="13"/>
  <c r="M22" i="13"/>
  <c r="I22" i="13"/>
  <c r="I21" i="13"/>
  <c r="M20" i="13"/>
  <c r="I20" i="13"/>
  <c r="M19" i="13"/>
  <c r="I19" i="13"/>
  <c r="M18" i="13"/>
  <c r="I18" i="13"/>
  <c r="M17" i="13"/>
  <c r="I17" i="13"/>
  <c r="M16" i="13"/>
  <c r="I16" i="13"/>
  <c r="I15" i="13"/>
  <c r="M15" i="13" s="1"/>
  <c r="M14" i="13"/>
  <c r="I14" i="13"/>
  <c r="M7" i="12" s="1"/>
  <c r="M13" i="13"/>
  <c r="I13" i="13"/>
  <c r="M12" i="13"/>
  <c r="I12" i="13"/>
  <c r="M11" i="13"/>
  <c r="I11" i="13"/>
  <c r="M10" i="13"/>
  <c r="I10" i="13"/>
  <c r="I9" i="13"/>
  <c r="M9" i="13" s="1"/>
  <c r="M8" i="13"/>
  <c r="I8" i="13"/>
  <c r="M7" i="13"/>
  <c r="I7" i="13"/>
  <c r="M6" i="13"/>
  <c r="I6" i="13"/>
  <c r="M5" i="13"/>
  <c r="M4" i="13"/>
  <c r="M3" i="13"/>
  <c r="I3" i="13"/>
  <c r="L1" i="13"/>
  <c r="X179" i="12"/>
  <c r="M179" i="12"/>
  <c r="X178" i="12"/>
  <c r="M178" i="12"/>
  <c r="X177" i="12"/>
  <c r="M177" i="12"/>
  <c r="X176" i="12"/>
  <c r="M176" i="12"/>
  <c r="X175" i="12"/>
  <c r="M175" i="12"/>
  <c r="X174" i="12"/>
  <c r="M174" i="12"/>
  <c r="X173" i="12"/>
  <c r="M173" i="12"/>
  <c r="X172" i="12"/>
  <c r="M172" i="12"/>
  <c r="X171" i="12"/>
  <c r="M171" i="12"/>
  <c r="X170" i="12"/>
  <c r="M170" i="12"/>
  <c r="X169" i="12"/>
  <c r="M169" i="12"/>
  <c r="X168" i="12"/>
  <c r="M168" i="12"/>
  <c r="X167" i="12"/>
  <c r="M167" i="12"/>
  <c r="X166" i="12"/>
  <c r="M166" i="12"/>
  <c r="X165" i="12"/>
  <c r="M165" i="12"/>
  <c r="X164" i="12"/>
  <c r="M164" i="12"/>
  <c r="X163" i="12"/>
  <c r="X162" i="12"/>
  <c r="X161" i="12"/>
  <c r="X160" i="12"/>
  <c r="X159" i="12"/>
  <c r="X158" i="12"/>
  <c r="X157" i="12"/>
  <c r="X156" i="12"/>
  <c r="X155" i="12"/>
  <c r="X154" i="12"/>
  <c r="X153" i="12"/>
  <c r="X152" i="12"/>
  <c r="X151" i="12"/>
  <c r="X150" i="12"/>
  <c r="X149" i="12"/>
  <c r="X148" i="12"/>
  <c r="X147" i="12"/>
  <c r="X146" i="12"/>
  <c r="X145" i="12"/>
  <c r="X144" i="12"/>
  <c r="X143" i="12"/>
  <c r="X142" i="12"/>
  <c r="X141" i="12"/>
  <c r="X140" i="12"/>
  <c r="X139" i="12"/>
  <c r="X138" i="12"/>
  <c r="X137" i="12"/>
  <c r="X136" i="12"/>
  <c r="X135" i="12"/>
  <c r="X134" i="12"/>
  <c r="X133" i="12"/>
  <c r="X132" i="12"/>
  <c r="X128" i="12"/>
  <c r="X127" i="12"/>
  <c r="X126" i="12"/>
  <c r="X123" i="12"/>
  <c r="X122" i="12"/>
  <c r="X120" i="12"/>
  <c r="X118" i="12"/>
  <c r="X116" i="12"/>
  <c r="X114" i="12"/>
  <c r="X113" i="12"/>
  <c r="X112" i="12"/>
  <c r="X110" i="12"/>
  <c r="X109" i="12"/>
  <c r="X104" i="12"/>
  <c r="X100" i="12"/>
  <c r="X99" i="12"/>
  <c r="X98" i="12"/>
  <c r="X96" i="12"/>
  <c r="X95" i="12"/>
  <c r="X92" i="12"/>
  <c r="X91" i="12"/>
  <c r="X88" i="12"/>
  <c r="X87" i="12"/>
  <c r="X84" i="12"/>
  <c r="X83" i="12"/>
  <c r="X80" i="12"/>
  <c r="X79" i="12"/>
  <c r="X78" i="12"/>
  <c r="X77" i="12"/>
  <c r="X75" i="12"/>
  <c r="X74" i="12"/>
  <c r="M74" i="12"/>
  <c r="X73" i="12"/>
  <c r="X72" i="12"/>
  <c r="X71" i="12"/>
  <c r="X70" i="12"/>
  <c r="M70" i="12"/>
  <c r="X69" i="12"/>
  <c r="X67" i="12"/>
  <c r="M66" i="12"/>
  <c r="X65" i="12"/>
  <c r="X64" i="12"/>
  <c r="X62" i="12"/>
  <c r="X61" i="12"/>
  <c r="X60" i="12"/>
  <c r="X58" i="12"/>
  <c r="X57" i="12"/>
  <c r="X54" i="12"/>
  <c r="X53" i="12"/>
  <c r="X52" i="12"/>
  <c r="X51" i="12"/>
  <c r="M51" i="12"/>
  <c r="X50" i="12"/>
  <c r="X49" i="12"/>
  <c r="X48" i="12"/>
  <c r="X46" i="12"/>
  <c r="X45" i="12"/>
  <c r="X44" i="12"/>
  <c r="X42" i="12"/>
  <c r="M42" i="12"/>
  <c r="X41" i="12"/>
  <c r="X40" i="12"/>
  <c r="M40" i="12"/>
  <c r="X38" i="12"/>
  <c r="M38" i="12"/>
  <c r="X37" i="12"/>
  <c r="X36" i="12"/>
  <c r="X35" i="12"/>
  <c r="X34" i="12"/>
  <c r="M34" i="12"/>
  <c r="X33" i="12"/>
  <c r="M33" i="12"/>
  <c r="X32" i="12"/>
  <c r="X31" i="12"/>
  <c r="X30" i="12"/>
  <c r="M30" i="12"/>
  <c r="X29" i="12"/>
  <c r="X28" i="12"/>
  <c r="M28" i="12"/>
  <c r="M27" i="12"/>
  <c r="X26" i="12"/>
  <c r="X25" i="12"/>
  <c r="M25" i="12"/>
  <c r="X24" i="12"/>
  <c r="M24" i="12"/>
  <c r="M23" i="12"/>
  <c r="M22" i="12"/>
  <c r="X21" i="12"/>
  <c r="X20" i="12"/>
  <c r="M20" i="12"/>
  <c r="X19" i="12"/>
  <c r="M19" i="12"/>
  <c r="X18" i="12"/>
  <c r="M18" i="12"/>
  <c r="X17" i="12"/>
  <c r="M17" i="12"/>
  <c r="M16" i="12"/>
  <c r="X15" i="12"/>
  <c r="X13" i="12"/>
  <c r="M13" i="12"/>
  <c r="X12" i="12"/>
  <c r="X11" i="12"/>
  <c r="X10" i="12"/>
  <c r="X9" i="12"/>
  <c r="M9" i="12"/>
  <c r="X8" i="12"/>
  <c r="M8" i="12"/>
  <c r="X7" i="12"/>
  <c r="X6" i="12"/>
  <c r="X3" i="12"/>
  <c r="M3" i="12"/>
  <c r="X1" i="12"/>
  <c r="W1" i="12"/>
  <c r="U1" i="12" s="1"/>
  <c r="V1" i="12"/>
  <c r="AD179" i="11"/>
  <c r="AB179" i="11"/>
  <c r="AE179" i="11" s="1"/>
  <c r="AA179" i="11"/>
  <c r="X179" i="11"/>
  <c r="S179" i="11"/>
  <c r="R179" i="11"/>
  <c r="K179" i="11"/>
  <c r="J179" i="11"/>
  <c r="AE178" i="11"/>
  <c r="AD178" i="11"/>
  <c r="AA178" i="11"/>
  <c r="AB178" i="11" s="1"/>
  <c r="X178" i="11"/>
  <c r="R178" i="11"/>
  <c r="K178" i="11"/>
  <c r="J178" i="11"/>
  <c r="AD177" i="11"/>
  <c r="X177" i="11"/>
  <c r="R177" i="11"/>
  <c r="AA177" i="11" s="1"/>
  <c r="AB177" i="11" s="1"/>
  <c r="AE177" i="11" s="1"/>
  <c r="O177" i="11"/>
  <c r="K177" i="11"/>
  <c r="J177" i="11" s="1"/>
  <c r="AD176" i="11"/>
  <c r="X176" i="11"/>
  <c r="R176" i="11"/>
  <c r="AA176" i="11" s="1"/>
  <c r="AB176" i="11" s="1"/>
  <c r="AE176" i="11" s="1"/>
  <c r="O176" i="11"/>
  <c r="K176" i="11"/>
  <c r="J176" i="11" s="1"/>
  <c r="AD175" i="11"/>
  <c r="X175" i="11"/>
  <c r="R175" i="11"/>
  <c r="AA175" i="11" s="1"/>
  <c r="AB175" i="11" s="1"/>
  <c r="AE175" i="11" s="1"/>
  <c r="O175" i="11"/>
  <c r="K175" i="11" s="1"/>
  <c r="J175" i="11" s="1"/>
  <c r="AD174" i="11"/>
  <c r="AB174" i="11"/>
  <c r="AE174" i="11" s="1"/>
  <c r="X174" i="11"/>
  <c r="R174" i="11"/>
  <c r="AA174" i="11" s="1"/>
  <c r="O174" i="11"/>
  <c r="K174" i="11" s="1"/>
  <c r="J174" i="11"/>
  <c r="AD173" i="11"/>
  <c r="AB173" i="11"/>
  <c r="AE173" i="11" s="1"/>
  <c r="AA173" i="11"/>
  <c r="X173" i="11"/>
  <c r="K173" i="11" s="1"/>
  <c r="J173" i="11" s="1"/>
  <c r="R173" i="11"/>
  <c r="O173" i="11"/>
  <c r="AD172" i="11"/>
  <c r="X172" i="11"/>
  <c r="R172" i="11"/>
  <c r="AA172" i="11" s="1"/>
  <c r="AB172" i="11" s="1"/>
  <c r="AE172" i="11" s="1"/>
  <c r="O172" i="11"/>
  <c r="K172" i="11"/>
  <c r="J172" i="11" s="1"/>
  <c r="AD171" i="11"/>
  <c r="X171" i="11"/>
  <c r="R171" i="11"/>
  <c r="AA171" i="11" s="1"/>
  <c r="AB171" i="11" s="1"/>
  <c r="AE171" i="11" s="1"/>
  <c r="O171" i="11"/>
  <c r="K171" i="11" s="1"/>
  <c r="J171" i="11" s="1"/>
  <c r="AD170" i="11"/>
  <c r="X170" i="11"/>
  <c r="R170" i="11"/>
  <c r="O170" i="11"/>
  <c r="AD169" i="11"/>
  <c r="AA169" i="11"/>
  <c r="AB169" i="11" s="1"/>
  <c r="AE169" i="11" s="1"/>
  <c r="X169" i="11"/>
  <c r="R169" i="11"/>
  <c r="O169" i="11"/>
  <c r="AD168" i="11"/>
  <c r="X168" i="11"/>
  <c r="R168" i="11"/>
  <c r="AA168" i="11" s="1"/>
  <c r="AB168" i="11" s="1"/>
  <c r="AE168" i="11" s="1"/>
  <c r="O168" i="11"/>
  <c r="K168" i="11" s="1"/>
  <c r="J168" i="11" s="1"/>
  <c r="AD167" i="11"/>
  <c r="AB167" i="11"/>
  <c r="AE167" i="11" s="1"/>
  <c r="AA167" i="11"/>
  <c r="X167" i="11"/>
  <c r="R167" i="11"/>
  <c r="O167" i="11"/>
  <c r="K167" i="11"/>
  <c r="J167" i="11"/>
  <c r="AD166" i="11"/>
  <c r="X166" i="11"/>
  <c r="R166" i="11"/>
  <c r="AA166" i="11" s="1"/>
  <c r="AB166" i="11" s="1"/>
  <c r="AE166" i="11" s="1"/>
  <c r="O166" i="11"/>
  <c r="AD165" i="11"/>
  <c r="AA165" i="11"/>
  <c r="AB165" i="11" s="1"/>
  <c r="AE165" i="11" s="1"/>
  <c r="X165" i="11"/>
  <c r="S165" i="11"/>
  <c r="K165" i="11" s="1"/>
  <c r="J165" i="11" s="1"/>
  <c r="R165" i="11"/>
  <c r="O165" i="11"/>
  <c r="AD164" i="11"/>
  <c r="AB164" i="11"/>
  <c r="AE164" i="11" s="1"/>
  <c r="AA164" i="11"/>
  <c r="X164" i="11"/>
  <c r="R164" i="11"/>
  <c r="O164" i="11"/>
  <c r="K164" i="11" s="1"/>
  <c r="J164" i="11" s="1"/>
  <c r="AD163" i="11"/>
  <c r="X163" i="11"/>
  <c r="S163" i="11"/>
  <c r="K163" i="11" s="1"/>
  <c r="J163" i="11" s="1"/>
  <c r="R163" i="11"/>
  <c r="AA163" i="11" s="1"/>
  <c r="AB163" i="11" s="1"/>
  <c r="O163" i="11"/>
  <c r="AD162" i="11"/>
  <c r="AE162" i="11" s="1"/>
  <c r="AC162" i="11"/>
  <c r="X162" i="11"/>
  <c r="S162" i="11"/>
  <c r="R162" i="11"/>
  <c r="AA162" i="11" s="1"/>
  <c r="AB162" i="11" s="1"/>
  <c r="O162" i="11"/>
  <c r="AD161" i="11"/>
  <c r="X161" i="11"/>
  <c r="R161" i="11"/>
  <c r="AA161" i="11" s="1"/>
  <c r="AB161" i="11" s="1"/>
  <c r="O161" i="11"/>
  <c r="AD160" i="11"/>
  <c r="AA160" i="11"/>
  <c r="AB160" i="11" s="1"/>
  <c r="X160" i="11"/>
  <c r="R160" i="11"/>
  <c r="S160" i="11" s="1"/>
  <c r="O160" i="11"/>
  <c r="K160" i="11"/>
  <c r="J160" i="11"/>
  <c r="AD159" i="11"/>
  <c r="AB159" i="11"/>
  <c r="AA159" i="11"/>
  <c r="X159" i="11"/>
  <c r="S159" i="11"/>
  <c r="R159" i="11"/>
  <c r="O159" i="11"/>
  <c r="K159" i="11" s="1"/>
  <c r="J159" i="11" s="1"/>
  <c r="AD158" i="11"/>
  <c r="AA158" i="11"/>
  <c r="AB158" i="11" s="1"/>
  <c r="AE158" i="11" s="1"/>
  <c r="X158" i="11"/>
  <c r="S158" i="11"/>
  <c r="K158" i="11" s="1"/>
  <c r="J158" i="11" s="1"/>
  <c r="R158" i="11"/>
  <c r="O158" i="11"/>
  <c r="AD157" i="11"/>
  <c r="X157" i="11"/>
  <c r="R157" i="11"/>
  <c r="AA157" i="11" s="1"/>
  <c r="AB157" i="11" s="1"/>
  <c r="O157" i="11"/>
  <c r="AD156" i="11"/>
  <c r="AA156" i="11"/>
  <c r="AB156" i="11" s="1"/>
  <c r="AE156" i="11" s="1"/>
  <c r="X156" i="11"/>
  <c r="S156" i="11"/>
  <c r="R156" i="11"/>
  <c r="O156" i="11"/>
  <c r="K156" i="11"/>
  <c r="J156" i="11" s="1"/>
  <c r="AD155" i="11"/>
  <c r="X155" i="11"/>
  <c r="R155" i="11"/>
  <c r="O155" i="11"/>
  <c r="AD154" i="11"/>
  <c r="AA154" i="11"/>
  <c r="AB154" i="11" s="1"/>
  <c r="X154" i="11"/>
  <c r="S154" i="11"/>
  <c r="R154" i="11"/>
  <c r="O154" i="11"/>
  <c r="K154" i="11" s="1"/>
  <c r="J154" i="11" s="1"/>
  <c r="AD153" i="11"/>
  <c r="X153" i="11"/>
  <c r="R153" i="11"/>
  <c r="S153" i="11" s="1"/>
  <c r="K153" i="11" s="1"/>
  <c r="J153" i="11" s="1"/>
  <c r="O153" i="11"/>
  <c r="AD152" i="11"/>
  <c r="AA152" i="11"/>
  <c r="AB152" i="11" s="1"/>
  <c r="X152" i="11"/>
  <c r="S152" i="11"/>
  <c r="R152" i="11"/>
  <c r="O152" i="11"/>
  <c r="K152" i="11" s="1"/>
  <c r="J152" i="11" s="1"/>
  <c r="AD151" i="11"/>
  <c r="X151" i="11"/>
  <c r="R151" i="11"/>
  <c r="AA151" i="11" s="1"/>
  <c r="AB151" i="11" s="1"/>
  <c r="O151" i="11"/>
  <c r="AD150" i="11"/>
  <c r="AC150" i="11"/>
  <c r="AB150" i="11"/>
  <c r="AE150" i="11" s="1"/>
  <c r="X150" i="11"/>
  <c r="S150" i="11"/>
  <c r="R150" i="11"/>
  <c r="AA150" i="11" s="1"/>
  <c r="O150" i="11"/>
  <c r="K150" i="11" s="1"/>
  <c r="J150" i="11" s="1"/>
  <c r="AD149" i="11"/>
  <c r="X149" i="11"/>
  <c r="S149" i="11"/>
  <c r="K149" i="11" s="1"/>
  <c r="J149" i="11" s="1"/>
  <c r="R149" i="11"/>
  <c r="AA149" i="11" s="1"/>
  <c r="AB149" i="11" s="1"/>
  <c r="O149" i="11"/>
  <c r="AD148" i="11"/>
  <c r="AB148" i="11"/>
  <c r="AE148" i="11" s="1"/>
  <c r="AA148" i="11"/>
  <c r="X148" i="11"/>
  <c r="R148" i="11"/>
  <c r="O148" i="11"/>
  <c r="K148" i="11" s="1"/>
  <c r="J148" i="11" s="1"/>
  <c r="AD147" i="11"/>
  <c r="AA147" i="11"/>
  <c r="AB147" i="11" s="1"/>
  <c r="AE147" i="11" s="1"/>
  <c r="X147" i="11"/>
  <c r="S147" i="11"/>
  <c r="R147" i="11"/>
  <c r="O147" i="11"/>
  <c r="K147" i="11"/>
  <c r="J147" i="11"/>
  <c r="AD146" i="11"/>
  <c r="X146" i="11"/>
  <c r="R146" i="11"/>
  <c r="AA146" i="11" s="1"/>
  <c r="AB146" i="11" s="1"/>
  <c r="O146" i="11"/>
  <c r="AD145" i="11"/>
  <c r="AA145" i="11"/>
  <c r="AB145" i="11" s="1"/>
  <c r="AE145" i="11" s="1"/>
  <c r="X145" i="11"/>
  <c r="S145" i="11"/>
  <c r="R145" i="11"/>
  <c r="O145" i="11"/>
  <c r="K145" i="11" s="1"/>
  <c r="J145" i="11" s="1"/>
  <c r="AD144" i="11"/>
  <c r="X144" i="11"/>
  <c r="R144" i="11"/>
  <c r="O144" i="11"/>
  <c r="AD143" i="11"/>
  <c r="AA143" i="11"/>
  <c r="AB143" i="11" s="1"/>
  <c r="X143" i="11"/>
  <c r="S143" i="11"/>
  <c r="R143" i="11"/>
  <c r="O143" i="11"/>
  <c r="K143" i="11"/>
  <c r="J143" i="11"/>
  <c r="AD142" i="11"/>
  <c r="X142" i="11"/>
  <c r="R142" i="11"/>
  <c r="S142" i="11" s="1"/>
  <c r="K142" i="11" s="1"/>
  <c r="J142" i="11" s="1"/>
  <c r="O142" i="11"/>
  <c r="AD141" i="11"/>
  <c r="AB141" i="11"/>
  <c r="AC141" i="11" s="1"/>
  <c r="AA141" i="11"/>
  <c r="X141" i="11"/>
  <c r="S141" i="11"/>
  <c r="R141" i="11"/>
  <c r="O141" i="11"/>
  <c r="K141" i="11" s="1"/>
  <c r="J141" i="11" s="1"/>
  <c r="AD140" i="11"/>
  <c r="X140" i="11"/>
  <c r="S140" i="11"/>
  <c r="K140" i="11" s="1"/>
  <c r="J140" i="11" s="1"/>
  <c r="R140" i="11"/>
  <c r="AA140" i="11" s="1"/>
  <c r="AB140" i="11" s="1"/>
  <c r="O140" i="11"/>
  <c r="AD139" i="11"/>
  <c r="X139" i="11"/>
  <c r="R139" i="11"/>
  <c r="AA139" i="11" s="1"/>
  <c r="AB139" i="11" s="1"/>
  <c r="O139" i="11"/>
  <c r="AD138" i="11"/>
  <c r="X138" i="11"/>
  <c r="R138" i="11"/>
  <c r="AA138" i="11" s="1"/>
  <c r="AB138" i="11" s="1"/>
  <c r="O138" i="11"/>
  <c r="AD137" i="11"/>
  <c r="X137" i="11"/>
  <c r="R137" i="11"/>
  <c r="S137" i="11" s="1"/>
  <c r="O137" i="11"/>
  <c r="K137" i="11" s="1"/>
  <c r="J137" i="11" s="1"/>
  <c r="AD136" i="11"/>
  <c r="AA136" i="11"/>
  <c r="AB136" i="11" s="1"/>
  <c r="X136" i="11"/>
  <c r="S136" i="11"/>
  <c r="K136" i="11" s="1"/>
  <c r="J136" i="11" s="1"/>
  <c r="R136" i="11"/>
  <c r="O136" i="11"/>
  <c r="AD135" i="11"/>
  <c r="X135" i="11"/>
  <c r="R135" i="11"/>
  <c r="AA135" i="11" s="1"/>
  <c r="AB135" i="11" s="1"/>
  <c r="O135" i="11"/>
  <c r="AD134" i="11"/>
  <c r="AB134" i="11"/>
  <c r="AC134" i="11" s="1"/>
  <c r="X134" i="11"/>
  <c r="S134" i="11"/>
  <c r="R134" i="11"/>
  <c r="AA134" i="11" s="1"/>
  <c r="O134" i="11"/>
  <c r="K134" i="11" s="1"/>
  <c r="J134" i="11"/>
  <c r="AD133" i="11"/>
  <c r="AA133" i="11"/>
  <c r="AB133" i="11" s="1"/>
  <c r="X133" i="11"/>
  <c r="S133" i="11"/>
  <c r="R133" i="11"/>
  <c r="O133" i="11"/>
  <c r="K133" i="11" s="1"/>
  <c r="J133" i="11" s="1"/>
  <c r="AD132" i="11"/>
  <c r="AC132" i="11"/>
  <c r="AB132" i="11"/>
  <c r="AE132" i="11" s="1"/>
  <c r="AA132" i="11"/>
  <c r="X132" i="11"/>
  <c r="R132" i="11"/>
  <c r="S132" i="11" s="1"/>
  <c r="O132" i="11"/>
  <c r="K132" i="11"/>
  <c r="J132" i="11" s="1"/>
  <c r="AD131" i="11"/>
  <c r="AA131" i="11"/>
  <c r="AB131" i="11" s="1"/>
  <c r="X131" i="11"/>
  <c r="S131" i="11"/>
  <c r="K131" i="11" s="1"/>
  <c r="J131" i="11" s="1"/>
  <c r="R131" i="11"/>
  <c r="O131" i="11"/>
  <c r="AD130" i="11"/>
  <c r="X130" i="11"/>
  <c r="S130" i="11"/>
  <c r="K130" i="11" s="1"/>
  <c r="J130" i="11" s="1"/>
  <c r="R130" i="11"/>
  <c r="AA130" i="11" s="1"/>
  <c r="AB130" i="11" s="1"/>
  <c r="O130" i="11"/>
  <c r="AD129" i="11"/>
  <c r="X129" i="11"/>
  <c r="R129" i="11"/>
  <c r="AA129" i="11" s="1"/>
  <c r="AB129" i="11" s="1"/>
  <c r="O129" i="11"/>
  <c r="AD128" i="11"/>
  <c r="AA128" i="11"/>
  <c r="AB128" i="11" s="1"/>
  <c r="AE128" i="11" s="1"/>
  <c r="X128" i="11"/>
  <c r="S128" i="11"/>
  <c r="R128" i="11"/>
  <c r="O128" i="11"/>
  <c r="K128" i="11"/>
  <c r="J128" i="11"/>
  <c r="AE127" i="11"/>
  <c r="AD127" i="11"/>
  <c r="AB127" i="11"/>
  <c r="AC127" i="11" s="1"/>
  <c r="X127" i="11"/>
  <c r="S127" i="11"/>
  <c r="R127" i="11"/>
  <c r="AA127" i="11" s="1"/>
  <c r="O127" i="11"/>
  <c r="K127" i="11" s="1"/>
  <c r="J127" i="11" s="1"/>
  <c r="AD126" i="11"/>
  <c r="X126" i="11"/>
  <c r="R126" i="11"/>
  <c r="AA126" i="11" s="1"/>
  <c r="AB126" i="11" s="1"/>
  <c r="O126" i="11"/>
  <c r="AD125" i="11"/>
  <c r="AB125" i="11"/>
  <c r="AE125" i="11" s="1"/>
  <c r="AA125" i="11"/>
  <c r="X125" i="11"/>
  <c r="K125" i="11" s="1"/>
  <c r="J125" i="11" s="1"/>
  <c r="S125" i="11"/>
  <c r="R125" i="11"/>
  <c r="O125" i="11"/>
  <c r="AD124" i="11"/>
  <c r="X124" i="11"/>
  <c r="K124" i="11" s="1"/>
  <c r="J124" i="11" s="1"/>
  <c r="R124" i="11"/>
  <c r="AA124" i="11" s="1"/>
  <c r="AB124" i="11" s="1"/>
  <c r="AE124" i="11" s="1"/>
  <c r="AD123" i="11"/>
  <c r="AA123" i="11"/>
  <c r="AB123" i="11" s="1"/>
  <c r="AE123" i="11" s="1"/>
  <c r="X123" i="11"/>
  <c r="R123" i="11"/>
  <c r="O123" i="11"/>
  <c r="K123" i="11"/>
  <c r="J123" i="11"/>
  <c r="AD122" i="11"/>
  <c r="X122" i="11"/>
  <c r="R122" i="11"/>
  <c r="AA122" i="11" s="1"/>
  <c r="AB122" i="11" s="1"/>
  <c r="AE122" i="11" s="1"/>
  <c r="O122" i="11"/>
  <c r="K122" i="11" s="1"/>
  <c r="J122" i="11" s="1"/>
  <c r="AD121" i="11"/>
  <c r="AA121" i="11"/>
  <c r="AB121" i="11" s="1"/>
  <c r="AE121" i="11" s="1"/>
  <c r="X121" i="11"/>
  <c r="K121" i="11" s="1"/>
  <c r="J121" i="11" s="1"/>
  <c r="R121" i="11"/>
  <c r="O121" i="11"/>
  <c r="AD120" i="11"/>
  <c r="X120" i="11"/>
  <c r="R120" i="11"/>
  <c r="AA120" i="11" s="1"/>
  <c r="AB120" i="11" s="1"/>
  <c r="AE120" i="11" s="1"/>
  <c r="O120" i="11"/>
  <c r="K120" i="11" s="1"/>
  <c r="J120" i="11" s="1"/>
  <c r="AD119" i="11"/>
  <c r="AA119" i="11"/>
  <c r="AB119" i="11" s="1"/>
  <c r="AE119" i="11" s="1"/>
  <c r="X119" i="11"/>
  <c r="R119" i="11"/>
  <c r="O119" i="11"/>
  <c r="K119" i="11"/>
  <c r="J119" i="11"/>
  <c r="AE118" i="11"/>
  <c r="AD118" i="11"/>
  <c r="AB118" i="11"/>
  <c r="AA118" i="11"/>
  <c r="X118" i="11"/>
  <c r="R118" i="11"/>
  <c r="O118" i="11"/>
  <c r="K118" i="11" s="1"/>
  <c r="J118" i="11" s="1"/>
  <c r="AD117" i="11"/>
  <c r="AB117" i="11"/>
  <c r="AE117" i="11" s="1"/>
  <c r="AA117" i="11"/>
  <c r="X117" i="11"/>
  <c r="R117" i="11"/>
  <c r="S117" i="11" s="1"/>
  <c r="K117" i="11" s="1"/>
  <c r="J117" i="11" s="1"/>
  <c r="O117" i="11"/>
  <c r="AD116" i="11"/>
  <c r="AA116" i="11"/>
  <c r="AB116" i="11" s="1"/>
  <c r="X116" i="11"/>
  <c r="S116" i="11"/>
  <c r="R116" i="11"/>
  <c r="O116" i="11"/>
  <c r="K116" i="11" s="1"/>
  <c r="J116" i="11" s="1"/>
  <c r="AD115" i="11"/>
  <c r="X115" i="11"/>
  <c r="S115" i="11"/>
  <c r="R115" i="11"/>
  <c r="AA115" i="11" s="1"/>
  <c r="AB115" i="11" s="1"/>
  <c r="AE115" i="11" s="1"/>
  <c r="O115" i="11"/>
  <c r="K115" i="11" s="1"/>
  <c r="J115" i="11" s="1"/>
  <c r="AD114" i="11"/>
  <c r="X114" i="11"/>
  <c r="R114" i="11"/>
  <c r="AA114" i="11" s="1"/>
  <c r="AB114" i="11" s="1"/>
  <c r="AE114" i="11" s="1"/>
  <c r="O114" i="11"/>
  <c r="AD113" i="11"/>
  <c r="AA113" i="11"/>
  <c r="AB113" i="11" s="1"/>
  <c r="AE113" i="11" s="1"/>
  <c r="X113" i="11"/>
  <c r="R113" i="11"/>
  <c r="O113" i="11"/>
  <c r="K113" i="11"/>
  <c r="J113" i="11"/>
  <c r="AD112" i="11"/>
  <c r="X112" i="11"/>
  <c r="R112" i="11"/>
  <c r="AA112" i="11" s="1"/>
  <c r="AB112" i="11" s="1"/>
  <c r="AE112" i="11" s="1"/>
  <c r="O112" i="11"/>
  <c r="K112" i="11" s="1"/>
  <c r="J112" i="11" s="1"/>
  <c r="AD111" i="11"/>
  <c r="AA111" i="11"/>
  <c r="AB111" i="11" s="1"/>
  <c r="AE111" i="11" s="1"/>
  <c r="X111" i="11"/>
  <c r="K111" i="11" s="1"/>
  <c r="J111" i="11" s="1"/>
  <c r="R111" i="11"/>
  <c r="O111" i="11"/>
  <c r="AD110" i="11"/>
  <c r="X110" i="11"/>
  <c r="S110" i="11"/>
  <c r="R110" i="11"/>
  <c r="AA110" i="11" s="1"/>
  <c r="AB110" i="11" s="1"/>
  <c r="O110" i="11"/>
  <c r="K110" i="11" s="1"/>
  <c r="J110" i="11" s="1"/>
  <c r="AD109" i="11"/>
  <c r="X109" i="11"/>
  <c r="R109" i="11"/>
  <c r="AA109" i="11" s="1"/>
  <c r="AB109" i="11" s="1"/>
  <c r="AE109" i="11" s="1"/>
  <c r="O109" i="11"/>
  <c r="K109" i="11"/>
  <c r="J109" i="11" s="1"/>
  <c r="AD108" i="11"/>
  <c r="AA108" i="11"/>
  <c r="AB108" i="11" s="1"/>
  <c r="X108" i="11"/>
  <c r="R108" i="11"/>
  <c r="O108" i="11"/>
  <c r="K108" i="11"/>
  <c r="J108" i="11"/>
  <c r="AD107" i="11"/>
  <c r="X107" i="11"/>
  <c r="R107" i="11"/>
  <c r="AA107" i="11" s="1"/>
  <c r="AB107" i="11" s="1"/>
  <c r="O107" i="11"/>
  <c r="K107" i="11" s="1"/>
  <c r="J107" i="11" s="1"/>
  <c r="AD106" i="11"/>
  <c r="AC106" i="11"/>
  <c r="AB106" i="11"/>
  <c r="AE106" i="11" s="1"/>
  <c r="AA106" i="11"/>
  <c r="X106" i="11"/>
  <c r="S106" i="11"/>
  <c r="R106" i="11"/>
  <c r="O106" i="11"/>
  <c r="K106" i="11" s="1"/>
  <c r="J106" i="11" s="1"/>
  <c r="AD105" i="11"/>
  <c r="AB105" i="11"/>
  <c r="AE105" i="11" s="1"/>
  <c r="AA105" i="11"/>
  <c r="X105" i="11"/>
  <c r="R105" i="11"/>
  <c r="O105" i="11"/>
  <c r="K105" i="11" s="1"/>
  <c r="J105" i="11" s="1"/>
  <c r="AD104" i="11"/>
  <c r="X104" i="11"/>
  <c r="R104" i="11"/>
  <c r="AA104" i="11" s="1"/>
  <c r="AB104" i="11" s="1"/>
  <c r="O104" i="11"/>
  <c r="J104" i="11"/>
  <c r="AD103" i="11"/>
  <c r="X103" i="11"/>
  <c r="R103" i="11"/>
  <c r="AA103" i="11" s="1"/>
  <c r="AB103" i="11" s="1"/>
  <c r="O103" i="11"/>
  <c r="AD102" i="11"/>
  <c r="AB102" i="11"/>
  <c r="AE102" i="11" s="1"/>
  <c r="AA102" i="11"/>
  <c r="X102" i="11"/>
  <c r="R102" i="11"/>
  <c r="O102" i="11"/>
  <c r="K102" i="11"/>
  <c r="J102" i="11"/>
  <c r="AD101" i="11"/>
  <c r="X101" i="11"/>
  <c r="K101" i="11" s="1"/>
  <c r="J101" i="11" s="1"/>
  <c r="R101" i="11"/>
  <c r="AA101" i="11" s="1"/>
  <c r="AB101" i="11" s="1"/>
  <c r="O101" i="11"/>
  <c r="AD100" i="11"/>
  <c r="AC100" i="11"/>
  <c r="AB100" i="11"/>
  <c r="AE100" i="11" s="1"/>
  <c r="AA100" i="11"/>
  <c r="X100" i="11"/>
  <c r="R100" i="11"/>
  <c r="O100" i="11"/>
  <c r="K100" i="11" s="1"/>
  <c r="J100" i="11" s="1"/>
  <c r="AD99" i="11"/>
  <c r="AB99" i="11"/>
  <c r="AE99" i="11" s="1"/>
  <c r="AA99" i="11"/>
  <c r="X99" i="11"/>
  <c r="R99" i="11"/>
  <c r="S99" i="11" s="1"/>
  <c r="O99" i="11"/>
  <c r="AD98" i="11"/>
  <c r="AA98" i="11"/>
  <c r="AB98" i="11" s="1"/>
  <c r="X98" i="11"/>
  <c r="K98" i="11" s="1"/>
  <c r="J98" i="11" s="1"/>
  <c r="R98" i="11"/>
  <c r="O98" i="11"/>
  <c r="AD97" i="11"/>
  <c r="X97" i="11"/>
  <c r="R97" i="11"/>
  <c r="AA97" i="11" s="1"/>
  <c r="AB97" i="11" s="1"/>
  <c r="O97" i="11"/>
  <c r="K97" i="11" s="1"/>
  <c r="J97" i="11" s="1"/>
  <c r="AD96" i="11"/>
  <c r="AB96" i="11"/>
  <c r="AE96" i="11" s="1"/>
  <c r="AA96" i="11"/>
  <c r="X96" i="11"/>
  <c r="R96" i="11"/>
  <c r="O96" i="11"/>
  <c r="K96" i="11"/>
  <c r="J96" i="11"/>
  <c r="AD95" i="11"/>
  <c r="X95" i="11"/>
  <c r="R95" i="11"/>
  <c r="AA95" i="11" s="1"/>
  <c r="AB95" i="11" s="1"/>
  <c r="O95" i="11"/>
  <c r="K95" i="11" s="1"/>
  <c r="J95" i="11" s="1"/>
  <c r="AD94" i="11"/>
  <c r="X94" i="11"/>
  <c r="R94" i="11"/>
  <c r="AA94" i="11" s="1"/>
  <c r="AB94" i="11" s="1"/>
  <c r="O94" i="11"/>
  <c r="K94" i="11" s="1"/>
  <c r="J94" i="11" s="1"/>
  <c r="AD93" i="11"/>
  <c r="AB93" i="11"/>
  <c r="AE93" i="11" s="1"/>
  <c r="AA93" i="11"/>
  <c r="X93" i="11"/>
  <c r="R93" i="11"/>
  <c r="O93" i="11"/>
  <c r="K93" i="11" s="1"/>
  <c r="J93" i="11" s="1"/>
  <c r="AD92" i="11"/>
  <c r="X92" i="11"/>
  <c r="R92" i="11"/>
  <c r="AA92" i="11" s="1"/>
  <c r="AB92" i="11" s="1"/>
  <c r="O92" i="11"/>
  <c r="K92" i="11" s="1"/>
  <c r="J92" i="11" s="1"/>
  <c r="AD91" i="11"/>
  <c r="X91" i="11"/>
  <c r="R91" i="11"/>
  <c r="AA91" i="11" s="1"/>
  <c r="AB91" i="11" s="1"/>
  <c r="AE91" i="11" s="1"/>
  <c r="O91" i="11"/>
  <c r="K91" i="11"/>
  <c r="J91" i="11" s="1"/>
  <c r="AD90" i="11"/>
  <c r="AA90" i="11"/>
  <c r="AB90" i="11" s="1"/>
  <c r="X90" i="11"/>
  <c r="R90" i="11"/>
  <c r="O90" i="11"/>
  <c r="K90" i="11"/>
  <c r="J90" i="11"/>
  <c r="AD89" i="11"/>
  <c r="X89" i="11"/>
  <c r="R89" i="11"/>
  <c r="AA89" i="11" s="1"/>
  <c r="AB89" i="11" s="1"/>
  <c r="O89" i="11"/>
  <c r="K89" i="11" s="1"/>
  <c r="J89" i="11" s="1"/>
  <c r="AD88" i="11"/>
  <c r="AC88" i="11"/>
  <c r="AB88" i="11"/>
  <c r="AE88" i="11" s="1"/>
  <c r="AA88" i="11"/>
  <c r="X88" i="11"/>
  <c r="R88" i="11"/>
  <c r="O88" i="11"/>
  <c r="K88" i="11"/>
  <c r="J88" i="11" s="1"/>
  <c r="AD87" i="11"/>
  <c r="AA87" i="11"/>
  <c r="AB87" i="11" s="1"/>
  <c r="X87" i="11"/>
  <c r="K87" i="11" s="1"/>
  <c r="J87" i="11" s="1"/>
  <c r="R87" i="11"/>
  <c r="O87" i="11"/>
  <c r="AD86" i="11"/>
  <c r="X86" i="11"/>
  <c r="R86" i="11"/>
  <c r="AA86" i="11" s="1"/>
  <c r="AB86" i="11" s="1"/>
  <c r="K86" i="11"/>
  <c r="J86" i="11" s="1"/>
  <c r="AD85" i="11"/>
  <c r="AB85" i="11"/>
  <c r="AE85" i="11" s="1"/>
  <c r="AA85" i="11"/>
  <c r="X85" i="11"/>
  <c r="R85" i="11"/>
  <c r="O85" i="11"/>
  <c r="K85" i="11"/>
  <c r="J85" i="11"/>
  <c r="AD84" i="11"/>
  <c r="X84" i="11"/>
  <c r="R84" i="11"/>
  <c r="AA84" i="11" s="1"/>
  <c r="AB84" i="11" s="1"/>
  <c r="O84" i="11"/>
  <c r="K84" i="11" s="1"/>
  <c r="J84" i="11" s="1"/>
  <c r="AD83" i="11"/>
  <c r="X83" i="11"/>
  <c r="R83" i="11"/>
  <c r="AA83" i="11" s="1"/>
  <c r="AB83" i="11" s="1"/>
  <c r="O83" i="11"/>
  <c r="K83" i="11" s="1"/>
  <c r="J83" i="11" s="1"/>
  <c r="AD82" i="11"/>
  <c r="AB82" i="11"/>
  <c r="AE82" i="11" s="1"/>
  <c r="AA82" i="11"/>
  <c r="X82" i="11"/>
  <c r="R82" i="11"/>
  <c r="O82" i="11"/>
  <c r="K82" i="11" s="1"/>
  <c r="J82" i="11" s="1"/>
  <c r="AD81" i="11"/>
  <c r="X81" i="11"/>
  <c r="R81" i="11"/>
  <c r="AA81" i="11" s="1"/>
  <c r="AB81" i="11" s="1"/>
  <c r="O81" i="11"/>
  <c r="K81" i="11" s="1"/>
  <c r="J81" i="11" s="1"/>
  <c r="AD80" i="11"/>
  <c r="X80" i="11"/>
  <c r="R80" i="11"/>
  <c r="AA80" i="11" s="1"/>
  <c r="AB80" i="11" s="1"/>
  <c r="O80" i="11"/>
  <c r="K80" i="11" s="1"/>
  <c r="J80" i="11" s="1"/>
  <c r="AD79" i="11"/>
  <c r="AB79" i="11"/>
  <c r="AE79" i="11" s="1"/>
  <c r="AA79" i="11"/>
  <c r="X79" i="11"/>
  <c r="R79" i="11"/>
  <c r="O79" i="11"/>
  <c r="K79" i="11"/>
  <c r="J79" i="11"/>
  <c r="AD78" i="11"/>
  <c r="X78" i="11"/>
  <c r="R78" i="11"/>
  <c r="AA78" i="11" s="1"/>
  <c r="AB78" i="11" s="1"/>
  <c r="O78" i="11"/>
  <c r="J78" i="11"/>
  <c r="AD77" i="11"/>
  <c r="AC77" i="11"/>
  <c r="AB77" i="11"/>
  <c r="AE77" i="11" s="1"/>
  <c r="AA77" i="11"/>
  <c r="X77" i="11"/>
  <c r="R77" i="11"/>
  <c r="O77" i="11"/>
  <c r="K77" i="11"/>
  <c r="J77" i="11" s="1"/>
  <c r="AD76" i="11"/>
  <c r="AA76" i="11"/>
  <c r="AB76" i="11" s="1"/>
  <c r="X76" i="11"/>
  <c r="K76" i="11" s="1"/>
  <c r="J76" i="11" s="1"/>
  <c r="R76" i="11"/>
  <c r="O76" i="11"/>
  <c r="AD75" i="11"/>
  <c r="X75" i="11"/>
  <c r="R75" i="11"/>
  <c r="AA75" i="11" s="1"/>
  <c r="AB75" i="11" s="1"/>
  <c r="O75" i="11"/>
  <c r="K75" i="11" s="1"/>
  <c r="J75" i="11" s="1"/>
  <c r="AD74" i="11"/>
  <c r="X74" i="11"/>
  <c r="R74" i="11"/>
  <c r="AA74" i="11" s="1"/>
  <c r="AB74" i="11" s="1"/>
  <c r="O74" i="11"/>
  <c r="K74" i="11"/>
  <c r="J74" i="11" s="1"/>
  <c r="AD73" i="11"/>
  <c r="AA73" i="11"/>
  <c r="AB73" i="11" s="1"/>
  <c r="X73" i="11"/>
  <c r="R73" i="11"/>
  <c r="O73" i="11"/>
  <c r="K73" i="11"/>
  <c r="J73" i="11"/>
  <c r="AD72" i="11"/>
  <c r="X72" i="11"/>
  <c r="R72" i="11"/>
  <c r="AA72" i="11" s="1"/>
  <c r="AB72" i="11" s="1"/>
  <c r="AC72" i="11" s="1"/>
  <c r="O72" i="11"/>
  <c r="K72" i="11" s="1"/>
  <c r="J72" i="11" s="1"/>
  <c r="AD71" i="11"/>
  <c r="AC71" i="11"/>
  <c r="AB71" i="11"/>
  <c r="AE71" i="11" s="1"/>
  <c r="AA71" i="11"/>
  <c r="X71" i="11"/>
  <c r="R71" i="11"/>
  <c r="O71" i="11"/>
  <c r="K71" i="11"/>
  <c r="J71" i="11" s="1"/>
  <c r="AD70" i="11"/>
  <c r="AA70" i="11"/>
  <c r="AB70" i="11" s="1"/>
  <c r="X70" i="11"/>
  <c r="K70" i="11" s="1"/>
  <c r="J70" i="11" s="1"/>
  <c r="R70" i="11"/>
  <c r="O70" i="11"/>
  <c r="AD69" i="11"/>
  <c r="X69" i="11"/>
  <c r="R69" i="11"/>
  <c r="AA69" i="11" s="1"/>
  <c r="AB69" i="11" s="1"/>
  <c r="O69" i="11"/>
  <c r="K69" i="11" s="1"/>
  <c r="J69" i="11" s="1"/>
  <c r="AD68" i="11"/>
  <c r="X68" i="11"/>
  <c r="R68" i="11"/>
  <c r="AA68" i="11" s="1"/>
  <c r="AB68" i="11" s="1"/>
  <c r="O68" i="11"/>
  <c r="K68" i="11"/>
  <c r="J68" i="11" s="1"/>
  <c r="AD67" i="11"/>
  <c r="AA67" i="11"/>
  <c r="AB67" i="11" s="1"/>
  <c r="X67" i="11"/>
  <c r="R67" i="11"/>
  <c r="O67" i="11"/>
  <c r="K67" i="11"/>
  <c r="J67" i="11"/>
  <c r="AD66" i="11"/>
  <c r="X66" i="11"/>
  <c r="R66" i="11"/>
  <c r="AA66" i="11" s="1"/>
  <c r="AB66" i="11" s="1"/>
  <c r="AC66" i="11" s="1"/>
  <c r="O66" i="11"/>
  <c r="K66" i="11" s="1"/>
  <c r="J66" i="11" s="1"/>
  <c r="AD65" i="11"/>
  <c r="AC65" i="11"/>
  <c r="AB65" i="11"/>
  <c r="AE65" i="11" s="1"/>
  <c r="AA65" i="11"/>
  <c r="X65" i="11"/>
  <c r="R65" i="11"/>
  <c r="O65" i="11"/>
  <c r="K65" i="11"/>
  <c r="J65" i="11" s="1"/>
  <c r="AD64" i="11"/>
  <c r="AA64" i="11"/>
  <c r="AB64" i="11" s="1"/>
  <c r="X64" i="11"/>
  <c r="R64" i="11"/>
  <c r="O64" i="11"/>
  <c r="K64" i="11" s="1"/>
  <c r="J64" i="11" s="1"/>
  <c r="AD63" i="11"/>
  <c r="X63" i="11"/>
  <c r="R63" i="11"/>
  <c r="AA63" i="11" s="1"/>
  <c r="AB63" i="11" s="1"/>
  <c r="O63" i="11"/>
  <c r="K63" i="11" s="1"/>
  <c r="J63" i="11" s="1"/>
  <c r="AD62" i="11"/>
  <c r="X62" i="11"/>
  <c r="R62" i="11"/>
  <c r="AA62" i="11" s="1"/>
  <c r="AB62" i="11" s="1"/>
  <c r="O62" i="11"/>
  <c r="K62" i="11"/>
  <c r="J62" i="11" s="1"/>
  <c r="AD61" i="11"/>
  <c r="AA61" i="11"/>
  <c r="AB61" i="11" s="1"/>
  <c r="X61" i="11"/>
  <c r="K61" i="11" s="1"/>
  <c r="J61" i="11" s="1"/>
  <c r="R61" i="11"/>
  <c r="O61" i="11"/>
  <c r="AD60" i="11"/>
  <c r="X60" i="11"/>
  <c r="S60" i="11"/>
  <c r="K60" i="11" s="1"/>
  <c r="J60" i="11" s="1"/>
  <c r="R60" i="11"/>
  <c r="AA60" i="11" s="1"/>
  <c r="AB60" i="11" s="1"/>
  <c r="AC60" i="11" s="1"/>
  <c r="O60" i="11"/>
  <c r="AD59" i="11"/>
  <c r="X59" i="11"/>
  <c r="R59" i="11"/>
  <c r="AA59" i="11" s="1"/>
  <c r="AB59" i="11" s="1"/>
  <c r="O59" i="11"/>
  <c r="K59" i="11" s="1"/>
  <c r="J59" i="11" s="1"/>
  <c r="AD58" i="11"/>
  <c r="AB58" i="11"/>
  <c r="AA58" i="11"/>
  <c r="X58" i="11"/>
  <c r="R58" i="11"/>
  <c r="O58" i="11"/>
  <c r="K58" i="11" s="1"/>
  <c r="J58" i="11" s="1"/>
  <c r="AD57" i="11"/>
  <c r="X57" i="11"/>
  <c r="R57" i="11"/>
  <c r="AA57" i="11" s="1"/>
  <c r="AB57" i="11" s="1"/>
  <c r="O57" i="11"/>
  <c r="K57" i="11" s="1"/>
  <c r="J57" i="11" s="1"/>
  <c r="AD56" i="11"/>
  <c r="X56" i="11"/>
  <c r="R56" i="11"/>
  <c r="AA56" i="11" s="1"/>
  <c r="AB56" i="11" s="1"/>
  <c r="O56" i="11"/>
  <c r="K56" i="11" s="1"/>
  <c r="J56" i="11" s="1"/>
  <c r="AD55" i="11"/>
  <c r="AB55" i="11"/>
  <c r="AE55" i="11" s="1"/>
  <c r="AA55" i="11"/>
  <c r="X55" i="11"/>
  <c r="R55" i="11"/>
  <c r="O55" i="11"/>
  <c r="K55" i="11"/>
  <c r="J55" i="11"/>
  <c r="AE54" i="11"/>
  <c r="AD54" i="11"/>
  <c r="X54" i="11"/>
  <c r="R54" i="11"/>
  <c r="AA54" i="11" s="1"/>
  <c r="AB54" i="11" s="1"/>
  <c r="AC54" i="11" s="1"/>
  <c r="O54" i="11"/>
  <c r="K54" i="11" s="1"/>
  <c r="J54" i="11" s="1"/>
  <c r="AD53" i="11"/>
  <c r="AC53" i="11"/>
  <c r="X53" i="11"/>
  <c r="R53" i="11"/>
  <c r="AA53" i="11" s="1"/>
  <c r="AB53" i="11" s="1"/>
  <c r="AE53" i="11" s="1"/>
  <c r="K53" i="11"/>
  <c r="J53" i="11" s="1"/>
  <c r="AD52" i="11"/>
  <c r="AA52" i="11"/>
  <c r="AB52" i="11" s="1"/>
  <c r="X52" i="11"/>
  <c r="K52" i="11" s="1"/>
  <c r="J52" i="11" s="1"/>
  <c r="R52" i="11"/>
  <c r="O52" i="11"/>
  <c r="AD51" i="11"/>
  <c r="X51" i="11"/>
  <c r="R51" i="11"/>
  <c r="AA51" i="11" s="1"/>
  <c r="AB51" i="11" s="1"/>
  <c r="O51" i="11"/>
  <c r="K51" i="11" s="1"/>
  <c r="J51" i="11" s="1"/>
  <c r="AD50" i="11"/>
  <c r="X50" i="11"/>
  <c r="R50" i="11"/>
  <c r="AA50" i="11" s="1"/>
  <c r="AB50" i="11" s="1"/>
  <c r="O50" i="11"/>
  <c r="K50" i="11"/>
  <c r="J50" i="11"/>
  <c r="AD49" i="11"/>
  <c r="AA49" i="11"/>
  <c r="AB49" i="11" s="1"/>
  <c r="X49" i="11"/>
  <c r="R49" i="11"/>
  <c r="O49" i="11"/>
  <c r="K49" i="11" s="1"/>
  <c r="J49" i="11" s="1"/>
  <c r="AD48" i="11"/>
  <c r="AE48" i="11" s="1"/>
  <c r="X48" i="11"/>
  <c r="R48" i="11"/>
  <c r="AA48" i="11" s="1"/>
  <c r="AB48" i="11" s="1"/>
  <c r="AC48" i="11" s="1"/>
  <c r="O48" i="11"/>
  <c r="K48" i="11" s="1"/>
  <c r="J48" i="11" s="1"/>
  <c r="AD47" i="11"/>
  <c r="AC47" i="11"/>
  <c r="AB47" i="11"/>
  <c r="AE47" i="11" s="1"/>
  <c r="AA47" i="11"/>
  <c r="X47" i="11"/>
  <c r="R47" i="11"/>
  <c r="O47" i="11"/>
  <c r="K47" i="11"/>
  <c r="J47" i="11" s="1"/>
  <c r="AD46" i="11"/>
  <c r="AA46" i="11"/>
  <c r="AB46" i="11" s="1"/>
  <c r="X46" i="11"/>
  <c r="R46" i="11"/>
  <c r="O46" i="11"/>
  <c r="K46" i="11" s="1"/>
  <c r="J46" i="11" s="1"/>
  <c r="AD45" i="11"/>
  <c r="X45" i="11"/>
  <c r="R45" i="11"/>
  <c r="AA45" i="11" s="1"/>
  <c r="AB45" i="11" s="1"/>
  <c r="O45" i="11"/>
  <c r="K45" i="11" s="1"/>
  <c r="J45" i="11" s="1"/>
  <c r="AD44" i="11"/>
  <c r="X44" i="11"/>
  <c r="R44" i="11"/>
  <c r="AA44" i="11" s="1"/>
  <c r="AB44" i="11" s="1"/>
  <c r="O44" i="11"/>
  <c r="K44" i="11"/>
  <c r="J44" i="11"/>
  <c r="AD43" i="11"/>
  <c r="AA43" i="11"/>
  <c r="AB43" i="11" s="1"/>
  <c r="X43" i="11"/>
  <c r="R43" i="11"/>
  <c r="O43" i="11"/>
  <c r="K43" i="11" s="1"/>
  <c r="J43" i="11" s="1"/>
  <c r="AD42" i="11"/>
  <c r="X42" i="11"/>
  <c r="R42" i="11"/>
  <c r="AA42" i="11" s="1"/>
  <c r="AB42" i="11" s="1"/>
  <c r="AC42" i="11" s="1"/>
  <c r="O42" i="11"/>
  <c r="K42" i="11" s="1"/>
  <c r="J42" i="11" s="1"/>
  <c r="AD41" i="11"/>
  <c r="AB41" i="11"/>
  <c r="AE41" i="11" s="1"/>
  <c r="AA41" i="11"/>
  <c r="X41" i="11"/>
  <c r="R41" i="11"/>
  <c r="O41" i="11"/>
  <c r="K41" i="11"/>
  <c r="J41" i="11" s="1"/>
  <c r="AD40" i="11"/>
  <c r="AA40" i="11"/>
  <c r="AB40" i="11" s="1"/>
  <c r="X40" i="11"/>
  <c r="R40" i="11"/>
  <c r="O40" i="11"/>
  <c r="AD39" i="11"/>
  <c r="X39" i="11"/>
  <c r="R39" i="11"/>
  <c r="AA39" i="11" s="1"/>
  <c r="AB39" i="11" s="1"/>
  <c r="O39" i="11"/>
  <c r="K39" i="11" s="1"/>
  <c r="J39" i="11" s="1"/>
  <c r="AD38" i="11"/>
  <c r="X38" i="11"/>
  <c r="R38" i="11"/>
  <c r="AA38" i="11" s="1"/>
  <c r="AB38" i="11" s="1"/>
  <c r="O38" i="11"/>
  <c r="K38" i="11"/>
  <c r="J38" i="11"/>
  <c r="AD37" i="11"/>
  <c r="AA37" i="11"/>
  <c r="AB37" i="11" s="1"/>
  <c r="X37" i="11"/>
  <c r="K37" i="11" s="1"/>
  <c r="J37" i="11" s="1"/>
  <c r="R37" i="11"/>
  <c r="AD36" i="11"/>
  <c r="AC36" i="11"/>
  <c r="AB36" i="11"/>
  <c r="AA36" i="11"/>
  <c r="X36" i="11"/>
  <c r="R36" i="11"/>
  <c r="O36" i="11"/>
  <c r="K36" i="11" s="1"/>
  <c r="J36" i="11" s="1"/>
  <c r="AD35" i="11"/>
  <c r="AB35" i="11"/>
  <c r="AA35" i="11"/>
  <c r="X35" i="11"/>
  <c r="K35" i="11" s="1"/>
  <c r="J35" i="11" s="1"/>
  <c r="R35" i="11"/>
  <c r="O35" i="11"/>
  <c r="AD34" i="11"/>
  <c r="X34" i="11"/>
  <c r="R34" i="11"/>
  <c r="AA34" i="11" s="1"/>
  <c r="AB34" i="11" s="1"/>
  <c r="O34" i="11"/>
  <c r="AD33" i="11"/>
  <c r="X33" i="11"/>
  <c r="R33" i="11"/>
  <c r="AA33" i="11" s="1"/>
  <c r="AB33" i="11" s="1"/>
  <c r="O33" i="11"/>
  <c r="K33" i="11" s="1"/>
  <c r="J33" i="11" s="1"/>
  <c r="AD32" i="11"/>
  <c r="AB32" i="11"/>
  <c r="AE32" i="11" s="1"/>
  <c r="AA32" i="11"/>
  <c r="X32" i="11"/>
  <c r="R32" i="11"/>
  <c r="O32" i="11"/>
  <c r="K32" i="11"/>
  <c r="J32" i="11"/>
  <c r="AD31" i="11"/>
  <c r="X31" i="11"/>
  <c r="K31" i="11" s="1"/>
  <c r="J31" i="11" s="1"/>
  <c r="R31" i="11"/>
  <c r="AA31" i="11" s="1"/>
  <c r="AB31" i="11" s="1"/>
  <c r="AC31" i="11" s="1"/>
  <c r="O31" i="11"/>
  <c r="AD30" i="11"/>
  <c r="AC30" i="11"/>
  <c r="X30" i="11"/>
  <c r="R30" i="11"/>
  <c r="AA30" i="11" s="1"/>
  <c r="AB30" i="11" s="1"/>
  <c r="AE30" i="11" s="1"/>
  <c r="O30" i="11"/>
  <c r="K30" i="11" s="1"/>
  <c r="J30" i="11" s="1"/>
  <c r="AD29" i="11"/>
  <c r="AA29" i="11"/>
  <c r="AB29" i="11" s="1"/>
  <c r="X29" i="11"/>
  <c r="R29" i="11"/>
  <c r="O29" i="11"/>
  <c r="K29" i="11" s="1"/>
  <c r="J29" i="11" s="1"/>
  <c r="AD28" i="11"/>
  <c r="X28" i="11"/>
  <c r="R28" i="11"/>
  <c r="AA28" i="11" s="1"/>
  <c r="AB28" i="11" s="1"/>
  <c r="O28" i="11"/>
  <c r="K28" i="11" s="1"/>
  <c r="J28" i="11" s="1"/>
  <c r="AD27" i="11"/>
  <c r="X27" i="11"/>
  <c r="R27" i="11"/>
  <c r="AA27" i="11" s="1"/>
  <c r="AB27" i="11" s="1"/>
  <c r="O27" i="11"/>
  <c r="K27" i="11"/>
  <c r="J27" i="11" s="1"/>
  <c r="AD26" i="11"/>
  <c r="AB26" i="11"/>
  <c r="AE26" i="11" s="1"/>
  <c r="AA26" i="11"/>
  <c r="X26" i="11"/>
  <c r="R26" i="11"/>
  <c r="O26" i="11"/>
  <c r="K26" i="11"/>
  <c r="J26" i="11"/>
  <c r="AD25" i="11"/>
  <c r="X25" i="11"/>
  <c r="R25" i="11"/>
  <c r="AA25" i="11" s="1"/>
  <c r="AB25" i="11" s="1"/>
  <c r="AC25" i="11" s="1"/>
  <c r="O25" i="11"/>
  <c r="K25" i="11" s="1"/>
  <c r="J25" i="11" s="1"/>
  <c r="AD24" i="11"/>
  <c r="X24" i="11"/>
  <c r="R24" i="11"/>
  <c r="AA24" i="11" s="1"/>
  <c r="AB24" i="11" s="1"/>
  <c r="AE24" i="11" s="1"/>
  <c r="O24" i="11"/>
  <c r="K24" i="11" s="1"/>
  <c r="J24" i="11" s="1"/>
  <c r="AD23" i="11"/>
  <c r="AB23" i="11"/>
  <c r="AA23" i="11"/>
  <c r="X23" i="11"/>
  <c r="R23" i="11"/>
  <c r="O23" i="11"/>
  <c r="K23" i="11" s="1"/>
  <c r="J23" i="11" s="1"/>
  <c r="AD22" i="11"/>
  <c r="X22" i="11"/>
  <c r="R22" i="11"/>
  <c r="AA22" i="11" s="1"/>
  <c r="AB22" i="11" s="1"/>
  <c r="J22" i="11"/>
  <c r="AD21" i="11"/>
  <c r="AA21" i="11"/>
  <c r="AB21" i="11" s="1"/>
  <c r="AE21" i="11" s="1"/>
  <c r="X21" i="11"/>
  <c r="R21" i="11"/>
  <c r="O21" i="11"/>
  <c r="J21" i="11"/>
  <c r="AD20" i="11"/>
  <c r="R20" i="11"/>
  <c r="AA20" i="11" s="1"/>
  <c r="AB20" i="11" s="1"/>
  <c r="AE20" i="11" s="1"/>
  <c r="O20" i="11"/>
  <c r="K20" i="11"/>
  <c r="J20" i="11" s="1"/>
  <c r="AD19" i="11"/>
  <c r="R19" i="11"/>
  <c r="AA19" i="11" s="1"/>
  <c r="AB19" i="11" s="1"/>
  <c r="K19" i="11"/>
  <c r="J19" i="11" s="1"/>
  <c r="AD18" i="11"/>
  <c r="AA18" i="11"/>
  <c r="AB18" i="11" s="1"/>
  <c r="AE18" i="11" s="1"/>
  <c r="R18" i="11"/>
  <c r="K18" i="11"/>
  <c r="J18" i="11"/>
  <c r="AD17" i="11"/>
  <c r="X17" i="11"/>
  <c r="R17" i="11"/>
  <c r="AA17" i="11" s="1"/>
  <c r="AB17" i="11" s="1"/>
  <c r="AC17" i="11" s="1"/>
  <c r="K17" i="11"/>
  <c r="J17" i="11" s="1"/>
  <c r="AD16" i="11"/>
  <c r="AB16" i="11"/>
  <c r="AA16" i="11"/>
  <c r="X16" i="11"/>
  <c r="R16" i="11"/>
  <c r="O16" i="11"/>
  <c r="K16" i="11" s="1"/>
  <c r="J16" i="11"/>
  <c r="AD15" i="11"/>
  <c r="X15" i="11"/>
  <c r="R15" i="11"/>
  <c r="AA15" i="11" s="1"/>
  <c r="AB15" i="11" s="1"/>
  <c r="K15" i="11"/>
  <c r="J15" i="11" s="1"/>
  <c r="AE14" i="11"/>
  <c r="AD14" i="11"/>
  <c r="AC14" i="11"/>
  <c r="AB14" i="11"/>
  <c r="AA14" i="11"/>
  <c r="R14" i="11"/>
  <c r="K14" i="11"/>
  <c r="J14" i="11"/>
  <c r="AD13" i="11"/>
  <c r="X13" i="11"/>
  <c r="R13" i="11"/>
  <c r="AA13" i="11" s="1"/>
  <c r="AB13" i="11" s="1"/>
  <c r="AE13" i="11" s="1"/>
  <c r="O13" i="11"/>
  <c r="K13" i="11" s="1"/>
  <c r="J13" i="11" s="1"/>
  <c r="AD12" i="11"/>
  <c r="AA12" i="11"/>
  <c r="AB12" i="11" s="1"/>
  <c r="X12" i="11"/>
  <c r="R12" i="11"/>
  <c r="O12" i="11"/>
  <c r="K12" i="11" s="1"/>
  <c r="J12" i="11" s="1"/>
  <c r="AD11" i="11"/>
  <c r="X11" i="11"/>
  <c r="R11" i="11"/>
  <c r="AA11" i="11" s="1"/>
  <c r="AB11" i="11" s="1"/>
  <c r="O11" i="11"/>
  <c r="K11" i="11" s="1"/>
  <c r="J11" i="11" s="1"/>
  <c r="AD10" i="11"/>
  <c r="R10" i="11"/>
  <c r="AA10" i="11" s="1"/>
  <c r="AB10" i="11" s="1"/>
  <c r="K10" i="11"/>
  <c r="J10" i="11"/>
  <c r="AD9" i="11"/>
  <c r="R9" i="11"/>
  <c r="AA9" i="11" s="1"/>
  <c r="AB9" i="11" s="1"/>
  <c r="AC9" i="11" s="1"/>
  <c r="O9" i="11"/>
  <c r="J9" i="11"/>
  <c r="AD8" i="11"/>
  <c r="AA8" i="11"/>
  <c r="AB8" i="11" s="1"/>
  <c r="X8" i="11"/>
  <c r="R8" i="11"/>
  <c r="O8" i="11"/>
  <c r="J8" i="11"/>
  <c r="AD7" i="11"/>
  <c r="X7" i="11"/>
  <c r="R7" i="11"/>
  <c r="AA7" i="11" s="1"/>
  <c r="AB7" i="11" s="1"/>
  <c r="AC7" i="11" s="1"/>
  <c r="O7" i="11"/>
  <c r="J7" i="11"/>
  <c r="AD6" i="11"/>
  <c r="AB6" i="11"/>
  <c r="AA6" i="11"/>
  <c r="X6" i="11"/>
  <c r="R6" i="11"/>
  <c r="J6" i="11"/>
  <c r="AD5" i="11"/>
  <c r="AB5" i="11"/>
  <c r="AE5" i="11" s="1"/>
  <c r="X5" i="11"/>
  <c r="R5" i="11"/>
  <c r="AA5" i="11" s="1"/>
  <c r="J5" i="11"/>
  <c r="AD4" i="11"/>
  <c r="X4" i="11"/>
  <c r="R4" i="11"/>
  <c r="AA4" i="11" s="1"/>
  <c r="AB4" i="11" s="1"/>
  <c r="O4" i="11"/>
  <c r="J4" i="11"/>
  <c r="AD3" i="11"/>
  <c r="X3" i="11"/>
  <c r="R3" i="11"/>
  <c r="AA3" i="11" s="1"/>
  <c r="J3" i="11"/>
  <c r="AD1" i="11"/>
  <c r="Z1" i="11"/>
  <c r="T179" i="9"/>
  <c r="N179" i="9"/>
  <c r="K179" i="9"/>
  <c r="J179" i="9" s="1"/>
  <c r="T178" i="9"/>
  <c r="K178" i="9" s="1"/>
  <c r="J178" i="9" s="1"/>
  <c r="N178" i="9"/>
  <c r="T177" i="9"/>
  <c r="N177" i="9"/>
  <c r="T176" i="9"/>
  <c r="N176" i="9"/>
  <c r="K176" i="9"/>
  <c r="J176" i="9"/>
  <c r="T175" i="9"/>
  <c r="K175" i="9" s="1"/>
  <c r="J175" i="9" s="1"/>
  <c r="N175" i="9"/>
  <c r="T174" i="9"/>
  <c r="N174" i="9"/>
  <c r="T173" i="9"/>
  <c r="N173" i="9"/>
  <c r="K173" i="9"/>
  <c r="J173" i="9" s="1"/>
  <c r="T172" i="9"/>
  <c r="K172" i="9" s="1"/>
  <c r="J172" i="9" s="1"/>
  <c r="N172" i="9"/>
  <c r="T171" i="9"/>
  <c r="N171" i="9"/>
  <c r="K171" i="9" s="1"/>
  <c r="J171" i="9" s="1"/>
  <c r="T170" i="9"/>
  <c r="N170" i="9"/>
  <c r="K170" i="9"/>
  <c r="J170" i="9" s="1"/>
  <c r="T169" i="9"/>
  <c r="K169" i="9" s="1"/>
  <c r="J169" i="9" s="1"/>
  <c r="N169" i="9"/>
  <c r="T168" i="9"/>
  <c r="N168" i="9"/>
  <c r="T167" i="9"/>
  <c r="N167" i="9"/>
  <c r="K167" i="9"/>
  <c r="J167" i="9"/>
  <c r="T166" i="9"/>
  <c r="K166" i="9" s="1"/>
  <c r="J166" i="9" s="1"/>
  <c r="N166" i="9"/>
  <c r="T165" i="9"/>
  <c r="N165" i="9"/>
  <c r="T164" i="9"/>
  <c r="N164" i="9"/>
  <c r="K164" i="9" s="1"/>
  <c r="J164" i="9" s="1"/>
  <c r="T163" i="9"/>
  <c r="K163" i="9" s="1"/>
  <c r="J163" i="9" s="1"/>
  <c r="N163" i="9"/>
  <c r="T162" i="9"/>
  <c r="K162" i="9" s="1"/>
  <c r="J162" i="9" s="1"/>
  <c r="T161" i="9"/>
  <c r="N161" i="9"/>
  <c r="K161" i="9"/>
  <c r="J161" i="9"/>
  <c r="T160" i="9"/>
  <c r="N160" i="9"/>
  <c r="K160" i="9" s="1"/>
  <c r="J160" i="9" s="1"/>
  <c r="T159" i="9"/>
  <c r="N159" i="9"/>
  <c r="K159" i="9" s="1"/>
  <c r="J159" i="9" s="1"/>
  <c r="T158" i="9"/>
  <c r="N158" i="9"/>
  <c r="K158" i="9"/>
  <c r="J158" i="9"/>
  <c r="T157" i="9"/>
  <c r="N157" i="9"/>
  <c r="T156" i="9"/>
  <c r="N156" i="9"/>
  <c r="K156" i="9"/>
  <c r="J156" i="9" s="1"/>
  <c r="T155" i="9"/>
  <c r="N155" i="9"/>
  <c r="K155" i="9" s="1"/>
  <c r="J155" i="9" s="1"/>
  <c r="T154" i="9"/>
  <c r="N154" i="9"/>
  <c r="K154" i="9" s="1"/>
  <c r="J154" i="9"/>
  <c r="T153" i="9"/>
  <c r="N153" i="9"/>
  <c r="K153" i="9" s="1"/>
  <c r="J153" i="9" s="1"/>
  <c r="T152" i="9"/>
  <c r="N152" i="9"/>
  <c r="K152" i="9" s="1"/>
  <c r="J152" i="9" s="1"/>
  <c r="T151" i="9"/>
  <c r="N151" i="9"/>
  <c r="K151" i="9" s="1"/>
  <c r="J151" i="9"/>
  <c r="T150" i="9"/>
  <c r="N150" i="9"/>
  <c r="K150" i="9" s="1"/>
  <c r="J150" i="9" s="1"/>
  <c r="T149" i="9"/>
  <c r="N149" i="9"/>
  <c r="K149" i="9" s="1"/>
  <c r="J149" i="9" s="1"/>
  <c r="T148" i="9"/>
  <c r="N148" i="9"/>
  <c r="K148" i="9" s="1"/>
  <c r="J148" i="9" s="1"/>
  <c r="T147" i="9"/>
  <c r="N147" i="9"/>
  <c r="K147" i="9"/>
  <c r="J147" i="9" s="1"/>
  <c r="T146" i="9"/>
  <c r="N146" i="9"/>
  <c r="K146" i="9" s="1"/>
  <c r="J146" i="9" s="1"/>
  <c r="T145" i="9"/>
  <c r="N145" i="9"/>
  <c r="K145" i="9" s="1"/>
  <c r="J145" i="9" s="1"/>
  <c r="T144" i="9"/>
  <c r="N144" i="9"/>
  <c r="K144" i="9"/>
  <c r="J144" i="9" s="1"/>
  <c r="T143" i="9"/>
  <c r="N143" i="9"/>
  <c r="K143" i="9" s="1"/>
  <c r="J143" i="9" s="1"/>
  <c r="T142" i="9"/>
  <c r="N142" i="9"/>
  <c r="K142" i="9" s="1"/>
  <c r="J142" i="9" s="1"/>
  <c r="T141" i="9"/>
  <c r="N141" i="9"/>
  <c r="K141" i="9"/>
  <c r="J141" i="9" s="1"/>
  <c r="T140" i="9"/>
  <c r="N140" i="9"/>
  <c r="K140" i="9" s="1"/>
  <c r="J140" i="9" s="1"/>
  <c r="T139" i="9"/>
  <c r="N139" i="9"/>
  <c r="K139" i="9"/>
  <c r="J139" i="9" s="1"/>
  <c r="T138" i="9"/>
  <c r="K138" i="9" s="1"/>
  <c r="J138" i="9" s="1"/>
  <c r="N138" i="9"/>
  <c r="T137" i="9"/>
  <c r="N137" i="9"/>
  <c r="K137" i="9"/>
  <c r="J137" i="9" s="1"/>
  <c r="T136" i="9"/>
  <c r="N136" i="9"/>
  <c r="K136" i="9" s="1"/>
  <c r="J136" i="9" s="1"/>
  <c r="T135" i="9"/>
  <c r="N135" i="9"/>
  <c r="K135" i="9" s="1"/>
  <c r="J135" i="9" s="1"/>
  <c r="T134" i="9"/>
  <c r="N134" i="9"/>
  <c r="K134" i="9"/>
  <c r="J134" i="9"/>
  <c r="T133" i="9"/>
  <c r="N133" i="9"/>
  <c r="K133" i="9" s="1"/>
  <c r="J133" i="9" s="1"/>
  <c r="T132" i="9"/>
  <c r="N132" i="9"/>
  <c r="K132" i="9" s="1"/>
  <c r="J132" i="9" s="1"/>
  <c r="T131" i="9"/>
  <c r="N131" i="9"/>
  <c r="K131" i="9"/>
  <c r="J131" i="9"/>
  <c r="N130" i="9"/>
  <c r="K130" i="9" s="1"/>
  <c r="J130" i="9" s="1"/>
  <c r="T129" i="9"/>
  <c r="N129" i="9"/>
  <c r="K129" i="9"/>
  <c r="J129" i="9" s="1"/>
  <c r="T128" i="9"/>
  <c r="N128" i="9"/>
  <c r="K128" i="9"/>
  <c r="J128" i="9"/>
  <c r="T127" i="9"/>
  <c r="N127" i="9"/>
  <c r="K127" i="9" s="1"/>
  <c r="J127" i="9" s="1"/>
  <c r="T126" i="9"/>
  <c r="N126" i="9"/>
  <c r="K126" i="9"/>
  <c r="J126" i="9" s="1"/>
  <c r="T125" i="9"/>
  <c r="K125" i="9" s="1"/>
  <c r="J125" i="9" s="1"/>
  <c r="N125" i="9"/>
  <c r="T124" i="9"/>
  <c r="N124" i="9"/>
  <c r="K124" i="9" s="1"/>
  <c r="J124" i="9" s="1"/>
  <c r="T123" i="9"/>
  <c r="N123" i="9"/>
  <c r="K123" i="9"/>
  <c r="J123" i="9" s="1"/>
  <c r="T122" i="9"/>
  <c r="K122" i="9" s="1"/>
  <c r="J122" i="9" s="1"/>
  <c r="N122" i="9"/>
  <c r="T121" i="9"/>
  <c r="N121" i="9"/>
  <c r="K121" i="9" s="1"/>
  <c r="J121" i="9" s="1"/>
  <c r="T120" i="9"/>
  <c r="N120" i="9"/>
  <c r="K120" i="9"/>
  <c r="J120" i="9" s="1"/>
  <c r="T119" i="9"/>
  <c r="K119" i="9" s="1"/>
  <c r="J119" i="9" s="1"/>
  <c r="N119" i="9"/>
  <c r="T118" i="9"/>
  <c r="N118" i="9"/>
  <c r="K118" i="9" s="1"/>
  <c r="J118" i="9" s="1"/>
  <c r="T117" i="9"/>
  <c r="N117" i="9"/>
  <c r="K117" i="9"/>
  <c r="J117" i="9" s="1"/>
  <c r="T116" i="9"/>
  <c r="K116" i="9" s="1"/>
  <c r="J116" i="9" s="1"/>
  <c r="N116" i="9"/>
  <c r="T115" i="9"/>
  <c r="N115" i="9"/>
  <c r="K115" i="9" s="1"/>
  <c r="J115" i="9" s="1"/>
  <c r="T114" i="9"/>
  <c r="N114" i="9"/>
  <c r="K114" i="9"/>
  <c r="J114" i="9" s="1"/>
  <c r="T113" i="9"/>
  <c r="N113" i="9"/>
  <c r="K113" i="9" s="1"/>
  <c r="J113" i="9" s="1"/>
  <c r="T112" i="9"/>
  <c r="N112" i="9"/>
  <c r="K112" i="9" s="1"/>
  <c r="J112" i="9" s="1"/>
  <c r="T111" i="9"/>
  <c r="N111" i="9"/>
  <c r="K111" i="9"/>
  <c r="J111" i="9" s="1"/>
  <c r="T110" i="9"/>
  <c r="N110" i="9"/>
  <c r="K110" i="9" s="1"/>
  <c r="J110" i="9" s="1"/>
  <c r="T109" i="9"/>
  <c r="N109" i="9"/>
  <c r="K109" i="9" s="1"/>
  <c r="J109" i="9" s="1"/>
  <c r="T108" i="9"/>
  <c r="N108" i="9"/>
  <c r="K108" i="9"/>
  <c r="J108" i="9" s="1"/>
  <c r="T107" i="9"/>
  <c r="N107" i="9"/>
  <c r="K107" i="9" s="1"/>
  <c r="J107" i="9" s="1"/>
  <c r="T106" i="9"/>
  <c r="N106" i="9"/>
  <c r="K106" i="9" s="1"/>
  <c r="J106" i="9" s="1"/>
  <c r="T105" i="9"/>
  <c r="N105" i="9"/>
  <c r="K105" i="9"/>
  <c r="J105" i="9" s="1"/>
  <c r="T104" i="9"/>
  <c r="N104" i="9"/>
  <c r="K104" i="9" s="1"/>
  <c r="J104" i="9" s="1"/>
  <c r="T103" i="9"/>
  <c r="N103" i="9"/>
  <c r="K103" i="9" s="1"/>
  <c r="J103" i="9" s="1"/>
  <c r="T102" i="9"/>
  <c r="N102" i="9"/>
  <c r="K102" i="9"/>
  <c r="J102" i="9" s="1"/>
  <c r="T101" i="9"/>
  <c r="N101" i="9"/>
  <c r="K101" i="9" s="1"/>
  <c r="J101" i="9" s="1"/>
  <c r="T100" i="9"/>
  <c r="N100" i="9"/>
  <c r="K100" i="9" s="1"/>
  <c r="J100" i="9" s="1"/>
  <c r="T99" i="9"/>
  <c r="N99" i="9"/>
  <c r="K99" i="9"/>
  <c r="J99" i="9" s="1"/>
  <c r="T98" i="9"/>
  <c r="N98" i="9"/>
  <c r="K98" i="9" s="1"/>
  <c r="J98" i="9" s="1"/>
  <c r="T97" i="9"/>
  <c r="N97" i="9"/>
  <c r="K97" i="9" s="1"/>
  <c r="J97" i="9" s="1"/>
  <c r="T96" i="9"/>
  <c r="N96" i="9"/>
  <c r="K96" i="9"/>
  <c r="J96" i="9" s="1"/>
  <c r="T95" i="9"/>
  <c r="N95" i="9"/>
  <c r="K95" i="9" s="1"/>
  <c r="J95" i="9" s="1"/>
  <c r="T94" i="9"/>
  <c r="N94" i="9"/>
  <c r="K94" i="9" s="1"/>
  <c r="J94" i="9" s="1"/>
  <c r="T93" i="9"/>
  <c r="N93" i="9"/>
  <c r="K93" i="9"/>
  <c r="J93" i="9" s="1"/>
  <c r="T92" i="9"/>
  <c r="N92" i="9"/>
  <c r="K92" i="9" s="1"/>
  <c r="J92" i="9" s="1"/>
  <c r="T91" i="9"/>
  <c r="N91" i="9"/>
  <c r="K91" i="9" s="1"/>
  <c r="J91" i="9" s="1"/>
  <c r="T90" i="9"/>
  <c r="N90" i="9"/>
  <c r="K90" i="9"/>
  <c r="J90" i="9" s="1"/>
  <c r="T89" i="9"/>
  <c r="N89" i="9"/>
  <c r="K89" i="9" s="1"/>
  <c r="J89" i="9" s="1"/>
  <c r="T88" i="9"/>
  <c r="N88" i="9"/>
  <c r="K88" i="9" s="1"/>
  <c r="J88" i="9" s="1"/>
  <c r="T87" i="9"/>
  <c r="K87" i="9" s="1"/>
  <c r="J87" i="9" s="1"/>
  <c r="T86" i="9"/>
  <c r="N86" i="9"/>
  <c r="K86" i="9" s="1"/>
  <c r="J86" i="9" s="1"/>
  <c r="T85" i="9"/>
  <c r="N85" i="9"/>
  <c r="K85" i="9"/>
  <c r="J85" i="9" s="1"/>
  <c r="T84" i="9"/>
  <c r="K84" i="9"/>
  <c r="J84" i="9" s="1"/>
  <c r="T83" i="9"/>
  <c r="K83" i="9" s="1"/>
  <c r="J83" i="9" s="1"/>
  <c r="N83" i="9"/>
  <c r="T82" i="9"/>
  <c r="N82" i="9"/>
  <c r="K82" i="9"/>
  <c r="J82" i="9"/>
  <c r="T81" i="9"/>
  <c r="K81" i="9" s="1"/>
  <c r="J81" i="9" s="1"/>
  <c r="N81" i="9"/>
  <c r="T80" i="9"/>
  <c r="K80" i="9" s="1"/>
  <c r="J80" i="9" s="1"/>
  <c r="N80" i="9"/>
  <c r="T79" i="9"/>
  <c r="N79" i="9"/>
  <c r="K79" i="9"/>
  <c r="J79" i="9"/>
  <c r="T78" i="9"/>
  <c r="K78" i="9" s="1"/>
  <c r="J78" i="9" s="1"/>
  <c r="N78" i="9"/>
  <c r="T77" i="9"/>
  <c r="K77" i="9" s="1"/>
  <c r="J77" i="9" s="1"/>
  <c r="N77" i="9"/>
  <c r="T76" i="9"/>
  <c r="N76" i="9"/>
  <c r="K76" i="9"/>
  <c r="J76" i="9"/>
  <c r="T75" i="9"/>
  <c r="K75" i="9" s="1"/>
  <c r="J75" i="9" s="1"/>
  <c r="N75" i="9"/>
  <c r="T74" i="9"/>
  <c r="K74" i="9" s="1"/>
  <c r="J74" i="9" s="1"/>
  <c r="N74" i="9"/>
  <c r="T73" i="9"/>
  <c r="N73" i="9"/>
  <c r="K73" i="9"/>
  <c r="J73" i="9"/>
  <c r="T72" i="9"/>
  <c r="K72" i="9" s="1"/>
  <c r="J72" i="9" s="1"/>
  <c r="N72" i="9"/>
  <c r="T71" i="9"/>
  <c r="K71" i="9" s="1"/>
  <c r="J71" i="9" s="1"/>
  <c r="N71" i="9"/>
  <c r="T70" i="9"/>
  <c r="N70" i="9"/>
  <c r="K70" i="9"/>
  <c r="J70" i="9"/>
  <c r="T69" i="9"/>
  <c r="K69" i="9" s="1"/>
  <c r="J69" i="9" s="1"/>
  <c r="N69" i="9"/>
  <c r="T68" i="9"/>
  <c r="N68" i="9"/>
  <c r="K68" i="9" s="1"/>
  <c r="J68" i="9" s="1"/>
  <c r="T67" i="9"/>
  <c r="N67" i="9"/>
  <c r="K67" i="9"/>
  <c r="J67" i="9"/>
  <c r="T66" i="9"/>
  <c r="K66" i="9" s="1"/>
  <c r="J66" i="9" s="1"/>
  <c r="N66" i="9"/>
  <c r="T65" i="9"/>
  <c r="N65" i="9"/>
  <c r="K65" i="9" s="1"/>
  <c r="J65" i="9" s="1"/>
  <c r="T64" i="9"/>
  <c r="N64" i="9"/>
  <c r="K64" i="9"/>
  <c r="J64" i="9"/>
  <c r="T63" i="9"/>
  <c r="K63" i="9" s="1"/>
  <c r="J63" i="9" s="1"/>
  <c r="N63" i="9"/>
  <c r="T62" i="9"/>
  <c r="N62" i="9"/>
  <c r="K62" i="9" s="1"/>
  <c r="J62" i="9" s="1"/>
  <c r="T61" i="9"/>
  <c r="K61" i="9"/>
  <c r="J61" i="9"/>
  <c r="T60" i="9"/>
  <c r="N60" i="9"/>
  <c r="K60" i="9" s="1"/>
  <c r="J60" i="9" s="1"/>
  <c r="T59" i="9"/>
  <c r="N59" i="9"/>
  <c r="K59" i="9" s="1"/>
  <c r="J59" i="9" s="1"/>
  <c r="T58" i="9"/>
  <c r="N58" i="9"/>
  <c r="K58" i="9"/>
  <c r="J58" i="9"/>
  <c r="T57" i="9"/>
  <c r="N57" i="9"/>
  <c r="K57" i="9" s="1"/>
  <c r="J57" i="9" s="1"/>
  <c r="T56" i="9"/>
  <c r="N56" i="9"/>
  <c r="K56" i="9" s="1"/>
  <c r="J56" i="9" s="1"/>
  <c r="T55" i="9"/>
  <c r="N55" i="9"/>
  <c r="K55" i="9"/>
  <c r="J55" i="9"/>
  <c r="T54" i="9"/>
  <c r="N54" i="9"/>
  <c r="K54" i="9" s="1"/>
  <c r="J54" i="9" s="1"/>
  <c r="T53" i="9"/>
  <c r="N53" i="9"/>
  <c r="K53" i="9" s="1"/>
  <c r="J53" i="9" s="1"/>
  <c r="T52" i="9"/>
  <c r="N52" i="9"/>
  <c r="K52" i="9"/>
  <c r="J52" i="9"/>
  <c r="T51" i="9"/>
  <c r="N51" i="9"/>
  <c r="K51" i="9" s="1"/>
  <c r="J51" i="9" s="1"/>
  <c r="T50" i="9"/>
  <c r="N50" i="9"/>
  <c r="K50" i="9" s="1"/>
  <c r="J50" i="9" s="1"/>
  <c r="T49" i="9"/>
  <c r="N49" i="9"/>
  <c r="K49" i="9"/>
  <c r="J49" i="9"/>
  <c r="T48" i="9"/>
  <c r="N48" i="9"/>
  <c r="K48" i="9" s="1"/>
  <c r="J48" i="9" s="1"/>
  <c r="T47" i="9"/>
  <c r="N47" i="9"/>
  <c r="K47" i="9" s="1"/>
  <c r="J47" i="9" s="1"/>
  <c r="T46" i="9"/>
  <c r="N46" i="9"/>
  <c r="K46" i="9"/>
  <c r="J46" i="9"/>
  <c r="T45" i="9"/>
  <c r="N45" i="9"/>
  <c r="K45" i="9" s="1"/>
  <c r="J45" i="9" s="1"/>
  <c r="T44" i="9"/>
  <c r="N44" i="9"/>
  <c r="K44" i="9" s="1"/>
  <c r="J44" i="9" s="1"/>
  <c r="T43" i="9"/>
  <c r="N43" i="9"/>
  <c r="K43" i="9"/>
  <c r="J43" i="9"/>
  <c r="T42" i="9"/>
  <c r="N42" i="9"/>
  <c r="K42" i="9" s="1"/>
  <c r="J42" i="9" s="1"/>
  <c r="K41" i="9"/>
  <c r="J41" i="9"/>
  <c r="T40" i="9"/>
  <c r="K40" i="9" s="1"/>
  <c r="J40" i="9" s="1"/>
  <c r="N40" i="9"/>
  <c r="N39" i="9"/>
  <c r="K39" i="9"/>
  <c r="J39" i="9"/>
  <c r="T38" i="9"/>
  <c r="N38" i="9"/>
  <c r="K38" i="9" s="1"/>
  <c r="J38" i="9" s="1"/>
  <c r="T37" i="9"/>
  <c r="N37" i="9"/>
  <c r="K37" i="9" s="1"/>
  <c r="J37" i="9" s="1"/>
  <c r="K36" i="9"/>
  <c r="J36" i="9"/>
  <c r="T35" i="9"/>
  <c r="N35" i="9"/>
  <c r="K35" i="9" s="1"/>
  <c r="J35" i="9" s="1"/>
  <c r="T34" i="9"/>
  <c r="N34" i="9"/>
  <c r="K34" i="9"/>
  <c r="J34" i="9"/>
  <c r="N33" i="9"/>
  <c r="K33" i="9"/>
  <c r="J33" i="9" s="1"/>
  <c r="T32" i="9"/>
  <c r="K32" i="9"/>
  <c r="J32" i="9"/>
  <c r="N31" i="9"/>
  <c r="K31" i="9" s="1"/>
  <c r="J31" i="9" s="1"/>
  <c r="T30" i="9"/>
  <c r="N30" i="9"/>
  <c r="K30" i="9"/>
  <c r="J30" i="9" s="1"/>
  <c r="K29" i="9"/>
  <c r="J29" i="9" s="1"/>
  <c r="N28" i="9"/>
  <c r="K28" i="9"/>
  <c r="J28" i="9"/>
  <c r="T27" i="9"/>
  <c r="N27" i="9"/>
  <c r="K27" i="9" s="1"/>
  <c r="J27" i="9" s="1"/>
  <c r="T26" i="9"/>
  <c r="N26" i="9"/>
  <c r="K26" i="9" s="1"/>
  <c r="J26" i="9" s="1"/>
  <c r="K25" i="9"/>
  <c r="J25" i="9"/>
  <c r="T24" i="9"/>
  <c r="N24" i="9"/>
  <c r="K24" i="9" s="1"/>
  <c r="J24" i="9" s="1"/>
  <c r="T23" i="9"/>
  <c r="N23" i="9"/>
  <c r="K23" i="9"/>
  <c r="J23" i="9"/>
  <c r="T22" i="9"/>
  <c r="K22" i="9" s="1"/>
  <c r="J22" i="9" s="1"/>
  <c r="K21" i="9"/>
  <c r="J21" i="9"/>
  <c r="K20" i="9"/>
  <c r="J20" i="9" s="1"/>
  <c r="K19" i="9"/>
  <c r="J19" i="9" s="1"/>
  <c r="T18" i="9"/>
  <c r="K18" i="9"/>
  <c r="J18" i="9"/>
  <c r="K17" i="9"/>
  <c r="J17" i="9" s="1"/>
  <c r="T16" i="9"/>
  <c r="K16" i="9"/>
  <c r="J16" i="9"/>
  <c r="K15" i="9"/>
  <c r="J15" i="9" s="1"/>
  <c r="T14" i="9"/>
  <c r="K14" i="9" s="1"/>
  <c r="J14" i="9" s="1"/>
  <c r="K13" i="9"/>
  <c r="J13" i="9"/>
  <c r="N12" i="9"/>
  <c r="K12" i="9" s="1"/>
  <c r="J12" i="9" s="1"/>
  <c r="T11" i="9"/>
  <c r="N11" i="9"/>
  <c r="K11" i="9"/>
  <c r="J11" i="9" s="1"/>
  <c r="K10" i="9"/>
  <c r="J10" i="9" s="1"/>
  <c r="T9" i="9"/>
  <c r="N9" i="9"/>
  <c r="K9" i="9"/>
  <c r="J9" i="9" s="1"/>
  <c r="N8" i="9"/>
  <c r="K8" i="9" s="1"/>
  <c r="J8" i="9" s="1"/>
  <c r="N7" i="9"/>
  <c r="K7" i="9"/>
  <c r="J7" i="9" s="1"/>
  <c r="K6" i="9"/>
  <c r="J6" i="9" s="1"/>
  <c r="K5" i="9"/>
  <c r="J5" i="9"/>
  <c r="N4" i="9"/>
  <c r="K4" i="9" s="1"/>
  <c r="J4" i="9" s="1"/>
  <c r="T3" i="9"/>
  <c r="K3" i="9"/>
  <c r="J3" i="9"/>
  <c r="W1" i="9"/>
  <c r="U1" i="9" s="1"/>
  <c r="V1" i="9"/>
  <c r="X192" i="8"/>
  <c r="Y192" i="8" s="1"/>
  <c r="Y191" i="8"/>
  <c r="X191" i="8"/>
  <c r="X190" i="8"/>
  <c r="Y190" i="8" s="1"/>
  <c r="X189" i="8"/>
  <c r="Y189" i="8" s="1"/>
  <c r="Y188" i="8"/>
  <c r="X188" i="8"/>
  <c r="X187" i="8"/>
  <c r="Y187" i="8" s="1"/>
  <c r="X186" i="8"/>
  <c r="Y186" i="8" s="1"/>
  <c r="Y185" i="8"/>
  <c r="X185" i="8"/>
  <c r="X184" i="8"/>
  <c r="Y184" i="8" s="1"/>
  <c r="X183" i="8"/>
  <c r="Y183" i="8" s="1"/>
  <c r="Y182" i="8"/>
  <c r="X182" i="8"/>
  <c r="X181" i="8"/>
  <c r="Y181" i="8" s="1"/>
  <c r="X180" i="8"/>
  <c r="Y180" i="8" s="1"/>
  <c r="Y179" i="8"/>
  <c r="X179" i="8"/>
  <c r="K179" i="8"/>
  <c r="J179" i="8"/>
  <c r="X178" i="8"/>
  <c r="Y178" i="8" s="1"/>
  <c r="K178" i="8"/>
  <c r="J178" i="8" s="1"/>
  <c r="X177" i="8"/>
  <c r="Y177" i="8" s="1"/>
  <c r="K177" i="8"/>
  <c r="J177" i="8"/>
  <c r="Y176" i="8"/>
  <c r="X176" i="8"/>
  <c r="K176" i="8"/>
  <c r="J176" i="8"/>
  <c r="X175" i="8"/>
  <c r="Y175" i="8" s="1"/>
  <c r="K175" i="8"/>
  <c r="J175" i="8" s="1"/>
  <c r="X174" i="8"/>
  <c r="Y174" i="8" s="1"/>
  <c r="K174" i="8"/>
  <c r="J174" i="8"/>
  <c r="Y173" i="8"/>
  <c r="X173" i="8"/>
  <c r="K173" i="8"/>
  <c r="J173" i="8"/>
  <c r="X172" i="8"/>
  <c r="Y172" i="8" s="1"/>
  <c r="K172" i="8"/>
  <c r="J172" i="8" s="1"/>
  <c r="X171" i="8"/>
  <c r="Y171" i="8" s="1"/>
  <c r="K171" i="8"/>
  <c r="J171" i="8"/>
  <c r="Y170" i="8"/>
  <c r="X170" i="8"/>
  <c r="K170" i="8"/>
  <c r="J170" i="8"/>
  <c r="X169" i="8"/>
  <c r="Y169" i="8" s="1"/>
  <c r="K169" i="8"/>
  <c r="J169" i="8" s="1"/>
  <c r="X168" i="8"/>
  <c r="Y168" i="8" s="1"/>
  <c r="K168" i="8"/>
  <c r="J168" i="8"/>
  <c r="Y167" i="8"/>
  <c r="X167" i="8"/>
  <c r="K167" i="8"/>
  <c r="J167" i="8"/>
  <c r="X166" i="8"/>
  <c r="Y166" i="8" s="1"/>
  <c r="K166" i="8"/>
  <c r="J166" i="8" s="1"/>
  <c r="X165" i="8"/>
  <c r="Y165" i="8" s="1"/>
  <c r="K165" i="8"/>
  <c r="J165" i="8"/>
  <c r="Y164" i="8"/>
  <c r="X164" i="8"/>
  <c r="K164" i="8"/>
  <c r="J164" i="8"/>
  <c r="X163" i="8"/>
  <c r="Y163" i="8" s="1"/>
  <c r="K163" i="8"/>
  <c r="J163" i="8" s="1"/>
  <c r="X162" i="8"/>
  <c r="Y162" i="8" s="1"/>
  <c r="K162" i="8"/>
  <c r="J162" i="8"/>
  <c r="Y161" i="8"/>
  <c r="X161" i="8"/>
  <c r="K161" i="8"/>
  <c r="J161" i="8"/>
  <c r="X160" i="8"/>
  <c r="Y160" i="8" s="1"/>
  <c r="K160" i="8"/>
  <c r="J160" i="8" s="1"/>
  <c r="X159" i="8"/>
  <c r="Y159" i="8" s="1"/>
  <c r="K159" i="8"/>
  <c r="J159" i="8"/>
  <c r="Y158" i="8"/>
  <c r="X158" i="8"/>
  <c r="K158" i="8"/>
  <c r="J158" i="8"/>
  <c r="X157" i="8"/>
  <c r="Y157" i="8" s="1"/>
  <c r="K157" i="8"/>
  <c r="J157" i="8" s="1"/>
  <c r="X156" i="8"/>
  <c r="Y156" i="8" s="1"/>
  <c r="K156" i="8"/>
  <c r="J156" i="8"/>
  <c r="Y155" i="8"/>
  <c r="X155" i="8"/>
  <c r="K155" i="8"/>
  <c r="J155" i="8"/>
  <c r="X154" i="8"/>
  <c r="Y154" i="8" s="1"/>
  <c r="K154" i="8"/>
  <c r="J154" i="8" s="1"/>
  <c r="X153" i="8"/>
  <c r="Y153" i="8" s="1"/>
  <c r="K153" i="8"/>
  <c r="J153" i="8"/>
  <c r="Y152" i="8"/>
  <c r="X152" i="8"/>
  <c r="K152" i="8"/>
  <c r="J152" i="8"/>
  <c r="X151" i="8"/>
  <c r="Y151" i="8" s="1"/>
  <c r="K151" i="8"/>
  <c r="J151" i="8" s="1"/>
  <c r="X150" i="8"/>
  <c r="Y150" i="8" s="1"/>
  <c r="K150" i="8"/>
  <c r="J150" i="8"/>
  <c r="Y149" i="8"/>
  <c r="X149" i="8"/>
  <c r="K149" i="8"/>
  <c r="J149" i="8"/>
  <c r="X148" i="8"/>
  <c r="Y148" i="8" s="1"/>
  <c r="K148" i="8"/>
  <c r="J148" i="8" s="1"/>
  <c r="X147" i="8"/>
  <c r="Y147" i="8" s="1"/>
  <c r="K147" i="8"/>
  <c r="J147" i="8"/>
  <c r="Y146" i="8"/>
  <c r="X146" i="8"/>
  <c r="K146" i="8"/>
  <c r="J146" i="8"/>
  <c r="X145" i="8"/>
  <c r="Y145" i="8" s="1"/>
  <c r="K145" i="8"/>
  <c r="J145" i="8" s="1"/>
  <c r="X144" i="8"/>
  <c r="Y144" i="8" s="1"/>
  <c r="K144" i="8"/>
  <c r="J144" i="8"/>
  <c r="Y143" i="8"/>
  <c r="X143" i="8"/>
  <c r="K143" i="8"/>
  <c r="J143" i="8"/>
  <c r="X142" i="8"/>
  <c r="Y142" i="8" s="1"/>
  <c r="K142" i="8"/>
  <c r="J142" i="8" s="1"/>
  <c r="X141" i="8"/>
  <c r="Y141" i="8" s="1"/>
  <c r="K141" i="8"/>
  <c r="J141" i="8"/>
  <c r="Y140" i="8"/>
  <c r="X140" i="8"/>
  <c r="K140" i="8"/>
  <c r="J140" i="8"/>
  <c r="X139" i="8"/>
  <c r="Y139" i="8" s="1"/>
  <c r="K139" i="8"/>
  <c r="J139" i="8" s="1"/>
  <c r="X138" i="8"/>
  <c r="Y138" i="8" s="1"/>
  <c r="K138" i="8"/>
  <c r="J138" i="8"/>
  <c r="Y137" i="8"/>
  <c r="X137" i="8"/>
  <c r="K137" i="8"/>
  <c r="J137" i="8"/>
  <c r="X136" i="8"/>
  <c r="Y136" i="8" s="1"/>
  <c r="K136" i="8"/>
  <c r="J136" i="8" s="1"/>
  <c r="X135" i="8"/>
  <c r="Y135" i="8" s="1"/>
  <c r="K135" i="8"/>
  <c r="J135" i="8"/>
  <c r="Y134" i="8"/>
  <c r="X134" i="8"/>
  <c r="K134" i="8"/>
  <c r="J134" i="8"/>
  <c r="X133" i="8"/>
  <c r="Y133" i="8" s="1"/>
  <c r="K133" i="8"/>
  <c r="J133" i="8" s="1"/>
  <c r="X132" i="8"/>
  <c r="Y132" i="8" s="1"/>
  <c r="K132" i="8"/>
  <c r="J132" i="8"/>
  <c r="X131" i="8"/>
  <c r="Y131" i="8" s="1"/>
  <c r="K131" i="8"/>
  <c r="J131" i="8"/>
  <c r="X130" i="8"/>
  <c r="Y130" i="8" s="1"/>
  <c r="K130" i="8"/>
  <c r="J130" i="8" s="1"/>
  <c r="X129" i="8"/>
  <c r="Y129" i="8" s="1"/>
  <c r="K129" i="8"/>
  <c r="J129" i="8"/>
  <c r="X128" i="8"/>
  <c r="Y128" i="8" s="1"/>
  <c r="K128" i="8"/>
  <c r="J128" i="8"/>
  <c r="X127" i="8"/>
  <c r="Y127" i="8" s="1"/>
  <c r="K127" i="8"/>
  <c r="J127" i="8" s="1"/>
  <c r="X126" i="8"/>
  <c r="Y126" i="8" s="1"/>
  <c r="K126" i="8"/>
  <c r="J126" i="8"/>
  <c r="X125" i="8"/>
  <c r="Y125" i="8" s="1"/>
  <c r="K125" i="8"/>
  <c r="J125" i="8"/>
  <c r="X124" i="8"/>
  <c r="Y124" i="8" s="1"/>
  <c r="K124" i="8"/>
  <c r="J124" i="8" s="1"/>
  <c r="X123" i="8"/>
  <c r="Y123" i="8" s="1"/>
  <c r="K123" i="8"/>
  <c r="J123" i="8"/>
  <c r="X122" i="8"/>
  <c r="Y122" i="8" s="1"/>
  <c r="K122" i="8"/>
  <c r="J122" i="8"/>
  <c r="X121" i="8"/>
  <c r="Y121" i="8" s="1"/>
  <c r="K121" i="8"/>
  <c r="J121" i="8" s="1"/>
  <c r="X120" i="8"/>
  <c r="Y120" i="8" s="1"/>
  <c r="K120" i="8"/>
  <c r="J120" i="8"/>
  <c r="X119" i="8"/>
  <c r="Y119" i="8" s="1"/>
  <c r="K119" i="8"/>
  <c r="J119" i="8"/>
  <c r="X118" i="8"/>
  <c r="Y118" i="8" s="1"/>
  <c r="K118" i="8"/>
  <c r="J118" i="8" s="1"/>
  <c r="X117" i="8"/>
  <c r="Y117" i="8" s="1"/>
  <c r="K117" i="8"/>
  <c r="J117" i="8"/>
  <c r="X116" i="8"/>
  <c r="Y116" i="8" s="1"/>
  <c r="K116" i="8"/>
  <c r="J116" i="8" s="1"/>
  <c r="X115" i="8"/>
  <c r="Y115" i="8" s="1"/>
  <c r="K115" i="8"/>
  <c r="J115" i="8" s="1"/>
  <c r="X114" i="8"/>
  <c r="Y114" i="8" s="1"/>
  <c r="K114" i="8"/>
  <c r="J114" i="8"/>
  <c r="X113" i="8"/>
  <c r="Y113" i="8" s="1"/>
  <c r="K113" i="8"/>
  <c r="J113" i="8" s="1"/>
  <c r="X112" i="8"/>
  <c r="Y112" i="8" s="1"/>
  <c r="K112" i="8"/>
  <c r="J112" i="8" s="1"/>
  <c r="X111" i="8"/>
  <c r="Y111" i="8" s="1"/>
  <c r="K111" i="8"/>
  <c r="J111" i="8"/>
  <c r="X110" i="8"/>
  <c r="Y110" i="8" s="1"/>
  <c r="K110" i="8"/>
  <c r="J110" i="8" s="1"/>
  <c r="X109" i="8"/>
  <c r="Y109" i="8" s="1"/>
  <c r="K109" i="8"/>
  <c r="J109" i="8" s="1"/>
  <c r="X108" i="8"/>
  <c r="Y108" i="8" s="1"/>
  <c r="K108" i="8"/>
  <c r="J108" i="8"/>
  <c r="X107" i="8"/>
  <c r="Y107" i="8" s="1"/>
  <c r="K107" i="8"/>
  <c r="J107" i="8" s="1"/>
  <c r="X106" i="8"/>
  <c r="Y106" i="8" s="1"/>
  <c r="K106" i="8"/>
  <c r="J106" i="8" s="1"/>
  <c r="X105" i="8"/>
  <c r="Y105" i="8" s="1"/>
  <c r="K105" i="8"/>
  <c r="J105" i="8"/>
  <c r="X104" i="8"/>
  <c r="Y104" i="8" s="1"/>
  <c r="K104" i="8"/>
  <c r="J104" i="8" s="1"/>
  <c r="X103" i="8"/>
  <c r="Y103" i="8" s="1"/>
  <c r="K103" i="8"/>
  <c r="J103" i="8" s="1"/>
  <c r="X102" i="8"/>
  <c r="Y102" i="8" s="1"/>
  <c r="K102" i="8"/>
  <c r="J102" i="8"/>
  <c r="X101" i="8"/>
  <c r="Y101" i="8" s="1"/>
  <c r="K101" i="8"/>
  <c r="J101" i="8" s="1"/>
  <c r="X100" i="8"/>
  <c r="Y100" i="8" s="1"/>
  <c r="K100" i="8"/>
  <c r="J100" i="8" s="1"/>
  <c r="X99" i="8"/>
  <c r="Y99" i="8" s="1"/>
  <c r="K99" i="8"/>
  <c r="J99" i="8"/>
  <c r="X98" i="8"/>
  <c r="Y98" i="8" s="1"/>
  <c r="K98" i="8"/>
  <c r="J98" i="8" s="1"/>
  <c r="X97" i="8"/>
  <c r="Y97" i="8" s="1"/>
  <c r="K97" i="8"/>
  <c r="J97" i="8" s="1"/>
  <c r="X96" i="8"/>
  <c r="Y96" i="8" s="1"/>
  <c r="K96" i="8"/>
  <c r="J96" i="8"/>
  <c r="X95" i="8"/>
  <c r="Y95" i="8" s="1"/>
  <c r="K95" i="8"/>
  <c r="J95" i="8" s="1"/>
  <c r="X94" i="8"/>
  <c r="Y94" i="8" s="1"/>
  <c r="K94" i="8"/>
  <c r="J94" i="8" s="1"/>
  <c r="X93" i="8"/>
  <c r="Y93" i="8" s="1"/>
  <c r="K93" i="8"/>
  <c r="J93" i="8"/>
  <c r="X92" i="8"/>
  <c r="Y92" i="8" s="1"/>
  <c r="K92" i="8"/>
  <c r="J92" i="8" s="1"/>
  <c r="X91" i="8"/>
  <c r="Y91" i="8" s="1"/>
  <c r="K91" i="8"/>
  <c r="J91" i="8" s="1"/>
  <c r="X90" i="8"/>
  <c r="Y90" i="8" s="1"/>
  <c r="K90" i="8"/>
  <c r="J90" i="8"/>
  <c r="X89" i="8"/>
  <c r="Y89" i="8" s="1"/>
  <c r="K89" i="8"/>
  <c r="J89" i="8" s="1"/>
  <c r="X88" i="8"/>
  <c r="Y88" i="8" s="1"/>
  <c r="K88" i="8"/>
  <c r="J88" i="8" s="1"/>
  <c r="X87" i="8"/>
  <c r="Y87" i="8" s="1"/>
  <c r="K87" i="8"/>
  <c r="J87" i="8"/>
  <c r="X86" i="8"/>
  <c r="Y86" i="8" s="1"/>
  <c r="K86" i="8"/>
  <c r="J86" i="8" s="1"/>
  <c r="X85" i="8"/>
  <c r="Y85" i="8" s="1"/>
  <c r="K85" i="8"/>
  <c r="J85" i="8" s="1"/>
  <c r="X84" i="8"/>
  <c r="Y84" i="8" s="1"/>
  <c r="K84" i="8"/>
  <c r="J84" i="8"/>
  <c r="X83" i="8"/>
  <c r="Y83" i="8" s="1"/>
  <c r="K83" i="8"/>
  <c r="J83" i="8" s="1"/>
  <c r="X82" i="8"/>
  <c r="Y82" i="8" s="1"/>
  <c r="K82" i="8"/>
  <c r="J82" i="8" s="1"/>
  <c r="X81" i="8"/>
  <c r="Y81" i="8" s="1"/>
  <c r="K81" i="8"/>
  <c r="J81" i="8"/>
  <c r="X80" i="8"/>
  <c r="Y80" i="8" s="1"/>
  <c r="K80" i="8"/>
  <c r="J80" i="8" s="1"/>
  <c r="X79" i="8"/>
  <c r="Y79" i="8" s="1"/>
  <c r="K79" i="8"/>
  <c r="J79" i="8" s="1"/>
  <c r="X78" i="8"/>
  <c r="Y78" i="8" s="1"/>
  <c r="K78" i="8"/>
  <c r="J78" i="8"/>
  <c r="X77" i="8"/>
  <c r="K77" i="8"/>
  <c r="J77" i="8" s="1"/>
  <c r="X76" i="8"/>
  <c r="Y76" i="8" s="1"/>
  <c r="K76" i="8"/>
  <c r="J76" i="8" s="1"/>
  <c r="Y75" i="8"/>
  <c r="X75" i="8"/>
  <c r="K75" i="8"/>
  <c r="J75" i="8"/>
  <c r="Y74" i="8"/>
  <c r="X74" i="8"/>
  <c r="K74" i="8"/>
  <c r="J74" i="8" s="1"/>
  <c r="X73" i="8"/>
  <c r="Y73" i="8" s="1"/>
  <c r="K73" i="8"/>
  <c r="J73" i="8" s="1"/>
  <c r="Y72" i="8"/>
  <c r="X72" i="8"/>
  <c r="K72" i="8"/>
  <c r="J72" i="8"/>
  <c r="Y71" i="8"/>
  <c r="X71" i="8"/>
  <c r="K71" i="8"/>
  <c r="J71" i="8" s="1"/>
  <c r="X70" i="8"/>
  <c r="Y70" i="8" s="1"/>
  <c r="K70" i="8"/>
  <c r="J70" i="8" s="1"/>
  <c r="Y69" i="8"/>
  <c r="X69" i="8"/>
  <c r="K69" i="8"/>
  <c r="J69" i="8"/>
  <c r="Y68" i="8"/>
  <c r="X68" i="8"/>
  <c r="K68" i="8"/>
  <c r="J68" i="8" s="1"/>
  <c r="X67" i="8"/>
  <c r="Y67" i="8" s="1"/>
  <c r="K67" i="8"/>
  <c r="J67" i="8" s="1"/>
  <c r="Y66" i="8"/>
  <c r="X66" i="8"/>
  <c r="K66" i="8"/>
  <c r="J66" i="8"/>
  <c r="Y65" i="8"/>
  <c r="X65" i="8"/>
  <c r="K65" i="8"/>
  <c r="J65" i="8" s="1"/>
  <c r="X64" i="8"/>
  <c r="Y64" i="8" s="1"/>
  <c r="K64" i="8"/>
  <c r="J64" i="8" s="1"/>
  <c r="Y63" i="8"/>
  <c r="X63" i="8"/>
  <c r="K63" i="8"/>
  <c r="J63" i="8"/>
  <c r="Y62" i="8"/>
  <c r="X62" i="8"/>
  <c r="K62" i="8"/>
  <c r="J62" i="8" s="1"/>
  <c r="X61" i="8"/>
  <c r="Y61" i="8" s="1"/>
  <c r="K61" i="8"/>
  <c r="J61" i="8" s="1"/>
  <c r="Y60" i="8"/>
  <c r="X60" i="8"/>
  <c r="K60" i="8"/>
  <c r="J60" i="8"/>
  <c r="Y59" i="8"/>
  <c r="X59" i="8"/>
  <c r="K59" i="8"/>
  <c r="J59" i="8" s="1"/>
  <c r="X58" i="8"/>
  <c r="Y58" i="8" s="1"/>
  <c r="K58" i="8"/>
  <c r="J58" i="8" s="1"/>
  <c r="Y57" i="8"/>
  <c r="X57" i="8"/>
  <c r="K57" i="8"/>
  <c r="J57" i="8"/>
  <c r="Y56" i="8"/>
  <c r="X56" i="8"/>
  <c r="K56" i="8"/>
  <c r="J56" i="8" s="1"/>
  <c r="X55" i="8"/>
  <c r="Y55" i="8" s="1"/>
  <c r="K55" i="8"/>
  <c r="J55" i="8" s="1"/>
  <c r="Y54" i="8"/>
  <c r="X54" i="8"/>
  <c r="K54" i="8"/>
  <c r="J54" i="8"/>
  <c r="Y53" i="8"/>
  <c r="X53" i="8"/>
  <c r="K53" i="8"/>
  <c r="J53" i="8" s="1"/>
  <c r="X52" i="8"/>
  <c r="Y52" i="8" s="1"/>
  <c r="K52" i="8"/>
  <c r="J52" i="8" s="1"/>
  <c r="Y51" i="8"/>
  <c r="X51" i="8"/>
  <c r="K51" i="8"/>
  <c r="J51" i="8"/>
  <c r="Y50" i="8"/>
  <c r="X50" i="8"/>
  <c r="K50" i="8"/>
  <c r="J50" i="8" s="1"/>
  <c r="X49" i="8"/>
  <c r="Y49" i="8" s="1"/>
  <c r="K49" i="8"/>
  <c r="J49" i="8" s="1"/>
  <c r="Y48" i="8"/>
  <c r="X48" i="8"/>
  <c r="K48" i="8"/>
  <c r="J48" i="8"/>
  <c r="Y47" i="8"/>
  <c r="X47" i="8"/>
  <c r="K47" i="8"/>
  <c r="J47" i="8" s="1"/>
  <c r="X46" i="8"/>
  <c r="Y46" i="8" s="1"/>
  <c r="K46" i="8"/>
  <c r="J46" i="8" s="1"/>
  <c r="X45" i="8"/>
  <c r="Y45" i="8" s="1"/>
  <c r="K45" i="8"/>
  <c r="J45" i="8"/>
  <c r="Y44" i="8"/>
  <c r="X44" i="8"/>
  <c r="K44" i="8"/>
  <c r="J44" i="8" s="1"/>
  <c r="X43" i="8"/>
  <c r="Y43" i="8" s="1"/>
  <c r="K43" i="8"/>
  <c r="J43" i="8" s="1"/>
  <c r="X42" i="8"/>
  <c r="Y42" i="8" s="1"/>
  <c r="K42" i="8"/>
  <c r="J42" i="8"/>
  <c r="Y41" i="8"/>
  <c r="X41" i="8"/>
  <c r="K41" i="8"/>
  <c r="J41" i="8" s="1"/>
  <c r="X40" i="8"/>
  <c r="Y40" i="8" s="1"/>
  <c r="K40" i="8"/>
  <c r="J40" i="8" s="1"/>
  <c r="X39" i="8"/>
  <c r="Y39" i="8" s="1"/>
  <c r="K39" i="8"/>
  <c r="J39" i="8"/>
  <c r="Y38" i="8"/>
  <c r="X38" i="8"/>
  <c r="J38" i="8"/>
  <c r="Y37" i="8"/>
  <c r="X37" i="8"/>
  <c r="J37" i="8"/>
  <c r="Y36" i="8"/>
  <c r="X36" i="8"/>
  <c r="J36" i="8"/>
  <c r="X35" i="8"/>
  <c r="Y35" i="8" s="1"/>
  <c r="K35" i="8"/>
  <c r="J35" i="8" s="1"/>
  <c r="X34" i="8"/>
  <c r="Y34" i="8" s="1"/>
  <c r="K34" i="8"/>
  <c r="J34" i="8" s="1"/>
  <c r="X33" i="8"/>
  <c r="Y33" i="8" s="1"/>
  <c r="K33" i="8"/>
  <c r="J33" i="8" s="1"/>
  <c r="X32" i="8"/>
  <c r="Y32" i="8" s="1"/>
  <c r="J32" i="8"/>
  <c r="Y31" i="8"/>
  <c r="X31" i="8"/>
  <c r="J31" i="8"/>
  <c r="Y30" i="8"/>
  <c r="X30" i="8"/>
  <c r="J30" i="8"/>
  <c r="Y29" i="8"/>
  <c r="X29" i="8"/>
  <c r="J29" i="8"/>
  <c r="X28" i="8"/>
  <c r="Y28" i="8" s="1"/>
  <c r="J28" i="8"/>
  <c r="Y27" i="8"/>
  <c r="X27" i="8"/>
  <c r="K27" i="8"/>
  <c r="J27" i="8" s="1"/>
  <c r="X26" i="8"/>
  <c r="Y26" i="8" s="1"/>
  <c r="K26" i="8"/>
  <c r="J26" i="8" s="1"/>
  <c r="X25" i="8"/>
  <c r="Y25" i="8" s="1"/>
  <c r="K25" i="8"/>
  <c r="J25" i="8"/>
  <c r="Y24" i="8"/>
  <c r="X24" i="8"/>
  <c r="K24" i="8"/>
  <c r="J24" i="8" s="1"/>
  <c r="X23" i="8"/>
  <c r="Y23" i="8" s="1"/>
  <c r="K23" i="8"/>
  <c r="J23" i="8" s="1"/>
  <c r="X22" i="8"/>
  <c r="Y22" i="8" s="1"/>
  <c r="K22" i="8"/>
  <c r="J22" i="8"/>
  <c r="Y21" i="8"/>
  <c r="X21" i="8"/>
  <c r="K21" i="8"/>
  <c r="J21" i="8" s="1"/>
  <c r="X20" i="8"/>
  <c r="Y20" i="8" s="1"/>
  <c r="K20" i="8"/>
  <c r="J20" i="8" s="1"/>
  <c r="X19" i="8"/>
  <c r="Y19" i="8" s="1"/>
  <c r="J19" i="8"/>
  <c r="X18" i="8"/>
  <c r="Y18" i="8" s="1"/>
  <c r="J18" i="8"/>
  <c r="Y17" i="8"/>
  <c r="X17" i="8"/>
  <c r="J17" i="8"/>
  <c r="X16" i="8"/>
  <c r="Y16" i="8" s="1"/>
  <c r="K16" i="8"/>
  <c r="J16" i="8" s="1"/>
  <c r="X15" i="8"/>
  <c r="Y15" i="8" s="1"/>
  <c r="K15" i="8"/>
  <c r="J15" i="8"/>
  <c r="X14" i="8"/>
  <c r="Y14" i="8" s="1"/>
  <c r="K14" i="8"/>
  <c r="J14" i="8" s="1"/>
  <c r="X13" i="8"/>
  <c r="Y13" i="8" s="1"/>
  <c r="K13" i="8"/>
  <c r="J13" i="8" s="1"/>
  <c r="X12" i="8"/>
  <c r="Y12" i="8" s="1"/>
  <c r="J12" i="8"/>
  <c r="Y11" i="8"/>
  <c r="X11" i="8"/>
  <c r="J11" i="8"/>
  <c r="Y10" i="8"/>
  <c r="X10" i="8"/>
  <c r="K10" i="8"/>
  <c r="J10" i="8"/>
  <c r="Y9" i="8"/>
  <c r="X9" i="8"/>
  <c r="K9" i="8"/>
  <c r="J9" i="8"/>
  <c r="Y8" i="8"/>
  <c r="X8" i="8"/>
  <c r="K8" i="8"/>
  <c r="J8" i="8"/>
  <c r="Y7" i="8"/>
  <c r="X7" i="8"/>
  <c r="K7" i="8"/>
  <c r="J7" i="8"/>
  <c r="Y6" i="8"/>
  <c r="X6" i="8"/>
  <c r="K6" i="8"/>
  <c r="J6" i="8"/>
  <c r="X5" i="8"/>
  <c r="Y5" i="8" s="1"/>
  <c r="Y1" i="8" s="1"/>
  <c r="V1" i="8" s="1"/>
  <c r="K5" i="8"/>
  <c r="J5" i="8"/>
  <c r="Y4" i="8"/>
  <c r="X4" i="8"/>
  <c r="K4" i="8"/>
  <c r="J4" i="8"/>
  <c r="Y3" i="8"/>
  <c r="X3" i="8"/>
  <c r="K3" i="8"/>
  <c r="J3" i="8"/>
  <c r="Z1" i="8"/>
  <c r="W1" i="8"/>
  <c r="W179" i="7"/>
  <c r="R179" i="7"/>
  <c r="Q179" i="7"/>
  <c r="N179" i="7"/>
  <c r="K179" i="7" s="1"/>
  <c r="J179" i="7" s="1"/>
  <c r="W178" i="7"/>
  <c r="R178" i="7"/>
  <c r="Q178" i="7"/>
  <c r="N178" i="7"/>
  <c r="K178" i="7" s="1"/>
  <c r="J178" i="7" s="1"/>
  <c r="W177" i="7"/>
  <c r="S177" i="7"/>
  <c r="K177" i="7" s="1"/>
  <c r="R177" i="7"/>
  <c r="Q177" i="7"/>
  <c r="N177" i="7"/>
  <c r="J177" i="7"/>
  <c r="W176" i="7"/>
  <c r="R176" i="7"/>
  <c r="Q176" i="7"/>
  <c r="N176" i="7"/>
  <c r="K176" i="7" s="1"/>
  <c r="J176" i="7" s="1"/>
  <c r="W175" i="7"/>
  <c r="K175" i="7" s="1"/>
  <c r="J175" i="7" s="1"/>
  <c r="R175" i="7"/>
  <c r="Q175" i="7"/>
  <c r="N175" i="7"/>
  <c r="W174" i="7"/>
  <c r="S174" i="7"/>
  <c r="R174" i="7"/>
  <c r="N174" i="7"/>
  <c r="W173" i="7"/>
  <c r="K173" i="7" s="1"/>
  <c r="R173" i="7"/>
  <c r="Q173" i="7"/>
  <c r="N173" i="7"/>
  <c r="J173" i="7"/>
  <c r="W172" i="7"/>
  <c r="R172" i="7"/>
  <c r="Q172" i="7"/>
  <c r="N172" i="7"/>
  <c r="W171" i="7"/>
  <c r="K171" i="7" s="1"/>
  <c r="R171" i="7"/>
  <c r="Q171" i="7"/>
  <c r="N171" i="7"/>
  <c r="J171" i="7"/>
  <c r="W170" i="7"/>
  <c r="S170" i="7"/>
  <c r="R170" i="7"/>
  <c r="N170" i="7"/>
  <c r="K170" i="7" s="1"/>
  <c r="J170" i="7" s="1"/>
  <c r="W169" i="7"/>
  <c r="S169" i="7"/>
  <c r="R169" i="7"/>
  <c r="N169" i="7"/>
  <c r="W168" i="7"/>
  <c r="S168" i="7"/>
  <c r="R168" i="7"/>
  <c r="N168" i="7"/>
  <c r="K168" i="7" s="1"/>
  <c r="J168" i="7" s="1"/>
  <c r="W167" i="7"/>
  <c r="S167" i="7"/>
  <c r="R167" i="7"/>
  <c r="N167" i="7"/>
  <c r="W166" i="7"/>
  <c r="S166" i="7"/>
  <c r="R166" i="7"/>
  <c r="N166" i="7"/>
  <c r="W165" i="7"/>
  <c r="S165" i="7"/>
  <c r="R165" i="7"/>
  <c r="N165" i="7"/>
  <c r="K165" i="7" s="1"/>
  <c r="J165" i="7" s="1"/>
  <c r="W164" i="7"/>
  <c r="Q164" i="7"/>
  <c r="R164" i="7" s="1"/>
  <c r="S164" i="7" s="1"/>
  <c r="N164" i="7"/>
  <c r="W163" i="7"/>
  <c r="Q163" i="7"/>
  <c r="R163" i="7" s="1"/>
  <c r="N163" i="7"/>
  <c r="K163" i="7"/>
  <c r="J163" i="7" s="1"/>
  <c r="W162" i="7"/>
  <c r="K162" i="7" s="1"/>
  <c r="Q162" i="7"/>
  <c r="R162" i="7" s="1"/>
  <c r="N162" i="7"/>
  <c r="J162" i="7"/>
  <c r="W161" i="7"/>
  <c r="Q161" i="7"/>
  <c r="R161" i="7" s="1"/>
  <c r="N161" i="7"/>
  <c r="K161" i="7"/>
  <c r="J161" i="7"/>
  <c r="W160" i="7"/>
  <c r="K160" i="7" s="1"/>
  <c r="Q160" i="7"/>
  <c r="R160" i="7" s="1"/>
  <c r="N160" i="7"/>
  <c r="J160" i="7"/>
  <c r="W159" i="7"/>
  <c r="Q159" i="7"/>
  <c r="R159" i="7" s="1"/>
  <c r="N159" i="7"/>
  <c r="K159" i="7"/>
  <c r="J159" i="7" s="1"/>
  <c r="W158" i="7"/>
  <c r="K158" i="7" s="1"/>
  <c r="J158" i="7" s="1"/>
  <c r="Q158" i="7"/>
  <c r="R158" i="7" s="1"/>
  <c r="N158" i="7"/>
  <c r="W157" i="7"/>
  <c r="Q157" i="7"/>
  <c r="R157" i="7" s="1"/>
  <c r="S157" i="7" s="1"/>
  <c r="N157" i="7"/>
  <c r="K157" i="7"/>
  <c r="J157" i="7" s="1"/>
  <c r="W156" i="7"/>
  <c r="S156" i="7"/>
  <c r="R156" i="7"/>
  <c r="N156" i="7"/>
  <c r="K156" i="7"/>
  <c r="J156" i="7" s="1"/>
  <c r="W155" i="7"/>
  <c r="Q155" i="7"/>
  <c r="R155" i="7" s="1"/>
  <c r="N155" i="7"/>
  <c r="K155" i="7"/>
  <c r="J155" i="7" s="1"/>
  <c r="W154" i="7"/>
  <c r="R154" i="7"/>
  <c r="Q154" i="7"/>
  <c r="N154" i="7"/>
  <c r="K154" i="7"/>
  <c r="J154" i="7" s="1"/>
  <c r="Q153" i="7"/>
  <c r="R153" i="7" s="1"/>
  <c r="K153" i="7"/>
  <c r="J153" i="7"/>
  <c r="W152" i="7"/>
  <c r="R152" i="7"/>
  <c r="Q152" i="7"/>
  <c r="N152" i="7"/>
  <c r="K152" i="7" s="1"/>
  <c r="J152" i="7" s="1"/>
  <c r="W151" i="7"/>
  <c r="K151" i="7" s="1"/>
  <c r="R151" i="7"/>
  <c r="Q151" i="7"/>
  <c r="N151" i="7"/>
  <c r="J151" i="7"/>
  <c r="W150" i="7"/>
  <c r="R150" i="7"/>
  <c r="Q150" i="7"/>
  <c r="N150" i="7"/>
  <c r="K150" i="7" s="1"/>
  <c r="J150" i="7" s="1"/>
  <c r="W149" i="7"/>
  <c r="K149" i="7" s="1"/>
  <c r="J149" i="7" s="1"/>
  <c r="Q149" i="7"/>
  <c r="R149" i="7" s="1"/>
  <c r="S149" i="7" s="1"/>
  <c r="N149" i="7"/>
  <c r="W148" i="7"/>
  <c r="K148" i="7" s="1"/>
  <c r="J148" i="7" s="1"/>
  <c r="S148" i="7"/>
  <c r="R148" i="7"/>
  <c r="N148" i="7"/>
  <c r="W147" i="7"/>
  <c r="Q147" i="7"/>
  <c r="R147" i="7" s="1"/>
  <c r="N147" i="7"/>
  <c r="K147" i="7"/>
  <c r="J147" i="7"/>
  <c r="W146" i="7"/>
  <c r="K146" i="7" s="1"/>
  <c r="S146" i="7"/>
  <c r="R146" i="7"/>
  <c r="N146" i="7"/>
  <c r="J146" i="7"/>
  <c r="W145" i="7"/>
  <c r="Q145" i="7"/>
  <c r="R145" i="7" s="1"/>
  <c r="S145" i="7" s="1"/>
  <c r="N145" i="7"/>
  <c r="K145" i="7" s="1"/>
  <c r="J145" i="7" s="1"/>
  <c r="W144" i="7"/>
  <c r="Q144" i="7"/>
  <c r="R144" i="7" s="1"/>
  <c r="S144" i="7" s="1"/>
  <c r="N144" i="7"/>
  <c r="K144" i="7" s="1"/>
  <c r="J144" i="7" s="1"/>
  <c r="Q143" i="7"/>
  <c r="R143" i="7" s="1"/>
  <c r="K143" i="7"/>
  <c r="J143" i="7"/>
  <c r="R142" i="7"/>
  <c r="Q142" i="7"/>
  <c r="K142" i="7"/>
  <c r="J142" i="7" s="1"/>
  <c r="W141" i="7"/>
  <c r="K141" i="7" s="1"/>
  <c r="J141" i="7" s="1"/>
  <c r="R141" i="7"/>
  <c r="Q141" i="7"/>
  <c r="W140" i="7"/>
  <c r="Q140" i="7"/>
  <c r="R140" i="7" s="1"/>
  <c r="N140" i="7"/>
  <c r="K140" i="7" s="1"/>
  <c r="J140" i="7" s="1"/>
  <c r="W139" i="7"/>
  <c r="Q139" i="7"/>
  <c r="R139" i="7" s="1"/>
  <c r="N139" i="7"/>
  <c r="K139" i="7" s="1"/>
  <c r="J139" i="7" s="1"/>
  <c r="Q138" i="7"/>
  <c r="R138" i="7" s="1"/>
  <c r="K138" i="7"/>
  <c r="J138" i="7" s="1"/>
  <c r="R137" i="7"/>
  <c r="Q137" i="7"/>
  <c r="K137" i="7"/>
  <c r="J137" i="7"/>
  <c r="R136" i="7"/>
  <c r="Q136" i="7"/>
  <c r="K136" i="7"/>
  <c r="J136" i="7"/>
  <c r="Q135" i="7"/>
  <c r="R135" i="7" s="1"/>
  <c r="K135" i="7"/>
  <c r="J135" i="7" s="1"/>
  <c r="W134" i="7"/>
  <c r="Q134" i="7"/>
  <c r="R134" i="7" s="1"/>
  <c r="S134" i="7" s="1"/>
  <c r="N134" i="7"/>
  <c r="K134" i="7"/>
  <c r="J134" i="7" s="1"/>
  <c r="W133" i="7"/>
  <c r="Q133" i="7"/>
  <c r="R133" i="7" s="1"/>
  <c r="N133" i="7"/>
  <c r="K133" i="7"/>
  <c r="J133" i="7" s="1"/>
  <c r="W132" i="7"/>
  <c r="Q132" i="7"/>
  <c r="R132" i="7" s="1"/>
  <c r="N132" i="7"/>
  <c r="K132" i="7" s="1"/>
  <c r="J132" i="7" s="1"/>
  <c r="W131" i="7"/>
  <c r="Q131" i="7"/>
  <c r="R131" i="7" s="1"/>
  <c r="N131" i="7"/>
  <c r="K131" i="7"/>
  <c r="J131" i="7" s="1"/>
  <c r="W130" i="7"/>
  <c r="Q130" i="7"/>
  <c r="R130" i="7" s="1"/>
  <c r="N130" i="7"/>
  <c r="K130" i="7"/>
  <c r="J130" i="7" s="1"/>
  <c r="W129" i="7"/>
  <c r="Q129" i="7"/>
  <c r="R129" i="7" s="1"/>
  <c r="K129" i="7"/>
  <c r="J129" i="7" s="1"/>
  <c r="W128" i="7"/>
  <c r="R128" i="7"/>
  <c r="Q128" i="7"/>
  <c r="N128" i="7"/>
  <c r="K128" i="7"/>
  <c r="J128" i="7"/>
  <c r="W127" i="7"/>
  <c r="R127" i="7"/>
  <c r="Q127" i="7"/>
  <c r="N127" i="7"/>
  <c r="K127" i="7"/>
  <c r="J127" i="7" s="1"/>
  <c r="W126" i="7"/>
  <c r="R126" i="7"/>
  <c r="Q126" i="7"/>
  <c r="N126" i="7"/>
  <c r="K126" i="7"/>
  <c r="J126" i="7"/>
  <c r="W125" i="7"/>
  <c r="R125" i="7"/>
  <c r="Q125" i="7"/>
  <c r="K125" i="7"/>
  <c r="J125" i="7"/>
  <c r="W124" i="7"/>
  <c r="K124" i="7" s="1"/>
  <c r="R124" i="7"/>
  <c r="Q124" i="7"/>
  <c r="J124" i="7"/>
  <c r="W123" i="7"/>
  <c r="K123" i="7" s="1"/>
  <c r="J123" i="7" s="1"/>
  <c r="R123" i="7"/>
  <c r="Q123" i="7"/>
  <c r="W122" i="7"/>
  <c r="K122" i="7" s="1"/>
  <c r="J122" i="7" s="1"/>
  <c r="Q122" i="7"/>
  <c r="R122" i="7" s="1"/>
  <c r="W121" i="7"/>
  <c r="R121" i="7"/>
  <c r="Q121" i="7"/>
  <c r="K121" i="7"/>
  <c r="J121" i="7" s="1"/>
  <c r="R120" i="7"/>
  <c r="Q120" i="7"/>
  <c r="K120" i="7"/>
  <c r="J120" i="7" s="1"/>
  <c r="W119" i="7"/>
  <c r="K119" i="7" s="1"/>
  <c r="R119" i="7"/>
  <c r="Q119" i="7"/>
  <c r="J119" i="7"/>
  <c r="W118" i="7"/>
  <c r="K118" i="7" s="1"/>
  <c r="J118" i="7" s="1"/>
  <c r="R118" i="7"/>
  <c r="Q118" i="7"/>
  <c r="W117" i="7"/>
  <c r="R117" i="7"/>
  <c r="Q117" i="7"/>
  <c r="N117" i="7"/>
  <c r="K117" i="7" s="1"/>
  <c r="J117" i="7" s="1"/>
  <c r="W116" i="7"/>
  <c r="K116" i="7" s="1"/>
  <c r="J116" i="7" s="1"/>
  <c r="R116" i="7"/>
  <c r="Q116" i="7"/>
  <c r="W115" i="7"/>
  <c r="R115" i="7"/>
  <c r="Q115" i="7"/>
  <c r="N115" i="7"/>
  <c r="K115" i="7" s="1"/>
  <c r="J115" i="7" s="1"/>
  <c r="W114" i="7"/>
  <c r="R114" i="7"/>
  <c r="Q114" i="7"/>
  <c r="K114" i="7"/>
  <c r="J114" i="7" s="1"/>
  <c r="W113" i="7"/>
  <c r="Q113" i="7"/>
  <c r="R113" i="7" s="1"/>
  <c r="K113" i="7"/>
  <c r="J113" i="7"/>
  <c r="W112" i="7"/>
  <c r="R112" i="7"/>
  <c r="Q112" i="7"/>
  <c r="N112" i="7"/>
  <c r="K112" i="7" s="1"/>
  <c r="J112" i="7" s="1"/>
  <c r="W111" i="7"/>
  <c r="R111" i="7"/>
  <c r="Q111" i="7"/>
  <c r="K111" i="7"/>
  <c r="J111" i="7" s="1"/>
  <c r="W110" i="7"/>
  <c r="K110" i="7" s="1"/>
  <c r="J110" i="7" s="1"/>
  <c r="R110" i="7"/>
  <c r="Q110" i="7"/>
  <c r="N110" i="7"/>
  <c r="W109" i="7"/>
  <c r="K109" i="7" s="1"/>
  <c r="J109" i="7" s="1"/>
  <c r="Q109" i="7"/>
  <c r="R109" i="7" s="1"/>
  <c r="N109" i="7"/>
  <c r="Q108" i="7"/>
  <c r="R108" i="7" s="1"/>
  <c r="K108" i="7"/>
  <c r="J108" i="7" s="1"/>
  <c r="Q107" i="7"/>
  <c r="R107" i="7" s="1"/>
  <c r="K107" i="7"/>
  <c r="J107" i="7" s="1"/>
  <c r="W106" i="7"/>
  <c r="Q106" i="7"/>
  <c r="R106" i="7" s="1"/>
  <c r="N106" i="7"/>
  <c r="K106" i="7"/>
  <c r="J106" i="7" s="1"/>
  <c r="W105" i="7"/>
  <c r="Q105" i="7"/>
  <c r="R105" i="7" s="1"/>
  <c r="N105" i="7"/>
  <c r="K105" i="7"/>
  <c r="J105" i="7" s="1"/>
  <c r="W104" i="7"/>
  <c r="Q104" i="7"/>
  <c r="R104" i="7" s="1"/>
  <c r="K104" i="7"/>
  <c r="J104" i="7" s="1"/>
  <c r="R103" i="7"/>
  <c r="Q103" i="7"/>
  <c r="K103" i="7"/>
  <c r="J103" i="7"/>
  <c r="R102" i="7"/>
  <c r="Q102" i="7"/>
  <c r="K102" i="7"/>
  <c r="J102" i="7"/>
  <c r="W101" i="7"/>
  <c r="R101" i="7"/>
  <c r="Q101" i="7"/>
  <c r="N101" i="7"/>
  <c r="K101" i="7"/>
  <c r="J101" i="7" s="1"/>
  <c r="W100" i="7"/>
  <c r="Q100" i="7"/>
  <c r="R100" i="7" s="1"/>
  <c r="N100" i="7"/>
  <c r="W99" i="7"/>
  <c r="R99" i="7"/>
  <c r="Q99" i="7"/>
  <c r="N99" i="7"/>
  <c r="K99" i="7" s="1"/>
  <c r="J99" i="7" s="1"/>
  <c r="W98" i="7"/>
  <c r="R98" i="7"/>
  <c r="S98" i="7" s="1"/>
  <c r="N98" i="7"/>
  <c r="W97" i="7"/>
  <c r="Q97" i="7"/>
  <c r="R97" i="7" s="1"/>
  <c r="N97" i="7"/>
  <c r="K97" i="7"/>
  <c r="J97" i="7" s="1"/>
  <c r="W96" i="7"/>
  <c r="R96" i="7"/>
  <c r="Q96" i="7"/>
  <c r="K96" i="7"/>
  <c r="J96" i="7" s="1"/>
  <c r="W95" i="7"/>
  <c r="Q95" i="7"/>
  <c r="R95" i="7" s="1"/>
  <c r="N95" i="7"/>
  <c r="K95" i="7"/>
  <c r="J95" i="7"/>
  <c r="W94" i="7"/>
  <c r="R94" i="7"/>
  <c r="Q94" i="7"/>
  <c r="N94" i="7"/>
  <c r="K94" i="7"/>
  <c r="J94" i="7" s="1"/>
  <c r="W93" i="7"/>
  <c r="R93" i="7"/>
  <c r="Q93" i="7"/>
  <c r="N93" i="7"/>
  <c r="K93" i="7" s="1"/>
  <c r="J93" i="7" s="1"/>
  <c r="W92" i="7"/>
  <c r="Q92" i="7"/>
  <c r="R92" i="7" s="1"/>
  <c r="N92" i="7"/>
  <c r="K92" i="7" s="1"/>
  <c r="J92" i="7" s="1"/>
  <c r="W91" i="7"/>
  <c r="K91" i="7" s="1"/>
  <c r="J91" i="7" s="1"/>
  <c r="Q91" i="7"/>
  <c r="R91" i="7" s="1"/>
  <c r="N91" i="7"/>
  <c r="W90" i="7"/>
  <c r="S90" i="7"/>
  <c r="R90" i="7"/>
  <c r="N90" i="7"/>
  <c r="K90" i="7" s="1"/>
  <c r="J90" i="7" s="1"/>
  <c r="W89" i="7"/>
  <c r="S89" i="7"/>
  <c r="R89" i="7"/>
  <c r="N89" i="7"/>
  <c r="K89" i="7" s="1"/>
  <c r="J89" i="7" s="1"/>
  <c r="W88" i="7"/>
  <c r="Q88" i="7"/>
  <c r="R88" i="7" s="1"/>
  <c r="K88" i="7"/>
  <c r="J88" i="7"/>
  <c r="W87" i="7"/>
  <c r="Q87" i="7"/>
  <c r="R87" i="7" s="1"/>
  <c r="K87" i="7"/>
  <c r="J87" i="7"/>
  <c r="W86" i="7"/>
  <c r="S86" i="7"/>
  <c r="R86" i="7"/>
  <c r="N86" i="7"/>
  <c r="K86" i="7"/>
  <c r="J86" i="7" s="1"/>
  <c r="W85" i="7"/>
  <c r="K85" i="7" s="1"/>
  <c r="J85" i="7" s="1"/>
  <c r="Q85" i="7"/>
  <c r="R85" i="7" s="1"/>
  <c r="W84" i="7"/>
  <c r="R84" i="7"/>
  <c r="Q84" i="7"/>
  <c r="N84" i="7"/>
  <c r="K84" i="7" s="1"/>
  <c r="J84" i="7" s="1"/>
  <c r="W83" i="7"/>
  <c r="R83" i="7"/>
  <c r="Q83" i="7"/>
  <c r="N83" i="7"/>
  <c r="K83" i="7" s="1"/>
  <c r="J83" i="7" s="1"/>
  <c r="Q82" i="7"/>
  <c r="R82" i="7" s="1"/>
  <c r="K82" i="7"/>
  <c r="J82" i="7"/>
  <c r="Q81" i="7"/>
  <c r="R81" i="7" s="1"/>
  <c r="K81" i="7"/>
  <c r="J81" i="7" s="1"/>
  <c r="W80" i="7"/>
  <c r="R80" i="7"/>
  <c r="Q80" i="7"/>
  <c r="N80" i="7"/>
  <c r="K80" i="7" s="1"/>
  <c r="J80" i="7" s="1"/>
  <c r="W79" i="7"/>
  <c r="R79" i="7"/>
  <c r="Q79" i="7"/>
  <c r="N79" i="7"/>
  <c r="K79" i="7"/>
  <c r="J79" i="7" s="1"/>
  <c r="W78" i="7"/>
  <c r="R78" i="7"/>
  <c r="Q78" i="7"/>
  <c r="N78" i="7"/>
  <c r="K78" i="7" s="1"/>
  <c r="J78" i="7" s="1"/>
  <c r="W77" i="7"/>
  <c r="R77" i="7"/>
  <c r="Q77" i="7"/>
  <c r="N77" i="7"/>
  <c r="K77" i="7"/>
  <c r="J77" i="7" s="1"/>
  <c r="W76" i="7"/>
  <c r="R76" i="7"/>
  <c r="Q76" i="7"/>
  <c r="N76" i="7"/>
  <c r="K76" i="7" s="1"/>
  <c r="J76" i="7" s="1"/>
  <c r="W75" i="7"/>
  <c r="R75" i="7"/>
  <c r="Q75" i="7"/>
  <c r="N75" i="7"/>
  <c r="K75" i="7"/>
  <c r="J75" i="7" s="1"/>
  <c r="W74" i="7"/>
  <c r="R74" i="7"/>
  <c r="Q74" i="7"/>
  <c r="N74" i="7"/>
  <c r="K74" i="7" s="1"/>
  <c r="J74" i="7" s="1"/>
  <c r="W73" i="7"/>
  <c r="R73" i="7"/>
  <c r="Q73" i="7"/>
  <c r="N73" i="7"/>
  <c r="K73" i="7"/>
  <c r="J73" i="7" s="1"/>
  <c r="W72" i="7"/>
  <c r="R72" i="7"/>
  <c r="Q72" i="7"/>
  <c r="N72" i="7"/>
  <c r="K72" i="7" s="1"/>
  <c r="J72" i="7" s="1"/>
  <c r="W71" i="7"/>
  <c r="R71" i="7"/>
  <c r="Q71" i="7"/>
  <c r="K71" i="7"/>
  <c r="J71" i="7"/>
  <c r="W70" i="7"/>
  <c r="R70" i="7"/>
  <c r="Q70" i="7"/>
  <c r="N70" i="7"/>
  <c r="K70" i="7"/>
  <c r="J70" i="7" s="1"/>
  <c r="W69" i="7"/>
  <c r="K69" i="7" s="1"/>
  <c r="J69" i="7" s="1"/>
  <c r="Q69" i="7"/>
  <c r="R69" i="7" s="1"/>
  <c r="N69" i="7"/>
  <c r="W68" i="7"/>
  <c r="R68" i="7"/>
  <c r="Q68" i="7"/>
  <c r="N68" i="7"/>
  <c r="K68" i="7"/>
  <c r="J68" i="7" s="1"/>
  <c r="W67" i="7"/>
  <c r="K67" i="7" s="1"/>
  <c r="J67" i="7" s="1"/>
  <c r="Q67" i="7"/>
  <c r="R67" i="7" s="1"/>
  <c r="N67" i="7"/>
  <c r="W66" i="7"/>
  <c r="R66" i="7"/>
  <c r="Q66" i="7"/>
  <c r="N66" i="7"/>
  <c r="K66" i="7"/>
  <c r="J66" i="7" s="1"/>
  <c r="W65" i="7"/>
  <c r="K65" i="7" s="1"/>
  <c r="J65" i="7" s="1"/>
  <c r="Q65" i="7"/>
  <c r="R65" i="7" s="1"/>
  <c r="N65" i="7"/>
  <c r="W64" i="7"/>
  <c r="R64" i="7"/>
  <c r="Q64" i="7"/>
  <c r="N64" i="7"/>
  <c r="K64" i="7"/>
  <c r="J64" i="7" s="1"/>
  <c r="W63" i="7"/>
  <c r="K63" i="7" s="1"/>
  <c r="J63" i="7" s="1"/>
  <c r="Q63" i="7"/>
  <c r="R63" i="7" s="1"/>
  <c r="N63" i="7"/>
  <c r="W62" i="7"/>
  <c r="R62" i="7"/>
  <c r="Q62" i="7"/>
  <c r="N62" i="7"/>
  <c r="K62" i="7"/>
  <c r="J62" i="7" s="1"/>
  <c r="W61" i="7"/>
  <c r="K61" i="7" s="1"/>
  <c r="J61" i="7" s="1"/>
  <c r="Q61" i="7"/>
  <c r="R61" i="7" s="1"/>
  <c r="N61" i="7"/>
  <c r="W60" i="7"/>
  <c r="R60" i="7"/>
  <c r="Q60" i="7"/>
  <c r="N60" i="7"/>
  <c r="K60" i="7"/>
  <c r="J60" i="7" s="1"/>
  <c r="W59" i="7"/>
  <c r="K59" i="7" s="1"/>
  <c r="J59" i="7" s="1"/>
  <c r="Q59" i="7"/>
  <c r="R59" i="7" s="1"/>
  <c r="N59" i="7"/>
  <c r="W58" i="7"/>
  <c r="R58" i="7"/>
  <c r="Q58" i="7"/>
  <c r="N58" i="7"/>
  <c r="K58" i="7"/>
  <c r="J58" i="7" s="1"/>
  <c r="W57" i="7"/>
  <c r="K57" i="7" s="1"/>
  <c r="J57" i="7" s="1"/>
  <c r="Q57" i="7"/>
  <c r="R57" i="7" s="1"/>
  <c r="N57" i="7"/>
  <c r="W56" i="7"/>
  <c r="R56" i="7"/>
  <c r="Q56" i="7"/>
  <c r="N56" i="7"/>
  <c r="K56" i="7"/>
  <c r="J56" i="7" s="1"/>
  <c r="W55" i="7"/>
  <c r="K55" i="7" s="1"/>
  <c r="J55" i="7" s="1"/>
  <c r="Q55" i="7"/>
  <c r="R55" i="7" s="1"/>
  <c r="N55" i="7"/>
  <c r="W54" i="7"/>
  <c r="R54" i="7"/>
  <c r="Q54" i="7"/>
  <c r="N54" i="7"/>
  <c r="K54" i="7"/>
  <c r="J54" i="7" s="1"/>
  <c r="W53" i="7"/>
  <c r="K53" i="7" s="1"/>
  <c r="J53" i="7" s="1"/>
  <c r="Q53" i="7"/>
  <c r="R53" i="7" s="1"/>
  <c r="R52" i="7"/>
  <c r="Q52" i="7"/>
  <c r="K52" i="7"/>
  <c r="J52" i="7" s="1"/>
  <c r="Q51" i="7"/>
  <c r="R51" i="7" s="1"/>
  <c r="K51" i="7"/>
  <c r="J51" i="7"/>
  <c r="W50" i="7"/>
  <c r="R50" i="7"/>
  <c r="Q50" i="7"/>
  <c r="N50" i="7"/>
  <c r="K50" i="7"/>
  <c r="J50" i="7" s="1"/>
  <c r="W49" i="7"/>
  <c r="Q49" i="7"/>
  <c r="R49" i="7" s="1"/>
  <c r="N49" i="7"/>
  <c r="K49" i="7" s="1"/>
  <c r="J49" i="7" s="1"/>
  <c r="W48" i="7"/>
  <c r="R48" i="7"/>
  <c r="Q48" i="7"/>
  <c r="N48" i="7"/>
  <c r="K48" i="7"/>
  <c r="J48" i="7" s="1"/>
  <c r="R47" i="7"/>
  <c r="Q47" i="7"/>
  <c r="K47" i="7"/>
  <c r="J47" i="7"/>
  <c r="W46" i="7"/>
  <c r="R46" i="7"/>
  <c r="Q46" i="7"/>
  <c r="N46" i="7"/>
  <c r="K46" i="7" s="1"/>
  <c r="J46" i="7" s="1"/>
  <c r="W45" i="7"/>
  <c r="Q45" i="7"/>
  <c r="R45" i="7" s="1"/>
  <c r="N45" i="7"/>
  <c r="K45" i="7" s="1"/>
  <c r="J45" i="7" s="1"/>
  <c r="W44" i="7"/>
  <c r="R44" i="7"/>
  <c r="Q44" i="7"/>
  <c r="N44" i="7"/>
  <c r="K44" i="7" s="1"/>
  <c r="J44" i="7" s="1"/>
  <c r="W43" i="7"/>
  <c r="Q43" i="7"/>
  <c r="R43" i="7" s="1"/>
  <c r="N43" i="7"/>
  <c r="K43" i="7" s="1"/>
  <c r="J43" i="7" s="1"/>
  <c r="W42" i="7"/>
  <c r="R42" i="7"/>
  <c r="Q42" i="7"/>
  <c r="N42" i="7"/>
  <c r="K42" i="7" s="1"/>
  <c r="J42" i="7" s="1"/>
  <c r="R41" i="7"/>
  <c r="Q41" i="7"/>
  <c r="K41" i="7"/>
  <c r="J41" i="7" s="1"/>
  <c r="W40" i="7"/>
  <c r="S40" i="7"/>
  <c r="R40" i="7"/>
  <c r="N40" i="7"/>
  <c r="K40" i="7" s="1"/>
  <c r="J40" i="7" s="1"/>
  <c r="Q39" i="7"/>
  <c r="R39" i="7" s="1"/>
  <c r="N39" i="7"/>
  <c r="K39" i="7" s="1"/>
  <c r="J39" i="7" s="1"/>
  <c r="W38" i="7"/>
  <c r="Q38" i="7"/>
  <c r="R38" i="7" s="1"/>
  <c r="K38" i="7"/>
  <c r="J38" i="7"/>
  <c r="Q37" i="7"/>
  <c r="R37" i="7" s="1"/>
  <c r="K37" i="7"/>
  <c r="J37" i="7"/>
  <c r="R36" i="7"/>
  <c r="Q36" i="7"/>
  <c r="K36" i="7"/>
  <c r="J36" i="7" s="1"/>
  <c r="W35" i="7"/>
  <c r="R35" i="7"/>
  <c r="Q35" i="7"/>
  <c r="N35" i="7"/>
  <c r="K35" i="7" s="1"/>
  <c r="J35" i="7" s="1"/>
  <c r="W34" i="7"/>
  <c r="Q34" i="7"/>
  <c r="R34" i="7" s="1"/>
  <c r="N34" i="7"/>
  <c r="K34" i="7"/>
  <c r="J34" i="7" s="1"/>
  <c r="Q33" i="7"/>
  <c r="R33" i="7" s="1"/>
  <c r="K33" i="7"/>
  <c r="J33" i="7"/>
  <c r="Q32" i="7"/>
  <c r="R32" i="7" s="1"/>
  <c r="K32" i="7"/>
  <c r="J32" i="7" s="1"/>
  <c r="W31" i="7"/>
  <c r="K31" i="7" s="1"/>
  <c r="J31" i="7" s="1"/>
  <c r="Q31" i="7"/>
  <c r="R31" i="7" s="1"/>
  <c r="W30" i="7"/>
  <c r="K30" i="7" s="1"/>
  <c r="J30" i="7" s="1"/>
  <c r="Q30" i="7"/>
  <c r="R30" i="7" s="1"/>
  <c r="N30" i="7"/>
  <c r="Q29" i="7"/>
  <c r="R29" i="7" s="1"/>
  <c r="K29" i="7"/>
  <c r="J29" i="7"/>
  <c r="Q28" i="7"/>
  <c r="R28" i="7" s="1"/>
  <c r="K28" i="7"/>
  <c r="J28" i="7" s="1"/>
  <c r="W27" i="7"/>
  <c r="R27" i="7"/>
  <c r="S27" i="7" s="1"/>
  <c r="K27" i="7" s="1"/>
  <c r="J27" i="7" s="1"/>
  <c r="Q27" i="7"/>
  <c r="N27" i="7"/>
  <c r="W26" i="7"/>
  <c r="Q26" i="7"/>
  <c r="R26" i="7" s="1"/>
  <c r="N26" i="7"/>
  <c r="K26" i="7" s="1"/>
  <c r="J26" i="7" s="1"/>
  <c r="W25" i="7"/>
  <c r="S25" i="7"/>
  <c r="R25" i="7"/>
  <c r="N25" i="7"/>
  <c r="K25" i="7"/>
  <c r="J25" i="7" s="1"/>
  <c r="W24" i="7"/>
  <c r="R24" i="7"/>
  <c r="S24" i="7" s="1"/>
  <c r="N24" i="7"/>
  <c r="K24" i="7" s="1"/>
  <c r="J24" i="7" s="1"/>
  <c r="W23" i="7"/>
  <c r="R23" i="7"/>
  <c r="Q23" i="7"/>
  <c r="N23" i="7"/>
  <c r="K23" i="7"/>
  <c r="J23" i="7" s="1"/>
  <c r="W22" i="7"/>
  <c r="Q22" i="7"/>
  <c r="R22" i="7" s="1"/>
  <c r="N22" i="7"/>
  <c r="K22" i="7" s="1"/>
  <c r="J22" i="7" s="1"/>
  <c r="Q21" i="7"/>
  <c r="R21" i="7" s="1"/>
  <c r="K21" i="7"/>
  <c r="J21" i="7"/>
  <c r="W20" i="7"/>
  <c r="R20" i="7"/>
  <c r="S20" i="7" s="1"/>
  <c r="K20" i="7" s="1"/>
  <c r="J20" i="7" s="1"/>
  <c r="N20" i="7"/>
  <c r="W19" i="7"/>
  <c r="Q19" i="7"/>
  <c r="R19" i="7" s="1"/>
  <c r="S19" i="7" s="1"/>
  <c r="K19" i="7" s="1"/>
  <c r="J19" i="7" s="1"/>
  <c r="N19" i="7"/>
  <c r="W18" i="7"/>
  <c r="Q18" i="7"/>
  <c r="R18" i="7" s="1"/>
  <c r="S18" i="7" s="1"/>
  <c r="N18" i="7"/>
  <c r="K18" i="7" s="1"/>
  <c r="J18" i="7" s="1"/>
  <c r="W17" i="7"/>
  <c r="R17" i="7"/>
  <c r="Q17" i="7"/>
  <c r="N17" i="7"/>
  <c r="K17" i="7"/>
  <c r="J17" i="7" s="1"/>
  <c r="W16" i="7"/>
  <c r="R16" i="7"/>
  <c r="S16" i="7" s="1"/>
  <c r="N16" i="7"/>
  <c r="K16" i="7" s="1"/>
  <c r="J16" i="7" s="1"/>
  <c r="W15" i="7"/>
  <c r="S15" i="7"/>
  <c r="K15" i="7" s="1"/>
  <c r="J15" i="7" s="1"/>
  <c r="R15" i="7"/>
  <c r="W14" i="7"/>
  <c r="S14" i="7"/>
  <c r="K14" i="7" s="1"/>
  <c r="J14" i="7" s="1"/>
  <c r="R14" i="7"/>
  <c r="N14" i="7"/>
  <c r="W13" i="7"/>
  <c r="R13" i="7"/>
  <c r="S13" i="7" s="1"/>
  <c r="K13" i="7" s="1"/>
  <c r="J13" i="7" s="1"/>
  <c r="Q13" i="7"/>
  <c r="N13" i="7"/>
  <c r="W12" i="7"/>
  <c r="Q12" i="7"/>
  <c r="R12" i="7" s="1"/>
  <c r="S12" i="7" s="1"/>
  <c r="K12" i="7" s="1"/>
  <c r="J12" i="7" s="1"/>
  <c r="N12" i="7"/>
  <c r="W11" i="7"/>
  <c r="Q11" i="7"/>
  <c r="R11" i="7" s="1"/>
  <c r="N11" i="7"/>
  <c r="K11" i="7" s="1"/>
  <c r="J11" i="7" s="1"/>
  <c r="W10" i="7"/>
  <c r="Q10" i="7"/>
  <c r="R10" i="7" s="1"/>
  <c r="K10" i="7"/>
  <c r="J10" i="7"/>
  <c r="W9" i="7"/>
  <c r="R9" i="7"/>
  <c r="Q9" i="7"/>
  <c r="K9" i="7"/>
  <c r="J9" i="7"/>
  <c r="W8" i="7"/>
  <c r="R8" i="7"/>
  <c r="Q8" i="7"/>
  <c r="N8" i="7"/>
  <c r="K8" i="7"/>
  <c r="J8" i="7" s="1"/>
  <c r="W7" i="7"/>
  <c r="K7" i="7" s="1"/>
  <c r="J7" i="7" s="1"/>
  <c r="Q7" i="7"/>
  <c r="R7" i="7" s="1"/>
  <c r="W6" i="7"/>
  <c r="K6" i="7" s="1"/>
  <c r="J6" i="7" s="1"/>
  <c r="Q6" i="7"/>
  <c r="R6" i="7" s="1"/>
  <c r="R5" i="7"/>
  <c r="Q5" i="7"/>
  <c r="K5" i="7"/>
  <c r="J5" i="7" s="1"/>
  <c r="W4" i="7"/>
  <c r="R4" i="7"/>
  <c r="S4" i="7" s="1"/>
  <c r="N4" i="7"/>
  <c r="W3" i="7"/>
  <c r="Q3" i="7"/>
  <c r="R3" i="7" s="1"/>
  <c r="N3" i="7"/>
  <c r="K3" i="7"/>
  <c r="J3" i="7" s="1"/>
  <c r="Z1" i="7"/>
  <c r="X1" i="7" s="1"/>
  <c r="Y1" i="7"/>
  <c r="W156" i="6"/>
  <c r="K156" i="6" s="1"/>
  <c r="J156" i="6" s="1"/>
  <c r="O156" i="6"/>
  <c r="N156" i="6"/>
  <c r="W155" i="6"/>
  <c r="K155" i="6" s="1"/>
  <c r="J155" i="6" s="1"/>
  <c r="O155" i="6"/>
  <c r="N155" i="6"/>
  <c r="X154" i="6"/>
  <c r="S154" i="6"/>
  <c r="N154" i="6"/>
  <c r="K154" i="6"/>
  <c r="J154" i="6"/>
  <c r="X153" i="6"/>
  <c r="S153" i="6"/>
  <c r="N153" i="6"/>
  <c r="K153" i="6"/>
  <c r="J153" i="6"/>
  <c r="W152" i="6"/>
  <c r="S152" i="6"/>
  <c r="O152" i="6"/>
  <c r="K152" i="6" s="1"/>
  <c r="J152" i="6" s="1"/>
  <c r="N152" i="6"/>
  <c r="W151" i="6"/>
  <c r="S151" i="6"/>
  <c r="O151" i="6"/>
  <c r="N151" i="6"/>
  <c r="K151" i="6"/>
  <c r="J151" i="6" s="1"/>
  <c r="W150" i="6"/>
  <c r="S150" i="6"/>
  <c r="O150" i="6"/>
  <c r="N150" i="6"/>
  <c r="K150" i="6"/>
  <c r="J150" i="6" s="1"/>
  <c r="W149" i="6"/>
  <c r="N149" i="6"/>
  <c r="J149" i="6"/>
  <c r="W148" i="6"/>
  <c r="O148" i="6"/>
  <c r="K148" i="6" s="1"/>
  <c r="J148" i="6" s="1"/>
  <c r="N148" i="6"/>
  <c r="W147" i="6"/>
  <c r="O147" i="6"/>
  <c r="N147" i="6"/>
  <c r="K147" i="6"/>
  <c r="J147" i="6" s="1"/>
  <c r="W146" i="6"/>
  <c r="O146" i="6"/>
  <c r="K146" i="6" s="1"/>
  <c r="J146" i="6" s="1"/>
  <c r="N146" i="6"/>
  <c r="W145" i="6"/>
  <c r="O145" i="6"/>
  <c r="N145" i="6"/>
  <c r="K145" i="6"/>
  <c r="J145" i="6" s="1"/>
  <c r="W144" i="6"/>
  <c r="O144" i="6"/>
  <c r="K144" i="6" s="1"/>
  <c r="J144" i="6" s="1"/>
  <c r="N144" i="6"/>
  <c r="W143" i="6"/>
  <c r="O143" i="6"/>
  <c r="N143" i="6"/>
  <c r="K143" i="6"/>
  <c r="J143" i="6" s="1"/>
  <c r="W142" i="6"/>
  <c r="O142" i="6"/>
  <c r="N142" i="6"/>
  <c r="W141" i="6"/>
  <c r="O141" i="6"/>
  <c r="N141" i="6"/>
  <c r="K141" i="6"/>
  <c r="J141" i="6"/>
  <c r="W140" i="6"/>
  <c r="O140" i="6"/>
  <c r="K140" i="6" s="1"/>
  <c r="N140" i="6"/>
  <c r="J140" i="6"/>
  <c r="W139" i="6"/>
  <c r="O139" i="6"/>
  <c r="N139" i="6"/>
  <c r="K139" i="6"/>
  <c r="J139" i="6"/>
  <c r="W138" i="6"/>
  <c r="S138" i="6"/>
  <c r="O138" i="6"/>
  <c r="K138" i="6" s="1"/>
  <c r="J138" i="6" s="1"/>
  <c r="N138" i="6"/>
  <c r="W137" i="6"/>
  <c r="S137" i="6"/>
  <c r="O137" i="6"/>
  <c r="N137" i="6"/>
  <c r="K137" i="6"/>
  <c r="J137" i="6" s="1"/>
  <c r="W136" i="6"/>
  <c r="S136" i="6"/>
  <c r="O136" i="6"/>
  <c r="K136" i="6" s="1"/>
  <c r="J136" i="6" s="1"/>
  <c r="N136" i="6"/>
  <c r="W135" i="6"/>
  <c r="S135" i="6"/>
  <c r="O135" i="6"/>
  <c r="K135" i="6" s="1"/>
  <c r="N135" i="6"/>
  <c r="J135" i="6"/>
  <c r="X134" i="6"/>
  <c r="W134" i="6"/>
  <c r="K134" i="6" s="1"/>
  <c r="J134" i="6" s="1"/>
  <c r="S134" i="6"/>
  <c r="O134" i="6"/>
  <c r="N134" i="6"/>
  <c r="W133" i="6"/>
  <c r="S133" i="6"/>
  <c r="O133" i="6"/>
  <c r="N133" i="6"/>
  <c r="K133" i="6"/>
  <c r="J133" i="6"/>
  <c r="X132" i="6"/>
  <c r="S132" i="6"/>
  <c r="N132" i="6"/>
  <c r="K132" i="6"/>
  <c r="J132" i="6" s="1"/>
  <c r="W131" i="6"/>
  <c r="S131" i="6"/>
  <c r="O131" i="6"/>
  <c r="N131" i="6"/>
  <c r="K131" i="6"/>
  <c r="J131" i="6"/>
  <c r="X130" i="6"/>
  <c r="S130" i="6"/>
  <c r="N130" i="6"/>
  <c r="K130" i="6"/>
  <c r="J130" i="6" s="1"/>
  <c r="X129" i="6"/>
  <c r="W129" i="6"/>
  <c r="K129" i="6" s="1"/>
  <c r="J129" i="6" s="1"/>
  <c r="N129" i="6"/>
  <c r="W128" i="6"/>
  <c r="S128" i="6"/>
  <c r="N128" i="6"/>
  <c r="K128" i="6"/>
  <c r="J128" i="6" s="1"/>
  <c r="W127" i="6"/>
  <c r="K127" i="6" s="1"/>
  <c r="J127" i="6" s="1"/>
  <c r="S127" i="6"/>
  <c r="O127" i="6"/>
  <c r="N127" i="6"/>
  <c r="W126" i="6"/>
  <c r="K126" i="6" s="1"/>
  <c r="J126" i="6" s="1"/>
  <c r="S126" i="6"/>
  <c r="N126" i="6"/>
  <c r="W125" i="6"/>
  <c r="S125" i="6"/>
  <c r="O125" i="6"/>
  <c r="K125" i="6" s="1"/>
  <c r="J125" i="6" s="1"/>
  <c r="N125" i="6"/>
  <c r="X124" i="6"/>
  <c r="W124" i="6"/>
  <c r="S124" i="6"/>
  <c r="N124" i="6"/>
  <c r="K124" i="6"/>
  <c r="J124" i="6"/>
  <c r="X123" i="6"/>
  <c r="S123" i="6"/>
  <c r="N123" i="6"/>
  <c r="K123" i="6"/>
  <c r="J123" i="6" s="1"/>
  <c r="W122" i="6"/>
  <c r="N122" i="6"/>
  <c r="K122" i="6"/>
  <c r="J122" i="6" s="1"/>
  <c r="X121" i="6"/>
  <c r="S121" i="6"/>
  <c r="O121" i="6"/>
  <c r="N121" i="6"/>
  <c r="K121" i="6"/>
  <c r="J121" i="6" s="1"/>
  <c r="W120" i="6"/>
  <c r="O120" i="6"/>
  <c r="K120" i="6" s="1"/>
  <c r="J120" i="6" s="1"/>
  <c r="N120" i="6"/>
  <c r="X119" i="6"/>
  <c r="S119" i="6"/>
  <c r="N119" i="6"/>
  <c r="K119" i="6"/>
  <c r="J119" i="6"/>
  <c r="X118" i="6"/>
  <c r="W118" i="6"/>
  <c r="S118" i="6"/>
  <c r="O118" i="6"/>
  <c r="K118" i="6" s="1"/>
  <c r="J118" i="6" s="1"/>
  <c r="N118" i="6"/>
  <c r="W117" i="6"/>
  <c r="K117" i="6" s="1"/>
  <c r="J117" i="6" s="1"/>
  <c r="S117" i="6"/>
  <c r="O117" i="6"/>
  <c r="N117" i="6"/>
  <c r="W116" i="6"/>
  <c r="S116" i="6"/>
  <c r="O116" i="6"/>
  <c r="K116" i="6" s="1"/>
  <c r="J116" i="6" s="1"/>
  <c r="N116" i="6"/>
  <c r="W115" i="6"/>
  <c r="S115" i="6"/>
  <c r="O115" i="6"/>
  <c r="N115" i="6"/>
  <c r="K115" i="6"/>
  <c r="J115" i="6" s="1"/>
  <c r="W114" i="6"/>
  <c r="K114" i="6" s="1"/>
  <c r="J114" i="6" s="1"/>
  <c r="S114" i="6"/>
  <c r="O114" i="6"/>
  <c r="N114" i="6"/>
  <c r="X113" i="6"/>
  <c r="S113" i="6"/>
  <c r="N113" i="6"/>
  <c r="K113" i="6"/>
  <c r="J113" i="6" s="1"/>
  <c r="X112" i="6"/>
  <c r="W112" i="6"/>
  <c r="S112" i="6"/>
  <c r="N112" i="6"/>
  <c r="K112" i="6"/>
  <c r="J112" i="6" s="1"/>
  <c r="X111" i="6"/>
  <c r="S111" i="6"/>
  <c r="O111" i="6"/>
  <c r="N111" i="6"/>
  <c r="K111" i="6"/>
  <c r="J111" i="6" s="1"/>
  <c r="X110" i="6"/>
  <c r="W110" i="6"/>
  <c r="O110" i="6"/>
  <c r="K110" i="6" s="1"/>
  <c r="J110" i="6" s="1"/>
  <c r="X109" i="6"/>
  <c r="S109" i="6"/>
  <c r="N109" i="6"/>
  <c r="K109" i="6"/>
  <c r="J109" i="6" s="1"/>
  <c r="X108" i="6"/>
  <c r="S108" i="6"/>
  <c r="N108" i="6"/>
  <c r="K108" i="6"/>
  <c r="J108" i="6" s="1"/>
  <c r="S107" i="6"/>
  <c r="N107" i="6"/>
  <c r="K107" i="6"/>
  <c r="J107" i="6"/>
  <c r="W106" i="6"/>
  <c r="S106" i="6"/>
  <c r="O106" i="6"/>
  <c r="N106" i="6"/>
  <c r="K106" i="6"/>
  <c r="J106" i="6" s="1"/>
  <c r="X105" i="6"/>
  <c r="W105" i="6"/>
  <c r="S105" i="6"/>
  <c r="O105" i="6"/>
  <c r="N105" i="6"/>
  <c r="K105" i="6"/>
  <c r="J105" i="6" s="1"/>
  <c r="X104" i="6"/>
  <c r="W104" i="6"/>
  <c r="S104" i="6"/>
  <c r="O104" i="6"/>
  <c r="N104" i="6"/>
  <c r="W103" i="6"/>
  <c r="S103" i="6"/>
  <c r="O103" i="6"/>
  <c r="N103" i="6"/>
  <c r="K103" i="6"/>
  <c r="J103" i="6" s="1"/>
  <c r="X102" i="6"/>
  <c r="S102" i="6"/>
  <c r="K102" i="6"/>
  <c r="J102" i="6" s="1"/>
  <c r="X101" i="6"/>
  <c r="S101" i="6"/>
  <c r="K101" i="6"/>
  <c r="J101" i="6"/>
  <c r="W100" i="6"/>
  <c r="S100" i="6"/>
  <c r="O100" i="6"/>
  <c r="K100" i="6" s="1"/>
  <c r="J100" i="6" s="1"/>
  <c r="N100" i="6"/>
  <c r="X99" i="6"/>
  <c r="W99" i="6"/>
  <c r="K99" i="6" s="1"/>
  <c r="J99" i="6" s="1"/>
  <c r="S99" i="6"/>
  <c r="N99" i="6"/>
  <c r="X98" i="6"/>
  <c r="S98" i="6"/>
  <c r="N98" i="6"/>
  <c r="K98" i="6"/>
  <c r="J98" i="6"/>
  <c r="W97" i="6"/>
  <c r="S97" i="6"/>
  <c r="O97" i="6"/>
  <c r="N97" i="6"/>
  <c r="K97" i="6"/>
  <c r="J97" i="6"/>
  <c r="X96" i="6"/>
  <c r="W96" i="6"/>
  <c r="O96" i="6"/>
  <c r="K96" i="6" s="1"/>
  <c r="J96" i="6" s="1"/>
  <c r="N96" i="6"/>
  <c r="W95" i="6"/>
  <c r="K95" i="6" s="1"/>
  <c r="J95" i="6" s="1"/>
  <c r="S95" i="6"/>
  <c r="N95" i="6"/>
  <c r="X94" i="6"/>
  <c r="W94" i="6"/>
  <c r="S94" i="6"/>
  <c r="N94" i="6"/>
  <c r="K94" i="6"/>
  <c r="J94" i="6" s="1"/>
  <c r="W93" i="6"/>
  <c r="O93" i="6"/>
  <c r="N93" i="6"/>
  <c r="K93" i="6"/>
  <c r="J93" i="6" s="1"/>
  <c r="X92" i="6"/>
  <c r="W92" i="6"/>
  <c r="O92" i="6"/>
  <c r="N92" i="6"/>
  <c r="K92" i="6"/>
  <c r="J92" i="6" s="1"/>
  <c r="W91" i="6"/>
  <c r="K91" i="6" s="1"/>
  <c r="J91" i="6" s="1"/>
  <c r="O91" i="6"/>
  <c r="N91" i="6"/>
  <c r="W90" i="6"/>
  <c r="S90" i="6"/>
  <c r="O90" i="6"/>
  <c r="N90" i="6"/>
  <c r="K90" i="6"/>
  <c r="J90" i="6" s="1"/>
  <c r="W89" i="6"/>
  <c r="O89" i="6"/>
  <c r="N89" i="6"/>
  <c r="K89" i="6"/>
  <c r="J89" i="6"/>
  <c r="X88" i="6"/>
  <c r="W88" i="6"/>
  <c r="S88" i="6"/>
  <c r="O88" i="6"/>
  <c r="K88" i="6" s="1"/>
  <c r="N88" i="6"/>
  <c r="J88" i="6"/>
  <c r="W87" i="6"/>
  <c r="S87" i="6"/>
  <c r="N87" i="6"/>
  <c r="K87" i="6"/>
  <c r="J87" i="6" s="1"/>
  <c r="W86" i="6"/>
  <c r="S86" i="6"/>
  <c r="N86" i="6"/>
  <c r="K86" i="6"/>
  <c r="J86" i="6"/>
  <c r="W85" i="6"/>
  <c r="S85" i="6"/>
  <c r="N85" i="6"/>
  <c r="K85" i="6"/>
  <c r="J85" i="6" s="1"/>
  <c r="W84" i="6"/>
  <c r="S84" i="6"/>
  <c r="O84" i="6"/>
  <c r="K84" i="6" s="1"/>
  <c r="J84" i="6" s="1"/>
  <c r="N84" i="6"/>
  <c r="X83" i="6"/>
  <c r="W83" i="6"/>
  <c r="K83" i="6" s="1"/>
  <c r="J83" i="6" s="1"/>
  <c r="S83" i="6"/>
  <c r="O83" i="6"/>
  <c r="N83" i="6"/>
  <c r="X82" i="6"/>
  <c r="W82" i="6"/>
  <c r="S82" i="6"/>
  <c r="O82" i="6"/>
  <c r="N82" i="6"/>
  <c r="X81" i="6"/>
  <c r="W81" i="6"/>
  <c r="S81" i="6"/>
  <c r="O81" i="6"/>
  <c r="X80" i="6"/>
  <c r="S80" i="6"/>
  <c r="K80" i="6"/>
  <c r="J80" i="6" s="1"/>
  <c r="X79" i="6"/>
  <c r="S79" i="6"/>
  <c r="N79" i="6"/>
  <c r="K79" i="6"/>
  <c r="J79" i="6" s="1"/>
  <c r="X78" i="6"/>
  <c r="W78" i="6"/>
  <c r="S78" i="6"/>
  <c r="O78" i="6"/>
  <c r="K78" i="6" s="1"/>
  <c r="J78" i="6" s="1"/>
  <c r="N78" i="6"/>
  <c r="X77" i="6"/>
  <c r="W77" i="6"/>
  <c r="K77" i="6" s="1"/>
  <c r="J77" i="6" s="1"/>
  <c r="S77" i="6"/>
  <c r="X76" i="6"/>
  <c r="W76" i="6"/>
  <c r="S76" i="6"/>
  <c r="O76" i="6"/>
  <c r="N76" i="6"/>
  <c r="K76" i="6"/>
  <c r="J76" i="6" s="1"/>
  <c r="X75" i="6"/>
  <c r="S75" i="6"/>
  <c r="O75" i="6"/>
  <c r="K75" i="6" s="1"/>
  <c r="J75" i="6" s="1"/>
  <c r="N75" i="6"/>
  <c r="W74" i="6"/>
  <c r="K74" i="6" s="1"/>
  <c r="S74" i="6"/>
  <c r="J74" i="6"/>
  <c r="X73" i="6"/>
  <c r="W73" i="6"/>
  <c r="S73" i="6"/>
  <c r="O73" i="6"/>
  <c r="N73" i="6"/>
  <c r="K73" i="6"/>
  <c r="J73" i="6"/>
  <c r="W72" i="6"/>
  <c r="O72" i="6"/>
  <c r="N72" i="6"/>
  <c r="K72" i="6"/>
  <c r="J72" i="6" s="1"/>
  <c r="W71" i="6"/>
  <c r="S71" i="6"/>
  <c r="N71" i="6"/>
  <c r="K71" i="6"/>
  <c r="J71" i="6" s="1"/>
  <c r="W70" i="6"/>
  <c r="O70" i="6"/>
  <c r="K70" i="6" s="1"/>
  <c r="J70" i="6" s="1"/>
  <c r="N70" i="6"/>
  <c r="W69" i="6"/>
  <c r="S69" i="6"/>
  <c r="N69" i="6"/>
  <c r="K69" i="6"/>
  <c r="J69" i="6"/>
  <c r="X68" i="6"/>
  <c r="W68" i="6"/>
  <c r="K68" i="6" s="1"/>
  <c r="J68" i="6" s="1"/>
  <c r="S68" i="6"/>
  <c r="O68" i="6"/>
  <c r="N68" i="6"/>
  <c r="X67" i="6"/>
  <c r="W67" i="6"/>
  <c r="S67" i="6"/>
  <c r="N67" i="6"/>
  <c r="K67" i="6"/>
  <c r="J67" i="6" s="1"/>
  <c r="W66" i="6"/>
  <c r="S66" i="6"/>
  <c r="K66" i="6"/>
  <c r="J66" i="6" s="1"/>
  <c r="X65" i="6"/>
  <c r="W65" i="6"/>
  <c r="S65" i="6"/>
  <c r="O65" i="6"/>
  <c r="K65" i="6" s="1"/>
  <c r="J65" i="6" s="1"/>
  <c r="N65" i="6"/>
  <c r="W64" i="6"/>
  <c r="K64" i="6" s="1"/>
  <c r="J64" i="6" s="1"/>
  <c r="S64" i="6"/>
  <c r="N64" i="6"/>
  <c r="W63" i="6"/>
  <c r="S63" i="6"/>
  <c r="O63" i="6"/>
  <c r="K63" i="6" s="1"/>
  <c r="J63" i="6" s="1"/>
  <c r="N63" i="6"/>
  <c r="W62" i="6"/>
  <c r="K62" i="6" s="1"/>
  <c r="S62" i="6"/>
  <c r="N62" i="6"/>
  <c r="J62" i="6"/>
  <c r="W61" i="6"/>
  <c r="K61" i="6" s="1"/>
  <c r="J61" i="6" s="1"/>
  <c r="S61" i="6"/>
  <c r="O61" i="6"/>
  <c r="N61" i="6"/>
  <c r="W60" i="6"/>
  <c r="K60" i="6" s="1"/>
  <c r="J60" i="6" s="1"/>
  <c r="S60" i="6"/>
  <c r="O60" i="6"/>
  <c r="N60" i="6"/>
  <c r="W59" i="6"/>
  <c r="K59" i="6" s="1"/>
  <c r="J59" i="6" s="1"/>
  <c r="S59" i="6"/>
  <c r="N59" i="6"/>
  <c r="W58" i="6"/>
  <c r="S58" i="6"/>
  <c r="N58" i="6"/>
  <c r="K58" i="6"/>
  <c r="J58" i="6" s="1"/>
  <c r="W57" i="6"/>
  <c r="S57" i="6"/>
  <c r="N57" i="6"/>
  <c r="K57" i="6"/>
  <c r="J57" i="6" s="1"/>
  <c r="X56" i="6"/>
  <c r="W56" i="6"/>
  <c r="S56" i="6"/>
  <c r="O56" i="6"/>
  <c r="N56" i="6"/>
  <c r="K56" i="6"/>
  <c r="J56" i="6" s="1"/>
  <c r="W55" i="6"/>
  <c r="O55" i="6"/>
  <c r="K55" i="6" s="1"/>
  <c r="N55" i="6"/>
  <c r="J55" i="6"/>
  <c r="X54" i="6"/>
  <c r="S54" i="6"/>
  <c r="N54" i="6"/>
  <c r="K54" i="6"/>
  <c r="J54" i="6"/>
  <c r="X53" i="6"/>
  <c r="S53" i="6"/>
  <c r="N53" i="6"/>
  <c r="K53" i="6"/>
  <c r="J53" i="6" s="1"/>
  <c r="W52" i="6"/>
  <c r="S52" i="6"/>
  <c r="O52" i="6"/>
  <c r="N52" i="6"/>
  <c r="K52" i="6"/>
  <c r="J52" i="6" s="1"/>
  <c r="X51" i="6"/>
  <c r="W51" i="6"/>
  <c r="K51" i="6" s="1"/>
  <c r="J51" i="6" s="1"/>
  <c r="O51" i="6"/>
  <c r="N51" i="6"/>
  <c r="X50" i="6"/>
  <c r="W50" i="6"/>
  <c r="S50" i="6"/>
  <c r="O50" i="6"/>
  <c r="N50" i="6"/>
  <c r="K50" i="6"/>
  <c r="J50" i="6" s="1"/>
  <c r="X49" i="6"/>
  <c r="W49" i="6"/>
  <c r="S49" i="6"/>
  <c r="K49" i="6"/>
  <c r="J49" i="6" s="1"/>
  <c r="X48" i="6"/>
  <c r="W48" i="6"/>
  <c r="O48" i="6"/>
  <c r="N48" i="6"/>
  <c r="K48" i="6"/>
  <c r="J48" i="6"/>
  <c r="W47" i="6"/>
  <c r="S47" i="6"/>
  <c r="N47" i="6"/>
  <c r="K47" i="6"/>
  <c r="J47" i="6" s="1"/>
  <c r="X46" i="6"/>
  <c r="S46" i="6"/>
  <c r="N46" i="6"/>
  <c r="K46" i="6"/>
  <c r="J46" i="6"/>
  <c r="W45" i="6"/>
  <c r="K45" i="6" s="1"/>
  <c r="J45" i="6" s="1"/>
  <c r="S45" i="6"/>
  <c r="S44" i="6"/>
  <c r="K44" i="6"/>
  <c r="J44" i="6" s="1"/>
  <c r="X43" i="6"/>
  <c r="S43" i="6"/>
  <c r="O43" i="6"/>
  <c r="K43" i="6" s="1"/>
  <c r="J43" i="6" s="1"/>
  <c r="S42" i="6"/>
  <c r="K42" i="6"/>
  <c r="J42" i="6" s="1"/>
  <c r="X41" i="6"/>
  <c r="S41" i="6"/>
  <c r="N41" i="6"/>
  <c r="K41" i="6"/>
  <c r="J41" i="6"/>
  <c r="X40" i="6"/>
  <c r="S40" i="6"/>
  <c r="O40" i="6"/>
  <c r="K40" i="6" s="1"/>
  <c r="J40" i="6" s="1"/>
  <c r="N40" i="6"/>
  <c r="X39" i="6"/>
  <c r="S39" i="6"/>
  <c r="N39" i="6"/>
  <c r="K39" i="6"/>
  <c r="J39" i="6" s="1"/>
  <c r="W38" i="6"/>
  <c r="O38" i="6"/>
  <c r="K38" i="6" s="1"/>
  <c r="J38" i="6" s="1"/>
  <c r="N38" i="6"/>
  <c r="X37" i="6"/>
  <c r="W37" i="6"/>
  <c r="K37" i="6" s="1"/>
  <c r="J37" i="6" s="1"/>
  <c r="O37" i="6"/>
  <c r="N37" i="6"/>
  <c r="W36" i="6"/>
  <c r="O36" i="6"/>
  <c r="K36" i="6" s="1"/>
  <c r="J36" i="6" s="1"/>
  <c r="N36" i="6"/>
  <c r="X35" i="6"/>
  <c r="W35" i="6"/>
  <c r="K35" i="6" s="1"/>
  <c r="J35" i="6" s="1"/>
  <c r="O35" i="6"/>
  <c r="N35" i="6"/>
  <c r="W34" i="6"/>
  <c r="O34" i="6"/>
  <c r="K34" i="6" s="1"/>
  <c r="J34" i="6" s="1"/>
  <c r="N34" i="6"/>
  <c r="X33" i="6"/>
  <c r="W33" i="6"/>
  <c r="K33" i="6" s="1"/>
  <c r="J33" i="6" s="1"/>
  <c r="O33" i="6"/>
  <c r="N33" i="6"/>
  <c r="W32" i="6"/>
  <c r="O32" i="6"/>
  <c r="K32" i="6" s="1"/>
  <c r="J32" i="6" s="1"/>
  <c r="N32" i="6"/>
  <c r="X31" i="6"/>
  <c r="W31" i="6"/>
  <c r="K31" i="6" s="1"/>
  <c r="J31" i="6" s="1"/>
  <c r="O31" i="6"/>
  <c r="N31" i="6"/>
  <c r="W30" i="6"/>
  <c r="O30" i="6"/>
  <c r="K30" i="6" s="1"/>
  <c r="J30" i="6" s="1"/>
  <c r="N30" i="6"/>
  <c r="X29" i="6"/>
  <c r="S29" i="6"/>
  <c r="K29" i="6"/>
  <c r="J29" i="6"/>
  <c r="X28" i="6"/>
  <c r="W28" i="6"/>
  <c r="S28" i="6"/>
  <c r="N28" i="6"/>
  <c r="K28" i="6"/>
  <c r="J28" i="6"/>
  <c r="W27" i="6"/>
  <c r="O27" i="6"/>
  <c r="N27" i="6"/>
  <c r="K27" i="6"/>
  <c r="J27" i="6" s="1"/>
  <c r="K26" i="6"/>
  <c r="J26" i="6" s="1"/>
  <c r="K25" i="6"/>
  <c r="J25" i="6"/>
  <c r="K24" i="6"/>
  <c r="J24" i="6"/>
  <c r="K23" i="6"/>
  <c r="J23" i="6"/>
  <c r="K22" i="6"/>
  <c r="J22" i="6"/>
  <c r="K21" i="6"/>
  <c r="J21" i="6" s="1"/>
  <c r="K20" i="6"/>
  <c r="J20" i="6" s="1"/>
  <c r="K19" i="6"/>
  <c r="J19" i="6"/>
  <c r="K18" i="6"/>
  <c r="J18" i="6" s="1"/>
  <c r="K17" i="6"/>
  <c r="J17" i="6"/>
  <c r="K16" i="6"/>
  <c r="J16" i="6"/>
  <c r="K15" i="6"/>
  <c r="J15" i="6" s="1"/>
  <c r="K14" i="6"/>
  <c r="J14" i="6" s="1"/>
  <c r="K13" i="6"/>
  <c r="J13" i="6"/>
  <c r="K12" i="6"/>
  <c r="J12" i="6"/>
  <c r="K11" i="6"/>
  <c r="J11" i="6" s="1"/>
  <c r="K10" i="6"/>
  <c r="J10" i="6"/>
  <c r="K9" i="6"/>
  <c r="J9" i="6" s="1"/>
  <c r="K8" i="6"/>
  <c r="J8" i="6" s="1"/>
  <c r="K7" i="6"/>
  <c r="J7" i="6"/>
  <c r="K6" i="6"/>
  <c r="J6" i="6"/>
  <c r="K5" i="6"/>
  <c r="J5" i="6"/>
  <c r="K4" i="6"/>
  <c r="J4" i="6"/>
  <c r="K3" i="6"/>
  <c r="J3" i="6" s="1"/>
  <c r="AA1" i="6"/>
  <c r="Y1" i="6" s="1"/>
  <c r="Z1" i="6"/>
  <c r="R178" i="5"/>
  <c r="O178" i="5"/>
  <c r="L178" i="5"/>
  <c r="R177" i="5"/>
  <c r="X140" i="6" s="1"/>
  <c r="O177" i="5"/>
  <c r="L177" i="5"/>
  <c r="R176" i="5"/>
  <c r="X145" i="6" s="1"/>
  <c r="O176" i="5"/>
  <c r="G176" i="5" s="1"/>
  <c r="F176" i="5" s="1"/>
  <c r="L176" i="5"/>
  <c r="R175" i="5"/>
  <c r="O175" i="5"/>
  <c r="L175" i="5"/>
  <c r="R174" i="5"/>
  <c r="X143" i="6" s="1"/>
  <c r="O174" i="5"/>
  <c r="L174" i="5"/>
  <c r="G174" i="5"/>
  <c r="F174" i="5"/>
  <c r="R173" i="5"/>
  <c r="O173" i="5"/>
  <c r="L173" i="5"/>
  <c r="G173" i="5"/>
  <c r="F173" i="5"/>
  <c r="R172" i="5"/>
  <c r="O172" i="5"/>
  <c r="L172" i="5"/>
  <c r="G172" i="5" s="1"/>
  <c r="F172" i="5" s="1"/>
  <c r="R171" i="5"/>
  <c r="X72" i="6" s="1"/>
  <c r="O171" i="5"/>
  <c r="L171" i="5"/>
  <c r="G171" i="5" s="1"/>
  <c r="F171" i="5" s="1"/>
  <c r="R170" i="5"/>
  <c r="O170" i="5"/>
  <c r="L170" i="5"/>
  <c r="G170" i="5"/>
  <c r="F170" i="5" s="1"/>
  <c r="R169" i="5"/>
  <c r="X91" i="6" s="1"/>
  <c r="O169" i="5"/>
  <c r="L169" i="5"/>
  <c r="G169" i="5" s="1"/>
  <c r="F169" i="5" s="1"/>
  <c r="R168" i="5"/>
  <c r="O168" i="5"/>
  <c r="L168" i="5"/>
  <c r="G168" i="5"/>
  <c r="F168" i="5" s="1"/>
  <c r="R167" i="5"/>
  <c r="X90" i="6" s="1"/>
  <c r="O167" i="5"/>
  <c r="L167" i="5"/>
  <c r="G167" i="5"/>
  <c r="F167" i="5" s="1"/>
  <c r="R166" i="5"/>
  <c r="O166" i="5"/>
  <c r="L166" i="5"/>
  <c r="R165" i="5"/>
  <c r="O165" i="5"/>
  <c r="L165" i="5"/>
  <c r="R164" i="5"/>
  <c r="X135" i="6" s="1"/>
  <c r="O164" i="5"/>
  <c r="L164" i="5"/>
  <c r="G164" i="5" s="1"/>
  <c r="F164" i="5" s="1"/>
  <c r="R163" i="5"/>
  <c r="O163" i="5"/>
  <c r="L163" i="5"/>
  <c r="R162" i="5"/>
  <c r="X144" i="6" s="1"/>
  <c r="O162" i="5"/>
  <c r="L162" i="5"/>
  <c r="G162" i="5"/>
  <c r="F162" i="5" s="1"/>
  <c r="R161" i="5"/>
  <c r="X146" i="6" s="1"/>
  <c r="O161" i="5"/>
  <c r="L161" i="5"/>
  <c r="G161" i="5"/>
  <c r="F161" i="5" s="1"/>
  <c r="R160" i="5"/>
  <c r="O160" i="5"/>
  <c r="L160" i="5"/>
  <c r="G160" i="5" s="1"/>
  <c r="F160" i="5" s="1"/>
  <c r="R159" i="5"/>
  <c r="X34" i="6" s="1"/>
  <c r="O159" i="5"/>
  <c r="L159" i="5"/>
  <c r="G159" i="5"/>
  <c r="F159" i="5" s="1"/>
  <c r="R158" i="5"/>
  <c r="X122" i="6" s="1"/>
  <c r="O158" i="5"/>
  <c r="G158" i="5" s="1"/>
  <c r="F158" i="5" s="1"/>
  <c r="L158" i="5"/>
  <c r="R157" i="5"/>
  <c r="O157" i="5"/>
  <c r="L157" i="5"/>
  <c r="G157" i="5" s="1"/>
  <c r="F157" i="5" s="1"/>
  <c r="R156" i="5"/>
  <c r="X61" i="6" s="1"/>
  <c r="O156" i="5"/>
  <c r="L156" i="5"/>
  <c r="G156" i="5" s="1"/>
  <c r="F156" i="5" s="1"/>
  <c r="R155" i="5"/>
  <c r="X133" i="6" s="1"/>
  <c r="O155" i="5"/>
  <c r="L155" i="5"/>
  <c r="R154" i="5"/>
  <c r="X120" i="6" s="1"/>
  <c r="O154" i="5"/>
  <c r="L154" i="5"/>
  <c r="R153" i="5"/>
  <c r="X141" i="6" s="1"/>
  <c r="O153" i="5"/>
  <c r="L153" i="5"/>
  <c r="G153" i="5" s="1"/>
  <c r="F153" i="5" s="1"/>
  <c r="R152" i="5"/>
  <c r="X147" i="6" s="1"/>
  <c r="O152" i="5"/>
  <c r="L152" i="5"/>
  <c r="G152" i="5" s="1"/>
  <c r="F152" i="5" s="1"/>
  <c r="R151" i="5"/>
  <c r="O151" i="5"/>
  <c r="L151" i="5"/>
  <c r="G151" i="5" s="1"/>
  <c r="F151" i="5"/>
  <c r="R150" i="5"/>
  <c r="O150" i="5"/>
  <c r="L150" i="5"/>
  <c r="G150" i="5" s="1"/>
  <c r="F150" i="5" s="1"/>
  <c r="R149" i="5"/>
  <c r="X38" i="6" s="1"/>
  <c r="O149" i="5"/>
  <c r="L149" i="5"/>
  <c r="G149" i="5"/>
  <c r="F149" i="5" s="1"/>
  <c r="R148" i="5"/>
  <c r="X139" i="6" s="1"/>
  <c r="O148" i="5"/>
  <c r="L148" i="5"/>
  <c r="R147" i="5"/>
  <c r="X84" i="6" s="1"/>
  <c r="O147" i="5"/>
  <c r="L147" i="5"/>
  <c r="G147" i="5" s="1"/>
  <c r="F147" i="5" s="1"/>
  <c r="R146" i="5"/>
  <c r="O146" i="5"/>
  <c r="G146" i="5" s="1"/>
  <c r="F146" i="5" s="1"/>
  <c r="L146" i="5"/>
  <c r="R145" i="5"/>
  <c r="O145" i="5"/>
  <c r="L145" i="5"/>
  <c r="G145" i="5"/>
  <c r="F145" i="5" s="1"/>
  <c r="R144" i="5"/>
  <c r="O144" i="5"/>
  <c r="L144" i="5"/>
  <c r="G144" i="5" s="1"/>
  <c r="F144" i="5" s="1"/>
  <c r="R143" i="5"/>
  <c r="O143" i="5"/>
  <c r="L143" i="5"/>
  <c r="G143" i="5"/>
  <c r="F143" i="5"/>
  <c r="R142" i="5"/>
  <c r="O142" i="5"/>
  <c r="L142" i="5"/>
  <c r="R141" i="5"/>
  <c r="O141" i="5"/>
  <c r="L141" i="5"/>
  <c r="R140" i="5"/>
  <c r="O140" i="5"/>
  <c r="G140" i="5" s="1"/>
  <c r="F140" i="5" s="1"/>
  <c r="L140" i="5"/>
  <c r="R139" i="5"/>
  <c r="O139" i="5"/>
  <c r="L139" i="5"/>
  <c r="R138" i="5"/>
  <c r="O138" i="5"/>
  <c r="L138" i="5"/>
  <c r="G138" i="5"/>
  <c r="F138" i="5"/>
  <c r="R137" i="5"/>
  <c r="X36" i="6" s="1"/>
  <c r="O137" i="5"/>
  <c r="L137" i="5"/>
  <c r="G137" i="5"/>
  <c r="F137" i="5"/>
  <c r="R136" i="5"/>
  <c r="O136" i="5"/>
  <c r="L136" i="5"/>
  <c r="G136" i="5" s="1"/>
  <c r="F136" i="5" s="1"/>
  <c r="R135" i="5"/>
  <c r="X93" i="6" s="1"/>
  <c r="O135" i="5"/>
  <c r="L135" i="5"/>
  <c r="G135" i="5" s="1"/>
  <c r="F135" i="5" s="1"/>
  <c r="R134" i="5"/>
  <c r="O134" i="5"/>
  <c r="L134" i="5"/>
  <c r="G134" i="5"/>
  <c r="F134" i="5" s="1"/>
  <c r="R133" i="5"/>
  <c r="O133" i="5"/>
  <c r="L133" i="5"/>
  <c r="G133" i="5" s="1"/>
  <c r="F133" i="5" s="1"/>
  <c r="R132" i="5"/>
  <c r="X32" i="6" s="1"/>
  <c r="O132" i="5"/>
  <c r="L132" i="5"/>
  <c r="G132" i="5"/>
  <c r="F132" i="5" s="1"/>
  <c r="R131" i="5"/>
  <c r="O131" i="5"/>
  <c r="L131" i="5"/>
  <c r="G131" i="5"/>
  <c r="F131" i="5" s="1"/>
  <c r="R130" i="5"/>
  <c r="O130" i="5"/>
  <c r="L130" i="5"/>
  <c r="R129" i="5"/>
  <c r="O129" i="5"/>
  <c r="L129" i="5"/>
  <c r="R128" i="5"/>
  <c r="O128" i="5"/>
  <c r="L128" i="5"/>
  <c r="G128" i="5" s="1"/>
  <c r="F128" i="5" s="1"/>
  <c r="R127" i="5"/>
  <c r="O127" i="5"/>
  <c r="L127" i="5"/>
  <c r="F127" i="5"/>
  <c r="R126" i="5"/>
  <c r="X60" i="6" s="1"/>
  <c r="O126" i="5"/>
  <c r="L126" i="5"/>
  <c r="R125" i="5"/>
  <c r="X136" i="6" s="1"/>
  <c r="O125" i="5"/>
  <c r="L125" i="5"/>
  <c r="R124" i="5"/>
  <c r="O124" i="5"/>
  <c r="L124" i="5"/>
  <c r="G124" i="5" s="1"/>
  <c r="F124" i="5" s="1"/>
  <c r="R123" i="5"/>
  <c r="G123" i="5" s="1"/>
  <c r="F123" i="5" s="1"/>
  <c r="O123" i="5"/>
  <c r="L123" i="5"/>
  <c r="R122" i="5"/>
  <c r="X114" i="6" s="1"/>
  <c r="O122" i="5"/>
  <c r="L122" i="5"/>
  <c r="F122" i="5"/>
  <c r="R121" i="5"/>
  <c r="O121" i="5"/>
  <c r="L121" i="5"/>
  <c r="G121" i="5"/>
  <c r="F121" i="5" s="1"/>
  <c r="R120" i="5"/>
  <c r="O120" i="5"/>
  <c r="L120" i="5"/>
  <c r="R119" i="5"/>
  <c r="O119" i="5"/>
  <c r="L119" i="5"/>
  <c r="G119" i="5" s="1"/>
  <c r="F119" i="5" s="1"/>
  <c r="R118" i="5"/>
  <c r="X116" i="6" s="1"/>
  <c r="O118" i="5"/>
  <c r="L118" i="5"/>
  <c r="F118" i="5"/>
  <c r="R117" i="5"/>
  <c r="O117" i="5"/>
  <c r="L117" i="5"/>
  <c r="G117" i="5" s="1"/>
  <c r="F117" i="5" s="1"/>
  <c r="R116" i="5"/>
  <c r="X152" i="6" s="1"/>
  <c r="O116" i="5"/>
  <c r="L116" i="5"/>
  <c r="R115" i="5"/>
  <c r="O115" i="5"/>
  <c r="L115" i="5"/>
  <c r="G115" i="5" s="1"/>
  <c r="F115" i="5" s="1"/>
  <c r="R114" i="5"/>
  <c r="O114" i="5"/>
  <c r="L114" i="5"/>
  <c r="G114" i="5" s="1"/>
  <c r="F114" i="5" s="1"/>
  <c r="R113" i="5"/>
  <c r="G113" i="5" s="1"/>
  <c r="F113" i="5" s="1"/>
  <c r="O113" i="5"/>
  <c r="L113" i="5"/>
  <c r="R112" i="5"/>
  <c r="O112" i="5"/>
  <c r="L112" i="5"/>
  <c r="G112" i="5" s="1"/>
  <c r="F112" i="5" s="1"/>
  <c r="R111" i="5"/>
  <c r="O111" i="5"/>
  <c r="L111" i="5"/>
  <c r="G111" i="5"/>
  <c r="F111" i="5" s="1"/>
  <c r="R110" i="5"/>
  <c r="O110" i="5"/>
  <c r="G110" i="5" s="1"/>
  <c r="F110" i="5" s="1"/>
  <c r="L110" i="5"/>
  <c r="R109" i="5"/>
  <c r="O109" i="5"/>
  <c r="L109" i="5"/>
  <c r="G109" i="5" s="1"/>
  <c r="F109" i="5"/>
  <c r="R108" i="5"/>
  <c r="O108" i="5"/>
  <c r="L108" i="5"/>
  <c r="G108" i="5" s="1"/>
  <c r="F108" i="5" s="1"/>
  <c r="R107" i="5"/>
  <c r="X97" i="6" s="1"/>
  <c r="O107" i="5"/>
  <c r="L107" i="5"/>
  <c r="R106" i="5"/>
  <c r="O106" i="5"/>
  <c r="L106" i="5"/>
  <c r="G106" i="5"/>
  <c r="F106" i="5" s="1"/>
  <c r="R105" i="5"/>
  <c r="X137" i="6" s="1"/>
  <c r="O105" i="5"/>
  <c r="L105" i="5"/>
  <c r="R104" i="5"/>
  <c r="O104" i="5"/>
  <c r="L104" i="5"/>
  <c r="G104" i="5"/>
  <c r="F104" i="5" s="1"/>
  <c r="R103" i="5"/>
  <c r="X55" i="6" s="1"/>
  <c r="O103" i="5"/>
  <c r="L103" i="5"/>
  <c r="R102" i="5"/>
  <c r="X89" i="6" s="1"/>
  <c r="O102" i="5"/>
  <c r="L102" i="5"/>
  <c r="G102" i="5" s="1"/>
  <c r="F102" i="5" s="1"/>
  <c r="R101" i="5"/>
  <c r="X30" i="6" s="1"/>
  <c r="O101" i="5"/>
  <c r="L101" i="5"/>
  <c r="G101" i="5"/>
  <c r="F101" i="5" s="1"/>
  <c r="R100" i="5"/>
  <c r="O100" i="5"/>
  <c r="L100" i="5"/>
  <c r="R99" i="5"/>
  <c r="O99" i="5"/>
  <c r="L99" i="5"/>
  <c r="G99" i="5" s="1"/>
  <c r="F99" i="5" s="1"/>
  <c r="R98" i="5"/>
  <c r="O98" i="5"/>
  <c r="G98" i="5" s="1"/>
  <c r="F98" i="5" s="1"/>
  <c r="L98" i="5"/>
  <c r="R97" i="5"/>
  <c r="O97" i="5"/>
  <c r="L97" i="5"/>
  <c r="R96" i="5"/>
  <c r="X57" i="6" s="1"/>
  <c r="O96" i="5"/>
  <c r="L96" i="5"/>
  <c r="R95" i="5"/>
  <c r="G95" i="5" s="1"/>
  <c r="F95" i="5" s="1"/>
  <c r="O95" i="5"/>
  <c r="L95" i="5"/>
  <c r="R94" i="5"/>
  <c r="O94" i="5"/>
  <c r="L94" i="5"/>
  <c r="G94" i="5" s="1"/>
  <c r="F94" i="5" s="1"/>
  <c r="R93" i="5"/>
  <c r="X125" i="6" s="1"/>
  <c r="O93" i="5"/>
  <c r="L93" i="5"/>
  <c r="G93" i="5"/>
  <c r="F93" i="5" s="1"/>
  <c r="R92" i="5"/>
  <c r="O92" i="5"/>
  <c r="L92" i="5"/>
  <c r="G92" i="5"/>
  <c r="F92" i="5"/>
  <c r="R91" i="5"/>
  <c r="X106" i="6" s="1"/>
  <c r="O91" i="5"/>
  <c r="L91" i="5"/>
  <c r="G91" i="5" s="1"/>
  <c r="F91" i="5" s="1"/>
  <c r="R90" i="5"/>
  <c r="X126" i="6" s="1"/>
  <c r="O90" i="5"/>
  <c r="L90" i="5"/>
  <c r="G90" i="5" s="1"/>
  <c r="F90" i="5" s="1"/>
  <c r="R89" i="5"/>
  <c r="O89" i="5"/>
  <c r="L89" i="5"/>
  <c r="G89" i="5" s="1"/>
  <c r="F89" i="5" s="1"/>
  <c r="R88" i="5"/>
  <c r="X70" i="6" s="1"/>
  <c r="O88" i="5"/>
  <c r="L88" i="5"/>
  <c r="G88" i="5" s="1"/>
  <c r="F88" i="5" s="1"/>
  <c r="R87" i="5"/>
  <c r="X149" i="6" s="1"/>
  <c r="O87" i="5"/>
  <c r="L87" i="5"/>
  <c r="G87" i="5" s="1"/>
  <c r="F87" i="5" s="1"/>
  <c r="R86" i="5"/>
  <c r="X69" i="6" s="1"/>
  <c r="O86" i="5"/>
  <c r="L86" i="5"/>
  <c r="G86" i="5"/>
  <c r="F86" i="5" s="1"/>
  <c r="R85" i="5"/>
  <c r="O85" i="5"/>
  <c r="L85" i="5"/>
  <c r="G85" i="5" s="1"/>
  <c r="F85" i="5"/>
  <c r="R84" i="5"/>
  <c r="G84" i="5" s="1"/>
  <c r="F84" i="5" s="1"/>
  <c r="O84" i="5"/>
  <c r="L84" i="5"/>
  <c r="R83" i="5"/>
  <c r="X103" i="6" s="1"/>
  <c r="O83" i="5"/>
  <c r="G83" i="5" s="1"/>
  <c r="F83" i="5" s="1"/>
  <c r="L83" i="5"/>
  <c r="R82" i="5"/>
  <c r="X142" i="6" s="1"/>
  <c r="O82" i="5"/>
  <c r="L82" i="5"/>
  <c r="G82" i="5" s="1"/>
  <c r="F82" i="5" s="1"/>
  <c r="R81" i="5"/>
  <c r="O81" i="5"/>
  <c r="L81" i="5"/>
  <c r="G81" i="5" s="1"/>
  <c r="F81" i="5" s="1"/>
  <c r="R80" i="5"/>
  <c r="X95" i="6" s="1"/>
  <c r="O80" i="5"/>
  <c r="L80" i="5"/>
  <c r="R79" i="5"/>
  <c r="X87" i="6" s="1"/>
  <c r="O79" i="5"/>
  <c r="G79" i="5"/>
  <c r="F79" i="5" s="1"/>
  <c r="R78" i="5"/>
  <c r="X64" i="6" s="1"/>
  <c r="O78" i="5"/>
  <c r="L78" i="5"/>
  <c r="G78" i="5"/>
  <c r="F78" i="5" s="1"/>
  <c r="R77" i="5"/>
  <c r="O77" i="5"/>
  <c r="G77" i="5" s="1"/>
  <c r="F77" i="5" s="1"/>
  <c r="R76" i="5"/>
  <c r="X150" i="6" s="1"/>
  <c r="O76" i="5"/>
  <c r="L76" i="5"/>
  <c r="G76" i="5"/>
  <c r="F76" i="5" s="1"/>
  <c r="R75" i="5"/>
  <c r="X115" i="6" s="1"/>
  <c r="O75" i="5"/>
  <c r="G75" i="5" s="1"/>
  <c r="F75" i="5" s="1"/>
  <c r="R74" i="5"/>
  <c r="X86" i="6" s="1"/>
  <c r="O74" i="5"/>
  <c r="L74" i="5"/>
  <c r="G74" i="5" s="1"/>
  <c r="F74" i="5" s="1"/>
  <c r="R73" i="5"/>
  <c r="O73" i="5"/>
  <c r="L73" i="5"/>
  <c r="R72" i="5"/>
  <c r="O72" i="5"/>
  <c r="L72" i="5"/>
  <c r="G72" i="5" s="1"/>
  <c r="F72" i="5" s="1"/>
  <c r="R71" i="5"/>
  <c r="X63" i="6" s="1"/>
  <c r="O71" i="5"/>
  <c r="R70" i="5"/>
  <c r="X138" i="6" s="1"/>
  <c r="O70" i="5"/>
  <c r="R69" i="5"/>
  <c r="X71" i="6" s="1"/>
  <c r="O69" i="5"/>
  <c r="G69" i="5"/>
  <c r="F69" i="5"/>
  <c r="R68" i="5"/>
  <c r="O68" i="5"/>
  <c r="L68" i="5"/>
  <c r="F68" i="5"/>
  <c r="R67" i="5"/>
  <c r="X117" i="6" s="1"/>
  <c r="O67" i="5"/>
  <c r="O66" i="5"/>
  <c r="G66" i="5"/>
  <c r="F66" i="5" s="1"/>
  <c r="R65" i="5"/>
  <c r="X85" i="6" s="1"/>
  <c r="O65" i="5"/>
  <c r="G65" i="5" s="1"/>
  <c r="F65" i="5" s="1"/>
  <c r="R64" i="5"/>
  <c r="X148" i="6" s="1"/>
  <c r="O64" i="5"/>
  <c r="L64" i="5"/>
  <c r="R63" i="5"/>
  <c r="X52" i="6" s="1"/>
  <c r="O63" i="5"/>
  <c r="G63" i="5" s="1"/>
  <c r="F63" i="5" s="1"/>
  <c r="R62" i="5"/>
  <c r="X59" i="6" s="1"/>
  <c r="O62" i="5"/>
  <c r="L62" i="5"/>
  <c r="G62" i="5"/>
  <c r="F62" i="5"/>
  <c r="O61" i="5"/>
  <c r="G61" i="5"/>
  <c r="F61" i="5" s="1"/>
  <c r="R60" i="5"/>
  <c r="O60" i="5"/>
  <c r="G60" i="5" s="1"/>
  <c r="F60" i="5" s="1"/>
  <c r="R59" i="5"/>
  <c r="X151" i="6" s="1"/>
  <c r="O59" i="5"/>
  <c r="L59" i="5"/>
  <c r="R58" i="5"/>
  <c r="O58" i="5"/>
  <c r="L58" i="5"/>
  <c r="R57" i="5"/>
  <c r="X62" i="6" s="1"/>
  <c r="O57" i="5"/>
  <c r="L57" i="5"/>
  <c r="G57" i="5"/>
  <c r="F57" i="5" s="1"/>
  <c r="O56" i="5"/>
  <c r="L56" i="5"/>
  <c r="G56" i="5" s="1"/>
  <c r="F56" i="5"/>
  <c r="R55" i="5"/>
  <c r="O55" i="5"/>
  <c r="L55" i="5"/>
  <c r="G55" i="5" s="1"/>
  <c r="F55" i="5" s="1"/>
  <c r="G54" i="5"/>
  <c r="F54" i="5" s="1"/>
  <c r="O53" i="5"/>
  <c r="G53" i="5"/>
  <c r="F53" i="5" s="1"/>
  <c r="R52" i="5"/>
  <c r="G52" i="5"/>
  <c r="F52" i="5" s="1"/>
  <c r="R51" i="5"/>
  <c r="O51" i="5"/>
  <c r="L51" i="5"/>
  <c r="G51" i="5" s="1"/>
  <c r="F51" i="5" s="1"/>
  <c r="G50" i="5"/>
  <c r="F50" i="5" s="1"/>
  <c r="G49" i="5"/>
  <c r="F49" i="5" s="1"/>
  <c r="R48" i="5"/>
  <c r="O48" i="5"/>
  <c r="L48" i="5"/>
  <c r="G48" i="5" s="1"/>
  <c r="F48" i="5"/>
  <c r="R47" i="5"/>
  <c r="X42" i="6" s="1"/>
  <c r="O47" i="5"/>
  <c r="L47" i="5"/>
  <c r="G47" i="5" s="1"/>
  <c r="F47" i="5" s="1"/>
  <c r="R46" i="5"/>
  <c r="X66" i="6" s="1"/>
  <c r="O46" i="5"/>
  <c r="R45" i="5"/>
  <c r="O45" i="5"/>
  <c r="G45" i="5"/>
  <c r="F45" i="5"/>
  <c r="O44" i="5"/>
  <c r="G44" i="5" s="1"/>
  <c r="F44" i="5" s="1"/>
  <c r="O43" i="5"/>
  <c r="L43" i="5"/>
  <c r="G43" i="5"/>
  <c r="F43" i="5" s="1"/>
  <c r="O42" i="5"/>
  <c r="L42" i="5"/>
  <c r="R41" i="5"/>
  <c r="G41" i="5" s="1"/>
  <c r="F41" i="5" s="1"/>
  <c r="O41" i="5"/>
  <c r="L41" i="5"/>
  <c r="O40" i="5"/>
  <c r="G40" i="5"/>
  <c r="F40" i="5" s="1"/>
  <c r="R39" i="5"/>
  <c r="X131" i="6" s="1"/>
  <c r="O39" i="5"/>
  <c r="L39" i="5"/>
  <c r="G38" i="5"/>
  <c r="F38" i="5"/>
  <c r="L37" i="5"/>
  <c r="G37" i="5" s="1"/>
  <c r="F37" i="5"/>
  <c r="O36" i="5"/>
  <c r="G36" i="5" s="1"/>
  <c r="F36" i="5" s="1"/>
  <c r="R35" i="5"/>
  <c r="X107" i="6" s="1"/>
  <c r="O35" i="5"/>
  <c r="G35" i="5"/>
  <c r="F35" i="5"/>
  <c r="G34" i="5"/>
  <c r="F34" i="5" s="1"/>
  <c r="R33" i="5"/>
  <c r="L33" i="5"/>
  <c r="F33" i="5"/>
  <c r="O32" i="5"/>
  <c r="G32" i="5" s="1"/>
  <c r="F32" i="5"/>
  <c r="O31" i="5"/>
  <c r="G31" i="5" s="1"/>
  <c r="F31" i="5"/>
  <c r="R30" i="5"/>
  <c r="X127" i="6" s="1"/>
  <c r="L30" i="5"/>
  <c r="G30" i="5"/>
  <c r="F30" i="5" s="1"/>
  <c r="G29" i="5"/>
  <c r="F29" i="5"/>
  <c r="L28" i="5"/>
  <c r="G28" i="5" s="1"/>
  <c r="F28" i="5" s="1"/>
  <c r="R27" i="5"/>
  <c r="X128" i="6" s="1"/>
  <c r="O27" i="5"/>
  <c r="L27" i="5"/>
  <c r="G27" i="5"/>
  <c r="F27" i="5" s="1"/>
  <c r="G26" i="5"/>
  <c r="F26" i="5"/>
  <c r="O25" i="5"/>
  <c r="L25" i="5"/>
  <c r="G25" i="5" s="1"/>
  <c r="F25" i="5" s="1"/>
  <c r="G24" i="5"/>
  <c r="F24" i="5" s="1"/>
  <c r="R23" i="5"/>
  <c r="O23" i="5"/>
  <c r="L23" i="5"/>
  <c r="G23" i="5" s="1"/>
  <c r="F23" i="5" s="1"/>
  <c r="O22" i="5"/>
  <c r="L22" i="5"/>
  <c r="G22" i="5"/>
  <c r="F22" i="5" s="1"/>
  <c r="O21" i="5"/>
  <c r="G21" i="5"/>
  <c r="F21" i="5" s="1"/>
  <c r="L20" i="5"/>
  <c r="G20" i="5"/>
  <c r="F20" i="5"/>
  <c r="O19" i="5"/>
  <c r="G19" i="5" s="1"/>
  <c r="F19" i="5" s="1"/>
  <c r="O18" i="5"/>
  <c r="G18" i="5"/>
  <c r="F18" i="5"/>
  <c r="R17" i="5"/>
  <c r="X74" i="6" s="1"/>
  <c r="O17" i="5"/>
  <c r="L17" i="5"/>
  <c r="L16" i="5"/>
  <c r="G16" i="5"/>
  <c r="F16" i="5"/>
  <c r="O15" i="5"/>
  <c r="G15" i="5" s="1"/>
  <c r="F15" i="5"/>
  <c r="L14" i="5"/>
  <c r="G14" i="5" s="1"/>
  <c r="F14" i="5" s="1"/>
  <c r="L13" i="5"/>
  <c r="G13" i="5" s="1"/>
  <c r="F13" i="5" s="1"/>
  <c r="O12" i="5"/>
  <c r="G12" i="5" s="1"/>
  <c r="F12" i="5" s="1"/>
  <c r="L11" i="5"/>
  <c r="G11" i="5" s="1"/>
  <c r="F11" i="5"/>
  <c r="R10" i="5"/>
  <c r="X44" i="6" s="1"/>
  <c r="O10" i="5"/>
  <c r="L10" i="5"/>
  <c r="G10" i="5" s="1"/>
  <c r="F10" i="5" s="1"/>
  <c r="R9" i="5"/>
  <c r="G9" i="5" s="1"/>
  <c r="F9" i="5" s="1"/>
  <c r="R8" i="5"/>
  <c r="X45" i="6" s="1"/>
  <c r="O8" i="5"/>
  <c r="G7" i="5"/>
  <c r="F7" i="5" s="1"/>
  <c r="G6" i="5"/>
  <c r="F6" i="5" s="1"/>
  <c r="O5" i="5"/>
  <c r="G5" i="5"/>
  <c r="F5" i="5" s="1"/>
  <c r="G4" i="5"/>
  <c r="F4" i="5" s="1"/>
  <c r="O3" i="5"/>
  <c r="G3" i="5" s="1"/>
  <c r="F3" i="5"/>
  <c r="U1" i="5"/>
  <c r="S1" i="5" s="1"/>
  <c r="T1" i="5"/>
  <c r="K178" i="4"/>
  <c r="J178" i="4" s="1"/>
  <c r="O177" i="4"/>
  <c r="K177" i="4"/>
  <c r="J177" i="4" s="1"/>
  <c r="K176" i="4"/>
  <c r="J176" i="4"/>
  <c r="K175" i="4"/>
  <c r="J175" i="4" s="1"/>
  <c r="K174" i="4"/>
  <c r="J174" i="4" s="1"/>
  <c r="K173" i="4"/>
  <c r="J173" i="4"/>
  <c r="K172" i="4"/>
  <c r="J172" i="4"/>
  <c r="K171" i="4"/>
  <c r="J171" i="4"/>
  <c r="U170" i="4"/>
  <c r="K170" i="4"/>
  <c r="J170" i="4"/>
  <c r="U169" i="4"/>
  <c r="K169" i="4"/>
  <c r="J169" i="4"/>
  <c r="U168" i="4"/>
  <c r="K168" i="4"/>
  <c r="J168" i="4" s="1"/>
  <c r="U167" i="4"/>
  <c r="J167" i="4"/>
  <c r="U166" i="4"/>
  <c r="J166" i="4"/>
  <c r="U165" i="4"/>
  <c r="J165" i="4"/>
  <c r="U164" i="4"/>
  <c r="J164" i="4"/>
  <c r="U163" i="4"/>
  <c r="J163" i="4"/>
  <c r="U162" i="4"/>
  <c r="J162" i="4"/>
  <c r="U161" i="4"/>
  <c r="K161" i="4" s="1"/>
  <c r="J161" i="4" s="1"/>
  <c r="U160" i="4"/>
  <c r="K160" i="4"/>
  <c r="J160" i="4"/>
  <c r="U159" i="4"/>
  <c r="K159" i="4"/>
  <c r="J159" i="4"/>
  <c r="U158" i="4"/>
  <c r="K158" i="4"/>
  <c r="J158" i="4" s="1"/>
  <c r="U157" i="4"/>
  <c r="K157" i="4" s="1"/>
  <c r="J157" i="4" s="1"/>
  <c r="U156" i="4"/>
  <c r="K156" i="4"/>
  <c r="J156" i="4"/>
  <c r="U155" i="4"/>
  <c r="O155" i="4"/>
  <c r="K155" i="4"/>
  <c r="J155" i="4" s="1"/>
  <c r="K154" i="4"/>
  <c r="J154" i="4" s="1"/>
  <c r="K153" i="4"/>
  <c r="J153" i="4"/>
  <c r="K152" i="4"/>
  <c r="J152" i="4" s="1"/>
  <c r="K151" i="4"/>
  <c r="J151" i="4"/>
  <c r="K150" i="4"/>
  <c r="J150" i="4"/>
  <c r="K149" i="4"/>
  <c r="J149" i="4" s="1"/>
  <c r="K148" i="4"/>
  <c r="J148" i="4"/>
  <c r="K147" i="4"/>
  <c r="J147" i="4" s="1"/>
  <c r="K146" i="4"/>
  <c r="J146" i="4" s="1"/>
  <c r="K145" i="4"/>
  <c r="J145" i="4" s="1"/>
  <c r="K144" i="4"/>
  <c r="J144" i="4"/>
  <c r="K143" i="4"/>
  <c r="J143" i="4" s="1"/>
  <c r="K142" i="4"/>
  <c r="J142" i="4" s="1"/>
  <c r="K141" i="4"/>
  <c r="J141" i="4"/>
  <c r="K140" i="4"/>
  <c r="J140" i="4" s="1"/>
  <c r="K139" i="4"/>
  <c r="J139" i="4" s="1"/>
  <c r="K138" i="4"/>
  <c r="J138" i="4"/>
  <c r="K137" i="4"/>
  <c r="J137" i="4" s="1"/>
  <c r="K136" i="4"/>
  <c r="J136" i="4" s="1"/>
  <c r="K135" i="4"/>
  <c r="J135" i="4" s="1"/>
  <c r="K134" i="4"/>
  <c r="J134" i="4" s="1"/>
  <c r="K133" i="4"/>
  <c r="J133" i="4" s="1"/>
  <c r="K132" i="4"/>
  <c r="J132" i="4"/>
  <c r="K131" i="4"/>
  <c r="J131" i="4" s="1"/>
  <c r="K130" i="4"/>
  <c r="J130" i="4"/>
  <c r="K129" i="4"/>
  <c r="J129" i="4" s="1"/>
  <c r="K128" i="4"/>
  <c r="J128" i="4" s="1"/>
  <c r="K127" i="4"/>
  <c r="J127" i="4" s="1"/>
  <c r="K126" i="4"/>
  <c r="J126" i="4"/>
  <c r="K125" i="4"/>
  <c r="J125" i="4" s="1"/>
  <c r="U124" i="4"/>
  <c r="J124" i="4"/>
  <c r="K123" i="4"/>
  <c r="J123" i="4"/>
  <c r="K122" i="4"/>
  <c r="J122" i="4" s="1"/>
  <c r="K121" i="4"/>
  <c r="J121" i="4"/>
  <c r="K120" i="4"/>
  <c r="J120" i="4"/>
  <c r="K119" i="4"/>
  <c r="J119" i="4" s="1"/>
  <c r="K118" i="4"/>
  <c r="J118" i="4" s="1"/>
  <c r="K117" i="4"/>
  <c r="J117" i="4"/>
  <c r="K116" i="4"/>
  <c r="J116" i="4" s="1"/>
  <c r="K115" i="4"/>
  <c r="J115" i="4"/>
  <c r="K114" i="4"/>
  <c r="J114" i="4"/>
  <c r="K113" i="4"/>
  <c r="J113" i="4" s="1"/>
  <c r="K112" i="4"/>
  <c r="J112" i="4"/>
  <c r="K111" i="4"/>
  <c r="J111" i="4" s="1"/>
  <c r="K110" i="4"/>
  <c r="J110" i="4" s="1"/>
  <c r="K109" i="4"/>
  <c r="J109" i="4" s="1"/>
  <c r="K108" i="4"/>
  <c r="J108" i="4"/>
  <c r="K107" i="4"/>
  <c r="J107" i="4" s="1"/>
  <c r="K106" i="4"/>
  <c r="J106" i="4" s="1"/>
  <c r="K105" i="4"/>
  <c r="J105" i="4"/>
  <c r="K104" i="4"/>
  <c r="J104" i="4" s="1"/>
  <c r="K103" i="4"/>
  <c r="J103" i="4" s="1"/>
  <c r="K102" i="4"/>
  <c r="J102" i="4"/>
  <c r="K101" i="4"/>
  <c r="J101" i="4" s="1"/>
  <c r="K100" i="4"/>
  <c r="J100" i="4" s="1"/>
  <c r="K99" i="4"/>
  <c r="J99" i="4" s="1"/>
  <c r="K98" i="4"/>
  <c r="J98" i="4" s="1"/>
  <c r="K97" i="4"/>
  <c r="J97" i="4" s="1"/>
  <c r="K96" i="4"/>
  <c r="J96" i="4"/>
  <c r="U95" i="4"/>
  <c r="K95" i="4" s="1"/>
  <c r="J95" i="4" s="1"/>
  <c r="U94" i="4"/>
  <c r="K94" i="4"/>
  <c r="J94" i="4" s="1"/>
  <c r="K93" i="4"/>
  <c r="J93" i="4" s="1"/>
  <c r="K92" i="4"/>
  <c r="J92" i="4" s="1"/>
  <c r="J91" i="4"/>
  <c r="K90" i="4"/>
  <c r="J90" i="4" s="1"/>
  <c r="K89" i="4"/>
  <c r="J89" i="4"/>
  <c r="K88" i="4"/>
  <c r="J88" i="4"/>
  <c r="K87" i="4"/>
  <c r="J87" i="4" s="1"/>
  <c r="K86" i="4"/>
  <c r="J86" i="4"/>
  <c r="K85" i="4"/>
  <c r="J85" i="4" s="1"/>
  <c r="K84" i="4"/>
  <c r="J84" i="4" s="1"/>
  <c r="K83" i="4"/>
  <c r="J83" i="4"/>
  <c r="K82" i="4"/>
  <c r="J82" i="4" s="1"/>
  <c r="K81" i="4"/>
  <c r="J81" i="4"/>
  <c r="J80" i="4"/>
  <c r="K79" i="4"/>
  <c r="J79" i="4" s="1"/>
  <c r="K78" i="4"/>
  <c r="J78" i="4"/>
  <c r="K77" i="4"/>
  <c r="J77" i="4" s="1"/>
  <c r="K76" i="4"/>
  <c r="J76" i="4" s="1"/>
  <c r="K75" i="4"/>
  <c r="J75" i="4" s="1"/>
  <c r="K74" i="4"/>
  <c r="J74" i="4" s="1"/>
  <c r="J73" i="4"/>
  <c r="K72" i="4"/>
  <c r="J72" i="4" s="1"/>
  <c r="K71" i="4"/>
  <c r="J71" i="4" s="1"/>
  <c r="K70" i="4"/>
  <c r="J70" i="4"/>
  <c r="K69" i="4"/>
  <c r="J69" i="4" s="1"/>
  <c r="K68" i="4"/>
  <c r="J68" i="4"/>
  <c r="K67" i="4"/>
  <c r="J67" i="4"/>
  <c r="K66" i="4"/>
  <c r="J66" i="4" s="1"/>
  <c r="K65" i="4"/>
  <c r="J65" i="4"/>
  <c r="K64" i="4"/>
  <c r="J64" i="4"/>
  <c r="K63" i="4"/>
  <c r="J63" i="4" s="1"/>
  <c r="K62" i="4"/>
  <c r="J62" i="4" s="1"/>
  <c r="K61" i="4"/>
  <c r="J61" i="4"/>
  <c r="K60" i="4"/>
  <c r="J60" i="4" s="1"/>
  <c r="K59" i="4"/>
  <c r="J59" i="4" s="1"/>
  <c r="K58" i="4"/>
  <c r="J58" i="4"/>
  <c r="K57" i="4"/>
  <c r="J57" i="4"/>
  <c r="K56" i="4"/>
  <c r="J56" i="4" s="1"/>
  <c r="K55" i="4"/>
  <c r="J55" i="4"/>
  <c r="K54" i="4"/>
  <c r="J54" i="4" s="1"/>
  <c r="K53" i="4"/>
  <c r="J53" i="4"/>
  <c r="K52" i="4"/>
  <c r="J52" i="4"/>
  <c r="K51" i="4"/>
  <c r="J51" i="4" s="1"/>
  <c r="K50" i="4"/>
  <c r="J50" i="4" s="1"/>
  <c r="J49" i="4"/>
  <c r="K48" i="4"/>
  <c r="J48" i="4"/>
  <c r="K47" i="4"/>
  <c r="J47" i="4"/>
  <c r="K46" i="4"/>
  <c r="J46" i="4" s="1"/>
  <c r="K45" i="4"/>
  <c r="J45" i="4"/>
  <c r="K44" i="4"/>
  <c r="J44" i="4" s="1"/>
  <c r="K43" i="4"/>
  <c r="J43" i="4" s="1"/>
  <c r="K42" i="4"/>
  <c r="J42" i="4" s="1"/>
  <c r="K41" i="4"/>
  <c r="J41" i="4"/>
  <c r="K40" i="4"/>
  <c r="J40" i="4" s="1"/>
  <c r="J39" i="4"/>
  <c r="J38" i="4"/>
  <c r="J37" i="4"/>
  <c r="U36" i="4"/>
  <c r="O36" i="4"/>
  <c r="J36" i="4"/>
  <c r="U35" i="4"/>
  <c r="O35" i="4"/>
  <c r="J35" i="4"/>
  <c r="U34" i="4"/>
  <c r="O34" i="4"/>
  <c r="J34" i="4"/>
  <c r="U33" i="4"/>
  <c r="O33" i="4"/>
  <c r="J33" i="4"/>
  <c r="U32" i="4"/>
  <c r="O32" i="4"/>
  <c r="J32" i="4"/>
  <c r="K31" i="4"/>
  <c r="J31" i="4" s="1"/>
  <c r="J30" i="4"/>
  <c r="K29" i="4"/>
  <c r="J29" i="4"/>
  <c r="K28" i="4"/>
  <c r="J28" i="4"/>
  <c r="K26" i="4"/>
  <c r="J26" i="4" s="1"/>
  <c r="K25" i="4"/>
  <c r="J25" i="4" s="1"/>
  <c r="K24" i="4"/>
  <c r="J24" i="4"/>
  <c r="K23" i="4"/>
  <c r="J23" i="4" s="1"/>
  <c r="K22" i="4"/>
  <c r="J22" i="4" s="1"/>
  <c r="K21" i="4"/>
  <c r="J21" i="4"/>
  <c r="K20" i="4"/>
  <c r="J20" i="4"/>
  <c r="K19" i="4"/>
  <c r="J19" i="4"/>
  <c r="K18" i="4"/>
  <c r="J18" i="4"/>
  <c r="K17" i="4"/>
  <c r="J17" i="4" s="1"/>
  <c r="K16" i="4"/>
  <c r="J16" i="4" s="1"/>
  <c r="K15" i="4"/>
  <c r="J15" i="4"/>
  <c r="K14" i="4"/>
  <c r="J14" i="4"/>
  <c r="K13" i="4"/>
  <c r="J13" i="4" s="1"/>
  <c r="K12" i="4"/>
  <c r="J12" i="4"/>
  <c r="K11" i="4"/>
  <c r="J11" i="4" s="1"/>
  <c r="K10" i="4"/>
  <c r="J10" i="4" s="1"/>
  <c r="K9" i="4"/>
  <c r="J9" i="4"/>
  <c r="K8" i="4"/>
  <c r="J8" i="4" s="1"/>
  <c r="K7" i="4"/>
  <c r="J7" i="4"/>
  <c r="K6" i="4"/>
  <c r="J6" i="4"/>
  <c r="K5" i="4"/>
  <c r="J5" i="4" s="1"/>
  <c r="K4" i="4"/>
  <c r="J4" i="4"/>
  <c r="K3" i="4"/>
  <c r="J3" i="4"/>
  <c r="J1" i="4"/>
  <c r="V177" i="3"/>
  <c r="S177" i="3"/>
  <c r="K177" i="3" s="1"/>
  <c r="P177" i="3"/>
  <c r="J177" i="3"/>
  <c r="V176" i="3"/>
  <c r="S176" i="3"/>
  <c r="P176" i="3"/>
  <c r="K176" i="3" s="1"/>
  <c r="J176" i="3" s="1"/>
  <c r="V175" i="3"/>
  <c r="S175" i="3"/>
  <c r="P175" i="3"/>
  <c r="J175" i="3"/>
  <c r="V174" i="3"/>
  <c r="S174" i="3"/>
  <c r="P174" i="3"/>
  <c r="V173" i="3"/>
  <c r="S173" i="3"/>
  <c r="P173" i="3"/>
  <c r="K173" i="3" s="1"/>
  <c r="J173" i="3" s="1"/>
  <c r="V172" i="3"/>
  <c r="S172" i="3"/>
  <c r="K172" i="3" s="1"/>
  <c r="J172" i="3" s="1"/>
  <c r="P172" i="3"/>
  <c r="V171" i="3"/>
  <c r="S171" i="3"/>
  <c r="P171" i="3"/>
  <c r="V170" i="3"/>
  <c r="S170" i="3"/>
  <c r="P170" i="3"/>
  <c r="K170" i="3" s="1"/>
  <c r="J170" i="3" s="1"/>
  <c r="V169" i="3"/>
  <c r="K169" i="3" s="1"/>
  <c r="J169" i="3" s="1"/>
  <c r="S169" i="3"/>
  <c r="P169" i="3"/>
  <c r="V168" i="3"/>
  <c r="S168" i="3"/>
  <c r="P168" i="3"/>
  <c r="K168" i="3"/>
  <c r="J168" i="3" s="1"/>
  <c r="V167" i="3"/>
  <c r="S167" i="3"/>
  <c r="P167" i="3"/>
  <c r="K167" i="3" s="1"/>
  <c r="J167" i="3" s="1"/>
  <c r="V166" i="3"/>
  <c r="S166" i="3"/>
  <c r="P166" i="3"/>
  <c r="K166" i="3"/>
  <c r="J166" i="3" s="1"/>
  <c r="V165" i="3"/>
  <c r="S165" i="3"/>
  <c r="P165" i="3"/>
  <c r="V164" i="3"/>
  <c r="S164" i="3"/>
  <c r="P164" i="3"/>
  <c r="K164" i="3"/>
  <c r="J164" i="3" s="1"/>
  <c r="V163" i="3"/>
  <c r="S163" i="3"/>
  <c r="P163" i="3"/>
  <c r="K163" i="3" s="1"/>
  <c r="J163" i="3" s="1"/>
  <c r="V162" i="3"/>
  <c r="S162" i="3"/>
  <c r="P162" i="3"/>
  <c r="V161" i="3"/>
  <c r="S161" i="3"/>
  <c r="P161" i="3"/>
  <c r="J161" i="3"/>
  <c r="V160" i="3"/>
  <c r="S160" i="3"/>
  <c r="P160" i="3"/>
  <c r="V159" i="3"/>
  <c r="S159" i="3"/>
  <c r="P159" i="3"/>
  <c r="K159" i="3" s="1"/>
  <c r="J159" i="3" s="1"/>
  <c r="V158" i="3"/>
  <c r="K158" i="3" s="1"/>
  <c r="J158" i="3" s="1"/>
  <c r="S158" i="3"/>
  <c r="P158" i="3"/>
  <c r="V157" i="3"/>
  <c r="S157" i="3"/>
  <c r="P157" i="3"/>
  <c r="J157" i="3"/>
  <c r="V156" i="3"/>
  <c r="S156" i="3"/>
  <c r="P156" i="3"/>
  <c r="K156" i="3"/>
  <c r="J156" i="3" s="1"/>
  <c r="V155" i="3"/>
  <c r="S155" i="3"/>
  <c r="P155" i="3"/>
  <c r="V154" i="3"/>
  <c r="S154" i="3"/>
  <c r="P154" i="3"/>
  <c r="K154" i="3" s="1"/>
  <c r="J154" i="3" s="1"/>
  <c r="V153" i="3"/>
  <c r="S153" i="3"/>
  <c r="P153" i="3"/>
  <c r="J153" i="3"/>
  <c r="V152" i="3"/>
  <c r="S152" i="3"/>
  <c r="P152" i="3"/>
  <c r="K152" i="3"/>
  <c r="J152" i="3" s="1"/>
  <c r="V151" i="3"/>
  <c r="S151" i="3"/>
  <c r="K151" i="3" s="1"/>
  <c r="J151" i="3" s="1"/>
  <c r="P151" i="3"/>
  <c r="V150" i="3"/>
  <c r="S150" i="3"/>
  <c r="P150" i="3"/>
  <c r="V149" i="3"/>
  <c r="S149" i="3"/>
  <c r="P149" i="3"/>
  <c r="K149" i="3" s="1"/>
  <c r="J149" i="3" s="1"/>
  <c r="V148" i="3"/>
  <c r="S148" i="3"/>
  <c r="P148" i="3"/>
  <c r="K148" i="3" s="1"/>
  <c r="J148" i="3" s="1"/>
  <c r="V147" i="3"/>
  <c r="S147" i="3"/>
  <c r="P147" i="3"/>
  <c r="K147" i="3" s="1"/>
  <c r="J147" i="3" s="1"/>
  <c r="V146" i="3"/>
  <c r="S146" i="3"/>
  <c r="P146" i="3"/>
  <c r="K146" i="3" s="1"/>
  <c r="J146" i="3" s="1"/>
  <c r="V145" i="3"/>
  <c r="S145" i="3"/>
  <c r="K145" i="3" s="1"/>
  <c r="J145" i="3" s="1"/>
  <c r="P145" i="3"/>
  <c r="V144" i="3"/>
  <c r="S144" i="3"/>
  <c r="P144" i="3"/>
  <c r="V143" i="3"/>
  <c r="S143" i="3"/>
  <c r="P143" i="3"/>
  <c r="V142" i="3"/>
  <c r="S142" i="3"/>
  <c r="P142" i="3"/>
  <c r="K142" i="3" s="1"/>
  <c r="J142" i="3" s="1"/>
  <c r="V141" i="3"/>
  <c r="S141" i="3"/>
  <c r="P141" i="3"/>
  <c r="K141" i="3" s="1"/>
  <c r="J141" i="3" s="1"/>
  <c r="V140" i="3"/>
  <c r="S140" i="3"/>
  <c r="K140" i="3" s="1"/>
  <c r="J140" i="3" s="1"/>
  <c r="P140" i="3"/>
  <c r="V139" i="3"/>
  <c r="S139" i="3"/>
  <c r="K139" i="3" s="1"/>
  <c r="J139" i="3" s="1"/>
  <c r="P139" i="3"/>
  <c r="V138" i="3"/>
  <c r="S138" i="3"/>
  <c r="P138" i="3"/>
  <c r="K138" i="3"/>
  <c r="J138" i="3" s="1"/>
  <c r="V137" i="3"/>
  <c r="S137" i="3"/>
  <c r="P137" i="3"/>
  <c r="K137" i="3"/>
  <c r="J137" i="3" s="1"/>
  <c r="V136" i="3"/>
  <c r="S136" i="3"/>
  <c r="P136" i="3"/>
  <c r="K136" i="3" s="1"/>
  <c r="J136" i="3" s="1"/>
  <c r="V135" i="3"/>
  <c r="S135" i="3"/>
  <c r="K135" i="3" s="1"/>
  <c r="J135" i="3" s="1"/>
  <c r="P135" i="3"/>
  <c r="V134" i="3"/>
  <c r="S134" i="3"/>
  <c r="P134" i="3"/>
  <c r="K134" i="3" s="1"/>
  <c r="J134" i="3" s="1"/>
  <c r="V133" i="3"/>
  <c r="S133" i="3"/>
  <c r="P133" i="3"/>
  <c r="K133" i="3"/>
  <c r="J133" i="3" s="1"/>
  <c r="V132" i="3"/>
  <c r="S132" i="3"/>
  <c r="P132" i="3"/>
  <c r="V131" i="3"/>
  <c r="S131" i="3"/>
  <c r="P131" i="3"/>
  <c r="K131" i="3" s="1"/>
  <c r="J131" i="3" s="1"/>
  <c r="V130" i="3"/>
  <c r="S130" i="3"/>
  <c r="K130" i="3" s="1"/>
  <c r="J130" i="3" s="1"/>
  <c r="P130" i="3"/>
  <c r="V129" i="3"/>
  <c r="S129" i="3"/>
  <c r="P129" i="3"/>
  <c r="V128" i="3"/>
  <c r="S128" i="3"/>
  <c r="P128" i="3"/>
  <c r="K128" i="3"/>
  <c r="J128" i="3" s="1"/>
  <c r="V127" i="3"/>
  <c r="S127" i="3"/>
  <c r="P127" i="3"/>
  <c r="K127" i="3"/>
  <c r="J127" i="3" s="1"/>
  <c r="V126" i="3"/>
  <c r="S126" i="3"/>
  <c r="P126" i="3"/>
  <c r="V125" i="3"/>
  <c r="K125" i="3" s="1"/>
  <c r="J125" i="3" s="1"/>
  <c r="S125" i="3"/>
  <c r="P125" i="3"/>
  <c r="V124" i="3"/>
  <c r="S124" i="3"/>
  <c r="P124" i="3"/>
  <c r="V123" i="3"/>
  <c r="S123" i="3"/>
  <c r="P123" i="3"/>
  <c r="K123" i="3"/>
  <c r="J123" i="3" s="1"/>
  <c r="V122" i="3"/>
  <c r="S122" i="3"/>
  <c r="P122" i="3"/>
  <c r="K122" i="3"/>
  <c r="J122" i="3" s="1"/>
  <c r="V121" i="3"/>
  <c r="S121" i="3"/>
  <c r="P121" i="3"/>
  <c r="J121" i="3"/>
  <c r="V120" i="3"/>
  <c r="S120" i="3"/>
  <c r="K120" i="3" s="1"/>
  <c r="J120" i="3" s="1"/>
  <c r="P120" i="3"/>
  <c r="V119" i="3"/>
  <c r="S119" i="3"/>
  <c r="P119" i="3"/>
  <c r="K119" i="3" s="1"/>
  <c r="J119" i="3" s="1"/>
  <c r="V118" i="3"/>
  <c r="S118" i="3"/>
  <c r="P118" i="3"/>
  <c r="J118" i="3"/>
  <c r="V117" i="3"/>
  <c r="K117" i="3" s="1"/>
  <c r="J117" i="3" s="1"/>
  <c r="S117" i="3"/>
  <c r="P117" i="3"/>
  <c r="V116" i="3"/>
  <c r="S116" i="3"/>
  <c r="P116" i="3"/>
  <c r="K116" i="3"/>
  <c r="J116" i="3" s="1"/>
  <c r="V115" i="3"/>
  <c r="S115" i="3"/>
  <c r="P115" i="3"/>
  <c r="K115" i="3" s="1"/>
  <c r="J115" i="3" s="1"/>
  <c r="V114" i="3"/>
  <c r="S114" i="3"/>
  <c r="P114" i="3"/>
  <c r="K114" i="3"/>
  <c r="J114" i="3" s="1"/>
  <c r="V113" i="3"/>
  <c r="S113" i="3"/>
  <c r="P113" i="3"/>
  <c r="V112" i="3"/>
  <c r="K112" i="3" s="1"/>
  <c r="J112" i="3" s="1"/>
  <c r="S112" i="3"/>
  <c r="P112" i="3"/>
  <c r="V111" i="3"/>
  <c r="S111" i="3"/>
  <c r="P111" i="3"/>
  <c r="K111" i="3"/>
  <c r="J111" i="3" s="1"/>
  <c r="V110" i="3"/>
  <c r="S110" i="3"/>
  <c r="P110" i="3"/>
  <c r="K110" i="3" s="1"/>
  <c r="J110" i="3" s="1"/>
  <c r="V109" i="3"/>
  <c r="S109" i="3"/>
  <c r="P109" i="3"/>
  <c r="K109" i="3"/>
  <c r="J109" i="3" s="1"/>
  <c r="V108" i="3"/>
  <c r="S108" i="3"/>
  <c r="P108" i="3"/>
  <c r="V107" i="3"/>
  <c r="S107" i="3"/>
  <c r="P107" i="3"/>
  <c r="K107" i="3"/>
  <c r="J107" i="3" s="1"/>
  <c r="V106" i="3"/>
  <c r="S106" i="3"/>
  <c r="P106" i="3"/>
  <c r="K106" i="3"/>
  <c r="J106" i="3" s="1"/>
  <c r="V105" i="3"/>
  <c r="S105" i="3"/>
  <c r="K105" i="3" s="1"/>
  <c r="J105" i="3" s="1"/>
  <c r="P105" i="3"/>
  <c r="V104" i="3"/>
  <c r="S104" i="3"/>
  <c r="P104" i="3"/>
  <c r="K104" i="3" s="1"/>
  <c r="J104" i="3" s="1"/>
  <c r="V103" i="3"/>
  <c r="S103" i="3"/>
  <c r="P103" i="3"/>
  <c r="V102" i="3"/>
  <c r="K102" i="3" s="1"/>
  <c r="J102" i="3" s="1"/>
  <c r="S102" i="3"/>
  <c r="P102" i="3"/>
  <c r="V101" i="3"/>
  <c r="S101" i="3"/>
  <c r="P101" i="3"/>
  <c r="K101" i="3"/>
  <c r="J101" i="3" s="1"/>
  <c r="V100" i="3"/>
  <c r="S100" i="3"/>
  <c r="P100" i="3"/>
  <c r="K100" i="3" s="1"/>
  <c r="J100" i="3" s="1"/>
  <c r="V99" i="3"/>
  <c r="S99" i="3"/>
  <c r="P99" i="3"/>
  <c r="K99" i="3" s="1"/>
  <c r="J99" i="3" s="1"/>
  <c r="V98" i="3"/>
  <c r="S98" i="3"/>
  <c r="P98" i="3"/>
  <c r="V97" i="3"/>
  <c r="K97" i="3" s="1"/>
  <c r="J97" i="3" s="1"/>
  <c r="P97" i="3"/>
  <c r="V96" i="3"/>
  <c r="S96" i="3"/>
  <c r="P96" i="3"/>
  <c r="K96" i="3" s="1"/>
  <c r="J96" i="3" s="1"/>
  <c r="V95" i="3"/>
  <c r="S95" i="3"/>
  <c r="P95" i="3"/>
  <c r="K95" i="3"/>
  <c r="J95" i="3" s="1"/>
  <c r="V94" i="3"/>
  <c r="S94" i="3"/>
  <c r="P94" i="3"/>
  <c r="K94" i="3"/>
  <c r="J94" i="3" s="1"/>
  <c r="V93" i="3"/>
  <c r="S93" i="3"/>
  <c r="P93" i="3"/>
  <c r="V92" i="3"/>
  <c r="S92" i="3"/>
  <c r="K92" i="3" s="1"/>
  <c r="J92" i="3" s="1"/>
  <c r="P92" i="3"/>
  <c r="V91" i="3"/>
  <c r="S91" i="3"/>
  <c r="P91" i="3"/>
  <c r="V90" i="3"/>
  <c r="S90" i="3"/>
  <c r="P90" i="3"/>
  <c r="K90" i="3"/>
  <c r="J90" i="3" s="1"/>
  <c r="V89" i="3"/>
  <c r="S89" i="3"/>
  <c r="P89" i="3"/>
  <c r="K89" i="3"/>
  <c r="J89" i="3" s="1"/>
  <c r="V88" i="3"/>
  <c r="S88" i="3"/>
  <c r="K88" i="3" s="1"/>
  <c r="J88" i="3" s="1"/>
  <c r="P88" i="3"/>
  <c r="V87" i="3"/>
  <c r="K87" i="3" s="1"/>
  <c r="J87" i="3" s="1"/>
  <c r="S87" i="3"/>
  <c r="P87" i="3"/>
  <c r="V86" i="3"/>
  <c r="S86" i="3"/>
  <c r="P86" i="3"/>
  <c r="K86" i="3"/>
  <c r="J86" i="3" s="1"/>
  <c r="V85" i="3"/>
  <c r="S85" i="3"/>
  <c r="P85" i="3"/>
  <c r="K85" i="3" s="1"/>
  <c r="J85" i="3" s="1"/>
  <c r="V84" i="3"/>
  <c r="S84" i="3"/>
  <c r="P84" i="3"/>
  <c r="K84" i="3" s="1"/>
  <c r="J84" i="3" s="1"/>
  <c r="V83" i="3"/>
  <c r="S83" i="3"/>
  <c r="P83" i="3"/>
  <c r="K83" i="3" s="1"/>
  <c r="J83" i="3" s="1"/>
  <c r="S82" i="3"/>
  <c r="P82" i="3"/>
  <c r="K82" i="3"/>
  <c r="J82" i="3" s="1"/>
  <c r="V81" i="3"/>
  <c r="P81" i="3"/>
  <c r="V80" i="3"/>
  <c r="S80" i="3"/>
  <c r="P80" i="3"/>
  <c r="K80" i="3"/>
  <c r="J80" i="3" s="1"/>
  <c r="V79" i="3"/>
  <c r="S79" i="3"/>
  <c r="P79" i="3"/>
  <c r="K79" i="3"/>
  <c r="J79" i="3" s="1"/>
  <c r="V78" i="3"/>
  <c r="S78" i="3"/>
  <c r="P78" i="3"/>
  <c r="V77" i="3"/>
  <c r="K77" i="3" s="1"/>
  <c r="J77" i="3" s="1"/>
  <c r="P77" i="3"/>
  <c r="V76" i="3"/>
  <c r="S76" i="3"/>
  <c r="P76" i="3"/>
  <c r="V75" i="3"/>
  <c r="P75" i="3"/>
  <c r="K75" i="3" s="1"/>
  <c r="J75" i="3" s="1"/>
  <c r="V74" i="3"/>
  <c r="S74" i="3"/>
  <c r="P74" i="3"/>
  <c r="K74" i="3" s="1"/>
  <c r="J74" i="3"/>
  <c r="V73" i="3"/>
  <c r="S73" i="3"/>
  <c r="P73" i="3"/>
  <c r="V72" i="3"/>
  <c r="S72" i="3"/>
  <c r="K72" i="3" s="1"/>
  <c r="J72" i="3" s="1"/>
  <c r="P72" i="3"/>
  <c r="V71" i="3"/>
  <c r="S71" i="3"/>
  <c r="P71" i="3"/>
  <c r="K71" i="3" s="1"/>
  <c r="J71" i="3" s="1"/>
  <c r="V70" i="3"/>
  <c r="S70" i="3"/>
  <c r="P70" i="3"/>
  <c r="K70" i="3"/>
  <c r="J70" i="3" s="1"/>
  <c r="V69" i="3"/>
  <c r="P69" i="3"/>
  <c r="K69" i="3" s="1"/>
  <c r="J69" i="3" s="1"/>
  <c r="V68" i="3"/>
  <c r="S68" i="3"/>
  <c r="P68" i="3"/>
  <c r="V67" i="3"/>
  <c r="K67" i="3"/>
  <c r="J67" i="3" s="1"/>
  <c r="V66" i="3"/>
  <c r="P66" i="3"/>
  <c r="K66" i="3" s="1"/>
  <c r="J66" i="3" s="1"/>
  <c r="V65" i="3"/>
  <c r="K65" i="3" s="1"/>
  <c r="J65" i="3"/>
  <c r="V64" i="3"/>
  <c r="S64" i="3"/>
  <c r="P64" i="3"/>
  <c r="K64" i="3"/>
  <c r="J64" i="3" s="1"/>
  <c r="V63" i="3"/>
  <c r="S63" i="3"/>
  <c r="P63" i="3"/>
  <c r="K63" i="3"/>
  <c r="J63" i="3"/>
  <c r="V62" i="3"/>
  <c r="S62" i="3"/>
  <c r="K62" i="3" s="1"/>
  <c r="J62" i="3" s="1"/>
  <c r="V61" i="3"/>
  <c r="S61" i="3"/>
  <c r="K61" i="3" s="1"/>
  <c r="J61" i="3" s="1"/>
  <c r="P61" i="3"/>
  <c r="V60" i="3"/>
  <c r="S60" i="3"/>
  <c r="P60" i="3"/>
  <c r="V59" i="3"/>
  <c r="S59" i="3"/>
  <c r="P59" i="3"/>
  <c r="K59" i="3"/>
  <c r="J59" i="3" s="1"/>
  <c r="V58" i="3"/>
  <c r="K58" i="3"/>
  <c r="J58" i="3" s="1"/>
  <c r="V57" i="3"/>
  <c r="K57" i="3" s="1"/>
  <c r="J57" i="3" s="1"/>
  <c r="V56" i="3"/>
  <c r="K56" i="3" s="1"/>
  <c r="J56" i="3" s="1"/>
  <c r="V55" i="3"/>
  <c r="P55" i="3"/>
  <c r="K55" i="3" s="1"/>
  <c r="J55" i="3" s="1"/>
  <c r="V54" i="3"/>
  <c r="P54" i="3"/>
  <c r="K54" i="3"/>
  <c r="J54" i="3"/>
  <c r="V53" i="3"/>
  <c r="S53" i="3"/>
  <c r="P53" i="3"/>
  <c r="K53" i="3" s="1"/>
  <c r="J53" i="3" s="1"/>
  <c r="V52" i="3"/>
  <c r="K52" i="3" s="1"/>
  <c r="J52" i="3" s="1"/>
  <c r="P52" i="3"/>
  <c r="S51" i="3"/>
  <c r="K51" i="3"/>
  <c r="J51" i="3" s="1"/>
  <c r="V50" i="3"/>
  <c r="K50" i="3"/>
  <c r="J50" i="3" s="1"/>
  <c r="V49" i="3"/>
  <c r="K49" i="3" s="1"/>
  <c r="J49" i="3"/>
  <c r="V48" i="3"/>
  <c r="K48" i="3"/>
  <c r="J48" i="3"/>
  <c r="V47" i="3"/>
  <c r="P47" i="3"/>
  <c r="K47" i="3"/>
  <c r="J47" i="3" s="1"/>
  <c r="V46" i="3"/>
  <c r="K46" i="3" s="1"/>
  <c r="J46" i="3" s="1"/>
  <c r="S45" i="3"/>
  <c r="K45" i="3"/>
  <c r="J45" i="3" s="1"/>
  <c r="K44" i="3"/>
  <c r="J44" i="3"/>
  <c r="S43" i="3"/>
  <c r="P43" i="3"/>
  <c r="K43" i="3" s="1"/>
  <c r="J43" i="3" s="1"/>
  <c r="V42" i="3"/>
  <c r="K42" i="3" s="1"/>
  <c r="J42" i="3" s="1"/>
  <c r="S41" i="3"/>
  <c r="P41" i="3"/>
  <c r="K41" i="3" s="1"/>
  <c r="J41" i="3" s="1"/>
  <c r="V40" i="3"/>
  <c r="S40" i="3"/>
  <c r="P40" i="3"/>
  <c r="K40" i="3"/>
  <c r="J40" i="3" s="1"/>
  <c r="V39" i="3"/>
  <c r="S39" i="3"/>
  <c r="P39" i="3"/>
  <c r="P38" i="3"/>
  <c r="K38" i="3"/>
  <c r="J38" i="3"/>
  <c r="K37" i="3"/>
  <c r="J37" i="3"/>
  <c r="V36" i="3"/>
  <c r="S36" i="3"/>
  <c r="P36" i="3"/>
  <c r="V35" i="3"/>
  <c r="K35" i="3"/>
  <c r="J35" i="3" s="1"/>
  <c r="K34" i="3"/>
  <c r="J34" i="3"/>
  <c r="P33" i="3"/>
  <c r="K33" i="3"/>
  <c r="J33" i="3" s="1"/>
  <c r="S32" i="3"/>
  <c r="K32" i="3"/>
  <c r="J32" i="3" s="1"/>
  <c r="P31" i="3"/>
  <c r="K31" i="3"/>
  <c r="J31" i="3"/>
  <c r="S30" i="3"/>
  <c r="K30" i="3"/>
  <c r="J30" i="3"/>
  <c r="V29" i="3"/>
  <c r="S29" i="3"/>
  <c r="P29" i="3"/>
  <c r="K29" i="3" s="1"/>
  <c r="J29" i="3" s="1"/>
  <c r="K28" i="3"/>
  <c r="J28" i="3" s="1"/>
  <c r="V27" i="3"/>
  <c r="S27" i="3"/>
  <c r="K27" i="3" s="1"/>
  <c r="J27" i="3" s="1"/>
  <c r="S26" i="3"/>
  <c r="K26" i="3" s="1"/>
  <c r="J26" i="3"/>
  <c r="S25" i="3"/>
  <c r="K25" i="3" s="1"/>
  <c r="J25" i="3" s="1"/>
  <c r="K24" i="3"/>
  <c r="J24" i="3" s="1"/>
  <c r="K23" i="3"/>
  <c r="J23" i="3"/>
  <c r="K22" i="3"/>
  <c r="J22" i="3"/>
  <c r="K21" i="3"/>
  <c r="J21" i="3" s="1"/>
  <c r="S20" i="3"/>
  <c r="K20" i="3" s="1"/>
  <c r="J20" i="3" s="1"/>
  <c r="K19" i="3"/>
  <c r="J19" i="3" s="1"/>
  <c r="K18" i="3"/>
  <c r="J18" i="3"/>
  <c r="J17" i="3"/>
  <c r="V16" i="3"/>
  <c r="P16" i="3"/>
  <c r="J16" i="3"/>
  <c r="S15" i="3"/>
  <c r="P15" i="3"/>
  <c r="J15" i="3"/>
  <c r="P14" i="3"/>
  <c r="K14" i="3"/>
  <c r="J14" i="3" s="1"/>
  <c r="K13" i="3"/>
  <c r="J13" i="3"/>
  <c r="S12" i="3"/>
  <c r="K12" i="3" s="1"/>
  <c r="J12" i="3" s="1"/>
  <c r="K11" i="3"/>
  <c r="J11" i="3" s="1"/>
  <c r="S10" i="3"/>
  <c r="K10" i="3" s="1"/>
  <c r="J10" i="3" s="1"/>
  <c r="K9" i="3"/>
  <c r="J9" i="3" s="1"/>
  <c r="K8" i="3"/>
  <c r="J8" i="3"/>
  <c r="K7" i="3"/>
  <c r="J7" i="3" s="1"/>
  <c r="S6" i="3"/>
  <c r="K6" i="3" s="1"/>
  <c r="J6" i="3" s="1"/>
  <c r="K5" i="3"/>
  <c r="K4" i="3"/>
  <c r="J4" i="3"/>
  <c r="K3" i="3"/>
  <c r="J3" i="3" s="1"/>
  <c r="Y1" i="3"/>
  <c r="W1" i="3" s="1"/>
  <c r="X1" i="3"/>
  <c r="W243" i="2"/>
  <c r="K243" i="2" s="1"/>
  <c r="J243" i="2" s="1"/>
  <c r="S243" i="2"/>
  <c r="R243" i="2"/>
  <c r="W242" i="2"/>
  <c r="R242" i="2"/>
  <c r="S242" i="2" s="1"/>
  <c r="K242" i="2"/>
  <c r="J242" i="2" s="1"/>
  <c r="W241" i="2"/>
  <c r="S241" i="2"/>
  <c r="R241" i="2"/>
  <c r="K241" i="2"/>
  <c r="J241" i="2" s="1"/>
  <c r="W240" i="2"/>
  <c r="K240" i="2" s="1"/>
  <c r="J240" i="2" s="1"/>
  <c r="S240" i="2"/>
  <c r="R240" i="2"/>
  <c r="W239" i="2"/>
  <c r="K239" i="2" s="1"/>
  <c r="J239" i="2" s="1"/>
  <c r="R239" i="2"/>
  <c r="S239" i="2" s="1"/>
  <c r="W238" i="2"/>
  <c r="K238" i="2" s="1"/>
  <c r="J238" i="2" s="1"/>
  <c r="S238" i="2"/>
  <c r="R238" i="2"/>
  <c r="W237" i="2"/>
  <c r="K237" i="2" s="1"/>
  <c r="J237" i="2" s="1"/>
  <c r="R237" i="2"/>
  <c r="S237" i="2" s="1"/>
  <c r="W236" i="2"/>
  <c r="R236" i="2"/>
  <c r="S236" i="2" s="1"/>
  <c r="K236" i="2"/>
  <c r="J236" i="2" s="1"/>
  <c r="W235" i="2"/>
  <c r="K235" i="2" s="1"/>
  <c r="S235" i="2"/>
  <c r="R235" i="2"/>
  <c r="J235" i="2"/>
  <c r="W234" i="2"/>
  <c r="S234" i="2"/>
  <c r="R234" i="2"/>
  <c r="K234" i="2"/>
  <c r="J234" i="2"/>
  <c r="W233" i="2"/>
  <c r="K233" i="2" s="1"/>
  <c r="J233" i="2" s="1"/>
  <c r="R233" i="2"/>
  <c r="S233" i="2" s="1"/>
  <c r="W232" i="2"/>
  <c r="S232" i="2"/>
  <c r="R232" i="2"/>
  <c r="K232" i="2"/>
  <c r="J232" i="2" s="1"/>
  <c r="W231" i="2"/>
  <c r="K231" i="2" s="1"/>
  <c r="J231" i="2" s="1"/>
  <c r="R231" i="2"/>
  <c r="S231" i="2" s="1"/>
  <c r="W230" i="2"/>
  <c r="R230" i="2"/>
  <c r="S230" i="2" s="1"/>
  <c r="K230" i="2"/>
  <c r="J230" i="2" s="1"/>
  <c r="W229" i="2"/>
  <c r="R229" i="2"/>
  <c r="S229" i="2" s="1"/>
  <c r="K229" i="2"/>
  <c r="J229" i="2" s="1"/>
  <c r="W228" i="2"/>
  <c r="K228" i="2" s="1"/>
  <c r="J228" i="2" s="1"/>
  <c r="S228" i="2"/>
  <c r="R228" i="2"/>
  <c r="W227" i="2"/>
  <c r="K227" i="2" s="1"/>
  <c r="J227" i="2" s="1"/>
  <c r="R227" i="2"/>
  <c r="S227" i="2" s="1"/>
  <c r="W226" i="2"/>
  <c r="S226" i="2"/>
  <c r="R226" i="2"/>
  <c r="K226" i="2"/>
  <c r="J226" i="2" s="1"/>
  <c r="W225" i="2"/>
  <c r="K225" i="2" s="1"/>
  <c r="J225" i="2" s="1"/>
  <c r="R225" i="2"/>
  <c r="S225" i="2" s="1"/>
  <c r="W224" i="2"/>
  <c r="R224" i="2"/>
  <c r="S224" i="2" s="1"/>
  <c r="K224" i="2"/>
  <c r="J224" i="2" s="1"/>
  <c r="W223" i="2"/>
  <c r="K223" i="2" s="1"/>
  <c r="J223" i="2" s="1"/>
  <c r="S223" i="2"/>
  <c r="R223" i="2"/>
  <c r="W222" i="2"/>
  <c r="S222" i="2"/>
  <c r="R222" i="2"/>
  <c r="K222" i="2"/>
  <c r="J222" i="2"/>
  <c r="W221" i="2"/>
  <c r="K221" i="2" s="1"/>
  <c r="J221" i="2" s="1"/>
  <c r="R221" i="2"/>
  <c r="S221" i="2" s="1"/>
  <c r="W220" i="2"/>
  <c r="S220" i="2"/>
  <c r="R220" i="2"/>
  <c r="K220" i="2"/>
  <c r="J220" i="2" s="1"/>
  <c r="W219" i="2"/>
  <c r="K219" i="2" s="1"/>
  <c r="S219" i="2"/>
  <c r="R219" i="2"/>
  <c r="J219" i="2"/>
  <c r="W218" i="2"/>
  <c r="R218" i="2"/>
  <c r="S218" i="2" s="1"/>
  <c r="K218" i="2"/>
  <c r="J218" i="2" s="1"/>
  <c r="W217" i="2"/>
  <c r="R217" i="2"/>
  <c r="S217" i="2" s="1"/>
  <c r="K217" i="2"/>
  <c r="J217" i="2"/>
  <c r="W216" i="2"/>
  <c r="K216" i="2" s="1"/>
  <c r="J216" i="2" s="1"/>
  <c r="S216" i="2"/>
  <c r="R216" i="2"/>
  <c r="W215" i="2"/>
  <c r="K215" i="2" s="1"/>
  <c r="J215" i="2" s="1"/>
  <c r="R215" i="2"/>
  <c r="S215" i="2" s="1"/>
  <c r="W214" i="2"/>
  <c r="S214" i="2"/>
  <c r="R214" i="2"/>
  <c r="K214" i="2"/>
  <c r="J214" i="2" s="1"/>
  <c r="W213" i="2"/>
  <c r="K213" i="2" s="1"/>
  <c r="J213" i="2" s="1"/>
  <c r="R213" i="2"/>
  <c r="S213" i="2" s="1"/>
  <c r="W212" i="2"/>
  <c r="R212" i="2"/>
  <c r="S212" i="2" s="1"/>
  <c r="K212" i="2"/>
  <c r="J212" i="2" s="1"/>
  <c r="W211" i="2"/>
  <c r="K211" i="2" s="1"/>
  <c r="J211" i="2" s="1"/>
  <c r="S211" i="2"/>
  <c r="R211" i="2"/>
  <c r="W210" i="2"/>
  <c r="S210" i="2"/>
  <c r="R210" i="2"/>
  <c r="K210" i="2"/>
  <c r="J210" i="2"/>
  <c r="W209" i="2"/>
  <c r="K209" i="2" s="1"/>
  <c r="J209" i="2" s="1"/>
  <c r="R209" i="2"/>
  <c r="S209" i="2" s="1"/>
  <c r="W208" i="2"/>
  <c r="S208" i="2"/>
  <c r="R208" i="2"/>
  <c r="K208" i="2"/>
  <c r="J208" i="2" s="1"/>
  <c r="W207" i="2"/>
  <c r="K207" i="2" s="1"/>
  <c r="S207" i="2"/>
  <c r="R207" i="2"/>
  <c r="J207" i="2"/>
  <c r="W206" i="2"/>
  <c r="R206" i="2"/>
  <c r="S206" i="2" s="1"/>
  <c r="K206" i="2"/>
  <c r="J206" i="2" s="1"/>
  <c r="W205" i="2"/>
  <c r="R205" i="2"/>
  <c r="S205" i="2" s="1"/>
  <c r="K205" i="2"/>
  <c r="J205" i="2" s="1"/>
  <c r="W204" i="2"/>
  <c r="K204" i="2" s="1"/>
  <c r="J204" i="2" s="1"/>
  <c r="S204" i="2"/>
  <c r="R204" i="2"/>
  <c r="W203" i="2"/>
  <c r="K203" i="2" s="1"/>
  <c r="J203" i="2" s="1"/>
  <c r="R203" i="2"/>
  <c r="S203" i="2" s="1"/>
  <c r="W202" i="2"/>
  <c r="K202" i="2" s="1"/>
  <c r="J202" i="2" s="1"/>
  <c r="S202" i="2"/>
  <c r="R202" i="2"/>
  <c r="W201" i="2"/>
  <c r="K201" i="2" s="1"/>
  <c r="J201" i="2" s="1"/>
  <c r="R201" i="2"/>
  <c r="S201" i="2" s="1"/>
  <c r="W200" i="2"/>
  <c r="R200" i="2"/>
  <c r="S200" i="2" s="1"/>
  <c r="K200" i="2"/>
  <c r="J200" i="2" s="1"/>
  <c r="W199" i="2"/>
  <c r="K199" i="2" s="1"/>
  <c r="S199" i="2"/>
  <c r="R199" i="2"/>
  <c r="J199" i="2"/>
  <c r="W198" i="2"/>
  <c r="R198" i="2"/>
  <c r="S198" i="2" s="1"/>
  <c r="K198" i="2"/>
  <c r="J198" i="2"/>
  <c r="W197" i="2"/>
  <c r="K197" i="2" s="1"/>
  <c r="J197" i="2" s="1"/>
  <c r="R197" i="2"/>
  <c r="S197" i="2" s="1"/>
  <c r="W196" i="2"/>
  <c r="S196" i="2"/>
  <c r="R196" i="2"/>
  <c r="K196" i="2"/>
  <c r="J196" i="2"/>
  <c r="W195" i="2"/>
  <c r="K195" i="2" s="1"/>
  <c r="J195" i="2" s="1"/>
  <c r="R195" i="2"/>
  <c r="S195" i="2" s="1"/>
  <c r="W194" i="2"/>
  <c r="R194" i="2"/>
  <c r="S194" i="2" s="1"/>
  <c r="K194" i="2"/>
  <c r="J194" i="2" s="1"/>
  <c r="W193" i="2"/>
  <c r="R193" i="2"/>
  <c r="S193" i="2" s="1"/>
  <c r="K193" i="2"/>
  <c r="J193" i="2" s="1"/>
  <c r="W192" i="2"/>
  <c r="T192" i="2"/>
  <c r="K192" i="2" s="1"/>
  <c r="J192" i="2" s="1"/>
  <c r="S192" i="2"/>
  <c r="R192" i="2"/>
  <c r="T191" i="2"/>
  <c r="R191" i="2"/>
  <c r="S191" i="2" s="1"/>
  <c r="K191" i="2"/>
  <c r="J191" i="2"/>
  <c r="T190" i="2"/>
  <c r="K190" i="2" s="1"/>
  <c r="J190" i="2" s="1"/>
  <c r="R190" i="2"/>
  <c r="S190" i="2" s="1"/>
  <c r="T189" i="2"/>
  <c r="S189" i="2"/>
  <c r="R189" i="2"/>
  <c r="K189" i="2"/>
  <c r="J189" i="2" s="1"/>
  <c r="T188" i="2"/>
  <c r="K188" i="2" s="1"/>
  <c r="S188" i="2"/>
  <c r="R188" i="2"/>
  <c r="J188" i="2"/>
  <c r="T187" i="2"/>
  <c r="R187" i="2"/>
  <c r="S187" i="2" s="1"/>
  <c r="K187" i="2"/>
  <c r="J187" i="2" s="1"/>
  <c r="T186" i="2"/>
  <c r="R186" i="2"/>
  <c r="S186" i="2" s="1"/>
  <c r="K186" i="2"/>
  <c r="J186" i="2" s="1"/>
  <c r="T185" i="2"/>
  <c r="K185" i="2" s="1"/>
  <c r="J185" i="2" s="1"/>
  <c r="S185" i="2"/>
  <c r="R185" i="2"/>
  <c r="T184" i="2"/>
  <c r="K184" i="2" s="1"/>
  <c r="J184" i="2" s="1"/>
  <c r="R184" i="2"/>
  <c r="S184" i="2" s="1"/>
  <c r="T183" i="2"/>
  <c r="K183" i="2" s="1"/>
  <c r="J183" i="2" s="1"/>
  <c r="S183" i="2"/>
  <c r="R183" i="2"/>
  <c r="T182" i="2"/>
  <c r="R182" i="2"/>
  <c r="S182" i="2" s="1"/>
  <c r="K182" i="2"/>
  <c r="J182" i="2"/>
  <c r="T181" i="2"/>
  <c r="R181" i="2"/>
  <c r="S181" i="2" s="1"/>
  <c r="K181" i="2"/>
  <c r="J181" i="2" s="1"/>
  <c r="T180" i="2"/>
  <c r="K180" i="2" s="1"/>
  <c r="J180" i="2" s="1"/>
  <c r="S180" i="2"/>
  <c r="R180" i="2"/>
  <c r="T179" i="2"/>
  <c r="S179" i="2"/>
  <c r="R179" i="2"/>
  <c r="K179" i="2"/>
  <c r="J179" i="2"/>
  <c r="T178" i="2"/>
  <c r="K178" i="2" s="1"/>
  <c r="J178" i="2" s="1"/>
  <c r="R178" i="2"/>
  <c r="S178" i="2" s="1"/>
  <c r="T177" i="2"/>
  <c r="S177" i="2"/>
  <c r="R177" i="2"/>
  <c r="K177" i="2"/>
  <c r="J177" i="2" s="1"/>
  <c r="T176" i="2"/>
  <c r="K176" i="2" s="1"/>
  <c r="S176" i="2"/>
  <c r="R176" i="2"/>
  <c r="J176" i="2"/>
  <c r="T175" i="2"/>
  <c r="R175" i="2"/>
  <c r="S175" i="2" s="1"/>
  <c r="K175" i="2"/>
  <c r="J175" i="2" s="1"/>
  <c r="T174" i="2"/>
  <c r="R174" i="2"/>
  <c r="S174" i="2" s="1"/>
  <c r="K174" i="2"/>
  <c r="J174" i="2" s="1"/>
  <c r="T173" i="2"/>
  <c r="K173" i="2" s="1"/>
  <c r="J173" i="2" s="1"/>
  <c r="S173" i="2"/>
  <c r="R173" i="2"/>
  <c r="T172" i="2"/>
  <c r="K172" i="2" s="1"/>
  <c r="J172" i="2" s="1"/>
  <c r="R172" i="2"/>
  <c r="S172" i="2" s="1"/>
  <c r="T171" i="2"/>
  <c r="K171" i="2" s="1"/>
  <c r="J171" i="2" s="1"/>
  <c r="S171" i="2"/>
  <c r="R171" i="2"/>
  <c r="T170" i="2"/>
  <c r="R170" i="2"/>
  <c r="S170" i="2" s="1"/>
  <c r="K170" i="2"/>
  <c r="J170" i="2"/>
  <c r="T169" i="2"/>
  <c r="R169" i="2"/>
  <c r="S169" i="2" s="1"/>
  <c r="K169" i="2"/>
  <c r="J169" i="2" s="1"/>
  <c r="S168" i="2"/>
  <c r="R168" i="2"/>
  <c r="K168" i="2"/>
  <c r="J168" i="2"/>
  <c r="S167" i="2"/>
  <c r="R167" i="2"/>
  <c r="K167" i="2"/>
  <c r="J167" i="2" s="1"/>
  <c r="R166" i="2"/>
  <c r="S166" i="2" s="1"/>
  <c r="K166" i="2"/>
  <c r="J166" i="2" s="1"/>
  <c r="S165" i="2"/>
  <c r="R165" i="2"/>
  <c r="K165" i="2"/>
  <c r="J165" i="2"/>
  <c r="S164" i="2"/>
  <c r="R164" i="2"/>
  <c r="K164" i="2"/>
  <c r="J164" i="2" s="1"/>
  <c r="R163" i="2"/>
  <c r="S163" i="2" s="1"/>
  <c r="K163" i="2"/>
  <c r="J163" i="2" s="1"/>
  <c r="S162" i="2"/>
  <c r="R162" i="2"/>
  <c r="K162" i="2"/>
  <c r="J162" i="2"/>
  <c r="S161" i="2"/>
  <c r="R161" i="2"/>
  <c r="K161" i="2"/>
  <c r="J161" i="2" s="1"/>
  <c r="R160" i="2"/>
  <c r="S160" i="2" s="1"/>
  <c r="K160" i="2"/>
  <c r="J160" i="2" s="1"/>
  <c r="S159" i="2"/>
  <c r="R159" i="2"/>
  <c r="K159" i="2"/>
  <c r="J159" i="2"/>
  <c r="S158" i="2"/>
  <c r="R158" i="2"/>
  <c r="K158" i="2"/>
  <c r="J158" i="2" s="1"/>
  <c r="R157" i="2"/>
  <c r="S157" i="2" s="1"/>
  <c r="K157" i="2"/>
  <c r="J157" i="2" s="1"/>
  <c r="S156" i="2"/>
  <c r="R156" i="2"/>
  <c r="K156" i="2"/>
  <c r="J156" i="2"/>
  <c r="S155" i="2"/>
  <c r="R155" i="2"/>
  <c r="K155" i="2"/>
  <c r="J155" i="2" s="1"/>
  <c r="R154" i="2"/>
  <c r="S154" i="2" s="1"/>
  <c r="K154" i="2"/>
  <c r="J154" i="2" s="1"/>
  <c r="S153" i="2"/>
  <c r="R153" i="2"/>
  <c r="K153" i="2"/>
  <c r="J153" i="2"/>
  <c r="S152" i="2"/>
  <c r="R152" i="2"/>
  <c r="K152" i="2"/>
  <c r="J152" i="2" s="1"/>
  <c r="R151" i="2"/>
  <c r="S151" i="2" s="1"/>
  <c r="K151" i="2"/>
  <c r="J151" i="2" s="1"/>
  <c r="S150" i="2"/>
  <c r="R150" i="2"/>
  <c r="K150" i="2"/>
  <c r="J150" i="2"/>
  <c r="S149" i="2"/>
  <c r="R149" i="2"/>
  <c r="K149" i="2"/>
  <c r="J149" i="2" s="1"/>
  <c r="R148" i="2"/>
  <c r="S148" i="2" s="1"/>
  <c r="K148" i="2"/>
  <c r="J148" i="2" s="1"/>
  <c r="S147" i="2"/>
  <c r="R147" i="2"/>
  <c r="K147" i="2"/>
  <c r="J147" i="2"/>
  <c r="S146" i="2"/>
  <c r="R146" i="2"/>
  <c r="K146" i="2"/>
  <c r="J146" i="2" s="1"/>
  <c r="R145" i="2"/>
  <c r="S145" i="2" s="1"/>
  <c r="K145" i="2"/>
  <c r="J145" i="2" s="1"/>
  <c r="S144" i="2"/>
  <c r="R144" i="2"/>
  <c r="K144" i="2"/>
  <c r="J144" i="2"/>
  <c r="S143" i="2"/>
  <c r="R143" i="2"/>
  <c r="K143" i="2"/>
  <c r="J143" i="2" s="1"/>
  <c r="R142" i="2"/>
  <c r="S142" i="2" s="1"/>
  <c r="K142" i="2"/>
  <c r="J142" i="2" s="1"/>
  <c r="S141" i="2"/>
  <c r="R141" i="2"/>
  <c r="K141" i="2"/>
  <c r="J141" i="2"/>
  <c r="S140" i="2"/>
  <c r="R140" i="2"/>
  <c r="K140" i="2"/>
  <c r="J140" i="2" s="1"/>
  <c r="R139" i="2"/>
  <c r="S139" i="2" s="1"/>
  <c r="K139" i="2"/>
  <c r="J139" i="2" s="1"/>
  <c r="S138" i="2"/>
  <c r="R138" i="2"/>
  <c r="K138" i="2"/>
  <c r="J138" i="2"/>
  <c r="S137" i="2"/>
  <c r="R137" i="2"/>
  <c r="K137" i="2"/>
  <c r="J137" i="2" s="1"/>
  <c r="R136" i="2"/>
  <c r="S136" i="2" s="1"/>
  <c r="K136" i="2"/>
  <c r="J136" i="2" s="1"/>
  <c r="S135" i="2"/>
  <c r="R135" i="2"/>
  <c r="K135" i="2"/>
  <c r="J135" i="2"/>
  <c r="S134" i="2"/>
  <c r="R134" i="2"/>
  <c r="K134" i="2"/>
  <c r="J134" i="2" s="1"/>
  <c r="R133" i="2"/>
  <c r="S133" i="2" s="1"/>
  <c r="K133" i="2"/>
  <c r="J133" i="2" s="1"/>
  <c r="S132" i="2"/>
  <c r="R132" i="2"/>
  <c r="K132" i="2"/>
  <c r="J132" i="2"/>
  <c r="S131" i="2"/>
  <c r="R131" i="2"/>
  <c r="K131" i="2"/>
  <c r="J131" i="2" s="1"/>
  <c r="R130" i="2"/>
  <c r="S130" i="2" s="1"/>
  <c r="K130" i="2"/>
  <c r="J130" i="2" s="1"/>
  <c r="S129" i="2"/>
  <c r="R129" i="2"/>
  <c r="K129" i="2"/>
  <c r="J129" i="2"/>
  <c r="S128" i="2"/>
  <c r="R128" i="2"/>
  <c r="K128" i="2"/>
  <c r="J128" i="2" s="1"/>
  <c r="S127" i="2"/>
  <c r="R127" i="2"/>
  <c r="K127" i="2"/>
  <c r="J127" i="2" s="1"/>
  <c r="S126" i="2"/>
  <c r="R126" i="2"/>
  <c r="K126" i="2"/>
  <c r="J126" i="2"/>
  <c r="S125" i="2"/>
  <c r="R125" i="2"/>
  <c r="K125" i="2"/>
  <c r="J125" i="2"/>
  <c r="R124" i="2"/>
  <c r="S124" i="2" s="1"/>
  <c r="K124" i="2"/>
  <c r="J124" i="2" s="1"/>
  <c r="S123" i="2"/>
  <c r="R123" i="2"/>
  <c r="K123" i="2"/>
  <c r="J123" i="2"/>
  <c r="S122" i="2"/>
  <c r="R122" i="2"/>
  <c r="K122" i="2"/>
  <c r="J122" i="2"/>
  <c r="S121" i="2"/>
  <c r="R121" i="2"/>
  <c r="K121" i="2"/>
  <c r="J121" i="2" s="1"/>
  <c r="S120" i="2"/>
  <c r="R120" i="2"/>
  <c r="K120" i="2"/>
  <c r="J120" i="2"/>
  <c r="S119" i="2"/>
  <c r="R119" i="2"/>
  <c r="K119" i="2"/>
  <c r="J119" i="2" s="1"/>
  <c r="R118" i="2"/>
  <c r="S118" i="2" s="1"/>
  <c r="K118" i="2"/>
  <c r="J118" i="2" s="1"/>
  <c r="S117" i="2"/>
  <c r="R117" i="2"/>
  <c r="K117" i="2"/>
  <c r="J117" i="2"/>
  <c r="S116" i="2"/>
  <c r="R116" i="2"/>
  <c r="K116" i="2"/>
  <c r="J116" i="2" s="1"/>
  <c r="R115" i="2"/>
  <c r="S115" i="2" s="1"/>
  <c r="K115" i="2"/>
  <c r="J115" i="2" s="1"/>
  <c r="S114" i="2"/>
  <c r="R114" i="2"/>
  <c r="K114" i="2"/>
  <c r="J114" i="2"/>
  <c r="S113" i="2"/>
  <c r="R113" i="2"/>
  <c r="K113" i="2"/>
  <c r="J113" i="2"/>
  <c r="S112" i="2"/>
  <c r="R112" i="2"/>
  <c r="K112" i="2"/>
  <c r="J112" i="2" s="1"/>
  <c r="S111" i="2"/>
  <c r="R111" i="2"/>
  <c r="K111" i="2"/>
  <c r="J111" i="2"/>
  <c r="S110" i="2"/>
  <c r="R110" i="2"/>
  <c r="K110" i="2"/>
  <c r="J110" i="2" s="1"/>
  <c r="S109" i="2"/>
  <c r="R109" i="2"/>
  <c r="K109" i="2"/>
  <c r="J109" i="2" s="1"/>
  <c r="S108" i="2"/>
  <c r="R108" i="2"/>
  <c r="K108" i="2"/>
  <c r="J108" i="2"/>
  <c r="S107" i="2"/>
  <c r="R107" i="2"/>
  <c r="K107" i="2"/>
  <c r="J107" i="2" s="1"/>
  <c r="R106" i="2"/>
  <c r="S106" i="2" s="1"/>
  <c r="K106" i="2"/>
  <c r="J106" i="2" s="1"/>
  <c r="S105" i="2"/>
  <c r="R105" i="2"/>
  <c r="K105" i="2"/>
  <c r="J105" i="2"/>
  <c r="S104" i="2"/>
  <c r="R104" i="2"/>
  <c r="K104" i="2"/>
  <c r="J104" i="2" s="1"/>
  <c r="S103" i="2"/>
  <c r="R103" i="2"/>
  <c r="K103" i="2"/>
  <c r="J103" i="2" s="1"/>
  <c r="S102" i="2"/>
  <c r="R102" i="2"/>
  <c r="K102" i="2"/>
  <c r="J102" i="2"/>
  <c r="S101" i="2"/>
  <c r="R101" i="2"/>
  <c r="K101" i="2"/>
  <c r="J101" i="2"/>
  <c r="S100" i="2"/>
  <c r="R100" i="2"/>
  <c r="K100" i="2"/>
  <c r="J100" i="2" s="1"/>
  <c r="S99" i="2"/>
  <c r="R99" i="2"/>
  <c r="K99" i="2"/>
  <c r="J99" i="2"/>
  <c r="S98" i="2"/>
  <c r="R98" i="2"/>
  <c r="K98" i="2"/>
  <c r="J98" i="2" s="1"/>
  <c r="S97" i="2"/>
  <c r="R97" i="2"/>
  <c r="K97" i="2"/>
  <c r="J97" i="2" s="1"/>
  <c r="S96" i="2"/>
  <c r="R96" i="2"/>
  <c r="K96" i="2"/>
  <c r="J96" i="2"/>
  <c r="S95" i="2"/>
  <c r="R95" i="2"/>
  <c r="K95" i="2"/>
  <c r="J95" i="2"/>
  <c r="R94" i="2"/>
  <c r="S94" i="2" s="1"/>
  <c r="K94" i="2"/>
  <c r="J94" i="2" s="1"/>
  <c r="S93" i="2"/>
  <c r="R93" i="2"/>
  <c r="K93" i="2"/>
  <c r="J93" i="2"/>
  <c r="S92" i="2"/>
  <c r="R92" i="2"/>
  <c r="K92" i="2"/>
  <c r="J92" i="2" s="1"/>
  <c r="S91" i="2"/>
  <c r="R91" i="2"/>
  <c r="K91" i="2"/>
  <c r="J91" i="2" s="1"/>
  <c r="S90" i="2"/>
  <c r="R90" i="2"/>
  <c r="K90" i="2"/>
  <c r="J90" i="2"/>
  <c r="S89" i="2"/>
  <c r="R89" i="2"/>
  <c r="K89" i="2"/>
  <c r="J89" i="2"/>
  <c r="R88" i="2"/>
  <c r="S88" i="2" s="1"/>
  <c r="K88" i="2"/>
  <c r="J88" i="2" s="1"/>
  <c r="S87" i="2"/>
  <c r="R87" i="2"/>
  <c r="K87" i="2"/>
  <c r="J87" i="2"/>
  <c r="S86" i="2"/>
  <c r="R86" i="2"/>
  <c r="K86" i="2"/>
  <c r="J86" i="2"/>
  <c r="S85" i="2"/>
  <c r="R85" i="2"/>
  <c r="K85" i="2"/>
  <c r="J85" i="2" s="1"/>
  <c r="T84" i="2"/>
  <c r="K84" i="2" s="1"/>
  <c r="R84" i="2"/>
  <c r="S84" i="2" s="1"/>
  <c r="J84" i="2"/>
  <c r="R83" i="2"/>
  <c r="S83" i="2" s="1"/>
  <c r="O83" i="2"/>
  <c r="K83" i="2"/>
  <c r="J83" i="2" s="1"/>
  <c r="S82" i="2"/>
  <c r="R82" i="2"/>
  <c r="K82" i="2"/>
  <c r="J82" i="2" s="1"/>
  <c r="W81" i="2"/>
  <c r="K81" i="2" s="1"/>
  <c r="S81" i="2"/>
  <c r="R81" i="2"/>
  <c r="J81" i="2"/>
  <c r="S80" i="2"/>
  <c r="R80" i="2"/>
  <c r="K80" i="2"/>
  <c r="J80" i="2"/>
  <c r="W79" i="2"/>
  <c r="S79" i="2"/>
  <c r="R79" i="2"/>
  <c r="K79" i="2"/>
  <c r="J79" i="2" s="1"/>
  <c r="W78" i="2"/>
  <c r="R78" i="2"/>
  <c r="S78" i="2" s="1"/>
  <c r="K78" i="2"/>
  <c r="J78" i="2" s="1"/>
  <c r="S77" i="2"/>
  <c r="R77" i="2"/>
  <c r="O77" i="2"/>
  <c r="K77" i="2"/>
  <c r="J77" i="2" s="1"/>
  <c r="R76" i="2"/>
  <c r="S76" i="2" s="1"/>
  <c r="K76" i="2"/>
  <c r="J76" i="2" s="1"/>
  <c r="W75" i="2"/>
  <c r="S75" i="2"/>
  <c r="R75" i="2"/>
  <c r="K75" i="2"/>
  <c r="J75" i="2" s="1"/>
  <c r="R74" i="2"/>
  <c r="S74" i="2" s="1"/>
  <c r="K74" i="2"/>
  <c r="J74" i="2"/>
  <c r="S73" i="2"/>
  <c r="R73" i="2"/>
  <c r="K73" i="2"/>
  <c r="J73" i="2"/>
  <c r="R72" i="2"/>
  <c r="S72" i="2" s="1"/>
  <c r="K72" i="2"/>
  <c r="J72" i="2"/>
  <c r="S71" i="2"/>
  <c r="R71" i="2"/>
  <c r="K71" i="2"/>
  <c r="J71" i="2"/>
  <c r="W70" i="2"/>
  <c r="S70" i="2"/>
  <c r="R70" i="2"/>
  <c r="O70" i="2"/>
  <c r="K70" i="2" s="1"/>
  <c r="J70" i="2" s="1"/>
  <c r="R69" i="2"/>
  <c r="S69" i="2" s="1"/>
  <c r="K69" i="2"/>
  <c r="J69" i="2" s="1"/>
  <c r="W68" i="2"/>
  <c r="S68" i="2"/>
  <c r="R68" i="2"/>
  <c r="K68" i="2"/>
  <c r="J68" i="2" s="1"/>
  <c r="W67" i="2"/>
  <c r="S67" i="2"/>
  <c r="R67" i="2"/>
  <c r="K67" i="2"/>
  <c r="J67" i="2" s="1"/>
  <c r="S66" i="2"/>
  <c r="R66" i="2"/>
  <c r="K66" i="2"/>
  <c r="J66" i="2" s="1"/>
  <c r="S65" i="2"/>
  <c r="R65" i="2"/>
  <c r="K65" i="2"/>
  <c r="J65" i="2"/>
  <c r="W64" i="2"/>
  <c r="R64" i="2"/>
  <c r="S64" i="2" s="1"/>
  <c r="K64" i="2"/>
  <c r="J64" i="2"/>
  <c r="S63" i="2"/>
  <c r="R63" i="2"/>
  <c r="K63" i="2"/>
  <c r="J63" i="2"/>
  <c r="W62" i="2"/>
  <c r="K62" i="2" s="1"/>
  <c r="J62" i="2" s="1"/>
  <c r="R62" i="2"/>
  <c r="S62" i="2" s="1"/>
  <c r="S61" i="2"/>
  <c r="R61" i="2"/>
  <c r="K61" i="2"/>
  <c r="J61" i="2" s="1"/>
  <c r="S60" i="2"/>
  <c r="R60" i="2"/>
  <c r="K60" i="2"/>
  <c r="J60" i="2" s="1"/>
  <c r="R59" i="2"/>
  <c r="S59" i="2" s="1"/>
  <c r="K59" i="2"/>
  <c r="J59" i="2" s="1"/>
  <c r="S58" i="2"/>
  <c r="R58" i="2"/>
  <c r="K58" i="2"/>
  <c r="J58" i="2" s="1"/>
  <c r="S57" i="2"/>
  <c r="R57" i="2"/>
  <c r="K57" i="2"/>
  <c r="J57" i="2" s="1"/>
  <c r="R56" i="2"/>
  <c r="S56" i="2" s="1"/>
  <c r="K56" i="2"/>
  <c r="J56" i="2" s="1"/>
  <c r="W55" i="2"/>
  <c r="K55" i="2" s="1"/>
  <c r="J55" i="2" s="1"/>
  <c r="R55" i="2"/>
  <c r="S55" i="2" s="1"/>
  <c r="R54" i="2"/>
  <c r="S54" i="2" s="1"/>
  <c r="K54" i="2"/>
  <c r="J54" i="2" s="1"/>
  <c r="R53" i="2"/>
  <c r="S53" i="2" s="1"/>
  <c r="K53" i="2"/>
  <c r="J53" i="2"/>
  <c r="R52" i="2"/>
  <c r="S52" i="2" s="1"/>
  <c r="K52" i="2"/>
  <c r="J52" i="2" s="1"/>
  <c r="W51" i="2"/>
  <c r="S51" i="2"/>
  <c r="R51" i="2"/>
  <c r="K51" i="2"/>
  <c r="J51" i="2"/>
  <c r="W50" i="2"/>
  <c r="R50" i="2"/>
  <c r="S50" i="2" s="1"/>
  <c r="K50" i="2"/>
  <c r="J50" i="2"/>
  <c r="S49" i="2"/>
  <c r="R49" i="2"/>
  <c r="K49" i="2"/>
  <c r="J49" i="2"/>
  <c r="S48" i="2"/>
  <c r="R48" i="2"/>
  <c r="K48" i="2"/>
  <c r="J48" i="2"/>
  <c r="R47" i="2"/>
  <c r="S47" i="2" s="1"/>
  <c r="K47" i="2"/>
  <c r="J47" i="2"/>
  <c r="S46" i="2"/>
  <c r="R46" i="2"/>
  <c r="K46" i="2"/>
  <c r="J46" i="2"/>
  <c r="S45" i="2"/>
  <c r="R45" i="2"/>
  <c r="K45" i="2"/>
  <c r="J45" i="2"/>
  <c r="R44" i="2"/>
  <c r="S44" i="2" s="1"/>
  <c r="K44" i="2"/>
  <c r="J44" i="2"/>
  <c r="S43" i="2"/>
  <c r="R43" i="2"/>
  <c r="K43" i="2"/>
  <c r="J43" i="2"/>
  <c r="W42" i="2"/>
  <c r="K42" i="2" s="1"/>
  <c r="J42" i="2" s="1"/>
  <c r="R42" i="2"/>
  <c r="S42" i="2" s="1"/>
  <c r="S41" i="2"/>
  <c r="R41" i="2"/>
  <c r="K41" i="2"/>
  <c r="J41" i="2" s="1"/>
  <c r="S40" i="2"/>
  <c r="R40" i="2"/>
  <c r="K40" i="2"/>
  <c r="J40" i="2" s="1"/>
  <c r="W39" i="2"/>
  <c r="W1" i="2" s="1"/>
  <c r="R39" i="2"/>
  <c r="S39" i="2" s="1"/>
  <c r="O39" i="2"/>
  <c r="K39" i="2"/>
  <c r="J39" i="2" s="1"/>
  <c r="S38" i="2"/>
  <c r="R38" i="2"/>
  <c r="K38" i="2"/>
  <c r="J38" i="2" s="1"/>
  <c r="S37" i="2"/>
  <c r="R37" i="2"/>
  <c r="K37" i="2"/>
  <c r="J37" i="2"/>
  <c r="S36" i="2"/>
  <c r="R36" i="2"/>
  <c r="K36" i="2"/>
  <c r="J36" i="2" s="1"/>
  <c r="S35" i="2"/>
  <c r="R35" i="2"/>
  <c r="K35" i="2"/>
  <c r="J35" i="2" s="1"/>
  <c r="S34" i="2"/>
  <c r="R34" i="2"/>
  <c r="K34" i="2"/>
  <c r="J34" i="2"/>
  <c r="S33" i="2"/>
  <c r="R33" i="2"/>
  <c r="K33" i="2"/>
  <c r="J33" i="2" s="1"/>
  <c r="S32" i="2"/>
  <c r="R32" i="2"/>
  <c r="K32" i="2"/>
  <c r="J32" i="2" s="1"/>
  <c r="S31" i="2"/>
  <c r="R31" i="2"/>
  <c r="K31" i="2"/>
  <c r="J31" i="2"/>
  <c r="S30" i="2"/>
  <c r="R30" i="2"/>
  <c r="K30" i="2"/>
  <c r="J30" i="2" s="1"/>
  <c r="S29" i="2"/>
  <c r="R29" i="2"/>
  <c r="K29" i="2"/>
  <c r="J29" i="2" s="1"/>
  <c r="S28" i="2"/>
  <c r="R28" i="2"/>
  <c r="K28" i="2"/>
  <c r="J28" i="2"/>
  <c r="S27" i="2"/>
  <c r="R27" i="2"/>
  <c r="K27" i="2"/>
  <c r="J27" i="2" s="1"/>
  <c r="S26" i="2"/>
  <c r="R26" i="2"/>
  <c r="K26" i="2"/>
  <c r="J26" i="2" s="1"/>
  <c r="S25" i="2"/>
  <c r="R25" i="2"/>
  <c r="K25" i="2"/>
  <c r="J25" i="2"/>
  <c r="S24" i="2"/>
  <c r="R24" i="2"/>
  <c r="K24" i="2"/>
  <c r="J24" i="2" s="1"/>
  <c r="S23" i="2"/>
  <c r="R23" i="2"/>
  <c r="K23" i="2"/>
  <c r="J23" i="2" s="1"/>
  <c r="S22" i="2"/>
  <c r="R22" i="2"/>
  <c r="K22" i="2"/>
  <c r="J22" i="2"/>
  <c r="S21" i="2"/>
  <c r="R21" i="2"/>
  <c r="K21" i="2"/>
  <c r="J21" i="2" s="1"/>
  <c r="S20" i="2"/>
  <c r="R20" i="2"/>
  <c r="K20" i="2"/>
  <c r="J20" i="2" s="1"/>
  <c r="S19" i="2"/>
  <c r="R19" i="2"/>
  <c r="K19" i="2"/>
  <c r="J19" i="2"/>
  <c r="S18" i="2"/>
  <c r="R18" i="2"/>
  <c r="K18" i="2"/>
  <c r="J18" i="2" s="1"/>
  <c r="S17" i="2"/>
  <c r="R17" i="2"/>
  <c r="K17" i="2"/>
  <c r="J17" i="2" s="1"/>
  <c r="S16" i="2"/>
  <c r="R16" i="2"/>
  <c r="K16" i="2"/>
  <c r="J16" i="2"/>
  <c r="S15" i="2"/>
  <c r="R15" i="2"/>
  <c r="K15" i="2"/>
  <c r="J15" i="2" s="1"/>
  <c r="S14" i="2"/>
  <c r="R14" i="2"/>
  <c r="K14" i="2"/>
  <c r="J14" i="2" s="1"/>
  <c r="S13" i="2"/>
  <c r="R13" i="2"/>
  <c r="K13" i="2"/>
  <c r="J13" i="2"/>
  <c r="S12" i="2"/>
  <c r="R12" i="2"/>
  <c r="K12" i="2"/>
  <c r="J12" i="2" s="1"/>
  <c r="S11" i="2"/>
  <c r="R11" i="2"/>
  <c r="K11" i="2"/>
  <c r="J11" i="2" s="1"/>
  <c r="S10" i="2"/>
  <c r="R10" i="2"/>
  <c r="K10" i="2"/>
  <c r="J10" i="2"/>
  <c r="S9" i="2"/>
  <c r="R9" i="2"/>
  <c r="K9" i="2"/>
  <c r="J9" i="2" s="1"/>
  <c r="S8" i="2"/>
  <c r="R8" i="2"/>
  <c r="K8" i="2"/>
  <c r="J8" i="2" s="1"/>
  <c r="S7" i="2"/>
  <c r="R7" i="2"/>
  <c r="K7" i="2"/>
  <c r="J7" i="2"/>
  <c r="S6" i="2"/>
  <c r="R6" i="2"/>
  <c r="K6" i="2"/>
  <c r="J6" i="2" s="1"/>
  <c r="S5" i="2"/>
  <c r="R5" i="2"/>
  <c r="K5" i="2"/>
  <c r="J5" i="2" s="1"/>
  <c r="S4" i="2"/>
  <c r="R4" i="2"/>
  <c r="K4" i="2"/>
  <c r="J4" i="2"/>
  <c r="S3" i="2"/>
  <c r="R3" i="2"/>
  <c r="K3" i="2"/>
  <c r="K1" i="2" s="1"/>
  <c r="Z1" i="2"/>
  <c r="X1" i="2" s="1"/>
  <c r="Y1" i="2"/>
  <c r="T1" i="2"/>
  <c r="O1" i="2"/>
  <c r="P284" i="1"/>
  <c r="K284" i="1" s="1"/>
  <c r="J284" i="1" s="1"/>
  <c r="V283" i="1"/>
  <c r="P283" i="1"/>
  <c r="K283" i="1"/>
  <c r="J283" i="1" s="1"/>
  <c r="V282" i="1"/>
  <c r="P282" i="1"/>
  <c r="K282" i="1" s="1"/>
  <c r="J282" i="1" s="1"/>
  <c r="V281" i="1"/>
  <c r="P281" i="1"/>
  <c r="K281" i="1" s="1"/>
  <c r="J281" i="1" s="1"/>
  <c r="V280" i="1"/>
  <c r="P280" i="1"/>
  <c r="K280" i="1"/>
  <c r="J280" i="1" s="1"/>
  <c r="V279" i="1"/>
  <c r="P279" i="1"/>
  <c r="K279" i="1" s="1"/>
  <c r="J279" i="1" s="1"/>
  <c r="V278" i="1"/>
  <c r="P278" i="1"/>
  <c r="K278" i="1" s="1"/>
  <c r="J278" i="1" s="1"/>
  <c r="V277" i="1"/>
  <c r="P277" i="1"/>
  <c r="K277" i="1"/>
  <c r="J277" i="1" s="1"/>
  <c r="V276" i="1"/>
  <c r="K276" i="1"/>
  <c r="J276" i="1" s="1"/>
  <c r="V275" i="1"/>
  <c r="P275" i="1"/>
  <c r="K275" i="1"/>
  <c r="J275" i="1" s="1"/>
  <c r="V274" i="1"/>
  <c r="P274" i="1"/>
  <c r="K274" i="1"/>
  <c r="J274" i="1"/>
  <c r="V273" i="1"/>
  <c r="K273" i="1" s="1"/>
  <c r="J273" i="1" s="1"/>
  <c r="V272" i="1"/>
  <c r="K272" i="1" s="1"/>
  <c r="J272" i="1" s="1"/>
  <c r="V271" i="1"/>
  <c r="P271" i="1"/>
  <c r="K271" i="1"/>
  <c r="J271" i="1" s="1"/>
  <c r="V270" i="1"/>
  <c r="P270" i="1"/>
  <c r="K270" i="1" s="1"/>
  <c r="J270" i="1" s="1"/>
  <c r="V269" i="1"/>
  <c r="P269" i="1"/>
  <c r="K269" i="1" s="1"/>
  <c r="J269" i="1" s="1"/>
  <c r="V268" i="1"/>
  <c r="P268" i="1"/>
  <c r="K268" i="1"/>
  <c r="J268" i="1" s="1"/>
  <c r="V267" i="1"/>
  <c r="P267" i="1"/>
  <c r="K267" i="1" s="1"/>
  <c r="J267" i="1" s="1"/>
  <c r="V266" i="1"/>
  <c r="P266" i="1"/>
  <c r="K266" i="1" s="1"/>
  <c r="J266" i="1" s="1"/>
  <c r="V265" i="1"/>
  <c r="P265" i="1"/>
  <c r="K265" i="1"/>
  <c r="J265" i="1" s="1"/>
  <c r="V264" i="1"/>
  <c r="P264" i="1"/>
  <c r="K264" i="1" s="1"/>
  <c r="J264" i="1" s="1"/>
  <c r="V263" i="1"/>
  <c r="P263" i="1"/>
  <c r="K263" i="1" s="1"/>
  <c r="J263" i="1" s="1"/>
  <c r="V262" i="1"/>
  <c r="P262" i="1"/>
  <c r="K262" i="1"/>
  <c r="J262" i="1" s="1"/>
  <c r="V261" i="1"/>
  <c r="P261" i="1"/>
  <c r="K261" i="1" s="1"/>
  <c r="J261" i="1" s="1"/>
  <c r="V260" i="1"/>
  <c r="P260" i="1"/>
  <c r="K260" i="1" s="1"/>
  <c r="J260" i="1" s="1"/>
  <c r="V259" i="1"/>
  <c r="K259" i="1" s="1"/>
  <c r="J259" i="1" s="1"/>
  <c r="V258" i="1"/>
  <c r="P258" i="1"/>
  <c r="K258" i="1"/>
  <c r="J258" i="1" s="1"/>
  <c r="V257" i="1"/>
  <c r="P257" i="1"/>
  <c r="K257" i="1" s="1"/>
  <c r="J257" i="1" s="1"/>
  <c r="V256" i="1"/>
  <c r="P256" i="1"/>
  <c r="K256" i="1" s="1"/>
  <c r="J256" i="1" s="1"/>
  <c r="V255" i="1"/>
  <c r="P255" i="1"/>
  <c r="K255" i="1"/>
  <c r="J255" i="1" s="1"/>
  <c r="V254" i="1"/>
  <c r="P254" i="1"/>
  <c r="K254" i="1" s="1"/>
  <c r="J254" i="1" s="1"/>
  <c r="V253" i="1"/>
  <c r="P253" i="1"/>
  <c r="K253" i="1" s="1"/>
  <c r="J253" i="1" s="1"/>
  <c r="V252" i="1"/>
  <c r="P252" i="1"/>
  <c r="K252" i="1"/>
  <c r="J252" i="1" s="1"/>
  <c r="V251" i="1"/>
  <c r="P251" i="1"/>
  <c r="K251" i="1" s="1"/>
  <c r="J251" i="1" s="1"/>
  <c r="V250" i="1"/>
  <c r="P250" i="1"/>
  <c r="K250" i="1" s="1"/>
  <c r="J250" i="1" s="1"/>
  <c r="V249" i="1"/>
  <c r="P249" i="1"/>
  <c r="K249" i="1"/>
  <c r="J249" i="1" s="1"/>
  <c r="V248" i="1"/>
  <c r="P248" i="1"/>
  <c r="K248" i="1" s="1"/>
  <c r="J248" i="1" s="1"/>
  <c r="V247" i="1"/>
  <c r="P247" i="1"/>
  <c r="K247" i="1" s="1"/>
  <c r="J247" i="1" s="1"/>
  <c r="V246" i="1"/>
  <c r="P246" i="1"/>
  <c r="K246" i="1"/>
  <c r="J246" i="1" s="1"/>
  <c r="V245" i="1"/>
  <c r="P245" i="1"/>
  <c r="K245" i="1" s="1"/>
  <c r="J245" i="1" s="1"/>
  <c r="V244" i="1"/>
  <c r="P244" i="1"/>
  <c r="K244" i="1" s="1"/>
  <c r="J244" i="1" s="1"/>
  <c r="V243" i="1"/>
  <c r="P243" i="1"/>
  <c r="K243" i="1"/>
  <c r="J243" i="1" s="1"/>
  <c r="V242" i="1"/>
  <c r="P242" i="1"/>
  <c r="K242" i="1" s="1"/>
  <c r="J242" i="1" s="1"/>
  <c r="V241" i="1"/>
  <c r="P241" i="1"/>
  <c r="K241" i="1" s="1"/>
  <c r="J241" i="1" s="1"/>
  <c r="V240" i="1"/>
  <c r="P240" i="1"/>
  <c r="K240" i="1"/>
  <c r="J240" i="1" s="1"/>
  <c r="V239" i="1"/>
  <c r="P239" i="1"/>
  <c r="K239" i="1" s="1"/>
  <c r="J239" i="1" s="1"/>
  <c r="V238" i="1"/>
  <c r="P238" i="1"/>
  <c r="K238" i="1" s="1"/>
  <c r="J238" i="1" s="1"/>
  <c r="V237" i="1"/>
  <c r="P237" i="1"/>
  <c r="K237" i="1"/>
  <c r="J237" i="1" s="1"/>
  <c r="V236" i="1"/>
  <c r="P236" i="1"/>
  <c r="K236" i="1" s="1"/>
  <c r="J236" i="1" s="1"/>
  <c r="V235" i="1"/>
  <c r="P235" i="1"/>
  <c r="K235" i="1" s="1"/>
  <c r="J235" i="1" s="1"/>
  <c r="V234" i="1"/>
  <c r="P234" i="1"/>
  <c r="K234" i="1"/>
  <c r="J234" i="1" s="1"/>
  <c r="V233" i="1"/>
  <c r="P233" i="1"/>
  <c r="K233" i="1" s="1"/>
  <c r="J233" i="1" s="1"/>
  <c r="V232" i="1"/>
  <c r="P232" i="1"/>
  <c r="K232" i="1" s="1"/>
  <c r="J232" i="1" s="1"/>
  <c r="V231" i="1"/>
  <c r="K231" i="1"/>
  <c r="J231" i="1"/>
  <c r="V230" i="1"/>
  <c r="P230" i="1"/>
  <c r="K230" i="1"/>
  <c r="J230" i="1" s="1"/>
  <c r="V229" i="1"/>
  <c r="K229" i="1"/>
  <c r="J229" i="1"/>
  <c r="V228" i="1"/>
  <c r="P228" i="1"/>
  <c r="K228" i="1" s="1"/>
  <c r="J228" i="1" s="1"/>
  <c r="V227" i="1"/>
  <c r="P227" i="1"/>
  <c r="K227" i="1" s="1"/>
  <c r="J227" i="1" s="1"/>
  <c r="V226" i="1"/>
  <c r="K226" i="1" s="1"/>
  <c r="J226" i="1" s="1"/>
  <c r="P226" i="1"/>
  <c r="V225" i="1"/>
  <c r="P225" i="1"/>
  <c r="K225" i="1" s="1"/>
  <c r="J225" i="1" s="1"/>
  <c r="V224" i="1"/>
  <c r="P224" i="1"/>
  <c r="K224" i="1" s="1"/>
  <c r="J224" i="1" s="1"/>
  <c r="V223" i="1"/>
  <c r="K223" i="1" s="1"/>
  <c r="J223" i="1" s="1"/>
  <c r="P223" i="1"/>
  <c r="V222" i="1"/>
  <c r="P222" i="1"/>
  <c r="K222" i="1" s="1"/>
  <c r="J222" i="1" s="1"/>
  <c r="V221" i="1"/>
  <c r="P221" i="1"/>
  <c r="K221" i="1" s="1"/>
  <c r="J221" i="1" s="1"/>
  <c r="V220" i="1"/>
  <c r="K220" i="1" s="1"/>
  <c r="J220" i="1" s="1"/>
  <c r="P220" i="1"/>
  <c r="V219" i="1"/>
  <c r="P219" i="1"/>
  <c r="K219" i="1" s="1"/>
  <c r="J219" i="1" s="1"/>
  <c r="V218" i="1"/>
  <c r="P218" i="1"/>
  <c r="K218" i="1" s="1"/>
  <c r="J218" i="1" s="1"/>
  <c r="V217" i="1"/>
  <c r="K217" i="1" s="1"/>
  <c r="J217" i="1" s="1"/>
  <c r="P217" i="1"/>
  <c r="V216" i="1"/>
  <c r="P216" i="1"/>
  <c r="K216" i="1" s="1"/>
  <c r="J216" i="1" s="1"/>
  <c r="V215" i="1"/>
  <c r="P215" i="1"/>
  <c r="K215" i="1" s="1"/>
  <c r="J215" i="1" s="1"/>
  <c r="V214" i="1"/>
  <c r="K214" i="1" s="1"/>
  <c r="J214" i="1" s="1"/>
  <c r="P214" i="1"/>
  <c r="V213" i="1"/>
  <c r="P213" i="1"/>
  <c r="K213" i="1" s="1"/>
  <c r="J213" i="1" s="1"/>
  <c r="V212" i="1"/>
  <c r="P212" i="1"/>
  <c r="K212" i="1" s="1"/>
  <c r="J212" i="1" s="1"/>
  <c r="V211" i="1"/>
  <c r="K211" i="1" s="1"/>
  <c r="J211" i="1" s="1"/>
  <c r="P211" i="1"/>
  <c r="V210" i="1"/>
  <c r="P210" i="1"/>
  <c r="K210" i="1" s="1"/>
  <c r="J210" i="1" s="1"/>
  <c r="V209" i="1"/>
  <c r="P209" i="1"/>
  <c r="K209" i="1" s="1"/>
  <c r="J209" i="1" s="1"/>
  <c r="V208" i="1"/>
  <c r="K208" i="1" s="1"/>
  <c r="J208" i="1" s="1"/>
  <c r="P208" i="1"/>
  <c r="V207" i="1"/>
  <c r="P207" i="1"/>
  <c r="K207" i="1" s="1"/>
  <c r="J207" i="1" s="1"/>
  <c r="V206" i="1"/>
  <c r="P206" i="1"/>
  <c r="K206" i="1" s="1"/>
  <c r="J206" i="1" s="1"/>
  <c r="V205" i="1"/>
  <c r="K205" i="1" s="1"/>
  <c r="J205" i="1" s="1"/>
  <c r="P205" i="1"/>
  <c r="V204" i="1"/>
  <c r="P204" i="1"/>
  <c r="K204" i="1" s="1"/>
  <c r="J204" i="1" s="1"/>
  <c r="V203" i="1"/>
  <c r="P203" i="1"/>
  <c r="K203" i="1" s="1"/>
  <c r="J203" i="1" s="1"/>
  <c r="V202" i="1"/>
  <c r="K202" i="1" s="1"/>
  <c r="J202" i="1" s="1"/>
  <c r="V201" i="1"/>
  <c r="K201" i="1" s="1"/>
  <c r="J201" i="1" s="1"/>
  <c r="V200" i="1"/>
  <c r="K200" i="1"/>
  <c r="J200" i="1"/>
  <c r="V199" i="1"/>
  <c r="P199" i="1"/>
  <c r="K199" i="1"/>
  <c r="J199" i="1" s="1"/>
  <c r="V198" i="1"/>
  <c r="P198" i="1"/>
  <c r="K198" i="1"/>
  <c r="J198" i="1" s="1"/>
  <c r="V197" i="1"/>
  <c r="P197" i="1"/>
  <c r="K197" i="1"/>
  <c r="J197" i="1"/>
  <c r="V196" i="1"/>
  <c r="P196" i="1"/>
  <c r="K196" i="1"/>
  <c r="J196" i="1" s="1"/>
  <c r="V195" i="1"/>
  <c r="P195" i="1"/>
  <c r="K195" i="1"/>
  <c r="J195" i="1" s="1"/>
  <c r="V194" i="1"/>
  <c r="P194" i="1"/>
  <c r="K194" i="1"/>
  <c r="J194" i="1"/>
  <c r="V193" i="1"/>
  <c r="P193" i="1"/>
  <c r="K193" i="1"/>
  <c r="J193" i="1" s="1"/>
  <c r="V192" i="1"/>
  <c r="P192" i="1"/>
  <c r="K192" i="1"/>
  <c r="J192" i="1" s="1"/>
  <c r="V191" i="1"/>
  <c r="P191" i="1"/>
  <c r="K191" i="1"/>
  <c r="J191" i="1"/>
  <c r="V190" i="1"/>
  <c r="P190" i="1"/>
  <c r="K190" i="1"/>
  <c r="J190" i="1" s="1"/>
  <c r="V189" i="1"/>
  <c r="K189" i="1"/>
  <c r="J189" i="1"/>
  <c r="V188" i="1"/>
  <c r="P188" i="1"/>
  <c r="K188" i="1" s="1"/>
  <c r="J188" i="1" s="1"/>
  <c r="V187" i="1"/>
  <c r="P187" i="1"/>
  <c r="K187" i="1" s="1"/>
  <c r="J187" i="1" s="1"/>
  <c r="V186" i="1"/>
  <c r="K186" i="1" s="1"/>
  <c r="J186" i="1" s="1"/>
  <c r="P186" i="1"/>
  <c r="V185" i="1"/>
  <c r="P185" i="1"/>
  <c r="K185" i="1" s="1"/>
  <c r="J185" i="1" s="1"/>
  <c r="V184" i="1"/>
  <c r="P184" i="1"/>
  <c r="K184" i="1" s="1"/>
  <c r="J184" i="1" s="1"/>
  <c r="V183" i="1"/>
  <c r="K183" i="1" s="1"/>
  <c r="J183" i="1" s="1"/>
  <c r="P183" i="1"/>
  <c r="V182" i="1"/>
  <c r="P182" i="1"/>
  <c r="K182" i="1" s="1"/>
  <c r="J182" i="1" s="1"/>
  <c r="V181" i="1"/>
  <c r="P181" i="1"/>
  <c r="K181" i="1" s="1"/>
  <c r="J181" i="1" s="1"/>
  <c r="V180" i="1"/>
  <c r="K180" i="1" s="1"/>
  <c r="J180" i="1" s="1"/>
  <c r="P180" i="1"/>
  <c r="V179" i="1"/>
  <c r="P179" i="1"/>
  <c r="K179" i="1" s="1"/>
  <c r="J179" i="1" s="1"/>
  <c r="V178" i="1"/>
  <c r="P178" i="1"/>
  <c r="K178" i="1" s="1"/>
  <c r="J178" i="1" s="1"/>
  <c r="V177" i="1"/>
  <c r="K177" i="1" s="1"/>
  <c r="J177" i="1" s="1"/>
  <c r="P177" i="1"/>
  <c r="V176" i="1"/>
  <c r="P176" i="1"/>
  <c r="K176" i="1" s="1"/>
  <c r="J176" i="1" s="1"/>
  <c r="V175" i="1"/>
  <c r="P175" i="1"/>
  <c r="K175" i="1" s="1"/>
  <c r="J175" i="1" s="1"/>
  <c r="V174" i="1"/>
  <c r="K174" i="1" s="1"/>
  <c r="J174" i="1" s="1"/>
  <c r="P174" i="1"/>
  <c r="V173" i="1"/>
  <c r="P173" i="1"/>
  <c r="K173" i="1" s="1"/>
  <c r="J173" i="1" s="1"/>
  <c r="V172" i="1"/>
  <c r="P172" i="1"/>
  <c r="K172" i="1" s="1"/>
  <c r="J172" i="1" s="1"/>
  <c r="V171" i="1"/>
  <c r="K171" i="1" s="1"/>
  <c r="J171" i="1" s="1"/>
  <c r="P171" i="1"/>
  <c r="V170" i="1"/>
  <c r="P170" i="1"/>
  <c r="K170" i="1" s="1"/>
  <c r="J170" i="1" s="1"/>
  <c r="V169" i="1"/>
  <c r="P169" i="1"/>
  <c r="K169" i="1" s="1"/>
  <c r="J169" i="1" s="1"/>
  <c r="V168" i="1"/>
  <c r="K168" i="1" s="1"/>
  <c r="J168" i="1" s="1"/>
  <c r="P168" i="1"/>
  <c r="V167" i="1"/>
  <c r="P167" i="1"/>
  <c r="K167" i="1" s="1"/>
  <c r="J167" i="1" s="1"/>
  <c r="V166" i="1"/>
  <c r="P166" i="1"/>
  <c r="K166" i="1" s="1"/>
  <c r="J166" i="1" s="1"/>
  <c r="V165" i="1"/>
  <c r="P165" i="1"/>
  <c r="K165" i="1" s="1"/>
  <c r="J165" i="1" s="1"/>
  <c r="V164" i="1"/>
  <c r="P164" i="1"/>
  <c r="K164" i="1" s="1"/>
  <c r="J164" i="1" s="1"/>
  <c r="V162" i="1"/>
  <c r="P162" i="1"/>
  <c r="K162" i="1" s="1"/>
  <c r="J162" i="1" s="1"/>
  <c r="V161" i="1"/>
  <c r="P161" i="1"/>
  <c r="K161" i="1" s="1"/>
  <c r="J161" i="1" s="1"/>
  <c r="V160" i="1"/>
  <c r="P160" i="1"/>
  <c r="K160" i="1" s="1"/>
  <c r="J160" i="1" s="1"/>
  <c r="V159" i="1"/>
  <c r="P159" i="1"/>
  <c r="K159" i="1" s="1"/>
  <c r="J159" i="1" s="1"/>
  <c r="V158" i="1"/>
  <c r="P158" i="1"/>
  <c r="K158" i="1" s="1"/>
  <c r="J158" i="1" s="1"/>
  <c r="V157" i="1"/>
  <c r="P157" i="1"/>
  <c r="K157" i="1" s="1"/>
  <c r="J157" i="1" s="1"/>
  <c r="V156" i="1"/>
  <c r="P156" i="1"/>
  <c r="K156" i="1" s="1"/>
  <c r="J156" i="1" s="1"/>
  <c r="V155" i="1"/>
  <c r="P155" i="1"/>
  <c r="K155" i="1" s="1"/>
  <c r="J155" i="1" s="1"/>
  <c r="V154" i="1"/>
  <c r="P154" i="1"/>
  <c r="K154" i="1" s="1"/>
  <c r="J154" i="1" s="1"/>
  <c r="V153" i="1"/>
  <c r="P153" i="1"/>
  <c r="K153" i="1" s="1"/>
  <c r="J153" i="1" s="1"/>
  <c r="V152" i="1"/>
  <c r="P152" i="1"/>
  <c r="K152" i="1" s="1"/>
  <c r="J152" i="1" s="1"/>
  <c r="V151" i="1"/>
  <c r="P151" i="1"/>
  <c r="K151" i="1" s="1"/>
  <c r="J151" i="1" s="1"/>
  <c r="V150" i="1"/>
  <c r="P150" i="1"/>
  <c r="K150" i="1" s="1"/>
  <c r="J150" i="1" s="1"/>
  <c r="V149" i="1"/>
  <c r="P149" i="1"/>
  <c r="K149" i="1" s="1"/>
  <c r="J149" i="1" s="1"/>
  <c r="V148" i="1"/>
  <c r="P148" i="1"/>
  <c r="K148" i="1" s="1"/>
  <c r="J148" i="1" s="1"/>
  <c r="V147" i="1"/>
  <c r="P147" i="1"/>
  <c r="K147" i="1" s="1"/>
  <c r="J147" i="1" s="1"/>
  <c r="V146" i="1"/>
  <c r="P146" i="1"/>
  <c r="K146" i="1" s="1"/>
  <c r="J146" i="1" s="1"/>
  <c r="V145" i="1"/>
  <c r="P145" i="1"/>
  <c r="K145" i="1" s="1"/>
  <c r="J145" i="1" s="1"/>
  <c r="V144" i="1"/>
  <c r="P144" i="1"/>
  <c r="K144" i="1" s="1"/>
  <c r="J144" i="1" s="1"/>
  <c r="V143" i="1"/>
  <c r="P143" i="1"/>
  <c r="K143" i="1" s="1"/>
  <c r="J143" i="1" s="1"/>
  <c r="V142" i="1"/>
  <c r="P142" i="1"/>
  <c r="K142" i="1" s="1"/>
  <c r="J142" i="1" s="1"/>
  <c r="V141" i="1"/>
  <c r="P141" i="1"/>
  <c r="K141" i="1" s="1"/>
  <c r="J141" i="1" s="1"/>
  <c r="P140" i="1"/>
  <c r="K140" i="1" s="1"/>
  <c r="J140" i="1" s="1"/>
  <c r="V139" i="1"/>
  <c r="P139" i="1"/>
  <c r="K139" i="1"/>
  <c r="J139" i="1" s="1"/>
  <c r="V138" i="1"/>
  <c r="P138" i="1"/>
  <c r="K138" i="1" s="1"/>
  <c r="J138" i="1" s="1"/>
  <c r="V137" i="1"/>
  <c r="P137" i="1"/>
  <c r="K137" i="1" s="1"/>
  <c r="J137" i="1" s="1"/>
  <c r="V136" i="1"/>
  <c r="K136" i="1" s="1"/>
  <c r="J136" i="1" s="1"/>
  <c r="V135" i="1"/>
  <c r="P135" i="1"/>
  <c r="K135" i="1"/>
  <c r="J135" i="1" s="1"/>
  <c r="V134" i="1"/>
  <c r="P134" i="1"/>
  <c r="K134" i="1" s="1"/>
  <c r="J134" i="1" s="1"/>
  <c r="P133" i="1"/>
  <c r="K133" i="1"/>
  <c r="J133" i="1" s="1"/>
  <c r="V132" i="1"/>
  <c r="K132" i="1" s="1"/>
  <c r="J132" i="1" s="1"/>
  <c r="V131" i="1"/>
  <c r="K131" i="1" s="1"/>
  <c r="J131" i="1" s="1"/>
  <c r="V130" i="1"/>
  <c r="K130" i="1" s="1"/>
  <c r="J130" i="1" s="1"/>
  <c r="V129" i="1"/>
  <c r="K129" i="1"/>
  <c r="J129" i="1" s="1"/>
  <c r="P128" i="1"/>
  <c r="K128" i="1" s="1"/>
  <c r="J128" i="1" s="1"/>
  <c r="K127" i="1"/>
  <c r="J127" i="1" s="1"/>
  <c r="K126" i="1"/>
  <c r="J126" i="1"/>
  <c r="K125" i="1"/>
  <c r="J125" i="1" s="1"/>
  <c r="K124" i="1"/>
  <c r="J124" i="1" s="1"/>
  <c r="P123" i="1"/>
  <c r="K123" i="1"/>
  <c r="J123" i="1" s="1"/>
  <c r="P122" i="1"/>
  <c r="K122" i="1"/>
  <c r="J122" i="1" s="1"/>
  <c r="P121" i="1"/>
  <c r="K121" i="1"/>
  <c r="J121" i="1" s="1"/>
  <c r="K120" i="1"/>
  <c r="J120" i="1" s="1"/>
  <c r="K119" i="1"/>
  <c r="J119" i="1" s="1"/>
  <c r="P118" i="1"/>
  <c r="K118" i="1" s="1"/>
  <c r="J118" i="1" s="1"/>
  <c r="K117" i="1"/>
  <c r="J117" i="1" s="1"/>
  <c r="S116" i="1"/>
  <c r="K116" i="1"/>
  <c r="J116" i="1" s="1"/>
  <c r="K115" i="1"/>
  <c r="J115" i="1" s="1"/>
  <c r="K114" i="1"/>
  <c r="J114" i="1" s="1"/>
  <c r="K113" i="1"/>
  <c r="J113" i="1" s="1"/>
  <c r="K112" i="1"/>
  <c r="J112" i="1"/>
  <c r="K111" i="1"/>
  <c r="J111" i="1" s="1"/>
  <c r="K110" i="1"/>
  <c r="J110" i="1" s="1"/>
  <c r="P109" i="1"/>
  <c r="K109" i="1" s="1"/>
  <c r="J109" i="1" s="1"/>
  <c r="K108" i="1"/>
  <c r="J108" i="1"/>
  <c r="K107" i="1"/>
  <c r="J107" i="1"/>
  <c r="K106" i="1"/>
  <c r="J106" i="1" s="1"/>
  <c r="K105" i="1"/>
  <c r="J105" i="1"/>
  <c r="K104" i="1"/>
  <c r="J104" i="1" s="1"/>
  <c r="V103" i="1"/>
  <c r="P103" i="1"/>
  <c r="K103" i="1" s="1"/>
  <c r="J103" i="1" s="1"/>
  <c r="P102" i="1"/>
  <c r="K102" i="1"/>
  <c r="J102" i="1"/>
  <c r="V101" i="1"/>
  <c r="P101" i="1"/>
  <c r="K101" i="1"/>
  <c r="J101" i="1" s="1"/>
  <c r="V100" i="1"/>
  <c r="K100" i="1" s="1"/>
  <c r="J100" i="1" s="1"/>
  <c r="P100" i="1"/>
  <c r="K99" i="1"/>
  <c r="J99" i="1" s="1"/>
  <c r="K98" i="1"/>
  <c r="J98" i="1"/>
  <c r="V97" i="1"/>
  <c r="K97" i="1" s="1"/>
  <c r="J97" i="1" s="1"/>
  <c r="K96" i="1"/>
  <c r="J96" i="1" s="1"/>
  <c r="V95" i="1"/>
  <c r="P95" i="1"/>
  <c r="K95" i="1" s="1"/>
  <c r="J95" i="1" s="1"/>
  <c r="V94" i="1"/>
  <c r="K94" i="1"/>
  <c r="J94" i="1"/>
  <c r="V93" i="1"/>
  <c r="P93" i="1"/>
  <c r="K93" i="1"/>
  <c r="J93" i="1" s="1"/>
  <c r="K92" i="1"/>
  <c r="J92" i="1" s="1"/>
  <c r="S91" i="1"/>
  <c r="K91" i="1" s="1"/>
  <c r="J91" i="1" s="1"/>
  <c r="P90" i="1"/>
  <c r="K90" i="1"/>
  <c r="J90" i="1"/>
  <c r="V89" i="1"/>
  <c r="K89" i="1" s="1"/>
  <c r="J89" i="1" s="1"/>
  <c r="V88" i="1"/>
  <c r="P88" i="1"/>
  <c r="K88" i="1" s="1"/>
  <c r="J88" i="1" s="1"/>
  <c r="K87" i="1"/>
  <c r="J87" i="1"/>
  <c r="V86" i="1"/>
  <c r="P86" i="1"/>
  <c r="K86" i="1"/>
  <c r="J86" i="1" s="1"/>
  <c r="K85" i="1"/>
  <c r="J85" i="1"/>
  <c r="V84" i="1"/>
  <c r="K84" i="1" s="1"/>
  <c r="J84" i="1" s="1"/>
  <c r="V83" i="1"/>
  <c r="K83" i="1" s="1"/>
  <c r="J83" i="1" s="1"/>
  <c r="K82" i="1"/>
  <c r="J82" i="1"/>
  <c r="K81" i="1"/>
  <c r="J81" i="1" s="1"/>
  <c r="K80" i="1"/>
  <c r="J80" i="1"/>
  <c r="V79" i="1"/>
  <c r="K79" i="1" s="1"/>
  <c r="J79" i="1" s="1"/>
  <c r="V78" i="1"/>
  <c r="K78" i="1" s="1"/>
  <c r="J78" i="1" s="1"/>
  <c r="K77" i="1"/>
  <c r="J77" i="1"/>
  <c r="V76" i="1"/>
  <c r="K76" i="1" s="1"/>
  <c r="J76" i="1" s="1"/>
  <c r="K75" i="1"/>
  <c r="J75" i="1" s="1"/>
  <c r="K74" i="1"/>
  <c r="J74" i="1" s="1"/>
  <c r="V73" i="1"/>
  <c r="K73" i="1" s="1"/>
  <c r="J73" i="1" s="1"/>
  <c r="V72" i="1"/>
  <c r="K72" i="1"/>
  <c r="J72" i="1"/>
  <c r="K71" i="1"/>
  <c r="J71" i="1" s="1"/>
  <c r="K70" i="1"/>
  <c r="J70" i="1" s="1"/>
  <c r="K69" i="1"/>
  <c r="J69" i="1" s="1"/>
  <c r="K68" i="1"/>
  <c r="J68" i="1" s="1"/>
  <c r="V67" i="1"/>
  <c r="P67" i="1"/>
  <c r="K67" i="1"/>
  <c r="J67" i="1"/>
  <c r="V66" i="1"/>
  <c r="K66" i="1" s="1"/>
  <c r="J66" i="1" s="1"/>
  <c r="V65" i="1"/>
  <c r="K65" i="1" s="1"/>
  <c r="J65" i="1" s="1"/>
  <c r="V64" i="1"/>
  <c r="K64" i="1" s="1"/>
  <c r="J64" i="1" s="1"/>
  <c r="V63" i="1"/>
  <c r="K63" i="1"/>
  <c r="J63" i="1"/>
  <c r="K62" i="1"/>
  <c r="J62" i="1" s="1"/>
  <c r="K61" i="1"/>
  <c r="J61" i="1" s="1"/>
  <c r="K60" i="1"/>
  <c r="J60" i="1" s="1"/>
  <c r="K59" i="1"/>
  <c r="J59" i="1" s="1"/>
  <c r="K58" i="1"/>
  <c r="J58" i="1" s="1"/>
  <c r="K57" i="1"/>
  <c r="J57" i="1"/>
  <c r="V56" i="1"/>
  <c r="K56" i="1" s="1"/>
  <c r="J56" i="1" s="1"/>
  <c r="K55" i="1"/>
  <c r="J55" i="1" s="1"/>
  <c r="K54" i="1"/>
  <c r="J54" i="1"/>
  <c r="K53" i="1"/>
  <c r="J53" i="1"/>
  <c r="K52" i="1"/>
  <c r="J52" i="1"/>
  <c r="K51" i="1"/>
  <c r="J51" i="1" s="1"/>
  <c r="K50" i="1"/>
  <c r="J50" i="1"/>
  <c r="V49" i="1"/>
  <c r="K49" i="1" s="1"/>
  <c r="J49" i="1" s="1"/>
  <c r="K48" i="1"/>
  <c r="J48" i="1" s="1"/>
  <c r="V47" i="1"/>
  <c r="K47" i="1" s="1"/>
  <c r="J47" i="1" s="1"/>
  <c r="K46" i="1"/>
  <c r="J46" i="1" s="1"/>
  <c r="K45" i="1"/>
  <c r="J45" i="1"/>
  <c r="K44" i="1"/>
  <c r="J44" i="1" s="1"/>
  <c r="K43" i="1"/>
  <c r="J43" i="1"/>
  <c r="K42" i="1"/>
  <c r="J42" i="1"/>
  <c r="K41" i="1"/>
  <c r="J41" i="1"/>
  <c r="K40" i="1"/>
  <c r="J40" i="1" s="1"/>
  <c r="K39" i="1"/>
  <c r="J39" i="1"/>
  <c r="K38" i="1"/>
  <c r="J38" i="1" s="1"/>
  <c r="K37" i="1"/>
  <c r="J37" i="1"/>
  <c r="K36" i="1"/>
  <c r="J36" i="1"/>
  <c r="K35" i="1"/>
  <c r="J35" i="1"/>
  <c r="K34" i="1"/>
  <c r="J34" i="1" s="1"/>
  <c r="K33" i="1"/>
  <c r="J33" i="1"/>
  <c r="K32" i="1"/>
  <c r="J32" i="1" s="1"/>
  <c r="K31" i="1"/>
  <c r="J31" i="1"/>
  <c r="K30" i="1"/>
  <c r="J30" i="1"/>
  <c r="K29" i="1"/>
  <c r="J29" i="1"/>
  <c r="K28" i="1"/>
  <c r="J28" i="1" s="1"/>
  <c r="K27" i="1"/>
  <c r="J27" i="1"/>
  <c r="K26" i="1"/>
  <c r="J26" i="1" s="1"/>
  <c r="K25" i="1"/>
  <c r="J25" i="1"/>
  <c r="V24" i="1"/>
  <c r="P24" i="1"/>
  <c r="K24" i="1" s="1"/>
  <c r="J24" i="1" s="1"/>
  <c r="K23" i="1"/>
  <c r="J23" i="1" s="1"/>
  <c r="K22" i="1"/>
  <c r="J22" i="1"/>
  <c r="K21" i="1"/>
  <c r="J21" i="1" s="1"/>
  <c r="K20" i="1"/>
  <c r="J20" i="1"/>
  <c r="K19" i="1"/>
  <c r="J19" i="1"/>
  <c r="K18" i="1"/>
  <c r="J18" i="1"/>
  <c r="K17" i="1"/>
  <c r="J17" i="1" s="1"/>
  <c r="K16" i="1"/>
  <c r="J16" i="1"/>
  <c r="K15" i="1"/>
  <c r="J15" i="1" s="1"/>
  <c r="K14" i="1"/>
  <c r="J14" i="1"/>
  <c r="K13" i="1"/>
  <c r="J13" i="1"/>
  <c r="K12" i="1"/>
  <c r="J12" i="1"/>
  <c r="K11" i="1"/>
  <c r="J11" i="1" s="1"/>
  <c r="K10" i="1"/>
  <c r="J10" i="1"/>
  <c r="K9" i="1"/>
  <c r="J9" i="1" s="1"/>
  <c r="K8" i="1"/>
  <c r="J8" i="1"/>
  <c r="K7" i="1"/>
  <c r="J7" i="1"/>
  <c r="K6" i="1"/>
  <c r="J6" i="1"/>
  <c r="K5" i="1"/>
  <c r="J5" i="1" s="1"/>
  <c r="K4" i="1"/>
  <c r="J4" i="1"/>
  <c r="K3" i="1"/>
  <c r="J3" i="1" s="1"/>
  <c r="Y1" i="1"/>
  <c r="W1" i="1" s="1"/>
  <c r="X1" i="1"/>
  <c r="J1" i="1" l="1"/>
  <c r="K1" i="1"/>
  <c r="K126" i="3"/>
  <c r="J126" i="3" s="1"/>
  <c r="K129" i="3"/>
  <c r="J129" i="3" s="1"/>
  <c r="K103" i="3"/>
  <c r="J103" i="3" s="1"/>
  <c r="K113" i="3"/>
  <c r="J113" i="3" s="1"/>
  <c r="K143" i="3"/>
  <c r="J143" i="3" s="1"/>
  <c r="K76" i="3"/>
  <c r="J76" i="3" s="1"/>
  <c r="K73" i="3"/>
  <c r="J73" i="3" s="1"/>
  <c r="K1" i="4"/>
  <c r="J3" i="2"/>
  <c r="J1" i="2" s="1"/>
  <c r="K124" i="3"/>
  <c r="J124" i="3" s="1"/>
  <c r="K39" i="3"/>
  <c r="J39" i="3" s="1"/>
  <c r="K78" i="3"/>
  <c r="J78" i="3" s="1"/>
  <c r="K108" i="3"/>
  <c r="J108" i="3" s="1"/>
  <c r="K81" i="3"/>
  <c r="J81" i="3" s="1"/>
  <c r="K91" i="3"/>
  <c r="J91" i="3" s="1"/>
  <c r="K36" i="3"/>
  <c r="J36" i="3" s="1"/>
  <c r="J5" i="3"/>
  <c r="J1" i="3" s="1"/>
  <c r="K60" i="3"/>
  <c r="J60" i="3" s="1"/>
  <c r="K68" i="3"/>
  <c r="J68" i="3" s="1"/>
  <c r="K4" i="7"/>
  <c r="G17" i="5"/>
  <c r="F17" i="5" s="1"/>
  <c r="G70" i="5"/>
  <c r="F70" i="5" s="1"/>
  <c r="G73" i="5"/>
  <c r="F73" i="5" s="1"/>
  <c r="G96" i="5"/>
  <c r="F96" i="5" s="1"/>
  <c r="G107" i="5"/>
  <c r="F107" i="5" s="1"/>
  <c r="K98" i="3"/>
  <c r="J98" i="3" s="1"/>
  <c r="K162" i="3"/>
  <c r="J162" i="3" s="1"/>
  <c r="G8" i="5"/>
  <c r="F8" i="5" s="1"/>
  <c r="F1" i="5" s="1"/>
  <c r="G42" i="5"/>
  <c r="F42" i="5" s="1"/>
  <c r="G67" i="5"/>
  <c r="F67" i="5" s="1"/>
  <c r="G130" i="5"/>
  <c r="F130" i="5" s="1"/>
  <c r="G141" i="5"/>
  <c r="F141" i="5" s="1"/>
  <c r="G155" i="5"/>
  <c r="F155" i="5" s="1"/>
  <c r="G163" i="5"/>
  <c r="F163" i="5" s="1"/>
  <c r="G166" i="5"/>
  <c r="F166" i="5" s="1"/>
  <c r="G177" i="5"/>
  <c r="F177" i="5" s="1"/>
  <c r="K93" i="3"/>
  <c r="J93" i="3" s="1"/>
  <c r="K165" i="3"/>
  <c r="J165" i="3" s="1"/>
  <c r="G39" i="5"/>
  <c r="F39" i="5" s="1"/>
  <c r="G46" i="5"/>
  <c r="F46" i="5" s="1"/>
  <c r="X47" i="6"/>
  <c r="X100" i="6"/>
  <c r="G64" i="5"/>
  <c r="F64" i="5" s="1"/>
  <c r="G80" i="5"/>
  <c r="F80" i="5" s="1"/>
  <c r="G105" i="5"/>
  <c r="F105" i="5" s="1"/>
  <c r="G116" i="5"/>
  <c r="F116" i="5" s="1"/>
  <c r="X58" i="6"/>
  <c r="K82" i="6"/>
  <c r="J82" i="6" s="1"/>
  <c r="G58" i="5"/>
  <c r="F58" i="5" s="1"/>
  <c r="G71" i="5"/>
  <c r="F71" i="5" s="1"/>
  <c r="G125" i="5"/>
  <c r="F125" i="5" s="1"/>
  <c r="K144" i="3"/>
  <c r="J144" i="3" s="1"/>
  <c r="K160" i="3"/>
  <c r="J160" i="3" s="1"/>
  <c r="K171" i="3"/>
  <c r="J171" i="3" s="1"/>
  <c r="G97" i="5"/>
  <c r="F97" i="5" s="1"/>
  <c r="G139" i="5"/>
  <c r="F139" i="5" s="1"/>
  <c r="G142" i="5"/>
  <c r="F142" i="5" s="1"/>
  <c r="G175" i="5"/>
  <c r="F175" i="5" s="1"/>
  <c r="G178" i="5"/>
  <c r="F178" i="5" s="1"/>
  <c r="K104" i="6"/>
  <c r="J104" i="6" s="1"/>
  <c r="K132" i="3"/>
  <c r="J132" i="3" s="1"/>
  <c r="K155" i="3"/>
  <c r="J155" i="3" s="1"/>
  <c r="K174" i="3"/>
  <c r="J174" i="3" s="1"/>
  <c r="G100" i="5"/>
  <c r="F100" i="5" s="1"/>
  <c r="G103" i="5"/>
  <c r="F103" i="5" s="1"/>
  <c r="G120" i="5"/>
  <c r="F120" i="5" s="1"/>
  <c r="G148" i="5"/>
  <c r="F148" i="5" s="1"/>
  <c r="G59" i="5"/>
  <c r="F59" i="5" s="1"/>
  <c r="G126" i="5"/>
  <c r="F126" i="5" s="1"/>
  <c r="K150" i="3"/>
  <c r="J150" i="3" s="1"/>
  <c r="G129" i="5"/>
  <c r="F129" i="5" s="1"/>
  <c r="G154" i="5"/>
  <c r="F154" i="5" s="1"/>
  <c r="G165" i="5"/>
  <c r="F165" i="5" s="1"/>
  <c r="K81" i="6"/>
  <c r="J81" i="6" s="1"/>
  <c r="J1" i="6" s="1"/>
  <c r="AE8" i="11"/>
  <c r="AC8" i="11"/>
  <c r="K100" i="7"/>
  <c r="J100" i="7" s="1"/>
  <c r="J1" i="8"/>
  <c r="AE19" i="11"/>
  <c r="AC19" i="11"/>
  <c r="K1" i="8"/>
  <c r="AE12" i="11"/>
  <c r="AC12" i="11"/>
  <c r="K98" i="7"/>
  <c r="J98" i="7" s="1"/>
  <c r="K166" i="7"/>
  <c r="J166" i="7" s="1"/>
  <c r="K174" i="7"/>
  <c r="J174" i="7" s="1"/>
  <c r="AE29" i="11"/>
  <c r="AC29" i="11"/>
  <c r="K172" i="7"/>
  <c r="J172" i="7" s="1"/>
  <c r="K169" i="7"/>
  <c r="J169" i="7" s="1"/>
  <c r="K164" i="7"/>
  <c r="J164" i="7" s="1"/>
  <c r="K167" i="7"/>
  <c r="J167" i="7" s="1"/>
  <c r="AE10" i="11"/>
  <c r="AC10" i="11"/>
  <c r="AE16" i="11"/>
  <c r="AC16" i="11"/>
  <c r="AE23" i="11"/>
  <c r="AC23" i="11"/>
  <c r="AE36" i="11"/>
  <c r="AE56" i="11"/>
  <c r="AC56" i="11"/>
  <c r="AC67" i="11"/>
  <c r="AE67" i="11"/>
  <c r="AE76" i="11"/>
  <c r="AC76" i="11"/>
  <c r="AC78" i="11"/>
  <c r="AE78" i="11"/>
  <c r="AE80" i="11"/>
  <c r="AC80" i="11"/>
  <c r="AE87" i="11"/>
  <c r="AC87" i="11"/>
  <c r="K144" i="11"/>
  <c r="J144" i="11" s="1"/>
  <c r="AC152" i="11"/>
  <c r="AE152" i="11"/>
  <c r="AC157" i="11"/>
  <c r="AE157" i="11"/>
  <c r="AE161" i="11"/>
  <c r="AC161" i="11"/>
  <c r="AE4" i="11"/>
  <c r="AC4" i="11"/>
  <c r="AE94" i="11"/>
  <c r="AC94" i="11"/>
  <c r="AE140" i="11"/>
  <c r="AC140" i="11"/>
  <c r="AE6" i="11"/>
  <c r="AC6" i="11"/>
  <c r="AE28" i="11"/>
  <c r="AC28" i="11"/>
  <c r="AE39" i="11"/>
  <c r="AC39" i="11"/>
  <c r="AC43" i="11"/>
  <c r="AE43" i="11"/>
  <c r="AE52" i="11"/>
  <c r="AC52" i="11"/>
  <c r="AE59" i="11"/>
  <c r="AC59" i="11"/>
  <c r="AC61" i="11"/>
  <c r="AE61" i="11"/>
  <c r="AE70" i="11"/>
  <c r="AC70" i="11"/>
  <c r="AE74" i="11"/>
  <c r="AC74" i="11"/>
  <c r="AE83" i="11"/>
  <c r="AC83" i="11"/>
  <c r="K99" i="11"/>
  <c r="J99" i="11" s="1"/>
  <c r="K103" i="11"/>
  <c r="J103" i="11" s="1"/>
  <c r="AE107" i="11"/>
  <c r="AC107" i="11"/>
  <c r="AE11" i="11"/>
  <c r="AC11" i="11"/>
  <c r="AE92" i="11"/>
  <c r="AC92" i="11"/>
  <c r="AC101" i="11"/>
  <c r="AE101" i="11"/>
  <c r="AE103" i="11"/>
  <c r="AC103" i="11"/>
  <c r="AE116" i="11"/>
  <c r="AC116" i="11"/>
  <c r="AC129" i="11"/>
  <c r="AE129" i="11"/>
  <c r="AE131" i="11"/>
  <c r="AC131" i="11"/>
  <c r="AE135" i="11"/>
  <c r="AC135" i="11"/>
  <c r="AE15" i="11"/>
  <c r="AC15" i="11"/>
  <c r="AC41" i="11"/>
  <c r="AE50" i="11"/>
  <c r="AC50" i="11"/>
  <c r="AE57" i="11"/>
  <c r="AC57" i="11"/>
  <c r="AE64" i="11"/>
  <c r="AC64" i="11"/>
  <c r="AE68" i="11"/>
  <c r="AC68" i="11"/>
  <c r="AE72" i="11"/>
  <c r="AE81" i="11"/>
  <c r="AC81" i="11"/>
  <c r="K168" i="9"/>
  <c r="J168" i="9" s="1"/>
  <c r="K177" i="9"/>
  <c r="J177" i="9" s="1"/>
  <c r="AE22" i="11"/>
  <c r="AC22" i="11"/>
  <c r="AC24" i="11"/>
  <c r="AC37" i="11"/>
  <c r="AE37" i="11"/>
  <c r="K40" i="11"/>
  <c r="J40" i="11" s="1"/>
  <c r="AE46" i="11"/>
  <c r="AC46" i="11"/>
  <c r="AC95" i="11"/>
  <c r="AE95" i="11"/>
  <c r="AE97" i="11"/>
  <c r="AC97" i="11"/>
  <c r="AE133" i="11"/>
  <c r="AC133" i="11"/>
  <c r="AE138" i="11"/>
  <c r="AC138" i="11"/>
  <c r="AE149" i="11"/>
  <c r="AC149" i="11"/>
  <c r="AC151" i="11"/>
  <c r="AE151" i="11"/>
  <c r="AE17" i="11"/>
  <c r="AE35" i="11"/>
  <c r="AC35" i="11"/>
  <c r="AE62" i="11"/>
  <c r="AC62" i="11"/>
  <c r="AE66" i="11"/>
  <c r="AE75" i="11"/>
  <c r="AC75" i="11"/>
  <c r="AC84" i="11"/>
  <c r="AE84" i="11"/>
  <c r="AE86" i="11"/>
  <c r="AC86" i="11"/>
  <c r="AE110" i="11"/>
  <c r="AC110" i="11"/>
  <c r="AB3" i="11"/>
  <c r="AE33" i="11"/>
  <c r="AC33" i="11"/>
  <c r="AE44" i="11"/>
  <c r="AC44" i="11"/>
  <c r="AC90" i="11"/>
  <c r="AE90" i="11"/>
  <c r="AE130" i="11"/>
  <c r="AC130" i="11"/>
  <c r="AC5" i="11"/>
  <c r="AC20" i="11"/>
  <c r="AE31" i="11"/>
  <c r="AE40" i="11"/>
  <c r="AC40" i="11"/>
  <c r="AE51" i="11"/>
  <c r="AC51" i="11"/>
  <c r="AE69" i="11"/>
  <c r="AC69" i="11"/>
  <c r="AE104" i="11"/>
  <c r="AC104" i="11"/>
  <c r="AE126" i="11"/>
  <c r="AC126" i="11"/>
  <c r="K165" i="9"/>
  <c r="J165" i="9" s="1"/>
  <c r="K174" i="9"/>
  <c r="J174" i="9" s="1"/>
  <c r="AE7" i="11"/>
  <c r="AE9" i="11"/>
  <c r="AE139" i="11"/>
  <c r="AC139" i="11"/>
  <c r="AC160" i="11"/>
  <c r="AE160" i="11"/>
  <c r="AE27" i="11"/>
  <c r="AC27" i="11"/>
  <c r="K34" i="11"/>
  <c r="J34" i="11" s="1"/>
  <c r="AE38" i="11"/>
  <c r="AC38" i="11"/>
  <c r="AE42" i="11"/>
  <c r="AE60" i="11"/>
  <c r="AE63" i="11"/>
  <c r="AC63" i="11"/>
  <c r="AC73" i="11"/>
  <c r="AE73" i="11"/>
  <c r="AC108" i="11"/>
  <c r="AE108" i="11"/>
  <c r="AE136" i="11"/>
  <c r="AC136" i="11"/>
  <c r="AE143" i="11"/>
  <c r="AC143" i="11"/>
  <c r="AE154" i="11"/>
  <c r="AC154" i="11"/>
  <c r="AC163" i="11"/>
  <c r="AE163" i="11"/>
  <c r="K157" i="9"/>
  <c r="J157" i="9" s="1"/>
  <c r="J1" i="9" s="1"/>
  <c r="AC18" i="11"/>
  <c r="AE25" i="11"/>
  <c r="AE34" i="11"/>
  <c r="AC34" i="11"/>
  <c r="AE45" i="11"/>
  <c r="AC45" i="11"/>
  <c r="AC49" i="11"/>
  <c r="AE49" i="11"/>
  <c r="AE58" i="11"/>
  <c r="AC58" i="11"/>
  <c r="AE89" i="11"/>
  <c r="AC89" i="11"/>
  <c r="AE98" i="11"/>
  <c r="AC98" i="11"/>
  <c r="AC146" i="11"/>
  <c r="AE146" i="11"/>
  <c r="K161" i="11"/>
  <c r="J161" i="11" s="1"/>
  <c r="M1" i="13"/>
  <c r="AA84" i="14"/>
  <c r="AB84" i="14" s="1"/>
  <c r="Q84" i="14"/>
  <c r="K84" i="14" s="1"/>
  <c r="J84" i="14" s="1"/>
  <c r="AE159" i="11"/>
  <c r="AC159" i="11"/>
  <c r="Q33" i="14"/>
  <c r="K33" i="14" s="1"/>
  <c r="J33" i="14" s="1"/>
  <c r="AC33" i="14"/>
  <c r="AD33" i="14" s="1"/>
  <c r="Q73" i="14"/>
  <c r="K73" i="14" s="1"/>
  <c r="J73" i="14" s="1"/>
  <c r="AA73" i="14"/>
  <c r="AB73" i="14" s="1"/>
  <c r="AA93" i="14"/>
  <c r="AB93" i="14" s="1"/>
  <c r="Q93" i="14"/>
  <c r="K93" i="14" s="1"/>
  <c r="J93" i="14" s="1"/>
  <c r="AA170" i="11"/>
  <c r="AB170" i="11" s="1"/>
  <c r="AE170" i="11" s="1"/>
  <c r="S170" i="11"/>
  <c r="K170" i="11" s="1"/>
  <c r="J170" i="11" s="1"/>
  <c r="AB1" i="14"/>
  <c r="AE53" i="14"/>
  <c r="AC82" i="11"/>
  <c r="AC93" i="11"/>
  <c r="AC99" i="11"/>
  <c r="AC105" i="11"/>
  <c r="AC117" i="11"/>
  <c r="S135" i="11"/>
  <c r="K135" i="11" s="1"/>
  <c r="J135" i="11" s="1"/>
  <c r="AE141" i="11"/>
  <c r="AA144" i="11"/>
  <c r="AB144" i="11" s="1"/>
  <c r="S144" i="11"/>
  <c r="AC145" i="11"/>
  <c r="AA153" i="11"/>
  <c r="AB153" i="11" s="1"/>
  <c r="S157" i="11"/>
  <c r="K157" i="11" s="1"/>
  <c r="J157" i="11" s="1"/>
  <c r="AC158" i="11"/>
  <c r="AE29" i="14"/>
  <c r="AE1" i="14" s="1"/>
  <c r="S103" i="11"/>
  <c r="S1" i="11" s="1"/>
  <c r="S114" i="11"/>
  <c r="K114" i="11" s="1"/>
  <c r="J114" i="11" s="1"/>
  <c r="S129" i="11"/>
  <c r="K129" i="11" s="1"/>
  <c r="J129" i="11" s="1"/>
  <c r="S139" i="11"/>
  <c r="K139" i="11" s="1"/>
  <c r="J139" i="11" s="1"/>
  <c r="S161" i="11"/>
  <c r="M39" i="13"/>
  <c r="M29" i="12"/>
  <c r="AD1" i="14"/>
  <c r="Z1" i="14" s="1"/>
  <c r="Q76" i="14"/>
  <c r="K76" i="14" s="1"/>
  <c r="J76" i="14" s="1"/>
  <c r="AA76" i="14"/>
  <c r="AB76" i="14" s="1"/>
  <c r="AE84" i="14"/>
  <c r="AE31" i="14"/>
  <c r="AE52" i="14"/>
  <c r="AE54" i="14"/>
  <c r="AE60" i="14"/>
  <c r="K169" i="11"/>
  <c r="J169" i="11" s="1"/>
  <c r="S138" i="11"/>
  <c r="K138" i="11" s="1"/>
  <c r="J138" i="11" s="1"/>
  <c r="AC148" i="11"/>
  <c r="S151" i="11"/>
  <c r="K151" i="11" s="1"/>
  <c r="J151" i="11" s="1"/>
  <c r="AC164" i="11"/>
  <c r="K166" i="11"/>
  <c r="J166" i="11" s="1"/>
  <c r="M5" i="12"/>
  <c r="M21" i="13"/>
  <c r="AC36" i="14"/>
  <c r="AD36" i="14" s="1"/>
  <c r="AE36" i="14" s="1"/>
  <c r="Q36" i="14"/>
  <c r="K36" i="14" s="1"/>
  <c r="J36" i="14" s="1"/>
  <c r="AE85" i="14"/>
  <c r="AE43" i="14"/>
  <c r="AC26" i="11"/>
  <c r="AC32" i="11"/>
  <c r="AC55" i="11"/>
  <c r="AC79" i="11"/>
  <c r="AC85" i="11"/>
  <c r="AC102" i="11"/>
  <c r="S126" i="11"/>
  <c r="K126" i="11" s="1"/>
  <c r="J126" i="11" s="1"/>
  <c r="AC128" i="11"/>
  <c r="AA142" i="11"/>
  <c r="AB142" i="11" s="1"/>
  <c r="S146" i="11"/>
  <c r="K146" i="11" s="1"/>
  <c r="J146" i="11" s="1"/>
  <c r="AC147" i="11"/>
  <c r="AA155" i="11"/>
  <c r="AB155" i="11" s="1"/>
  <c r="S155" i="11"/>
  <c r="K155" i="11" s="1"/>
  <c r="J155" i="11" s="1"/>
  <c r="AC156" i="11"/>
  <c r="S166" i="11"/>
  <c r="AE38" i="14"/>
  <c r="AA86" i="14"/>
  <c r="AB86" i="14" s="1"/>
  <c r="Q86" i="14"/>
  <c r="K86" i="14" s="1"/>
  <c r="J86" i="14" s="1"/>
  <c r="AE134" i="11"/>
  <c r="K162" i="11"/>
  <c r="J162" i="11" s="1"/>
  <c r="AE55" i="14"/>
  <c r="AA137" i="11"/>
  <c r="AB137" i="11" s="1"/>
  <c r="AE37" i="14"/>
  <c r="AA60" i="14"/>
  <c r="AB60" i="14" s="1"/>
  <c r="K66" i="14"/>
  <c r="J66" i="14" s="1"/>
  <c r="K70" i="14"/>
  <c r="J70" i="14" s="1"/>
  <c r="AA91" i="14"/>
  <c r="AB91" i="14" s="1"/>
  <c r="Q91" i="14"/>
  <c r="K91" i="14" s="1"/>
  <c r="J91" i="14" s="1"/>
  <c r="Q105" i="14"/>
  <c r="K105" i="14" s="1"/>
  <c r="J105" i="14" s="1"/>
  <c r="AE46" i="14"/>
  <c r="AC110" i="14"/>
  <c r="AD110" i="14" s="1"/>
  <c r="Q110" i="14"/>
  <c r="K110" i="14" s="1"/>
  <c r="J110" i="14" s="1"/>
  <c r="K123" i="14"/>
  <c r="J123" i="14" s="1"/>
  <c r="Q132" i="14"/>
  <c r="K132" i="14" s="1"/>
  <c r="J132" i="14" s="1"/>
  <c r="AA120" i="14"/>
  <c r="AB120" i="14" s="1"/>
  <c r="Q120" i="14"/>
  <c r="K120" i="14" s="1"/>
  <c r="J120" i="14" s="1"/>
  <c r="AA176" i="14"/>
  <c r="AB176" i="14" s="1"/>
  <c r="Q176" i="14"/>
  <c r="K176" i="14" s="1"/>
  <c r="J176" i="14" s="1"/>
  <c r="Z98" i="16"/>
  <c r="AA98" i="16" s="1"/>
  <c r="P98" i="16"/>
  <c r="K98" i="16" s="1"/>
  <c r="J98" i="16" s="1"/>
  <c r="P101" i="16"/>
  <c r="K101" i="16" s="1"/>
  <c r="J101" i="16" s="1"/>
  <c r="Z101" i="16"/>
  <c r="AA101" i="16" s="1"/>
  <c r="AE71" i="14"/>
  <c r="AC98" i="14"/>
  <c r="AD98" i="14" s="1"/>
  <c r="AE98" i="14" s="1"/>
  <c r="Q98" i="14"/>
  <c r="K98" i="14" s="1"/>
  <c r="J98" i="14" s="1"/>
  <c r="Q35" i="14"/>
  <c r="Q48" i="14"/>
  <c r="K48" i="14" s="1"/>
  <c r="J48" i="14" s="1"/>
  <c r="AA59" i="14"/>
  <c r="AB59" i="14" s="1"/>
  <c r="Q61" i="14"/>
  <c r="K61" i="14" s="1"/>
  <c r="J61" i="14" s="1"/>
  <c r="AA66" i="14"/>
  <c r="AB66" i="14" s="1"/>
  <c r="AE66" i="14" s="1"/>
  <c r="AA70" i="14"/>
  <c r="AB70" i="14" s="1"/>
  <c r="Q79" i="14"/>
  <c r="K79" i="14" s="1"/>
  <c r="J79" i="14" s="1"/>
  <c r="Q95" i="14"/>
  <c r="K95" i="14" s="1"/>
  <c r="J95" i="14" s="1"/>
  <c r="Q109" i="14"/>
  <c r="K109" i="14" s="1"/>
  <c r="J109" i="14" s="1"/>
  <c r="AA51" i="14"/>
  <c r="AB51" i="14" s="1"/>
  <c r="AE51" i="14" s="1"/>
  <c r="Q51" i="14"/>
  <c r="K51" i="14" s="1"/>
  <c r="J51" i="14" s="1"/>
  <c r="Q88" i="14"/>
  <c r="K88" i="14" s="1"/>
  <c r="J88" i="14" s="1"/>
  <c r="AC88" i="14"/>
  <c r="AD88" i="14" s="1"/>
  <c r="AE88" i="14" s="1"/>
  <c r="AA90" i="14"/>
  <c r="AB90" i="14" s="1"/>
  <c r="Q90" i="14"/>
  <c r="K90" i="14" s="1"/>
  <c r="J90" i="14" s="1"/>
  <c r="AA152" i="14"/>
  <c r="AB152" i="14" s="1"/>
  <c r="AE152" i="14" s="1"/>
  <c r="Q152" i="14"/>
  <c r="K152" i="14" s="1"/>
  <c r="J152" i="14" s="1"/>
  <c r="Q34" i="14"/>
  <c r="AE49" i="14"/>
  <c r="Q55" i="14"/>
  <c r="K55" i="14" s="1"/>
  <c r="J55" i="14" s="1"/>
  <c r="Q72" i="14"/>
  <c r="K72" i="14" s="1"/>
  <c r="J72" i="14" s="1"/>
  <c r="AA72" i="14"/>
  <c r="AB72" i="14" s="1"/>
  <c r="AE72" i="14" s="1"/>
  <c r="Q75" i="14"/>
  <c r="K75" i="14" s="1"/>
  <c r="J75" i="14" s="1"/>
  <c r="AA75" i="14"/>
  <c r="AB75" i="14" s="1"/>
  <c r="AE75" i="14" s="1"/>
  <c r="Q104" i="14"/>
  <c r="K104" i="14" s="1"/>
  <c r="J104" i="14" s="1"/>
  <c r="Q41" i="14"/>
  <c r="K41" i="14" s="1"/>
  <c r="J41" i="14" s="1"/>
  <c r="AA65" i="14"/>
  <c r="AB65" i="14" s="1"/>
  <c r="AE65" i="14" s="1"/>
  <c r="AA69" i="14"/>
  <c r="AB69" i="14" s="1"/>
  <c r="AE69" i="14" s="1"/>
  <c r="AE73" i="14"/>
  <c r="Q81" i="14"/>
  <c r="K81" i="14" s="1"/>
  <c r="J81" i="14" s="1"/>
  <c r="AA92" i="14"/>
  <c r="AB92" i="14" s="1"/>
  <c r="AE92" i="14" s="1"/>
  <c r="Q92" i="14"/>
  <c r="K92" i="14" s="1"/>
  <c r="J92" i="14" s="1"/>
  <c r="AA102" i="14"/>
  <c r="AB102" i="14" s="1"/>
  <c r="AE118" i="14"/>
  <c r="AE146" i="14"/>
  <c r="AE48" i="14"/>
  <c r="AA83" i="14"/>
  <c r="AB83" i="14" s="1"/>
  <c r="AE83" i="14" s="1"/>
  <c r="Q83" i="14"/>
  <c r="K83" i="14" s="1"/>
  <c r="J83" i="14" s="1"/>
  <c r="AA85" i="14"/>
  <c r="AB85" i="14" s="1"/>
  <c r="Q85" i="14"/>
  <c r="K85" i="14" s="1"/>
  <c r="J85" i="14" s="1"/>
  <c r="AC97" i="14"/>
  <c r="AD97" i="14" s="1"/>
  <c r="AE97" i="14" s="1"/>
  <c r="Q97" i="14"/>
  <c r="K97" i="14" s="1"/>
  <c r="J97" i="14" s="1"/>
  <c r="AC111" i="14"/>
  <c r="AD111" i="14" s="1"/>
  <c r="AE111" i="14" s="1"/>
  <c r="Q111" i="14"/>
  <c r="K111" i="14" s="1"/>
  <c r="J111" i="14" s="1"/>
  <c r="AA119" i="14"/>
  <c r="AB119" i="14" s="1"/>
  <c r="Q119" i="14"/>
  <c r="K119" i="14" s="1"/>
  <c r="J119" i="14" s="1"/>
  <c r="AA121" i="14"/>
  <c r="AB121" i="14" s="1"/>
  <c r="Q121" i="14"/>
  <c r="K121" i="14" s="1"/>
  <c r="J121" i="14" s="1"/>
  <c r="Q133" i="14"/>
  <c r="K133" i="14" s="1"/>
  <c r="J133" i="14" s="1"/>
  <c r="AA138" i="14"/>
  <c r="AB138" i="14" s="1"/>
  <c r="AE138" i="14" s="1"/>
  <c r="Q138" i="14"/>
  <c r="K138" i="14" s="1"/>
  <c r="J138" i="14" s="1"/>
  <c r="Q54" i="14"/>
  <c r="K54" i="14" s="1"/>
  <c r="J54" i="14" s="1"/>
  <c r="K67" i="14"/>
  <c r="J67" i="14" s="1"/>
  <c r="Q94" i="14"/>
  <c r="K94" i="14" s="1"/>
  <c r="J94" i="14" s="1"/>
  <c r="P33" i="16"/>
  <c r="K33" i="16" s="1"/>
  <c r="J33" i="16" s="1"/>
  <c r="Z33" i="16"/>
  <c r="AA33" i="16" s="1"/>
  <c r="AD33" i="16" s="1"/>
  <c r="Q74" i="14"/>
  <c r="K74" i="14" s="1"/>
  <c r="J74" i="14" s="1"/>
  <c r="AA74" i="14"/>
  <c r="AB74" i="14" s="1"/>
  <c r="AE74" i="14" s="1"/>
  <c r="AC87" i="14"/>
  <c r="AD87" i="14" s="1"/>
  <c r="AE87" i="14" s="1"/>
  <c r="Q87" i="14"/>
  <c r="K87" i="14" s="1"/>
  <c r="J87" i="14" s="1"/>
  <c r="AA89" i="14"/>
  <c r="AB89" i="14" s="1"/>
  <c r="Q89" i="14"/>
  <c r="K89" i="14" s="1"/>
  <c r="J89" i="14" s="1"/>
  <c r="AC99" i="14"/>
  <c r="AD99" i="14" s="1"/>
  <c r="Q99" i="14"/>
  <c r="K99" i="14" s="1"/>
  <c r="J99" i="14" s="1"/>
  <c r="AA101" i="14"/>
  <c r="AB101" i="14" s="1"/>
  <c r="Q101" i="14"/>
  <c r="K101" i="14" s="1"/>
  <c r="J101" i="14" s="1"/>
  <c r="AE121" i="14"/>
  <c r="AC147" i="14"/>
  <c r="AD147" i="14" s="1"/>
  <c r="AE147" i="14" s="1"/>
  <c r="Q147" i="14"/>
  <c r="K147" i="14" s="1"/>
  <c r="J147" i="14" s="1"/>
  <c r="Q96" i="14"/>
  <c r="K96" i="14" s="1"/>
  <c r="J96" i="14" s="1"/>
  <c r="Q130" i="14"/>
  <c r="K130" i="14" s="1"/>
  <c r="J130" i="14" s="1"/>
  <c r="AA149" i="14"/>
  <c r="AB149" i="14" s="1"/>
  <c r="Q149" i="14"/>
  <c r="K149" i="14" s="1"/>
  <c r="J149" i="14" s="1"/>
  <c r="AC123" i="14"/>
  <c r="AD123" i="14" s="1"/>
  <c r="AE123" i="14" s="1"/>
  <c r="AC136" i="14"/>
  <c r="AD136" i="14" s="1"/>
  <c r="AE136" i="14" s="1"/>
  <c r="K158" i="14"/>
  <c r="J158" i="14" s="1"/>
  <c r="AD43" i="16"/>
  <c r="Z54" i="16"/>
  <c r="AA54" i="16" s="1"/>
  <c r="P54" i="16"/>
  <c r="K54" i="16" s="1"/>
  <c r="J54" i="16" s="1"/>
  <c r="Z27" i="16"/>
  <c r="AA27" i="16" s="1"/>
  <c r="P27" i="16"/>
  <c r="K27" i="16" s="1"/>
  <c r="J27" i="16" s="1"/>
  <c r="Z35" i="16"/>
  <c r="AA35" i="16" s="1"/>
  <c r="AD35" i="16" s="1"/>
  <c r="P35" i="16"/>
  <c r="K35" i="16" s="1"/>
  <c r="J35" i="16" s="1"/>
  <c r="AD38" i="16"/>
  <c r="Q103" i="14"/>
  <c r="K103" i="14" s="1"/>
  <c r="J103" i="14" s="1"/>
  <c r="Q140" i="14"/>
  <c r="K140" i="14" s="1"/>
  <c r="J140" i="14" s="1"/>
  <c r="Q161" i="14"/>
  <c r="K161" i="14" s="1"/>
  <c r="J161" i="14" s="1"/>
  <c r="AA163" i="14"/>
  <c r="AB163" i="14" s="1"/>
  <c r="AE163" i="14" s="1"/>
  <c r="Q163" i="14"/>
  <c r="K163" i="14" s="1"/>
  <c r="J163" i="14" s="1"/>
  <c r="Q174" i="14"/>
  <c r="K174" i="14" s="1"/>
  <c r="J174" i="14" s="1"/>
  <c r="Z3" i="16"/>
  <c r="AA3" i="16" s="1"/>
  <c r="P3" i="16"/>
  <c r="K3" i="16" s="1"/>
  <c r="P30" i="16"/>
  <c r="K30" i="16" s="1"/>
  <c r="J30" i="16" s="1"/>
  <c r="Z38" i="16"/>
  <c r="AA38" i="16" s="1"/>
  <c r="Z41" i="16"/>
  <c r="AA41" i="16" s="1"/>
  <c r="P41" i="16"/>
  <c r="K41" i="16" s="1"/>
  <c r="J41" i="16" s="1"/>
  <c r="P44" i="16"/>
  <c r="K44" i="16" s="1"/>
  <c r="J44" i="16" s="1"/>
  <c r="Z44" i="16"/>
  <c r="AA44" i="16" s="1"/>
  <c r="Q112" i="14"/>
  <c r="K112" i="14" s="1"/>
  <c r="J112" i="14" s="1"/>
  <c r="Q113" i="14"/>
  <c r="K113" i="14" s="1"/>
  <c r="J113" i="14" s="1"/>
  <c r="Q114" i="14"/>
  <c r="K114" i="14" s="1"/>
  <c r="J114" i="14" s="1"/>
  <c r="Q115" i="14"/>
  <c r="K115" i="14" s="1"/>
  <c r="J115" i="14" s="1"/>
  <c r="Q117" i="14"/>
  <c r="K117" i="14" s="1"/>
  <c r="J117" i="14" s="1"/>
  <c r="Q118" i="14"/>
  <c r="K118" i="14" s="1"/>
  <c r="J118" i="14" s="1"/>
  <c r="Q139" i="14"/>
  <c r="K139" i="14" s="1"/>
  <c r="J139" i="14" s="1"/>
  <c r="K172" i="14"/>
  <c r="J172" i="14" s="1"/>
  <c r="AE176" i="14"/>
  <c r="AD3" i="16"/>
  <c r="AC1" i="16"/>
  <c r="AD22" i="16"/>
  <c r="AD27" i="16"/>
  <c r="P39" i="16"/>
  <c r="K39" i="16" s="1"/>
  <c r="J39" i="16" s="1"/>
  <c r="Z39" i="16"/>
  <c r="AA39" i="16" s="1"/>
  <c r="AD39" i="16" s="1"/>
  <c r="AD47" i="16"/>
  <c r="Z50" i="16"/>
  <c r="AA50" i="16" s="1"/>
  <c r="P50" i="16"/>
  <c r="K50" i="16" s="1"/>
  <c r="J50" i="16" s="1"/>
  <c r="Z71" i="16"/>
  <c r="AA71" i="16" s="1"/>
  <c r="P71" i="16"/>
  <c r="K71" i="16" s="1"/>
  <c r="J71" i="16" s="1"/>
  <c r="AE149" i="14"/>
  <c r="P23" i="16"/>
  <c r="K23" i="16" s="1"/>
  <c r="J23" i="16" s="1"/>
  <c r="Z23" i="16"/>
  <c r="AA23" i="16" s="1"/>
  <c r="AD23" i="16" s="1"/>
  <c r="Z36" i="16"/>
  <c r="AA36" i="16" s="1"/>
  <c r="P36" i="16"/>
  <c r="K36" i="16" s="1"/>
  <c r="J36" i="16" s="1"/>
  <c r="AD50" i="16"/>
  <c r="Z28" i="16"/>
  <c r="AA28" i="16" s="1"/>
  <c r="P28" i="16"/>
  <c r="K28" i="16" s="1"/>
  <c r="J28" i="16" s="1"/>
  <c r="AD36" i="16"/>
  <c r="P145" i="16"/>
  <c r="K145" i="16" s="1"/>
  <c r="J145" i="16" s="1"/>
  <c r="Z145" i="16"/>
  <c r="AA145" i="16" s="1"/>
  <c r="AD148" i="16"/>
  <c r="AE157" i="14"/>
  <c r="Z4" i="16"/>
  <c r="AA4" i="16" s="1"/>
  <c r="P4" i="16"/>
  <c r="K4" i="16" s="1"/>
  <c r="J4" i="16" s="1"/>
  <c r="AD28" i="16"/>
  <c r="AD31" i="16"/>
  <c r="P48" i="16"/>
  <c r="K48" i="16" s="1"/>
  <c r="J48" i="16" s="1"/>
  <c r="Z48" i="16"/>
  <c r="AA48" i="16" s="1"/>
  <c r="Q124" i="14"/>
  <c r="K124" i="14" s="1"/>
  <c r="J124" i="14" s="1"/>
  <c r="Q125" i="14"/>
  <c r="K125" i="14" s="1"/>
  <c r="J125" i="14" s="1"/>
  <c r="Q126" i="14"/>
  <c r="K126" i="14" s="1"/>
  <c r="J126" i="14" s="1"/>
  <c r="Q127" i="14"/>
  <c r="K127" i="14" s="1"/>
  <c r="J127" i="14" s="1"/>
  <c r="Q128" i="14"/>
  <c r="K128" i="14" s="1"/>
  <c r="J128" i="14" s="1"/>
  <c r="Q135" i="14"/>
  <c r="K135" i="14" s="1"/>
  <c r="J135" i="14" s="1"/>
  <c r="Q151" i="14"/>
  <c r="K151" i="14" s="1"/>
  <c r="J151" i="14" s="1"/>
  <c r="AA156" i="14"/>
  <c r="AB156" i="14" s="1"/>
  <c r="Q162" i="14"/>
  <c r="K162" i="14" s="1"/>
  <c r="J162" i="14" s="1"/>
  <c r="AD4" i="16"/>
  <c r="K31" i="16"/>
  <c r="J31" i="16" s="1"/>
  <c r="P45" i="16"/>
  <c r="K45" i="16" s="1"/>
  <c r="J45" i="16" s="1"/>
  <c r="Z45" i="16"/>
  <c r="AA45" i="16" s="1"/>
  <c r="AE169" i="14"/>
  <c r="Z24" i="16"/>
  <c r="AA24" i="16" s="1"/>
  <c r="AD24" i="16" s="1"/>
  <c r="P24" i="16"/>
  <c r="K24" i="16" s="1"/>
  <c r="J24" i="16" s="1"/>
  <c r="AE156" i="14"/>
  <c r="Q159" i="14"/>
  <c r="K159" i="14" s="1"/>
  <c r="J159" i="14" s="1"/>
  <c r="AE162" i="14"/>
  <c r="AA164" i="14"/>
  <c r="AB164" i="14" s="1"/>
  <c r="AE164" i="14" s="1"/>
  <c r="Q164" i="14"/>
  <c r="K164" i="14" s="1"/>
  <c r="J164" i="14" s="1"/>
  <c r="AD7" i="16"/>
  <c r="AD10" i="16"/>
  <c r="AD13" i="16"/>
  <c r="AD16" i="16"/>
  <c r="AD19" i="16"/>
  <c r="P37" i="16"/>
  <c r="K37" i="16" s="1"/>
  <c r="J37" i="16" s="1"/>
  <c r="Q143" i="14"/>
  <c r="K143" i="14" s="1"/>
  <c r="J143" i="14" s="1"/>
  <c r="AE173" i="14"/>
  <c r="AE175" i="14"/>
  <c r="Z5" i="16"/>
  <c r="AA5" i="16" s="1"/>
  <c r="AD5" i="16" s="1"/>
  <c r="P5" i="16"/>
  <c r="K5" i="16" s="1"/>
  <c r="J5" i="16" s="1"/>
  <c r="AD32" i="16"/>
  <c r="P43" i="16"/>
  <c r="K43" i="16" s="1"/>
  <c r="J43" i="16" s="1"/>
  <c r="Z43" i="16"/>
  <c r="AA43" i="16" s="1"/>
  <c r="AC166" i="14"/>
  <c r="AD166" i="14" s="1"/>
  <c r="AE166" i="14" s="1"/>
  <c r="AA168" i="14"/>
  <c r="AB168" i="14" s="1"/>
  <c r="AE168" i="14" s="1"/>
  <c r="Q171" i="14"/>
  <c r="K171" i="14" s="1"/>
  <c r="J171" i="14" s="1"/>
  <c r="AC178" i="14"/>
  <c r="AD178" i="14" s="1"/>
  <c r="AE178" i="14" s="1"/>
  <c r="AD44" i="16"/>
  <c r="K64" i="16"/>
  <c r="J64" i="16" s="1"/>
  <c r="Z69" i="16"/>
  <c r="AA69" i="16" s="1"/>
  <c r="P69" i="16"/>
  <c r="K69" i="16" s="1"/>
  <c r="J69" i="16" s="1"/>
  <c r="P110" i="16"/>
  <c r="K110" i="16" s="1"/>
  <c r="J110" i="16" s="1"/>
  <c r="Z110" i="16"/>
  <c r="AA110" i="16" s="1"/>
  <c r="P42" i="16"/>
  <c r="K42" i="16" s="1"/>
  <c r="J42" i="16" s="1"/>
  <c r="K51" i="16"/>
  <c r="J51" i="16" s="1"/>
  <c r="AD141" i="16"/>
  <c r="P148" i="16"/>
  <c r="K148" i="16" s="1"/>
  <c r="J148" i="16" s="1"/>
  <c r="Z148" i="16"/>
  <c r="AA148" i="16" s="1"/>
  <c r="AD154" i="16"/>
  <c r="P7" i="16"/>
  <c r="K7" i="16" s="1"/>
  <c r="J7" i="16" s="1"/>
  <c r="P8" i="16"/>
  <c r="K8" i="16" s="1"/>
  <c r="J8" i="16" s="1"/>
  <c r="P9" i="16"/>
  <c r="K9" i="16" s="1"/>
  <c r="J9" i="16" s="1"/>
  <c r="P10" i="16"/>
  <c r="K10" i="16" s="1"/>
  <c r="J10" i="16" s="1"/>
  <c r="P11" i="16"/>
  <c r="K11" i="16" s="1"/>
  <c r="J11" i="16" s="1"/>
  <c r="P12" i="16"/>
  <c r="K12" i="16" s="1"/>
  <c r="J12" i="16" s="1"/>
  <c r="P13" i="16"/>
  <c r="K13" i="16" s="1"/>
  <c r="J13" i="16" s="1"/>
  <c r="P14" i="16"/>
  <c r="K14" i="16" s="1"/>
  <c r="J14" i="16" s="1"/>
  <c r="P15" i="16"/>
  <c r="K15" i="16" s="1"/>
  <c r="J15" i="16" s="1"/>
  <c r="P16" i="16"/>
  <c r="K16" i="16" s="1"/>
  <c r="J16" i="16" s="1"/>
  <c r="P17" i="16"/>
  <c r="K17" i="16" s="1"/>
  <c r="J17" i="16" s="1"/>
  <c r="P18" i="16"/>
  <c r="K18" i="16" s="1"/>
  <c r="J18" i="16" s="1"/>
  <c r="P19" i="16"/>
  <c r="K19" i="16" s="1"/>
  <c r="J19" i="16" s="1"/>
  <c r="P29" i="16"/>
  <c r="K29" i="16" s="1"/>
  <c r="J29" i="16" s="1"/>
  <c r="AD67" i="16"/>
  <c r="AD93" i="16"/>
  <c r="P104" i="16"/>
  <c r="K104" i="16" s="1"/>
  <c r="J104" i="16" s="1"/>
  <c r="AD145" i="16"/>
  <c r="Q175" i="14"/>
  <c r="K175" i="14" s="1"/>
  <c r="J175" i="14" s="1"/>
  <c r="Z42" i="16"/>
  <c r="AA42" i="16" s="1"/>
  <c r="AD42" i="16" s="1"/>
  <c r="AD64" i="16"/>
  <c r="Z66" i="16"/>
  <c r="AA66" i="16" s="1"/>
  <c r="AD108" i="16"/>
  <c r="P149" i="16"/>
  <c r="K149" i="16" s="1"/>
  <c r="J149" i="16" s="1"/>
  <c r="Z149" i="16"/>
  <c r="AA149" i="16" s="1"/>
  <c r="AD149" i="16" s="1"/>
  <c r="K57" i="16"/>
  <c r="J57" i="16" s="1"/>
  <c r="P99" i="16"/>
  <c r="K99" i="16" s="1"/>
  <c r="J99" i="16" s="1"/>
  <c r="Z99" i="16"/>
  <c r="AA99" i="16" s="1"/>
  <c r="P139" i="16"/>
  <c r="K139" i="16" s="1"/>
  <c r="J139" i="16" s="1"/>
  <c r="Z139" i="16"/>
  <c r="AA139" i="16" s="1"/>
  <c r="AD139" i="16" s="1"/>
  <c r="P158" i="16"/>
  <c r="K158" i="16" s="1"/>
  <c r="J158" i="16" s="1"/>
  <c r="Z158" i="16"/>
  <c r="AA158" i="16" s="1"/>
  <c r="AD71" i="16"/>
  <c r="P82" i="16"/>
  <c r="K82" i="16" s="1"/>
  <c r="J82" i="16" s="1"/>
  <c r="Z82" i="16"/>
  <c r="AA82" i="16" s="1"/>
  <c r="Z91" i="16"/>
  <c r="AA91" i="16" s="1"/>
  <c r="P91" i="16"/>
  <c r="K91" i="16" s="1"/>
  <c r="J91" i="16" s="1"/>
  <c r="P146" i="16"/>
  <c r="K146" i="16" s="1"/>
  <c r="J146" i="16" s="1"/>
  <c r="Z146" i="16"/>
  <c r="AA146" i="16" s="1"/>
  <c r="AD146" i="16" s="1"/>
  <c r="AD158" i="16"/>
  <c r="Z164" i="16"/>
  <c r="AA164" i="16" s="1"/>
  <c r="AD164" i="16" s="1"/>
  <c r="P164" i="16"/>
  <c r="K164" i="16" s="1"/>
  <c r="J164" i="16" s="1"/>
  <c r="P26" i="16"/>
  <c r="K26" i="16" s="1"/>
  <c r="J26" i="16" s="1"/>
  <c r="P49" i="16"/>
  <c r="K49" i="16" s="1"/>
  <c r="J49" i="16" s="1"/>
  <c r="P53" i="16"/>
  <c r="K53" i="16" s="1"/>
  <c r="J53" i="16" s="1"/>
  <c r="AD66" i="16"/>
  <c r="Z70" i="16"/>
  <c r="AA70" i="16" s="1"/>
  <c r="P70" i="16"/>
  <c r="K70" i="16" s="1"/>
  <c r="J70" i="16" s="1"/>
  <c r="AD102" i="16"/>
  <c r="P136" i="16"/>
  <c r="K136" i="16" s="1"/>
  <c r="J136" i="16" s="1"/>
  <c r="Z136" i="16"/>
  <c r="AA136" i="16" s="1"/>
  <c r="P143" i="16"/>
  <c r="K143" i="16" s="1"/>
  <c r="J143" i="16" s="1"/>
  <c r="Z143" i="16"/>
  <c r="AA143" i="16" s="1"/>
  <c r="AD143" i="16" s="1"/>
  <c r="P25" i="16"/>
  <c r="K25" i="16" s="1"/>
  <c r="J25" i="16" s="1"/>
  <c r="P34" i="16"/>
  <c r="K34" i="16" s="1"/>
  <c r="J34" i="16" s="1"/>
  <c r="P40" i="16"/>
  <c r="K40" i="16" s="1"/>
  <c r="J40" i="16" s="1"/>
  <c r="P56" i="16"/>
  <c r="K56" i="16" s="1"/>
  <c r="J56" i="16" s="1"/>
  <c r="Z68" i="16"/>
  <c r="AA68" i="16" s="1"/>
  <c r="AD99" i="16"/>
  <c r="AD136" i="16"/>
  <c r="P140" i="16"/>
  <c r="K140" i="16" s="1"/>
  <c r="J140" i="16" s="1"/>
  <c r="Z140" i="16"/>
  <c r="AA140" i="16" s="1"/>
  <c r="AD140" i="16" s="1"/>
  <c r="Z72" i="16"/>
  <c r="AA72" i="16" s="1"/>
  <c r="P72" i="16"/>
  <c r="K72" i="16" s="1"/>
  <c r="J72" i="16" s="1"/>
  <c r="AD80" i="16"/>
  <c r="AD82" i="16"/>
  <c r="AD84" i="16"/>
  <c r="AD153" i="16"/>
  <c r="K59" i="16"/>
  <c r="J59" i="16" s="1"/>
  <c r="K62" i="16"/>
  <c r="J62" i="16" s="1"/>
  <c r="Z103" i="16"/>
  <c r="AA103" i="16" s="1"/>
  <c r="P103" i="16"/>
  <c r="K103" i="16" s="1"/>
  <c r="J103" i="16" s="1"/>
  <c r="Z106" i="16"/>
  <c r="AA106" i="16" s="1"/>
  <c r="P106" i="16"/>
  <c r="K106" i="16" s="1"/>
  <c r="J106" i="16" s="1"/>
  <c r="P137" i="16"/>
  <c r="K137" i="16" s="1"/>
  <c r="J137" i="16" s="1"/>
  <c r="Z137" i="16"/>
  <c r="AA137" i="16" s="1"/>
  <c r="AD166" i="16"/>
  <c r="AD70" i="16"/>
  <c r="AD100" i="16"/>
  <c r="AD103" i="16"/>
  <c r="P119" i="16"/>
  <c r="K119" i="16" s="1"/>
  <c r="J119" i="16" s="1"/>
  <c r="Z119" i="16"/>
  <c r="AA119" i="16" s="1"/>
  <c r="AD137" i="16"/>
  <c r="P144" i="16"/>
  <c r="K144" i="16" s="1"/>
  <c r="J144" i="16" s="1"/>
  <c r="Z144" i="16"/>
  <c r="AA144" i="16" s="1"/>
  <c r="AD144" i="16" s="1"/>
  <c r="P113" i="16"/>
  <c r="K113" i="16" s="1"/>
  <c r="J113" i="16" s="1"/>
  <c r="P116" i="16"/>
  <c r="K116" i="16" s="1"/>
  <c r="J116" i="16" s="1"/>
  <c r="P124" i="16"/>
  <c r="K124" i="16" s="1"/>
  <c r="J124" i="16" s="1"/>
  <c r="Z129" i="16"/>
  <c r="AA129" i="16" s="1"/>
  <c r="AD129" i="16" s="1"/>
  <c r="P129" i="16"/>
  <c r="K129" i="16" s="1"/>
  <c r="J129" i="16" s="1"/>
  <c r="P151" i="16"/>
  <c r="K151" i="16" s="1"/>
  <c r="J151" i="16" s="1"/>
  <c r="Z151" i="16"/>
  <c r="AA151" i="16" s="1"/>
  <c r="AD151" i="16" s="1"/>
  <c r="P163" i="16"/>
  <c r="K163" i="16" s="1"/>
  <c r="J163" i="16" s="1"/>
  <c r="Z163" i="16"/>
  <c r="AA163" i="16" s="1"/>
  <c r="AD163" i="16" s="1"/>
  <c r="Z165" i="16"/>
  <c r="AA165" i="16" s="1"/>
  <c r="P165" i="16"/>
  <c r="K165" i="16" s="1"/>
  <c r="J165" i="16" s="1"/>
  <c r="Z177" i="16"/>
  <c r="AA177" i="16" s="1"/>
  <c r="AD177" i="16" s="1"/>
  <c r="P177" i="16"/>
  <c r="K177" i="16" s="1"/>
  <c r="J177" i="16" s="1"/>
  <c r="AD107" i="16"/>
  <c r="P156" i="16"/>
  <c r="K156" i="16" s="1"/>
  <c r="J156" i="16" s="1"/>
  <c r="Z156" i="16"/>
  <c r="AA156" i="16" s="1"/>
  <c r="AD156" i="16" s="1"/>
  <c r="AD165" i="16"/>
  <c r="P175" i="16"/>
  <c r="K175" i="16" s="1"/>
  <c r="J175" i="16" s="1"/>
  <c r="Z175" i="16"/>
  <c r="AA175" i="16" s="1"/>
  <c r="AD175" i="16" s="1"/>
  <c r="Z179" i="16"/>
  <c r="AA179" i="16" s="1"/>
  <c r="AD179" i="16" s="1"/>
  <c r="P179" i="16"/>
  <c r="K179" i="16" s="1"/>
  <c r="J179" i="16" s="1"/>
  <c r="P161" i="16"/>
  <c r="K161" i="16" s="1"/>
  <c r="J161" i="16" s="1"/>
  <c r="Z161" i="16"/>
  <c r="AA161" i="16" s="1"/>
  <c r="AD161" i="16" s="1"/>
  <c r="Z167" i="16"/>
  <c r="AA167" i="16" s="1"/>
  <c r="AD167" i="16" s="1"/>
  <c r="P167" i="16"/>
  <c r="K167" i="16" s="1"/>
  <c r="J167" i="16" s="1"/>
  <c r="Z171" i="16"/>
  <c r="AA171" i="16" s="1"/>
  <c r="P171" i="16"/>
  <c r="K171" i="16" s="1"/>
  <c r="J171" i="16" s="1"/>
  <c r="AD173" i="16"/>
  <c r="P80" i="16"/>
  <c r="K80" i="16" s="1"/>
  <c r="J80" i="16" s="1"/>
  <c r="P81" i="16"/>
  <c r="K81" i="16" s="1"/>
  <c r="J81" i="16" s="1"/>
  <c r="P86" i="16"/>
  <c r="K86" i="16" s="1"/>
  <c r="J86" i="16" s="1"/>
  <c r="P90" i="16"/>
  <c r="K90" i="16" s="1"/>
  <c r="J90" i="16" s="1"/>
  <c r="P100" i="16"/>
  <c r="K100" i="16" s="1"/>
  <c r="J100" i="16" s="1"/>
  <c r="Z100" i="16"/>
  <c r="AA100" i="16" s="1"/>
  <c r="Z112" i="16"/>
  <c r="AA112" i="16" s="1"/>
  <c r="P112" i="16"/>
  <c r="K112" i="16" s="1"/>
  <c r="J112" i="16" s="1"/>
  <c r="Z116" i="16"/>
  <c r="AA116" i="16" s="1"/>
  <c r="P121" i="16"/>
  <c r="K121" i="16" s="1"/>
  <c r="J121" i="16" s="1"/>
  <c r="P142" i="16"/>
  <c r="K142" i="16" s="1"/>
  <c r="J142" i="16" s="1"/>
  <c r="Z142" i="16"/>
  <c r="AA142" i="16" s="1"/>
  <c r="AD142" i="16" s="1"/>
  <c r="P154" i="16"/>
  <c r="K154" i="16" s="1"/>
  <c r="J154" i="16" s="1"/>
  <c r="Z154" i="16"/>
  <c r="AA154" i="16" s="1"/>
  <c r="P118" i="16"/>
  <c r="K118" i="16" s="1"/>
  <c r="J118" i="16" s="1"/>
  <c r="Z118" i="16"/>
  <c r="AA118" i="16" s="1"/>
  <c r="AD118" i="16" s="1"/>
  <c r="Z126" i="16"/>
  <c r="AA126" i="16" s="1"/>
  <c r="Z133" i="16"/>
  <c r="AA133" i="16" s="1"/>
  <c r="AD133" i="16" s="1"/>
  <c r="P133" i="16"/>
  <c r="K133" i="16" s="1"/>
  <c r="J133" i="16" s="1"/>
  <c r="Z135" i="16"/>
  <c r="AA135" i="16" s="1"/>
  <c r="P135" i="16"/>
  <c r="K135" i="16" s="1"/>
  <c r="J135" i="16" s="1"/>
  <c r="P147" i="16"/>
  <c r="K147" i="16" s="1"/>
  <c r="J147" i="16" s="1"/>
  <c r="Z147" i="16"/>
  <c r="AA147" i="16" s="1"/>
  <c r="AD147" i="16" s="1"/>
  <c r="P159" i="16"/>
  <c r="K159" i="16" s="1"/>
  <c r="J159" i="16" s="1"/>
  <c r="Z159" i="16"/>
  <c r="AA159" i="16" s="1"/>
  <c r="AD159" i="16" s="1"/>
  <c r="P73" i="16"/>
  <c r="K73" i="16" s="1"/>
  <c r="J73" i="16" s="1"/>
  <c r="P74" i="16"/>
  <c r="K74" i="16" s="1"/>
  <c r="J74" i="16" s="1"/>
  <c r="P75" i="16"/>
  <c r="K75" i="16" s="1"/>
  <c r="J75" i="16" s="1"/>
  <c r="P76" i="16"/>
  <c r="K76" i="16" s="1"/>
  <c r="J76" i="16" s="1"/>
  <c r="P77" i="16"/>
  <c r="K77" i="16" s="1"/>
  <c r="J77" i="16" s="1"/>
  <c r="P78" i="16"/>
  <c r="K78" i="16" s="1"/>
  <c r="J78" i="16" s="1"/>
  <c r="Z89" i="16"/>
  <c r="AA89" i="16" s="1"/>
  <c r="P89" i="16"/>
  <c r="K89" i="16" s="1"/>
  <c r="J89" i="16" s="1"/>
  <c r="P93" i="16"/>
  <c r="K93" i="16" s="1"/>
  <c r="J93" i="16" s="1"/>
  <c r="P97" i="16"/>
  <c r="K97" i="16" s="1"/>
  <c r="J97" i="16" s="1"/>
  <c r="Z115" i="16"/>
  <c r="AA115" i="16" s="1"/>
  <c r="P115" i="16"/>
  <c r="K115" i="16" s="1"/>
  <c r="J115" i="16" s="1"/>
  <c r="P123" i="16"/>
  <c r="K123" i="16" s="1"/>
  <c r="J123" i="16" s="1"/>
  <c r="Z128" i="16"/>
  <c r="AA128" i="16" s="1"/>
  <c r="AD128" i="16" s="1"/>
  <c r="P128" i="16"/>
  <c r="K128" i="16" s="1"/>
  <c r="J128" i="16" s="1"/>
  <c r="P152" i="16"/>
  <c r="K152" i="16" s="1"/>
  <c r="J152" i="16" s="1"/>
  <c r="Z152" i="16"/>
  <c r="AA152" i="16" s="1"/>
  <c r="AD152" i="16" s="1"/>
  <c r="Z86" i="16"/>
  <c r="AA86" i="16" s="1"/>
  <c r="P102" i="16"/>
  <c r="K102" i="16" s="1"/>
  <c r="J102" i="16" s="1"/>
  <c r="P105" i="16"/>
  <c r="K105" i="16" s="1"/>
  <c r="J105" i="16" s="1"/>
  <c r="P108" i="16"/>
  <c r="K108" i="16" s="1"/>
  <c r="J108" i="16" s="1"/>
  <c r="P157" i="16"/>
  <c r="K157" i="16" s="1"/>
  <c r="J157" i="16" s="1"/>
  <c r="Z157" i="16"/>
  <c r="AA157" i="16" s="1"/>
  <c r="AD157" i="16" s="1"/>
  <c r="AD171" i="16"/>
  <c r="Z176" i="16"/>
  <c r="AA176" i="16" s="1"/>
  <c r="P176" i="16"/>
  <c r="K176" i="16" s="1"/>
  <c r="J176" i="16" s="1"/>
  <c r="Z180" i="16"/>
  <c r="AA180" i="16" s="1"/>
  <c r="P180" i="16"/>
  <c r="K180" i="16" s="1"/>
  <c r="J180" i="16" s="1"/>
  <c r="P120" i="16"/>
  <c r="K120" i="16" s="1"/>
  <c r="J120" i="16" s="1"/>
  <c r="Z130" i="16"/>
  <c r="AA130" i="16" s="1"/>
  <c r="P130" i="16"/>
  <c r="K130" i="16" s="1"/>
  <c r="J130" i="16" s="1"/>
  <c r="P138" i="16"/>
  <c r="K138" i="16" s="1"/>
  <c r="J138" i="16" s="1"/>
  <c r="Z138" i="16"/>
  <c r="AA138" i="16" s="1"/>
  <c r="AD138" i="16" s="1"/>
  <c r="P150" i="16"/>
  <c r="K150" i="16" s="1"/>
  <c r="J150" i="16" s="1"/>
  <c r="Z150" i="16"/>
  <c r="AA150" i="16" s="1"/>
  <c r="AD150" i="16" s="1"/>
  <c r="P162" i="16"/>
  <c r="K162" i="16" s="1"/>
  <c r="J162" i="16" s="1"/>
  <c r="Z162" i="16"/>
  <c r="AA162" i="16" s="1"/>
  <c r="AD162" i="16" s="1"/>
  <c r="Z168" i="16"/>
  <c r="AA168" i="16" s="1"/>
  <c r="AD168" i="16" s="1"/>
  <c r="P168" i="16"/>
  <c r="K168" i="16" s="1"/>
  <c r="J168" i="16" s="1"/>
  <c r="AD169" i="16"/>
  <c r="Z172" i="16"/>
  <c r="AA172" i="16" s="1"/>
  <c r="AD172" i="16" s="1"/>
  <c r="P172" i="16"/>
  <c r="K172" i="16" s="1"/>
  <c r="J172" i="16" s="1"/>
  <c r="P174" i="16"/>
  <c r="K174" i="16" s="1"/>
  <c r="J174" i="16" s="1"/>
  <c r="Z174" i="16"/>
  <c r="AA174" i="16" s="1"/>
  <c r="AD174" i="16" s="1"/>
  <c r="Z85" i="16"/>
  <c r="AA85" i="16" s="1"/>
  <c r="AD85" i="16" s="1"/>
  <c r="Z114" i="16"/>
  <c r="AA114" i="16" s="1"/>
  <c r="AD114" i="16" s="1"/>
  <c r="P114" i="16"/>
  <c r="K114" i="16" s="1"/>
  <c r="J114" i="16" s="1"/>
  <c r="AD123" i="16"/>
  <c r="P155" i="16"/>
  <c r="K155" i="16" s="1"/>
  <c r="J155" i="16" s="1"/>
  <c r="Z155" i="16"/>
  <c r="AA155" i="16" s="1"/>
  <c r="AD155" i="16" s="1"/>
  <c r="P83" i="16"/>
  <c r="K83" i="16" s="1"/>
  <c r="J83" i="16" s="1"/>
  <c r="Z88" i="16"/>
  <c r="AA88" i="16" s="1"/>
  <c r="AD88" i="16" s="1"/>
  <c r="P88" i="16"/>
  <c r="K88" i="16" s="1"/>
  <c r="J88" i="16" s="1"/>
  <c r="Z125" i="16"/>
  <c r="AA125" i="16" s="1"/>
  <c r="P160" i="16"/>
  <c r="K160" i="16" s="1"/>
  <c r="J160" i="16" s="1"/>
  <c r="Z160" i="16"/>
  <c r="AA160" i="16" s="1"/>
  <c r="AD160" i="16" s="1"/>
  <c r="AD170" i="16"/>
  <c r="AD120" i="16"/>
  <c r="Z132" i="16"/>
  <c r="AA132" i="16" s="1"/>
  <c r="P132" i="16"/>
  <c r="K132" i="16" s="1"/>
  <c r="J132" i="16" s="1"/>
  <c r="Z134" i="16"/>
  <c r="AA134" i="16" s="1"/>
  <c r="P134" i="16"/>
  <c r="K134" i="16" s="1"/>
  <c r="J134" i="16" s="1"/>
  <c r="P141" i="16"/>
  <c r="K141" i="16" s="1"/>
  <c r="J141" i="16" s="1"/>
  <c r="Z141" i="16"/>
  <c r="AA141" i="16" s="1"/>
  <c r="P153" i="16"/>
  <c r="K153" i="16" s="1"/>
  <c r="J153" i="16" s="1"/>
  <c r="Z153" i="16"/>
  <c r="AA153" i="16" s="1"/>
  <c r="AD176" i="16"/>
  <c r="AD180" i="16"/>
  <c r="J1" i="11" l="1"/>
  <c r="AD1" i="16"/>
  <c r="K1" i="6"/>
  <c r="AE153" i="11"/>
  <c r="AC153" i="11"/>
  <c r="K1" i="11"/>
  <c r="G1" i="5"/>
  <c r="J3" i="16"/>
  <c r="J1" i="16" s="1"/>
  <c r="K1" i="16"/>
  <c r="AA1" i="16"/>
  <c r="Y1" i="16" s="1"/>
  <c r="AE144" i="11"/>
  <c r="AC144" i="11"/>
  <c r="AE155" i="11"/>
  <c r="AC155" i="11"/>
  <c r="AB1" i="11"/>
  <c r="AE3" i="11"/>
  <c r="AC3" i="11"/>
  <c r="AE137" i="11"/>
  <c r="AC137" i="11"/>
  <c r="AA1" i="11"/>
  <c r="K1" i="9"/>
  <c r="K1" i="3"/>
  <c r="K1" i="7"/>
  <c r="J4" i="7"/>
  <c r="J1" i="7" s="1"/>
  <c r="AC142" i="11"/>
  <c r="AE142" i="11"/>
  <c r="AC1" i="11" l="1"/>
  <c r="AE1" i="11"/>
  <c r="Y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245" authorId="0" shapeId="0" xr:uid="{00000000-0006-0000-0100-000002000000}">
      <text>
        <r>
          <rPr>
            <sz val="10"/>
            <color rgb="FF000000"/>
            <rFont val="Arial"/>
            <scheme val="minor"/>
          </rPr>
          <t>PEDIDO DAMASO</t>
        </r>
      </text>
    </comment>
    <comment ref="W246" authorId="0" shapeId="0" xr:uid="{00000000-0006-0000-0100-000001000000}">
      <text>
        <r>
          <rPr>
            <sz val="10"/>
            <color rgb="FF000000"/>
            <rFont val="Arial"/>
            <scheme val="minor"/>
          </rPr>
          <t>PEDIDO ZAMORA CENTRO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tc={79d7d489-b81c-4f82-bca4-380367c3b4ae}</author>
  </authors>
  <commentList>
    <comment ref="R38" authorId="0" shapeId="0" xr:uid="{79D7D489-B81C-4F82-BCA4-380367C3B4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ojo la ultima vez la enviaron mal</t>
      </text>
    </comment>
  </commentList>
</comments>
</file>

<file path=xl/sharedStrings.xml><?xml version="1.0" encoding="utf-8"?>
<sst xmlns="http://schemas.openxmlformats.org/spreadsheetml/2006/main" count="10580" uniqueCount="413">
  <si>
    <t>LLEGO</t>
  </si>
  <si>
    <t>Articulo</t>
  </si>
  <si>
    <t>Nombre</t>
  </si>
  <si>
    <t>UXC</t>
  </si>
  <si>
    <t>Subfamilia</t>
  </si>
  <si>
    <t>SN</t>
  </si>
  <si>
    <t>Categoria</t>
  </si>
  <si>
    <t>CN</t>
  </si>
  <si>
    <t>CostoCIVA</t>
  </si>
  <si>
    <t>CostoXCaja</t>
  </si>
  <si>
    <t>$Pedido</t>
  </si>
  <si>
    <t>SumaPedido</t>
  </si>
  <si>
    <t>10VentasG</t>
  </si>
  <si>
    <t>10ExistenciaG</t>
  </si>
  <si>
    <t>PedidoLPD</t>
  </si>
  <si>
    <t>30VentasG</t>
  </si>
  <si>
    <t>30ExistenciasG</t>
  </si>
  <si>
    <t>PedMorelia</t>
  </si>
  <si>
    <t>50VentasG</t>
  </si>
  <si>
    <t>50ExistenciaG</t>
  </si>
  <si>
    <t>PedidoZam</t>
  </si>
  <si>
    <t>ExCEDIS</t>
  </si>
  <si>
    <t>ValorVentaG</t>
  </si>
  <si>
    <t>ValorExistenciaG</t>
  </si>
  <si>
    <t>10Actual15</t>
  </si>
  <si>
    <t>10Actual30R</t>
  </si>
  <si>
    <t>10Anterior15</t>
  </si>
  <si>
    <t>10Anterior30R</t>
  </si>
  <si>
    <t>10ExistenciaWC</t>
  </si>
  <si>
    <t>40Actual15</t>
  </si>
  <si>
    <t>40Actual30R</t>
  </si>
  <si>
    <t>40Anterior15</t>
  </si>
  <si>
    <t>40Anterior30R</t>
  </si>
  <si>
    <t>40ExistenciaWC</t>
  </si>
  <si>
    <t>42Actual15</t>
  </si>
  <si>
    <t>42Actual30R</t>
  </si>
  <si>
    <t>42Anterior15</t>
  </si>
  <si>
    <t>42Anterior30R</t>
  </si>
  <si>
    <t>42ExistenciaWC</t>
  </si>
  <si>
    <t>44Actual15</t>
  </si>
  <si>
    <t>44Actual30R</t>
  </si>
  <si>
    <t>44Anterior15</t>
  </si>
  <si>
    <t>44Anterior30R</t>
  </si>
  <si>
    <t>44ExistenciaWC</t>
  </si>
  <si>
    <t>30Actual15</t>
  </si>
  <si>
    <t>30Actual30R</t>
  </si>
  <si>
    <t>30Anterior15</t>
  </si>
  <si>
    <t>30Anterior30R</t>
  </si>
  <si>
    <t>30ExistenciaWC</t>
  </si>
  <si>
    <t>32Actual15</t>
  </si>
  <si>
    <t>32Actual30R</t>
  </si>
  <si>
    <t>32Anterior15</t>
  </si>
  <si>
    <t>32Anterior30R</t>
  </si>
  <si>
    <t>32ExistenciaWC</t>
  </si>
  <si>
    <t>50Actual15</t>
  </si>
  <si>
    <t>50Actual30R</t>
  </si>
  <si>
    <t>50Anterior15</t>
  </si>
  <si>
    <t>50Anterior30R</t>
  </si>
  <si>
    <t>50ExistenciaWC</t>
  </si>
  <si>
    <t>54Actual15</t>
  </si>
  <si>
    <t>54Actual30R</t>
  </si>
  <si>
    <t>54Anterior15</t>
  </si>
  <si>
    <t>54Anterior30R</t>
  </si>
  <si>
    <t>54ExistenciaWC</t>
  </si>
  <si>
    <t>SKWINKLES SALSAGHETI SANDIA/12</t>
  </si>
  <si>
    <t>EFFEM MEXICO INC. Y COMPAÑÍAS EN N.C DE CV</t>
  </si>
  <si>
    <t>* DESC 500GR GRANILLO SEMIAMARGO/ TURIN</t>
  </si>
  <si>
    <t>MATRE MEXICO S DE RL DE CV</t>
  </si>
  <si>
    <t>PRODUCTOS A ELIMINAR</t>
  </si>
  <si>
    <t>CH ORBIT 4 S MENTA / 40</t>
  </si>
  <si>
    <t>CHICLES</t>
  </si>
  <si>
    <t>PANZON LUCAS SANDIA CHAMOY /10</t>
  </si>
  <si>
    <t>* DESC 5500GR GRANILLO CHOC BLANCO/ TURIN</t>
  </si>
  <si>
    <t>CHOC SNICKERS /6</t>
  </si>
  <si>
    <t>CHOCOLATES</t>
  </si>
  <si>
    <t>* DESC 5500GR GRANILLO CHOC LECHE / TURIN</t>
  </si>
  <si>
    <t>* DESC CHOC CAJA SV M&amp;M 82.8GR MARS</t>
  </si>
  <si>
    <t>CH ORBIT 4 S HIERBABUENA / 40</t>
  </si>
  <si>
    <t>* DESC CHOC CAJITA MINIS 26.5 GR /2 MARS</t>
  </si>
  <si>
    <t>GUSANO LUCAS CHAMOY EXH /10</t>
  </si>
  <si>
    <t>* DESC CHOC M&amp;M S FUDGE BROWNIE /6</t>
  </si>
  <si>
    <t>CHOC MILKY WAY /6</t>
  </si>
  <si>
    <t>CH ORBIT 4 S POLAR MINT 4 S / 40</t>
  </si>
  <si>
    <t>* DESCONTINUADO</t>
  </si>
  <si>
    <t>EFFEM MEXICO INC. Y COMPAÑÍA S EN N.C DE CV</t>
  </si>
  <si>
    <t>CH ORBIT 4 S FRESA / 40</t>
  </si>
  <si>
    <t>SKITTLES ORIGINAL /10</t>
  </si>
  <si>
    <t>MUECAS LUCAS CHAMOY EXH /10</t>
  </si>
  <si>
    <t>**</t>
  </si>
  <si>
    <t>CH WRIGLEY S WINTERFRESH 5 S / 20</t>
  </si>
  <si>
    <t>MUECAS LUCAS CEREZA EXH /10</t>
  </si>
  <si>
    <t>SKWINKLES CHAMOY EXH /12</t>
  </si>
  <si>
    <t>***TURIN COBERTURA PASTEL 1KG</t>
  </si>
  <si>
    <t>***TURIN COCOA ALCALINA 1 KG</t>
  </si>
  <si>
    <t>CHOC M&amp;M S PEANUT /6</t>
  </si>
  <si>
    <t>***TURIN SNACKS ARANDANO GRANEL 2KG</t>
  </si>
  <si>
    <t>MUECAS LUCAS SANDIA EXH /10</t>
  </si>
  <si>
    <t>500 GR  SNACKS ALMENDRA/ TURIN</t>
  </si>
  <si>
    <t>G INDIVIDUALES</t>
  </si>
  <si>
    <t>MUECAS LUCAS MANGO EXH /10</t>
  </si>
  <si>
    <t>500 GR CHOC OBSCURO FRANCE / MARS</t>
  </si>
  <si>
    <t>CHOC M&amp;M S PLAIN /6</t>
  </si>
  <si>
    <t>500 GR COCOA NATURAL/ TURIN</t>
  </si>
  <si>
    <t>500 GR CONF AMARGO 70% / TURIN</t>
  </si>
  <si>
    <t>SKWINKLES SANDIA C/CHILE RELLENOS /12</t>
  </si>
  <si>
    <t>SKWINKLOTE SANDIA  (240G) /6</t>
  </si>
  <si>
    <t>500 GR CONF BLANCO/ TURIN</t>
  </si>
  <si>
    <t>500 GR CONF CLARO / TURIN</t>
  </si>
  <si>
    <t>MUECAS LUCAS PEPINO EXH /10</t>
  </si>
  <si>
    <t>SKITTLES WILDBERRIES /10</t>
  </si>
  <si>
    <t>500 GR CONF SEMIAMARGO/ TURIN</t>
  </si>
  <si>
    <t>SKWINKLES PIÑA/TAM RELLENO /12</t>
  </si>
  <si>
    <t>500 GR SNACKS ARANDANO/ TURIN</t>
  </si>
  <si>
    <t>EXHIBIDOR VARIETY PACK/14 630.6GR</t>
  </si>
  <si>
    <t>SKWINKLES MANGO CHAMOY ENCHILADO /12</t>
  </si>
  <si>
    <t>500 GR SNACKS PASITA/ TURIN</t>
  </si>
  <si>
    <t>CH HUBBA BUBBA ORIGINAL / 6</t>
  </si>
  <si>
    <t>* DESC EXHIBIDOR VARIETY PACK /14 656.2</t>
  </si>
  <si>
    <t>MIX SOCCER</t>
  </si>
  <si>
    <t>EXH SKWINKLES CHUNKS MANGO 270GR/ 6</t>
  </si>
  <si>
    <t>BABY LUCAS CHAMOY EXH /10</t>
  </si>
  <si>
    <t>CHOC SNICKERS SNACK 21.5GR /11</t>
  </si>
  <si>
    <t>CH HUBBA BUBBA GRAPE / 6</t>
  </si>
  <si>
    <t>CH WRIGLEY S DOUBLEMINT /20</t>
  </si>
  <si>
    <t>BABY LUCAS MANGO EXH /10</t>
  </si>
  <si>
    <t>BOMVASO LUCAS LIMON /10 LUCAS</t>
  </si>
  <si>
    <t>CH HUBBA BUBBA FRESA  / 6 MARS</t>
  </si>
  <si>
    <t>CHOC SNICKERS ALMOND 260G / 6</t>
  </si>
  <si>
    <t>BOMVASO LUCAS TAMARINDO/10</t>
  </si>
  <si>
    <t>MUECAS LUCAS TAMARINDO EXH /10</t>
  </si>
  <si>
    <t>CAJA SNICKERS MINIS 81GR / MARS</t>
  </si>
  <si>
    <t>M&amp;M MINIS TUBO 180GR/6</t>
  </si>
  <si>
    <t>CAJA CONEJO SV 80GR /MARS</t>
  </si>
  <si>
    <t>NAVIDAD</t>
  </si>
  <si>
    <t>VIT CHOC SNICKERS MINIATURA /45</t>
  </si>
  <si>
    <t>CAJA LARGA M&amp;M SV 103.5GR / MARS</t>
  </si>
  <si>
    <t>CAJA REGALO SNK-MW 70GR/ MARS</t>
  </si>
  <si>
    <t>CHOC CONEJO MINI  (120 GR) / 12 TURIN</t>
  </si>
  <si>
    <t>CHOCOLATES TURIN S.A. DE C.V.</t>
  </si>
  <si>
    <t>CAJA REGALO SV SNK-MW 105GR MARS</t>
  </si>
  <si>
    <t>CHOC BAILEYS TUBO 180GR/ TURIN</t>
  </si>
  <si>
    <t>CAJA REGALO TURIN 100GR /MARS</t>
  </si>
  <si>
    <t>SKWINKLES SANDIA PA COMPARTIR 420GR /6 MARS</t>
  </si>
  <si>
    <t>EXH SKWINKLES CHUNKS SANDIA  270GR/ 6</t>
  </si>
  <si>
    <t>CH BUBBLE SPLASH FRESA /45</t>
  </si>
  <si>
    <t>CHOC CONEJO 200gr/ 10 TURIN</t>
  </si>
  <si>
    <t>PRODUCTOS CON BAJA ROTACION</t>
  </si>
  <si>
    <t>CORAZON M&amp;M &amp; SKITTLES 100GR / MARS</t>
  </si>
  <si>
    <t>CH BUBBLE SPLASH TUTTI FRUTTI/45</t>
  </si>
  <si>
    <t>GUSANO LUCAS TAMARINDO EXH /10</t>
  </si>
  <si>
    <t>CHOC JOSE CUERVO TUBO 180GR 2786</t>
  </si>
  <si>
    <t>CHOC BAILEYS BLS 120GR TURIN 3055</t>
  </si>
  <si>
    <t>REGALITO M&amp;M &amp; SKITTLES 39GR / MARS</t>
  </si>
  <si>
    <t>CH HUBBA BUBBA SOUR  340.20GR/ 6</t>
  </si>
  <si>
    <t>CHOC CARAJILLO TUBO 180GR TURIN</t>
  </si>
  <si>
    <t>CH HUBBA BUBBA TRIPLE TREAT</t>
  </si>
  <si>
    <t>CH WRIGLEYS DOUBLEMINT15S/10</t>
  </si>
  <si>
    <t>CHOC TUBO JOHNIE WALKER 180GR / 1 TURIN</t>
  </si>
  <si>
    <t>CHOC SIN AZUCAR (288G/  18 TURIN</t>
  </si>
  <si>
    <t>CHOC TEQUILA TUBO 1800 180GR</t>
  </si>
  <si>
    <t>CHOC CONEJO (400GR) / 20</t>
  </si>
  <si>
    <t>CHOC MILKY WAY SNACK 242 GR / 11</t>
  </si>
  <si>
    <t>LUCAS GOMITAS SANDIA 240GR/ 6 MARS</t>
  </si>
  <si>
    <t>CH ORBIT 8 S MENTA / 12 MARS</t>
  </si>
  <si>
    <t>VIT CHOC CONEJO 600GR/30 TURIN</t>
  </si>
  <si>
    <t>CH ORBIT FRESA 14 S / 12</t>
  </si>
  <si>
    <t>CH ORBIT MENTA 14 S /12</t>
  </si>
  <si>
    <t>CH ORBIT MENTA YERBA 14 / 12</t>
  </si>
  <si>
    <t>CHOC BAILEYS AVELL TUBO 180GR / 1 TURIN</t>
  </si>
  <si>
    <t>CH ORBIT POLAR MINT 14 S / 12</t>
  </si>
  <si>
    <t>LUCAS GOMITAS MANGO ENCHILADO 240GR/ 6 MARS</t>
  </si>
  <si>
    <t>CHOC CONEJO (480 GR) / 24</t>
  </si>
  <si>
    <t>CHOC AMARGO 70% CACAO 288GR / 18 TURIN</t>
  </si>
  <si>
    <t>CHOC BAILEYS 80GR BLS TURIN</t>
  </si>
  <si>
    <t>CHOC CEREZA TUBO 180GR  TURIN</t>
  </si>
  <si>
    <t>VIT CHOC BAILEYS 270GR TURIN 2934</t>
  </si>
  <si>
    <t>CHOC BAILEYS FRESA  80GR BLS TURIN</t>
  </si>
  <si>
    <t>CHOC BAILEYS FRESA TUBO 180GR/ TURIN</t>
  </si>
  <si>
    <t>EST CHOC BAILEYS 120GR/ 12 TURIN</t>
  </si>
  <si>
    <t>SKWINKLES CHUNKS SANDIA 130GR/</t>
  </si>
  <si>
    <t>CHOC TURIN ALMEN ZERO 288GR/18 MARS</t>
  </si>
  <si>
    <t>* DESC CHOC CON LECHE TURIN 40GR</t>
  </si>
  <si>
    <t>CORAZON LATA 100GR / TURIN</t>
  </si>
  <si>
    <t>TABLILLA ZERO ALMENDRA 100GR TURIN</t>
  </si>
  <si>
    <t>TURIN MARQUETA SEMIAMARGA 1 KG</t>
  </si>
  <si>
    <t>CHOC CONEJOS MINI TUBO 200GR TURIN</t>
  </si>
  <si>
    <t>CHOC JOSE CUERVO BLS 120G 3098 TURIN</t>
  </si>
  <si>
    <t>EST CARAJILLO 120GR /15 TURIN</t>
  </si>
  <si>
    <t>CHOC M&amp;M S GALLETA /6</t>
  </si>
  <si>
    <t>CHOC TUBO ZERO 145GR / 1 TURIN</t>
  </si>
  <si>
    <t>LUCAS GOMITAS MANGO ENCHILADO 130GR MARS</t>
  </si>
  <si>
    <t>IND CH HUBBA BUBBA SURTIDO / 1</t>
  </si>
  <si>
    <t>VIT CHOC JOSE CUERVO ESPECIAL 270GR 2837 TURIN</t>
  </si>
  <si>
    <t>CHOC MILKY WAY MINIS BOLSA 136G / 16</t>
  </si>
  <si>
    <t>SKWINKLES CHUNKS 130GR/ 1</t>
  </si>
  <si>
    <t>PAL LUCAS LENWAS SANDIA 560GR/ 40</t>
  </si>
  <si>
    <t>CHOC MINUIT MINT TUBO (145 G) / TURIN</t>
  </si>
  <si>
    <t>VIT CHOC MILKY WAY MINIATURA / 45</t>
  </si>
  <si>
    <t>VIT CH ORBIT 2´S SURTIDO /100 MARS</t>
  </si>
  <si>
    <t>CHOC SNICKERS MINIS BOLSA 144G / 16</t>
  </si>
  <si>
    <t>EST CHOC BAILEYS MIX 120GR/ 12 TURIN</t>
  </si>
  <si>
    <t>IND CHOC SNICKERS 48.7GR</t>
  </si>
  <si>
    <t>CHOC TABLILLA EXOTICA AVELLANA 100GR TURIN</t>
  </si>
  <si>
    <t>PAL LUCAS LENWAS MANGO 560GR/ 40</t>
  </si>
  <si>
    <t>TURIN COCOA NATURAL  BOLSA 1KG</t>
  </si>
  <si>
    <t>VIT M&amp;M MINIS 215.6 /44</t>
  </si>
  <si>
    <t>CHOC TURIN EXOTICAS NUEZ 18GR/18</t>
  </si>
  <si>
    <t>IND SKWINKLES SALSAGHETI SANDIA 24GR</t>
  </si>
  <si>
    <t>CHOC TURIN MASTERPIECES 80GR/</t>
  </si>
  <si>
    <t>LUCAS GOMITAS SANDIA ENCHILADA 130GR</t>
  </si>
  <si>
    <t>IND CH WRIGLEY S WINTERFRESH 5 S / 1</t>
  </si>
  <si>
    <t>* DESC CHOC REGALO CHICO SV M&amp;M 34GR MARS</t>
  </si>
  <si>
    <t>TABLILLA CHOC SIN AZUCAR (100G)/ TURIN</t>
  </si>
  <si>
    <t>IND CHOC MILKY WAY 48 GR MARS</t>
  </si>
  <si>
    <t>EST MASTERPIECES ZERO 96GR / TURIN</t>
  </si>
  <si>
    <t>PAL LUCAS LENWAS SURTIDA 840GR/60</t>
  </si>
  <si>
    <t>IND CH HUBBA BUBBA TRIPLE TREAT /1</t>
  </si>
  <si>
    <t>IND SKITTLES ORIGINAL 24GR</t>
  </si>
  <si>
    <t>IND  CHOC SNICKERS ALMOND 43 GR / 1</t>
  </si>
  <si>
    <t>IND CHOC M&amp;M PEANUT (44.3G)</t>
  </si>
  <si>
    <t>IND  SKWINKLES CHUNKS 45GR</t>
  </si>
  <si>
    <t>IND SKWINKLOTE 40GR</t>
  </si>
  <si>
    <t>IND CHOC M&amp;M PLAIN (43.8G)</t>
  </si>
  <si>
    <t>IND CH ORBIT HIERBABUENA 14 (26.6 GR)</t>
  </si>
  <si>
    <t>TABLILLA AMARGO 47% CACAO (150G)/1 TURIN</t>
  </si>
  <si>
    <t>IND CH ORBIT MENTA WRIGLEYS /8´S</t>
  </si>
  <si>
    <t>IND CH WRIGLEY S DOUBLEMINT / 1</t>
  </si>
  <si>
    <t>VIT HUEVITOS ROMPOPE 600GR / TURIN</t>
  </si>
  <si>
    <t>IND CHICLE ORBIT FRESA 14´S (26.6 G)</t>
  </si>
  <si>
    <t>IND CHOC BAILEYS 30 G / TURIN</t>
  </si>
  <si>
    <t>IND CHOC M&amp;M FUDGE BROWNIE  ( 40 GR )</t>
  </si>
  <si>
    <t>IND CHOC MASTERPIECES AVELLANA 30 G / TURIN</t>
  </si>
  <si>
    <t>TABLILLA AMARGO 100GR TURIN</t>
  </si>
  <si>
    <t>TABLILLA EXOTICAS NUEZ 100GR TURIN</t>
  </si>
  <si>
    <t>IND CHOC TURIN BAILEYS 30 G / 1</t>
  </si>
  <si>
    <t>IND SKWINKLES SALSAGHETI SANDIA 70GR</t>
  </si>
  <si>
    <t>PAL LUCAS LENWAS SANDIA 140G/10</t>
  </si>
  <si>
    <t>IND SKWINKLOTE SANDIA ENCHILADA</t>
  </si>
  <si>
    <t>TABLILLA CHOC CACAO 70% 90GR/ TURIN</t>
  </si>
  <si>
    <t>500 GR COCOA ALCALINA/ TURIN</t>
  </si>
  <si>
    <t>* DESC CHOC REGALO CHICO SV TURIN 40GR MARS</t>
  </si>
  <si>
    <t>PAL LUCAS LENWAS MANGO 140G/10</t>
  </si>
  <si>
    <t>* DESC CHOC TUBO 70% CACAO 145GR / 1 TURIN</t>
  </si>
  <si>
    <t>TURIN CONF AMARGO 70% BOLSA 6KG</t>
  </si>
  <si>
    <t>TURIN GRANILLO CHOC LECHE 6KG CUBETA</t>
  </si>
  <si>
    <t>SKITTLES ORIGINAL /24</t>
  </si>
  <si>
    <t>TURIN CONF BLANCO 16KG</t>
  </si>
  <si>
    <t>TURIN CHOC BAILEYS 360G / 12</t>
  </si>
  <si>
    <t>TURIN CONF SEMIAMARGO 16KG</t>
  </si>
  <si>
    <t>TURIN GRANILLO CHOC BLANCO 6KG CUBETA</t>
  </si>
  <si>
    <t>TURIN CHOC MASTERPIECES AVELLANA 360G / 12</t>
  </si>
  <si>
    <t>* DESC CHOC MILKY WAY REGALO (44 GR) / MAR´S</t>
  </si>
  <si>
    <t>***TURIN CONF SEMI AMARGO 500GR</t>
  </si>
  <si>
    <t>* DESC CHOC LATA ESFERA M&amp;MS 17 GR / 1</t>
  </si>
  <si>
    <t>* IND CHOC CONEJO BLS (20GR)</t>
  </si>
  <si>
    <t>TURIN  GRANILLO SEMIAMARGO 6KG CUBETA</t>
  </si>
  <si>
    <t>CHOC M&amp;M PLAIN MEGA BAG 120 GR</t>
  </si>
  <si>
    <t>CHOC M&amp;M PEANUT MEGA BAG 120 GR</t>
  </si>
  <si>
    <t>* CHOC TUBO 70% CACAO 175GR / 1 TURIN</t>
  </si>
  <si>
    <t>CHOC TURIN AMARGO 70% CACAO 100GR/1</t>
  </si>
  <si>
    <t>CHOC TURIN ZERO SUGAR ALMENDRA 324GR</t>
  </si>
  <si>
    <t>CHOC ZERO SUGAR MASTERPIECES 120GR</t>
  </si>
  <si>
    <t>* DESC CHOC CAJA MARCO M&amp;M (102GR)/1</t>
  </si>
  <si>
    <t>* DESC CHOC BAILEYS G15 (150G) /1 TURIN</t>
  </si>
  <si>
    <t>* DESC CHOC JOSE CUERVO G15 (150GR) / 1 T</t>
  </si>
  <si>
    <t>* DESC CHOC OBSCURO FRANCE 16KG/ MARS</t>
  </si>
  <si>
    <t>* DESC CHOC M&amp;M S REGALITO / 17G</t>
  </si>
  <si>
    <t>***COBERTURA TOPPER DOLCEZZA 1KG TURIN</t>
  </si>
  <si>
    <t>TURIN CONF CLARO 16KG</t>
  </si>
  <si>
    <t>* DESC CHOC PREMIUM SAN VALENTIN 250GR/ TURIN</t>
  </si>
  <si>
    <t>* DESC SKWINKLOTE /6</t>
  </si>
  <si>
    <t>* DESC CHOC MILKYWAY REGALO 44GR/ EFFEM</t>
  </si>
  <si>
    <t>PANZON LUCAS ACIDITO /10</t>
  </si>
  <si>
    <t>MUECAS LUCAS ACIDITO EXH /10</t>
  </si>
  <si>
    <t>***</t>
  </si>
  <si>
    <t>***TURIN SNACKS PASITA GRANEL 2KG</t>
  </si>
  <si>
    <t>GOMITAS SKITTLES MORAS (50GR)/24 MARS</t>
  </si>
  <si>
    <t>GOMITAS SKITTLES ORIGINAL (50GR)/24 MARS</t>
  </si>
  <si>
    <t>CHOC MASTERPIECES  ZERO BLS 67.2</t>
  </si>
  <si>
    <t>**ELIMINARCHOC MILKYWAY SNACK 22GR/ 24 EFFEM</t>
  </si>
  <si>
    <t>CH ORBIT 8 S FRESA / 12</t>
  </si>
  <si>
    <t>***COBERTURA SEMIAMARGO  1 KG / 1 MARS</t>
  </si>
  <si>
    <t>* DESC CHOC BAILEYS TUBO 200GR 2589 TURI</t>
  </si>
  <si>
    <t>CHOC BAILEYS DISPLAY 30GR/12 TURIN</t>
  </si>
  <si>
    <t>***TURIN CONF BLANCO 8KG</t>
  </si>
  <si>
    <t>***TURIN COCOA NATURAL 5KG</t>
  </si>
  <si>
    <t>***TURIN CONF SEMI AMARGO 8KG</t>
  </si>
  <si>
    <t>***TURIN GRANILLO SEMI AMARGO 3KG</t>
  </si>
  <si>
    <t>**COBERTURA DE HELADO 20 KG / 1 MARS</t>
  </si>
  <si>
    <t>***TURIN GRANILLO LECHE 3KG</t>
  </si>
  <si>
    <t>***COBERTURA DE HELADO 500GR / 1 MARS</t>
  </si>
  <si>
    <t>***TURIN SNACKS ALMENDRA GRANEL 2KG</t>
  </si>
  <si>
    <t>***TURIN CHISPA SEMIAMARGA 1KG BOLSA</t>
  </si>
  <si>
    <t>TURIN TABLILLA SIN AZUCAR 100G</t>
  </si>
  <si>
    <t>***TURIN COBERTURA HELADO CUB 1 KG</t>
  </si>
  <si>
    <t>TABLILLA CHOC CACAO 70% 90G 70% DE QUE?</t>
  </si>
  <si>
    <t>TABLILLA ZERO ALMENDRA100G TURIN</t>
  </si>
  <si>
    <t>***BOMVASO LUCAS LIMON /10 LUCAS</t>
  </si>
  <si>
    <t>***CH HUBBA BUBBA SOUR  340.20GR/ 6</t>
  </si>
  <si>
    <r>
      <rPr>
        <sz val="10"/>
        <color theme="1"/>
        <rFont val="Arial"/>
      </rPr>
      <t xml:space="preserve">CHOC CONEJO 200gr/ </t>
    </r>
    <r>
      <rPr>
        <b/>
        <sz val="10"/>
        <color rgb="FFFF0000"/>
        <rFont val="Arial"/>
      </rPr>
      <t>12</t>
    </r>
    <r>
      <rPr>
        <sz val="10"/>
        <color theme="1"/>
        <rFont val="Arial"/>
      </rPr>
      <t xml:space="preserve"> TURIN</t>
    </r>
  </si>
  <si>
    <r>
      <rPr>
        <sz val="10"/>
        <color theme="1"/>
        <rFont val="Arial"/>
      </rPr>
      <t xml:space="preserve">CHOC SIN AZUCAR (288G/  </t>
    </r>
    <r>
      <rPr>
        <b/>
        <sz val="10"/>
        <color rgb="FFFF0000"/>
        <rFont val="Arial"/>
      </rPr>
      <t>16</t>
    </r>
    <r>
      <rPr>
        <sz val="10"/>
        <color theme="1"/>
        <rFont val="Arial"/>
      </rPr>
      <t xml:space="preserve"> TURIN</t>
    </r>
  </si>
  <si>
    <t>CHOC TURIN ALMEN ZERO 16G/18 MARS</t>
  </si>
  <si>
    <t>***VIT M&amp;M MINIS 215.6 /44</t>
  </si>
  <si>
    <t>5zam</t>
  </si>
  <si>
    <t>***VIT CH ORBIT 2´S SURTIDO /100 MARS</t>
  </si>
  <si>
    <t>SKWINKLES CHUNKS MANGO 130GR/ 1</t>
  </si>
  <si>
    <t>***BOMVASO LUCAS TAMARINDO/10</t>
  </si>
  <si>
    <t>***TABLILLA EXOTICAS NUEZ 100GR TURIN</t>
  </si>
  <si>
    <t>#N/D</t>
  </si>
  <si>
    <t>***VIT CHOC JOSE CUERVO ESPECIAL 270GR 2837 TURIN</t>
  </si>
  <si>
    <t>TABLILLA CHOC SEMIAMARGO 44% CACAO 150/ TURIN</t>
  </si>
  <si>
    <t>CHOCO MIX SN/MW/TX/3MS 211.8G /26 MARS</t>
  </si>
  <si>
    <t>***CH BUBBLE SPLASH TUTTI FRUTTI/45</t>
  </si>
  <si>
    <t>***CH BUBBLE SPLASH FRESA /45</t>
  </si>
  <si>
    <t>**SKITTLES ORIGINAL /24</t>
  </si>
  <si>
    <t>15ZAM</t>
  </si>
  <si>
    <t>5ZAM</t>
  </si>
  <si>
    <t>favor de pedir son pedido especial</t>
  </si>
  <si>
    <t>2ZAM</t>
  </si>
  <si>
    <t>5MA</t>
  </si>
  <si>
    <t>5ma</t>
  </si>
  <si>
    <t>3ma</t>
  </si>
  <si>
    <t>exis real</t>
  </si>
  <si>
    <t>compra pend</t>
  </si>
  <si>
    <t>traspaso pend</t>
  </si>
  <si>
    <t>ExistenciaCajas</t>
  </si>
  <si>
    <t>Excedente</t>
  </si>
  <si>
    <t>p. venta dia</t>
  </si>
  <si>
    <t>dias imv</t>
  </si>
  <si>
    <t>Clave producto</t>
  </si>
  <si>
    <t>Descripcion del producto</t>
  </si>
  <si>
    <t>Exist. Actual</t>
  </si>
  <si>
    <t>Venta junio</t>
  </si>
  <si>
    <t>Exist. Cja. Actual</t>
  </si>
  <si>
    <t>Exist. Fisica</t>
  </si>
  <si>
    <t>ValorTotalJunio</t>
  </si>
  <si>
    <t>Valor Existencia</t>
  </si>
  <si>
    <t>Venta julio</t>
  </si>
  <si>
    <t>Venta agosto</t>
  </si>
  <si>
    <t>Venta septiembre</t>
  </si>
  <si>
    <t>Venta octubre</t>
  </si>
  <si>
    <t>Venta noviembre</t>
  </si>
  <si>
    <t>Venta diciembre</t>
  </si>
  <si>
    <t>Venta TOTAL</t>
  </si>
  <si>
    <t>SKWINKLOTE SANDIA (240G) /6</t>
  </si>
  <si>
    <t>CH ORBIT 4 S HIERBABUENA /40</t>
  </si>
  <si>
    <t>***TURIN CONF SEMIAMARGO 16KG</t>
  </si>
  <si>
    <t>EXH SKWINKLES CHUNKS SANDIA 270GR/ 6</t>
  </si>
  <si>
    <t>CHOC BAILEYS FRESA 80GR BLS TURIN</t>
  </si>
  <si>
    <t>10VtaWin</t>
  </si>
  <si>
    <t>10VtaGlobal</t>
  </si>
  <si>
    <t>10ExisKepler</t>
  </si>
  <si>
    <t>10ExisGlobal</t>
  </si>
  <si>
    <t>Excedentes</t>
  </si>
  <si>
    <t>m&amp;m crema de cacahuate /6</t>
  </si>
  <si>
    <t>Descripción</t>
  </si>
  <si>
    <t>Reporte de existencia por productos</t>
  </si>
  <si>
    <t>PAQ*</t>
  </si>
  <si>
    <t>CJA</t>
  </si>
  <si>
    <t>CH HUBBA BUBBA FRESA / 6 MARS</t>
  </si>
  <si>
    <t>PZA*</t>
  </si>
  <si>
    <t>PAQ</t>
  </si>
  <si>
    <t>CHOC SIN AZUCAR (288G/ 18 TURIN</t>
  </si>
  <si>
    <t>BTO</t>
  </si>
  <si>
    <t>CHOCO MIX SNK/MW 211.8G /26 MARS</t>
  </si>
  <si>
    <t>2ph</t>
  </si>
  <si>
    <t>500*</t>
  </si>
  <si>
    <t>CUB</t>
  </si>
  <si>
    <t>CHOC CONEJO MINI (120 GR) / 12 TURIN</t>
  </si>
  <si>
    <t>GUSANO LUCAS ACIDITO EXH /10</t>
  </si>
  <si>
    <t>2ma</t>
  </si>
  <si>
    <t>CH HUBBA BUBBA SOUR 340.20GR/ 6</t>
  </si>
  <si>
    <t>2zam</t>
  </si>
  <si>
    <t>CHOC CEREZA TUBO 180GR TURIN</t>
  </si>
  <si>
    <t>***COBERTURA SEMIAMARGO 1 KG / 1 MARS</t>
  </si>
  <si>
    <t>***TURIN CONF BLANCO 16KG</t>
  </si>
  <si>
    <t>TURIN COCOA NATURAL 5KG</t>
  </si>
  <si>
    <t>TURIN GRANILLO SEMIAMARGO 6KG CUBETA</t>
  </si>
  <si>
    <t>***TURIN MARQUETA SEMIAMARGA 1 KG</t>
  </si>
  <si>
    <t>***TURIN COCOA NATURAL BOLSA 1KG</t>
  </si>
  <si>
    <t>KG*</t>
  </si>
  <si>
    <t>CORAZON M&amp;M &amp; SKITTLES 100 GR/ MARS</t>
  </si>
  <si>
    <t>EST CHOC BAILEYS MIX 120 GR/ 12 TURIN</t>
  </si>
  <si>
    <t>Pz/Paq</t>
  </si>
  <si>
    <t>Pz/Cja</t>
  </si>
  <si>
    <t>Unidad</t>
  </si>
  <si>
    <t>Rotacion</t>
  </si>
  <si>
    <t>Exist. Pieza</t>
  </si>
  <si>
    <t>Exist. Paquete</t>
  </si>
  <si>
    <t>Exist. Caja</t>
  </si>
  <si>
    <t>Venta 2026-06-23…2026-07-14</t>
  </si>
  <si>
    <t>Costo 2026-06-23…2026-07-14</t>
  </si>
  <si>
    <t>Venta paquetes</t>
  </si>
  <si>
    <t>Venta cajas</t>
  </si>
  <si>
    <t>Dias cobertura</t>
  </si>
  <si>
    <t>Venta anterior</t>
  </si>
  <si>
    <t>Var %</t>
  </si>
  <si>
    <t>PZA</t>
  </si>
  <si>
    <t>EFFEM MEXICO INC Y COMPAÑIA EN</t>
  </si>
  <si>
    <t>alta</t>
  </si>
  <si>
    <t>media</t>
  </si>
  <si>
    <t>baja</t>
  </si>
  <si>
    <t>10VtaTotal</t>
  </si>
  <si>
    <t>5PH</t>
  </si>
  <si>
    <t>Venta 2026-07-13…2026-07-28</t>
  </si>
  <si>
    <t>Costo 2026-07-13…2026-07-28</t>
  </si>
  <si>
    <t>3PH</t>
  </si>
  <si>
    <t>CHOC M&amp;M S CREMA DE CACAHUATE /6</t>
  </si>
  <si>
    <t>TURIN COCOA NATURAL BOLSA 1KG</t>
  </si>
  <si>
    <t>IND CHOC SNICKERS ALMOND 43 GR / 1</t>
  </si>
  <si>
    <t>IND SKWINKLES CHUNKS 45GR</t>
  </si>
  <si>
    <t>IND CHOC M&amp;M FUDGE BROWNIE ( 40 GR )</t>
  </si>
  <si>
    <t>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</si>
</sst>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rgb="FFFFFFFF"/>
      <name val="Arial"/>
      <scheme val="minor"/>
    </font>
    <font>
      <sz val="10"/>
      <color theme="0"/>
      <name val="Arial"/>
      <scheme val="minor"/>
    </font>
    <font>
      <b/>
      <sz val="10"/>
      <color rgb="FFFF0000"/>
      <name val="Arial"/>
      <scheme val="minor"/>
    </font>
    <font>
      <sz val="11"/>
      <color rgb="FF006100"/>
      <name val="Calibri"/>
    </font>
    <font>
      <b/>
      <sz val="10"/>
      <color rgb="FF000000"/>
      <name val="Calibri"/>
    </font>
    <font>
      <b/>
      <sz val="17"/>
      <color rgb="FF004378"/>
      <name val="Calibri"/>
    </font>
    <font>
      <b/>
      <sz val="9"/>
      <color theme="1"/>
      <name val="Calibri"/>
    </font>
    <font>
      <sz val="11"/>
      <color rgb="FF15803D"/>
      <name val="Calibri"/>
    </font>
    <font>
      <sz val="11"/>
      <color rgb="FFA16207"/>
      <name val="Calibri"/>
    </font>
    <font>
      <b/>
      <sz val="11"/>
      <color rgb="FFB91C1C"/>
      <name val="Calibri"/>
    </font>
    <font>
      <b/>
      <sz val="11"/>
      <color theme="1"/>
      <name val="Calibri"/>
    </font>
    <font>
      <sz val="11"/>
      <color rgb="FFB91C1C"/>
      <name val="Calibri"/>
    </font>
    <font>
      <sz val="10"/>
      <color theme="1"/>
      <name val="Arial"/>
    </font>
    <font>
      <b/>
      <sz val="10"/>
      <color rgb="FFFF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DBEC0"/>
        <bgColor rgb="FFBDBEC0"/>
      </patternFill>
    </fill>
    <fill>
      <patternFill patternType="solid">
        <fgColor rgb="FFF4F4F5"/>
        <bgColor rgb="FFF4F4F5"/>
      </patternFill>
    </fill>
    <fill>
      <patternFill patternType="solid">
        <fgColor rgb="FFFAFAF9"/>
        <bgColor rgb="FFFAFAF9"/>
      </patternFill>
    </fill>
    <fill>
      <patternFill patternType="solid">
        <fgColor rgb="FFF1F0EC"/>
        <bgColor rgb="FFF1F0EC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7FA1BC"/>
      </bottom>
      <diagonal/>
    </border>
    <border>
      <left/>
      <right/>
      <top/>
      <bottom style="thin">
        <color rgb="FF000000"/>
      </bottom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  <diagonal/>
    </border>
    <border>
      <left/>
      <right/>
      <top style="thin">
        <color rgb="FFB8B4AC"/>
      </top>
      <bottom/>
      <diagonal/>
    </border>
  </borders>
  <cellStyleXfs count="1">
    <xf numFmtId="0" fontId="0" fillId="0" borderId="0"/>
  </cellStyleXfs>
  <cellXfs count="142">
    <xf numFmtId="0" fontId="0" fillId="0" borderId="0" xfId="0" applyFont="1" applyAlignment="1"/>
    <xf numFmtId="0" fontId="1" fillId="0" borderId="0" xfId="0" applyFont="1" applyAlignment="1"/>
    <xf numFmtId="164" fontId="1" fillId="2" borderId="0" xfId="0" applyNumberFormat="1" applyFont="1" applyFill="1"/>
    <xf numFmtId="164" fontId="1" fillId="0" borderId="0" xfId="0" applyNumberFormat="1" applyFont="1" applyAlignment="1"/>
    <xf numFmtId="164" fontId="1" fillId="2" borderId="0" xfId="0" applyNumberFormat="1" applyFont="1" applyFill="1" applyAlignment="1"/>
    <xf numFmtId="0" fontId="1" fillId="2" borderId="0" xfId="0" applyFont="1" applyFill="1"/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  <xf numFmtId="164" fontId="1" fillId="0" borderId="0" xfId="0" applyNumberFormat="1" applyFont="1"/>
    <xf numFmtId="10" fontId="1" fillId="4" borderId="0" xfId="0" applyNumberFormat="1" applyFont="1" applyFill="1" applyAlignment="1"/>
    <xf numFmtId="0" fontId="1" fillId="5" borderId="0" xfId="0" applyFont="1" applyFill="1" applyAlignment="1"/>
    <xf numFmtId="164" fontId="1" fillId="4" borderId="0" xfId="0" applyNumberFormat="1" applyFont="1" applyFill="1" applyAlignment="1"/>
    <xf numFmtId="10" fontId="1" fillId="0" borderId="0" xfId="0" applyNumberFormat="1" applyFont="1"/>
    <xf numFmtId="0" fontId="2" fillId="3" borderId="0" xfId="0" applyFont="1" applyFill="1" applyAlignment="1"/>
    <xf numFmtId="164" fontId="1" fillId="5" borderId="0" xfId="0" applyNumberFormat="1" applyFont="1" applyFill="1" applyAlignment="1"/>
    <xf numFmtId="0" fontId="1" fillId="6" borderId="0" xfId="0" applyFont="1" applyFill="1"/>
    <xf numFmtId="0" fontId="1" fillId="7" borderId="0" xfId="0" applyFont="1" applyFill="1" applyAlignment="1"/>
    <xf numFmtId="0" fontId="1" fillId="8" borderId="0" xfId="0" applyFont="1" applyFill="1" applyAlignment="1"/>
    <xf numFmtId="164" fontId="1" fillId="9" borderId="0" xfId="0" applyNumberFormat="1" applyFont="1" applyFill="1" applyAlignment="1"/>
    <xf numFmtId="164" fontId="1" fillId="10" borderId="0" xfId="0" applyNumberFormat="1" applyFont="1" applyFill="1" applyAlignment="1"/>
    <xf numFmtId="0" fontId="1" fillId="7" borderId="0" xfId="0" applyFont="1" applyFill="1"/>
    <xf numFmtId="0" fontId="1" fillId="6" borderId="0" xfId="0" applyFont="1" applyFill="1" applyAlignment="1"/>
    <xf numFmtId="0" fontId="1" fillId="11" borderId="0" xfId="0" applyFont="1" applyFill="1" applyAlignment="1"/>
    <xf numFmtId="0" fontId="1" fillId="11" borderId="0" xfId="0" applyFont="1" applyFill="1"/>
    <xf numFmtId="0" fontId="1" fillId="8" borderId="0" xfId="0" applyFont="1" applyFill="1"/>
    <xf numFmtId="0" fontId="1" fillId="10" borderId="0" xfId="0" applyFont="1" applyFill="1" applyAlignment="1"/>
    <xf numFmtId="164" fontId="1" fillId="12" borderId="0" xfId="0" applyNumberFormat="1" applyFont="1" applyFill="1" applyAlignment="1"/>
    <xf numFmtId="164" fontId="1" fillId="10" borderId="0" xfId="0" applyNumberFormat="1" applyFont="1" applyFill="1"/>
    <xf numFmtId="0" fontId="1" fillId="10" borderId="0" xfId="0" applyFont="1" applyFill="1"/>
    <xf numFmtId="0" fontId="1" fillId="12" borderId="0" xfId="0" applyFont="1" applyFill="1" applyAlignment="1"/>
    <xf numFmtId="0" fontId="3" fillId="0" borderId="0" xfId="0" applyFont="1" applyAlignment="1"/>
    <xf numFmtId="49" fontId="1" fillId="2" borderId="0" xfId="0" applyNumberFormat="1" applyFont="1" applyFill="1"/>
    <xf numFmtId="164" fontId="1" fillId="13" borderId="0" xfId="0" applyNumberFormat="1" applyFont="1" applyFill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" fillId="14" borderId="0" xfId="0" applyFont="1" applyFill="1" applyAlignment="1"/>
    <xf numFmtId="0" fontId="1" fillId="4" borderId="0" xfId="0" applyFont="1" applyFill="1" applyAlignment="1"/>
    <xf numFmtId="0" fontId="5" fillId="0" borderId="0" xfId="0" applyFont="1" applyAlignment="1">
      <alignment horizontal="right"/>
    </xf>
    <xf numFmtId="164" fontId="1" fillId="14" borderId="0" xfId="0" applyNumberFormat="1" applyFont="1" applyFill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164" fontId="1" fillId="15" borderId="0" xfId="0" applyNumberFormat="1" applyFont="1" applyFill="1" applyAlignment="1"/>
    <xf numFmtId="164" fontId="6" fillId="16" borderId="0" xfId="0" applyNumberFormat="1" applyFont="1" applyFill="1" applyAlignment="1"/>
    <xf numFmtId="164" fontId="7" fillId="16" borderId="0" xfId="0" applyNumberFormat="1" applyFont="1" applyFill="1" applyAlignment="1"/>
    <xf numFmtId="164" fontId="7" fillId="17" borderId="0" xfId="0" applyNumberFormat="1" applyFont="1" applyFill="1" applyAlignment="1"/>
    <xf numFmtId="0" fontId="5" fillId="10" borderId="0" xfId="0" applyFont="1" applyFill="1" applyAlignment="1">
      <alignment horizontal="right"/>
    </xf>
    <xf numFmtId="0" fontId="1" fillId="0" borderId="0" xfId="0" applyFont="1"/>
    <xf numFmtId="4" fontId="1" fillId="0" borderId="0" xfId="0" applyNumberFormat="1" applyFont="1" applyAlignment="1"/>
    <xf numFmtId="0" fontId="1" fillId="18" borderId="0" xfId="0" applyFont="1" applyFill="1" applyAlignment="1"/>
    <xf numFmtId="164" fontId="1" fillId="19" borderId="0" xfId="0" applyNumberFormat="1" applyFont="1" applyFill="1" applyAlignment="1"/>
    <xf numFmtId="0" fontId="1" fillId="19" borderId="0" xfId="0" applyFont="1" applyFill="1" applyAlignment="1"/>
    <xf numFmtId="0" fontId="1" fillId="18" borderId="0" xfId="0" applyFont="1" applyFill="1"/>
    <xf numFmtId="2" fontId="1" fillId="0" borderId="0" xfId="0" applyNumberFormat="1" applyFont="1" applyAlignment="1"/>
    <xf numFmtId="0" fontId="8" fillId="0" borderId="0" xfId="0" applyFont="1" applyAlignment="1"/>
    <xf numFmtId="0" fontId="4" fillId="0" borderId="0" xfId="0" applyFont="1" applyAlignment="1"/>
    <xf numFmtId="2" fontId="4" fillId="20" borderId="0" xfId="0" applyNumberFormat="1" applyFont="1" applyFill="1" applyAlignment="1"/>
    <xf numFmtId="0" fontId="4" fillId="20" borderId="0" xfId="0" applyFont="1" applyFill="1" applyAlignment="1"/>
    <xf numFmtId="0" fontId="4" fillId="3" borderId="0" xfId="0" applyFont="1" applyFill="1" applyAlignment="1"/>
    <xf numFmtId="4" fontId="4" fillId="0" borderId="0" xfId="0" applyNumberFormat="1" applyFont="1" applyAlignment="1"/>
    <xf numFmtId="0" fontId="4" fillId="5" borderId="0" xfId="0" applyFont="1" applyFill="1" applyAlignment="1"/>
    <xf numFmtId="2" fontId="4" fillId="5" borderId="0" xfId="0" applyNumberFormat="1" applyFont="1" applyFill="1" applyAlignment="1"/>
    <xf numFmtId="0" fontId="9" fillId="5" borderId="0" xfId="0" applyFont="1" applyFill="1" applyAlignment="1"/>
    <xf numFmtId="0" fontId="1" fillId="5" borderId="0" xfId="0" applyFont="1" applyFill="1"/>
    <xf numFmtId="4" fontId="4" fillId="0" borderId="1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4" fontId="4" fillId="20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4" fontId="4" fillId="9" borderId="0" xfId="0" applyNumberFormat="1" applyFont="1" applyFill="1" applyAlignment="1">
      <alignment horizontal="right"/>
    </xf>
    <xf numFmtId="4" fontId="4" fillId="0" borderId="0" xfId="0" applyNumberFormat="1" applyFont="1" applyAlignment="1">
      <alignment horizontal="right"/>
    </xf>
    <xf numFmtId="4" fontId="1" fillId="0" borderId="0" xfId="0" applyNumberFormat="1" applyFont="1"/>
    <xf numFmtId="4" fontId="5" fillId="0" borderId="1" xfId="0" applyNumberFormat="1" applyFont="1" applyBorder="1" applyAlignment="1">
      <alignment horizontal="right"/>
    </xf>
    <xf numFmtId="4" fontId="4" fillId="12" borderId="0" xfId="0" applyNumberFormat="1" applyFont="1" applyFill="1" applyAlignment="1">
      <alignment horizontal="right"/>
    </xf>
    <xf numFmtId="4" fontId="5" fillId="0" borderId="0" xfId="0" applyNumberFormat="1" applyFont="1" applyAlignment="1">
      <alignment horizontal="right"/>
    </xf>
    <xf numFmtId="4" fontId="4" fillId="10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0" fontId="4" fillId="20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10" borderId="0" xfId="0" applyFont="1" applyFill="1" applyAlignment="1">
      <alignment horizontal="right"/>
    </xf>
    <xf numFmtId="2" fontId="1" fillId="0" borderId="0" xfId="0" applyNumberFormat="1" applyFont="1"/>
    <xf numFmtId="0" fontId="1" fillId="20" borderId="0" xfId="0" applyFont="1" applyFill="1"/>
    <xf numFmtId="4" fontId="1" fillId="4" borderId="0" xfId="0" applyNumberFormat="1" applyFont="1" applyFill="1" applyAlignment="1"/>
    <xf numFmtId="4" fontId="1" fillId="5" borderId="0" xfId="0" applyNumberFormat="1" applyFont="1" applyFill="1" applyAlignment="1"/>
    <xf numFmtId="0" fontId="10" fillId="21" borderId="0" xfId="0" applyFont="1" applyFill="1" applyAlignment="1"/>
    <xf numFmtId="0" fontId="11" fillId="20" borderId="0" xfId="0" applyFont="1" applyFill="1" applyAlignment="1"/>
    <xf numFmtId="0" fontId="4" fillId="20" borderId="0" xfId="0" applyFont="1" applyFill="1" applyAlignment="1">
      <alignment horizontal="right"/>
    </xf>
    <xf numFmtId="0" fontId="4" fillId="20" borderId="0" xfId="0" applyFont="1" applyFill="1" applyAlignment="1"/>
    <xf numFmtId="0" fontId="4" fillId="21" borderId="0" xfId="0" applyFont="1" applyFill="1" applyAlignment="1"/>
    <xf numFmtId="0" fontId="4" fillId="20" borderId="2" xfId="0" applyFont="1" applyFill="1" applyBorder="1" applyAlignment="1"/>
    <xf numFmtId="0" fontId="4" fillId="20" borderId="2" xfId="0" applyFont="1" applyFill="1" applyBorder="1" applyAlignment="1">
      <alignment horizontal="right"/>
    </xf>
    <xf numFmtId="0" fontId="4" fillId="20" borderId="0" xfId="0" applyFont="1" applyFill="1" applyAlignment="1"/>
    <xf numFmtId="0" fontId="4" fillId="20" borderId="0" xfId="0" applyFont="1" applyFill="1" applyAlignment="1">
      <alignment horizontal="right"/>
    </xf>
    <xf numFmtId="0" fontId="5" fillId="20" borderId="0" xfId="0" applyFont="1" applyFill="1" applyAlignment="1">
      <alignment horizontal="right"/>
    </xf>
    <xf numFmtId="0" fontId="5" fillId="20" borderId="0" xfId="0" applyFont="1" applyFill="1" applyAlignment="1"/>
    <xf numFmtId="0" fontId="5" fillId="20" borderId="0" xfId="0" applyFont="1" applyFill="1" applyAlignment="1"/>
    <xf numFmtId="0" fontId="5" fillId="20" borderId="0" xfId="0" applyFont="1" applyFill="1" applyAlignment="1">
      <alignment horizontal="right"/>
    </xf>
    <xf numFmtId="4" fontId="5" fillId="20" borderId="0" xfId="0" applyNumberFormat="1" applyFont="1" applyFill="1" applyAlignment="1">
      <alignment horizontal="right"/>
    </xf>
    <xf numFmtId="0" fontId="4" fillId="0" borderId="0" xfId="0" applyFont="1" applyAlignment="1"/>
    <xf numFmtId="4" fontId="1" fillId="10" borderId="0" xfId="0" applyNumberFormat="1" applyFont="1" applyFill="1" applyAlignment="1"/>
    <xf numFmtId="0" fontId="4" fillId="20" borderId="3" xfId="0" applyFont="1" applyFill="1" applyBorder="1" applyAlignment="1"/>
    <xf numFmtId="0" fontId="4" fillId="20" borderId="3" xfId="0" applyFont="1" applyFill="1" applyBorder="1" applyAlignment="1">
      <alignment horizontal="right"/>
    </xf>
    <xf numFmtId="0" fontId="12" fillId="22" borderId="4" xfId="0" applyFont="1" applyFill="1" applyBorder="1" applyAlignment="1">
      <alignment horizontal="center"/>
    </xf>
    <xf numFmtId="0" fontId="4" fillId="23" borderId="0" xfId="0" applyFont="1" applyFill="1" applyAlignment="1"/>
    <xf numFmtId="0" fontId="4" fillId="23" borderId="0" xfId="0" applyFont="1" applyFill="1" applyAlignment="1">
      <alignment horizontal="right"/>
    </xf>
    <xf numFmtId="164" fontId="4" fillId="23" borderId="0" xfId="0" applyNumberFormat="1" applyFont="1" applyFill="1" applyAlignment="1">
      <alignment horizontal="right"/>
    </xf>
    <xf numFmtId="3" fontId="4" fillId="23" borderId="0" xfId="0" applyNumberFormat="1" applyFont="1" applyFill="1" applyAlignment="1">
      <alignment horizontal="right"/>
    </xf>
    <xf numFmtId="0" fontId="13" fillId="23" borderId="0" xfId="0" applyFont="1" applyFill="1" applyAlignment="1"/>
    <xf numFmtId="16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3" fillId="0" borderId="0" xfId="0" applyFont="1" applyAlignment="1"/>
    <xf numFmtId="0" fontId="4" fillId="0" borderId="0" xfId="0" applyFont="1" applyAlignment="1"/>
    <xf numFmtId="0" fontId="15" fillId="23" borderId="0" xfId="0" applyFont="1" applyFill="1" applyAlignment="1">
      <alignment horizontal="right"/>
    </xf>
    <xf numFmtId="0" fontId="14" fillId="23" borderId="0" xfId="0" applyFont="1" applyFill="1" applyAlignment="1">
      <alignment horizontal="right"/>
    </xf>
    <xf numFmtId="0" fontId="4" fillId="23" borderId="0" xfId="0" applyFont="1" applyFill="1" applyAlignment="1"/>
    <xf numFmtId="0" fontId="15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0" fontId="1" fillId="19" borderId="0" xfId="0" applyFont="1" applyFill="1"/>
    <xf numFmtId="0" fontId="16" fillId="24" borderId="5" xfId="0" applyFont="1" applyFill="1" applyBorder="1" applyAlignment="1"/>
    <xf numFmtId="3" fontId="16" fillId="24" borderId="5" xfId="0" applyNumberFormat="1" applyFont="1" applyFill="1" applyBorder="1" applyAlignment="1">
      <alignment horizontal="right"/>
    </xf>
    <xf numFmtId="4" fontId="16" fillId="24" borderId="5" xfId="0" applyNumberFormat="1" applyFont="1" applyFill="1" applyBorder="1" applyAlignment="1">
      <alignment horizontal="right"/>
    </xf>
    <xf numFmtId="0" fontId="16" fillId="24" borderId="5" xfId="0" applyFont="1" applyFill="1" applyBorder="1" applyAlignment="1">
      <alignment horizontal="right"/>
    </xf>
    <xf numFmtId="164" fontId="16" fillId="24" borderId="5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2" fillId="22" borderId="4" xfId="0" applyFont="1" applyFill="1" applyBorder="1" applyAlignment="1">
      <alignment horizontal="center"/>
    </xf>
    <xf numFmtId="10" fontId="17" fillId="23" borderId="0" xfId="0" applyNumberFormat="1" applyFont="1" applyFill="1" applyAlignment="1">
      <alignment horizontal="right"/>
    </xf>
    <xf numFmtId="10" fontId="13" fillId="0" borderId="0" xfId="0" applyNumberFormat="1" applyFont="1" applyAlignment="1">
      <alignment horizontal="right"/>
    </xf>
    <xf numFmtId="10" fontId="13" fillId="23" borderId="0" xfId="0" applyNumberFormat="1" applyFont="1" applyFill="1" applyAlignment="1">
      <alignment horizontal="right"/>
    </xf>
    <xf numFmtId="10" fontId="17" fillId="0" borderId="0" xfId="0" applyNumberFormat="1" applyFont="1" applyAlignment="1">
      <alignment horizontal="right"/>
    </xf>
    <xf numFmtId="10" fontId="4" fillId="23" borderId="0" xfId="0" applyNumberFormat="1" applyFont="1" applyFill="1" applyAlignment="1">
      <alignment horizontal="right"/>
    </xf>
    <xf numFmtId="3" fontId="14" fillId="23" borderId="0" xfId="0" applyNumberFormat="1" applyFont="1" applyFill="1" applyAlignment="1">
      <alignment horizontal="right"/>
    </xf>
    <xf numFmtId="10" fontId="4" fillId="0" borderId="0" xfId="0" applyNumberFormat="1" applyFont="1" applyAlignment="1">
      <alignment horizontal="right"/>
    </xf>
    <xf numFmtId="0" fontId="14" fillId="23" borderId="0" xfId="0" applyFont="1" applyFill="1" applyAlignment="1"/>
    <xf numFmtId="0" fontId="14" fillId="0" borderId="0" xfId="0" applyFont="1" applyAlignment="1"/>
    <xf numFmtId="0" fontId="16" fillId="24" borderId="5" xfId="0" applyFont="1" applyFill="1" applyBorder="1" applyAlignment="1"/>
    <xf numFmtId="3" fontId="16" fillId="24" borderId="5" xfId="0" applyNumberFormat="1" applyFont="1" applyFill="1" applyBorder="1" applyAlignment="1">
      <alignment horizontal="right"/>
    </xf>
    <xf numFmtId="4" fontId="16" fillId="24" borderId="5" xfId="0" applyNumberFormat="1" applyFont="1" applyFill="1" applyBorder="1" applyAlignment="1">
      <alignment horizontal="right"/>
    </xf>
    <xf numFmtId="0" fontId="16" fillId="24" borderId="5" xfId="0" applyFont="1" applyFill="1" applyBorder="1" applyAlignment="1">
      <alignment horizontal="right"/>
    </xf>
    <xf numFmtId="164" fontId="16" fillId="24" borderId="5" xfId="0" applyNumberFormat="1" applyFont="1" applyFill="1" applyBorder="1" applyAlignment="1">
      <alignment horizontal="right"/>
    </xf>
    <xf numFmtId="0" fontId="16" fillId="24" borderId="5" xfId="0" applyFont="1" applyFill="1" applyBorder="1" applyAlignment="1">
      <alignment horizontal="center"/>
    </xf>
    <xf numFmtId="0" fontId="5" fillId="20" borderId="0" xfId="0" applyFont="1" applyFill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mpras A" id="{F94F7021-5EE5-4A07-91D0-4FEF6759DFF8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8" dT="2026-05-20T16:03:30.00" personId="{F94F7021-5EE5-4A07-91D0-4FEF6759DFF8}" id="{79D7D489-B81C-4F82-BCA4-380367C3B4AE}">
    <text>ojo la ultima vez la enviaron mal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9.28515625" hidden="1" customWidth="1"/>
    <col min="13" max="13" width="11.7109375" hidden="1" customWidth="1"/>
    <col min="14" max="14" width="5.28515625" customWidth="1"/>
    <col min="15" max="15" width="6.42578125" customWidth="1"/>
    <col min="16" max="16" width="9.42578125" customWidth="1"/>
    <col min="17" max="17" width="9.28515625" hidden="1" customWidth="1"/>
    <col min="18" max="18" width="12.5703125" hidden="1" customWidth="1"/>
    <col min="19" max="19" width="9.42578125" customWidth="1"/>
    <col min="20" max="20" width="9.28515625" hidden="1" customWidth="1"/>
    <col min="21" max="21" width="11.7109375" hidden="1" customWidth="1"/>
    <col min="22" max="22" width="9.42578125" customWidth="1"/>
    <col min="23" max="23" width="8" hidden="1" customWidth="1"/>
    <col min="24" max="24" width="10.42578125" hidden="1" customWidth="1"/>
    <col min="25" max="25" width="13.5703125" hidden="1" customWidth="1"/>
    <col min="26" max="26" width="9.42578125" hidden="1" customWidth="1"/>
    <col min="27" max="28" width="10.42578125" hidden="1" customWidth="1"/>
    <col min="29" max="29" width="11.7109375" hidden="1" customWidth="1"/>
    <col min="30" max="30" width="13.28515625" hidden="1" customWidth="1"/>
    <col min="31" max="31" width="9.42578125" hidden="1" customWidth="1"/>
    <col min="32" max="33" width="10.42578125" hidden="1" customWidth="1"/>
    <col min="34" max="34" width="11.7109375" hidden="1" customWidth="1"/>
    <col min="35" max="35" width="13.28515625" hidden="1" customWidth="1"/>
    <col min="36" max="36" width="9.42578125" hidden="1" customWidth="1"/>
    <col min="37" max="38" width="10.42578125" hidden="1" customWidth="1"/>
    <col min="39" max="39" width="11.7109375" hidden="1" customWidth="1"/>
    <col min="40" max="40" width="13.28515625" hidden="1" customWidth="1"/>
    <col min="41" max="41" width="9.42578125" hidden="1" customWidth="1"/>
    <col min="42" max="43" width="10.42578125" hidden="1" customWidth="1"/>
    <col min="44" max="44" width="11.7109375" hidden="1" customWidth="1"/>
    <col min="45" max="45" width="13.28515625" hidden="1" customWidth="1"/>
    <col min="46" max="46" width="9.42578125" hidden="1" customWidth="1"/>
    <col min="47" max="48" width="10.42578125" hidden="1" customWidth="1"/>
    <col min="49" max="49" width="11.7109375" hidden="1" customWidth="1"/>
    <col min="50" max="50" width="13.28515625" hidden="1" customWidth="1"/>
    <col min="51" max="51" width="9.42578125" hidden="1" customWidth="1"/>
    <col min="52" max="53" width="10.42578125" hidden="1" customWidth="1"/>
    <col min="54" max="54" width="11.7109375" hidden="1" customWidth="1"/>
    <col min="55" max="55" width="13.28515625" hidden="1" customWidth="1"/>
    <col min="56" max="56" width="9.42578125" hidden="1" customWidth="1"/>
    <col min="57" max="58" width="10.42578125" hidden="1" customWidth="1"/>
    <col min="59" max="59" width="11.7109375" hidden="1" customWidth="1"/>
    <col min="60" max="60" width="13.28515625" hidden="1" customWidth="1"/>
    <col min="61" max="61" width="9.42578125" hidden="1" customWidth="1"/>
    <col min="62" max="63" width="10.42578125" hidden="1" customWidth="1"/>
    <col min="64" max="64" width="11.7109375" hidden="1" customWidth="1"/>
    <col min="65" max="65" width="13.28515625" hidden="1" customWidth="1"/>
  </cols>
  <sheetData>
    <row r="1" spans="1:65" x14ac:dyDescent="0.2">
      <c r="A1" s="1"/>
      <c r="B1" s="1"/>
      <c r="C1" s="1"/>
      <c r="D1" s="1"/>
      <c r="E1" s="1"/>
      <c r="F1" s="1"/>
      <c r="G1" s="1"/>
      <c r="H1" s="3"/>
      <c r="I1" s="3"/>
      <c r="J1" s="4">
        <f t="shared" ref="J1:K1" si="0">SUM(J3:J284)</f>
        <v>1427935.2285000002</v>
      </c>
      <c r="K1" s="6">
        <f t="shared" si="0"/>
        <v>876</v>
      </c>
      <c r="L1" s="1"/>
      <c r="M1" s="1"/>
      <c r="N1" s="7"/>
      <c r="O1" s="7"/>
      <c r="P1" s="7"/>
      <c r="Q1" s="1"/>
      <c r="R1" s="1"/>
      <c r="S1" s="7"/>
      <c r="T1" s="1"/>
      <c r="U1" s="1"/>
      <c r="V1" s="7"/>
      <c r="W1" s="10">
        <f>Y1/X1</f>
        <v>0.89431334856081424</v>
      </c>
      <c r="X1" s="12">
        <f t="shared" ref="X1:Y1" si="1">SUM(X3:X284)</f>
        <v>2023315.5000000016</v>
      </c>
      <c r="Y1" s="12">
        <f t="shared" si="1"/>
        <v>1809478.0599999996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11" t="s">
        <v>12</v>
      </c>
      <c r="M2" s="11" t="s">
        <v>13</v>
      </c>
      <c r="N2" s="7"/>
      <c r="O2" s="7"/>
      <c r="P2" s="7" t="s">
        <v>14</v>
      </c>
      <c r="Q2" s="11" t="s">
        <v>15</v>
      </c>
      <c r="R2" s="11" t="s">
        <v>16</v>
      </c>
      <c r="S2" s="7" t="s">
        <v>17</v>
      </c>
      <c r="T2" s="11" t="s">
        <v>18</v>
      </c>
      <c r="U2" s="11" t="s">
        <v>19</v>
      </c>
      <c r="V2" s="7" t="s">
        <v>20</v>
      </c>
      <c r="W2" s="11" t="s">
        <v>21</v>
      </c>
      <c r="X2" s="15" t="s">
        <v>22</v>
      </c>
      <c r="Y2" s="15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  <c r="AR2" s="11" t="s">
        <v>42</v>
      </c>
      <c r="AS2" s="11" t="s">
        <v>43</v>
      </c>
      <c r="AT2" s="11" t="s">
        <v>44</v>
      </c>
      <c r="AU2" s="11" t="s">
        <v>45</v>
      </c>
      <c r="AV2" s="11" t="s">
        <v>46</v>
      </c>
      <c r="AW2" s="11" t="s">
        <v>47</v>
      </c>
      <c r="AX2" s="11" t="s">
        <v>48</v>
      </c>
      <c r="AY2" s="11" t="s">
        <v>49</v>
      </c>
      <c r="AZ2" s="11" t="s">
        <v>50</v>
      </c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1" t="s">
        <v>58</v>
      </c>
      <c r="BI2" s="11" t="s">
        <v>59</v>
      </c>
      <c r="BJ2" s="11" t="s">
        <v>60</v>
      </c>
      <c r="BK2" s="11" t="s">
        <v>61</v>
      </c>
      <c r="BL2" s="11" t="s">
        <v>62</v>
      </c>
      <c r="BM2" s="11" t="s">
        <v>63</v>
      </c>
    </row>
    <row r="3" spans="1:65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3">
        <v>80.936000000000007</v>
      </c>
      <c r="I3" s="3">
        <v>1618.72</v>
      </c>
      <c r="J3" s="2">
        <f t="shared" ref="J3:J162" si="2">K3*I3</f>
        <v>80936</v>
      </c>
      <c r="K3" s="5">
        <f t="shared" ref="K3:K162" si="3">SUM(P3+S3+V3)</f>
        <v>50</v>
      </c>
      <c r="L3" s="1">
        <v>49.98</v>
      </c>
      <c r="M3" s="1">
        <v>43.2</v>
      </c>
      <c r="N3" s="17">
        <v>42</v>
      </c>
      <c r="O3" s="18">
        <v>8</v>
      </c>
      <c r="P3" s="7">
        <v>20</v>
      </c>
      <c r="Q3" s="1">
        <v>63.85</v>
      </c>
      <c r="R3" s="1">
        <v>61.2</v>
      </c>
      <c r="S3" s="7">
        <v>20</v>
      </c>
      <c r="T3" s="1">
        <v>23.7</v>
      </c>
      <c r="U3" s="1">
        <v>16.75</v>
      </c>
      <c r="V3" s="7">
        <v>10</v>
      </c>
      <c r="W3" s="1">
        <v>0</v>
      </c>
      <c r="X3" s="19">
        <v>222614.47</v>
      </c>
      <c r="Y3" s="3">
        <v>196107.93</v>
      </c>
      <c r="Z3" s="1">
        <v>343</v>
      </c>
      <c r="AA3" s="1">
        <v>0</v>
      </c>
      <c r="AB3" s="1">
        <v>474</v>
      </c>
      <c r="AC3" s="1">
        <v>365</v>
      </c>
      <c r="AD3" s="1">
        <v>864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563</v>
      </c>
      <c r="AU3" s="1">
        <v>0</v>
      </c>
      <c r="AV3" s="1">
        <v>497</v>
      </c>
      <c r="AW3" s="1">
        <v>434</v>
      </c>
      <c r="AX3" s="1">
        <v>1224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400</v>
      </c>
      <c r="BE3" s="1">
        <v>0</v>
      </c>
      <c r="BF3" s="1">
        <v>54</v>
      </c>
      <c r="BG3" s="1">
        <v>40</v>
      </c>
      <c r="BH3" s="1">
        <v>335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 x14ac:dyDescent="0.2">
      <c r="A4" s="1">
        <v>65133</v>
      </c>
      <c r="B4" s="1" t="s">
        <v>71</v>
      </c>
      <c r="C4" s="1">
        <v>24</v>
      </c>
      <c r="D4" s="1">
        <v>162</v>
      </c>
      <c r="E4" s="1" t="s">
        <v>65</v>
      </c>
      <c r="F4" s="1">
        <v>807</v>
      </c>
      <c r="G4" s="1" t="s">
        <v>67</v>
      </c>
      <c r="H4" s="3">
        <v>76.069999999999993</v>
      </c>
      <c r="I4" s="3">
        <v>1825.68</v>
      </c>
      <c r="J4" s="2">
        <f t="shared" si="2"/>
        <v>63898.8</v>
      </c>
      <c r="K4" s="5">
        <f t="shared" si="3"/>
        <v>35</v>
      </c>
      <c r="L4" s="1">
        <v>26.29</v>
      </c>
      <c r="M4" s="1">
        <v>21.58</v>
      </c>
      <c r="N4" s="17">
        <v>15</v>
      </c>
      <c r="O4" s="18">
        <v>20</v>
      </c>
      <c r="P4" s="7">
        <v>10</v>
      </c>
      <c r="Q4" s="1">
        <v>31.98</v>
      </c>
      <c r="R4" s="1">
        <v>24.46</v>
      </c>
      <c r="S4" s="7">
        <v>15</v>
      </c>
      <c r="T4" s="1">
        <v>14.9</v>
      </c>
      <c r="U4" s="1">
        <v>16.04</v>
      </c>
      <c r="V4" s="7">
        <v>10</v>
      </c>
      <c r="W4" s="1">
        <v>0</v>
      </c>
      <c r="X4" s="19">
        <v>133578.92000000001</v>
      </c>
      <c r="Y4" s="3">
        <v>113344.3</v>
      </c>
      <c r="Z4" s="1">
        <v>228</v>
      </c>
      <c r="AA4" s="1">
        <v>0</v>
      </c>
      <c r="AB4" s="1">
        <v>253</v>
      </c>
      <c r="AC4" s="1">
        <v>300</v>
      </c>
      <c r="AD4" s="1">
        <v>518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229</v>
      </c>
      <c r="AU4" s="1">
        <v>0</v>
      </c>
      <c r="AV4" s="1">
        <v>386</v>
      </c>
      <c r="AW4" s="1">
        <v>305</v>
      </c>
      <c r="AX4" s="1">
        <v>587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225</v>
      </c>
      <c r="BE4" s="1">
        <v>0</v>
      </c>
      <c r="BF4" s="1">
        <v>73</v>
      </c>
      <c r="BG4" s="1">
        <v>119</v>
      </c>
      <c r="BH4" s="1">
        <v>385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 x14ac:dyDescent="0.2">
      <c r="A5" s="1">
        <v>6001</v>
      </c>
      <c r="B5" s="1" t="s">
        <v>73</v>
      </c>
      <c r="C5" s="1">
        <v>32</v>
      </c>
      <c r="D5" s="1">
        <v>162</v>
      </c>
      <c r="E5" s="1" t="s">
        <v>65</v>
      </c>
      <c r="F5" s="1">
        <v>558</v>
      </c>
      <c r="G5" s="1" t="s">
        <v>74</v>
      </c>
      <c r="H5" s="3">
        <v>84.167500000000004</v>
      </c>
      <c r="I5" s="3">
        <v>2693.36</v>
      </c>
      <c r="J5" s="2">
        <f t="shared" si="2"/>
        <v>94267.6</v>
      </c>
      <c r="K5" s="21">
        <f t="shared" si="3"/>
        <v>35</v>
      </c>
      <c r="L5" s="1">
        <v>15.31</v>
      </c>
      <c r="M5" s="1">
        <v>6.88</v>
      </c>
      <c r="N5" s="7"/>
      <c r="O5" s="7"/>
      <c r="P5" s="7">
        <v>15</v>
      </c>
      <c r="Q5" s="1">
        <v>19.09</v>
      </c>
      <c r="R5" s="1">
        <v>7.81</v>
      </c>
      <c r="S5" s="7">
        <v>15</v>
      </c>
      <c r="T5" s="1">
        <v>12.41</v>
      </c>
      <c r="U5" s="1">
        <v>8.8800000000000008</v>
      </c>
      <c r="V5" s="7">
        <v>5</v>
      </c>
      <c r="W5" s="1">
        <v>0</v>
      </c>
      <c r="X5" s="19">
        <v>126082.92</v>
      </c>
      <c r="Y5" s="3">
        <v>63462.3</v>
      </c>
      <c r="Z5" s="1">
        <v>161</v>
      </c>
      <c r="AA5" s="1">
        <v>0</v>
      </c>
      <c r="AB5" s="1">
        <v>232</v>
      </c>
      <c r="AC5" s="1">
        <v>194</v>
      </c>
      <c r="AD5" s="1">
        <v>220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195</v>
      </c>
      <c r="AU5" s="1">
        <v>0</v>
      </c>
      <c r="AV5" s="1">
        <v>232</v>
      </c>
      <c r="AW5" s="1">
        <v>368</v>
      </c>
      <c r="AX5" s="1">
        <v>250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205</v>
      </c>
      <c r="BE5" s="1">
        <v>0</v>
      </c>
      <c r="BF5" s="1">
        <v>135</v>
      </c>
      <c r="BG5" s="1">
        <v>114</v>
      </c>
      <c r="BH5" s="1">
        <v>284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 x14ac:dyDescent="0.2">
      <c r="A6" s="1">
        <v>88124</v>
      </c>
      <c r="B6" s="1" t="s">
        <v>69</v>
      </c>
      <c r="C6" s="1">
        <v>24</v>
      </c>
      <c r="D6" s="1">
        <v>162</v>
      </c>
      <c r="E6" s="1" t="s">
        <v>65</v>
      </c>
      <c r="F6" s="1">
        <v>974</v>
      </c>
      <c r="G6" s="1" t="s">
        <v>70</v>
      </c>
      <c r="H6" s="3">
        <v>76.927599999999998</v>
      </c>
      <c r="I6" s="3">
        <v>1846.2624000000001</v>
      </c>
      <c r="J6" s="2">
        <f t="shared" si="2"/>
        <v>64619.184000000001</v>
      </c>
      <c r="K6" s="21">
        <f t="shared" si="3"/>
        <v>35</v>
      </c>
      <c r="L6" s="1">
        <v>39.020000000000003</v>
      </c>
      <c r="M6" s="1">
        <v>11</v>
      </c>
      <c r="N6" s="7"/>
      <c r="O6" s="7"/>
      <c r="P6" s="7">
        <v>20</v>
      </c>
      <c r="Q6" s="1">
        <v>23.94</v>
      </c>
      <c r="R6" s="1">
        <v>25.75</v>
      </c>
      <c r="S6" s="7">
        <v>10</v>
      </c>
      <c r="T6" s="1">
        <v>4.54</v>
      </c>
      <c r="U6" s="1">
        <v>3.79</v>
      </c>
      <c r="V6" s="7">
        <v>5</v>
      </c>
      <c r="W6" s="1">
        <v>0</v>
      </c>
      <c r="X6" s="19">
        <v>124622.71</v>
      </c>
      <c r="Y6" s="3">
        <v>74850.55</v>
      </c>
      <c r="Z6" s="1">
        <v>328</v>
      </c>
      <c r="AA6" s="1">
        <v>0</v>
      </c>
      <c r="AB6" s="1">
        <v>451</v>
      </c>
      <c r="AC6" s="1">
        <v>315</v>
      </c>
      <c r="AD6" s="1">
        <v>264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215</v>
      </c>
      <c r="AU6" s="1">
        <v>0</v>
      </c>
      <c r="AV6" s="1">
        <v>248</v>
      </c>
      <c r="AW6" s="1">
        <v>223</v>
      </c>
      <c r="AX6" s="1">
        <v>618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33</v>
      </c>
      <c r="BE6" s="1">
        <v>0</v>
      </c>
      <c r="BF6" s="1">
        <v>55</v>
      </c>
      <c r="BG6" s="1">
        <v>42</v>
      </c>
      <c r="BH6" s="1">
        <v>91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 x14ac:dyDescent="0.2">
      <c r="A7" s="1">
        <v>65109</v>
      </c>
      <c r="B7" s="1" t="s">
        <v>79</v>
      </c>
      <c r="C7" s="1">
        <v>30</v>
      </c>
      <c r="D7" s="1">
        <v>162</v>
      </c>
      <c r="E7" s="1" t="s">
        <v>65</v>
      </c>
      <c r="F7" s="1">
        <v>807</v>
      </c>
      <c r="G7" s="1" t="s">
        <v>67</v>
      </c>
      <c r="H7" s="3">
        <v>65.2744</v>
      </c>
      <c r="I7" s="3">
        <v>1958.232</v>
      </c>
      <c r="J7" s="2">
        <f t="shared" si="2"/>
        <v>58746.96</v>
      </c>
      <c r="K7" s="21">
        <f t="shared" si="3"/>
        <v>30</v>
      </c>
      <c r="L7" s="1">
        <v>16.98</v>
      </c>
      <c r="M7" s="1">
        <v>16.43</v>
      </c>
      <c r="N7" s="7"/>
      <c r="O7" s="7"/>
      <c r="P7" s="7">
        <v>5</v>
      </c>
      <c r="Q7" s="1">
        <v>26</v>
      </c>
      <c r="R7" s="1">
        <v>15.8</v>
      </c>
      <c r="S7" s="7">
        <v>15</v>
      </c>
      <c r="T7" s="1">
        <v>18.350000000000001</v>
      </c>
      <c r="U7" s="1">
        <v>6.57</v>
      </c>
      <c r="V7" s="7">
        <v>10</v>
      </c>
      <c r="W7" s="1">
        <v>0</v>
      </c>
      <c r="X7" s="19">
        <v>120104.9</v>
      </c>
      <c r="Y7" s="3">
        <v>75979.399999999994</v>
      </c>
      <c r="Z7" s="1">
        <v>241</v>
      </c>
      <c r="AA7" s="1">
        <v>0</v>
      </c>
      <c r="AB7" s="1">
        <v>213</v>
      </c>
      <c r="AC7" s="1">
        <v>111</v>
      </c>
      <c r="AD7" s="1">
        <v>493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185</v>
      </c>
      <c r="AU7" s="1">
        <v>0</v>
      </c>
      <c r="AV7" s="1">
        <v>473</v>
      </c>
      <c r="AW7" s="1">
        <v>244</v>
      </c>
      <c r="AX7" s="1">
        <v>474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200</v>
      </c>
      <c r="BE7" s="1">
        <v>0</v>
      </c>
      <c r="BF7" s="1">
        <v>247</v>
      </c>
      <c r="BG7" s="1">
        <v>207</v>
      </c>
      <c r="BH7" s="1">
        <v>197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 x14ac:dyDescent="0.2">
      <c r="A8" s="1">
        <v>6002</v>
      </c>
      <c r="B8" s="1" t="s">
        <v>81</v>
      </c>
      <c r="C8" s="1">
        <v>32</v>
      </c>
      <c r="D8" s="1">
        <v>162</v>
      </c>
      <c r="E8" s="1" t="s">
        <v>65</v>
      </c>
      <c r="F8" s="1">
        <v>558</v>
      </c>
      <c r="G8" s="1" t="s">
        <v>74</v>
      </c>
      <c r="H8" s="3">
        <v>84.167500000000004</v>
      </c>
      <c r="I8" s="3">
        <v>2693.36</v>
      </c>
      <c r="J8" s="2">
        <f t="shared" si="2"/>
        <v>94267.6</v>
      </c>
      <c r="K8" s="5">
        <f t="shared" si="3"/>
        <v>35</v>
      </c>
      <c r="L8" s="1">
        <v>10.8</v>
      </c>
      <c r="M8" s="1">
        <v>3.25</v>
      </c>
      <c r="N8" s="17">
        <v>9</v>
      </c>
      <c r="O8" s="18">
        <v>26</v>
      </c>
      <c r="P8" s="7">
        <v>15</v>
      </c>
      <c r="Q8" s="1">
        <v>16.34</v>
      </c>
      <c r="R8" s="1">
        <v>7.41</v>
      </c>
      <c r="S8" s="7">
        <v>15</v>
      </c>
      <c r="T8" s="1">
        <v>10.64</v>
      </c>
      <c r="U8" s="1">
        <v>6.19</v>
      </c>
      <c r="V8" s="7">
        <v>5</v>
      </c>
      <c r="W8" s="1">
        <v>0</v>
      </c>
      <c r="X8" s="19">
        <v>101758.51</v>
      </c>
      <c r="Y8" s="3">
        <v>45366.28</v>
      </c>
      <c r="Z8" s="1">
        <v>96</v>
      </c>
      <c r="AA8" s="1">
        <v>0</v>
      </c>
      <c r="AB8" s="1">
        <v>156</v>
      </c>
      <c r="AC8" s="1">
        <v>187</v>
      </c>
      <c r="AD8" s="1">
        <v>104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121</v>
      </c>
      <c r="AU8" s="1">
        <v>0</v>
      </c>
      <c r="AV8" s="1">
        <v>228</v>
      </c>
      <c r="AW8" s="1">
        <v>348</v>
      </c>
      <c r="AX8" s="1">
        <v>237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144</v>
      </c>
      <c r="BE8" s="1">
        <v>0</v>
      </c>
      <c r="BF8" s="1">
        <v>160</v>
      </c>
      <c r="BG8" s="1">
        <v>73</v>
      </c>
      <c r="BH8" s="1">
        <v>198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 x14ac:dyDescent="0.2">
      <c r="A9" s="1">
        <v>88102</v>
      </c>
      <c r="B9" s="1" t="s">
        <v>77</v>
      </c>
      <c r="C9" s="1">
        <v>24</v>
      </c>
      <c r="D9" s="1">
        <v>162</v>
      </c>
      <c r="E9" s="1" t="s">
        <v>65</v>
      </c>
      <c r="F9" s="1">
        <v>974</v>
      </c>
      <c r="G9" s="1" t="s">
        <v>70</v>
      </c>
      <c r="H9" s="3">
        <v>76.927599999999998</v>
      </c>
      <c r="I9" s="3">
        <v>1846.2624000000001</v>
      </c>
      <c r="J9" s="2">
        <f t="shared" si="2"/>
        <v>18462.624</v>
      </c>
      <c r="K9" s="21">
        <f t="shared" si="3"/>
        <v>10</v>
      </c>
      <c r="L9" s="1">
        <v>19.440000000000001</v>
      </c>
      <c r="M9" s="1">
        <v>36.67</v>
      </c>
      <c r="N9" s="7"/>
      <c r="O9" s="7"/>
      <c r="P9" s="7">
        <v>0</v>
      </c>
      <c r="Q9" s="1">
        <v>18.73</v>
      </c>
      <c r="R9" s="1">
        <v>16.079999999999998</v>
      </c>
      <c r="S9" s="7">
        <v>10</v>
      </c>
      <c r="T9" s="1">
        <v>4.54</v>
      </c>
      <c r="U9" s="1">
        <v>5.83</v>
      </c>
      <c r="V9" s="7">
        <v>0</v>
      </c>
      <c r="W9" s="1">
        <v>0</v>
      </c>
      <c r="X9" s="19">
        <v>78850.789999999994</v>
      </c>
      <c r="Y9" s="3">
        <v>108160.21</v>
      </c>
      <c r="Z9" s="1">
        <v>232</v>
      </c>
      <c r="AA9" s="1">
        <v>0</v>
      </c>
      <c r="AB9" s="1">
        <v>190</v>
      </c>
      <c r="AC9" s="1">
        <v>89</v>
      </c>
      <c r="AD9" s="1">
        <v>880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153</v>
      </c>
      <c r="AU9" s="1">
        <v>0</v>
      </c>
      <c r="AV9" s="1">
        <v>206</v>
      </c>
      <c r="AW9" s="1">
        <v>181</v>
      </c>
      <c r="AX9" s="1">
        <v>386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32</v>
      </c>
      <c r="BE9" s="1">
        <v>0</v>
      </c>
      <c r="BF9" s="1">
        <v>61</v>
      </c>
      <c r="BG9" s="1">
        <v>32</v>
      </c>
      <c r="BH9" s="1">
        <v>140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 x14ac:dyDescent="0.2">
      <c r="A10" s="1">
        <v>88135</v>
      </c>
      <c r="B10" s="1" t="s">
        <v>82</v>
      </c>
      <c r="C10" s="1">
        <v>24</v>
      </c>
      <c r="D10" s="1">
        <v>162</v>
      </c>
      <c r="E10" s="1" t="s">
        <v>65</v>
      </c>
      <c r="F10" s="1">
        <v>974</v>
      </c>
      <c r="G10" s="1" t="s">
        <v>70</v>
      </c>
      <c r="H10" s="3">
        <v>76.927599999999998</v>
      </c>
      <c r="I10" s="3">
        <v>1846.2624000000001</v>
      </c>
      <c r="J10" s="2">
        <f t="shared" si="2"/>
        <v>27693.936000000002</v>
      </c>
      <c r="K10" s="21">
        <f t="shared" si="3"/>
        <v>15</v>
      </c>
      <c r="L10" s="1">
        <v>17.29</v>
      </c>
      <c r="M10" s="1">
        <v>28.33</v>
      </c>
      <c r="N10" s="7"/>
      <c r="O10" s="7"/>
      <c r="P10" s="7">
        <v>0</v>
      </c>
      <c r="Q10" s="1">
        <v>19.170000000000002</v>
      </c>
      <c r="R10" s="1">
        <v>16.170000000000002</v>
      </c>
      <c r="S10" s="7">
        <v>10</v>
      </c>
      <c r="T10" s="1">
        <v>3.67</v>
      </c>
      <c r="U10" s="1">
        <v>2.92</v>
      </c>
      <c r="V10" s="7">
        <v>5</v>
      </c>
      <c r="W10" s="1">
        <v>0</v>
      </c>
      <c r="X10" s="19">
        <v>74081.279999999999</v>
      </c>
      <c r="Y10" s="3">
        <v>87543.61</v>
      </c>
      <c r="Z10" s="1">
        <v>135</v>
      </c>
      <c r="AA10" s="1">
        <v>0</v>
      </c>
      <c r="AB10" s="1">
        <v>218</v>
      </c>
      <c r="AC10" s="1">
        <v>124</v>
      </c>
      <c r="AD10" s="1">
        <v>680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149</v>
      </c>
      <c r="AU10" s="1">
        <v>0</v>
      </c>
      <c r="AV10" s="1">
        <v>248</v>
      </c>
      <c r="AW10" s="1">
        <v>126</v>
      </c>
      <c r="AX10" s="1">
        <v>388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19</v>
      </c>
      <c r="BE10" s="1">
        <v>0</v>
      </c>
      <c r="BF10" s="1">
        <v>53</v>
      </c>
      <c r="BG10" s="1">
        <v>32</v>
      </c>
      <c r="BH10" s="1">
        <v>70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 x14ac:dyDescent="0.2">
      <c r="A11" s="1">
        <v>88060</v>
      </c>
      <c r="B11" s="1" t="s">
        <v>86</v>
      </c>
      <c r="C11" s="1">
        <v>24</v>
      </c>
      <c r="D11" s="1">
        <v>162</v>
      </c>
      <c r="E11" s="1" t="s">
        <v>65</v>
      </c>
      <c r="F11" s="1">
        <v>807</v>
      </c>
      <c r="G11" s="1" t="s">
        <v>67</v>
      </c>
      <c r="H11" s="3">
        <v>61.51</v>
      </c>
      <c r="I11" s="3">
        <v>1476.24</v>
      </c>
      <c r="J11" s="2">
        <f t="shared" si="2"/>
        <v>73812</v>
      </c>
      <c r="K11" s="5">
        <f t="shared" si="3"/>
        <v>50</v>
      </c>
      <c r="L11" s="1">
        <v>12.4</v>
      </c>
      <c r="M11" s="1">
        <v>1.54</v>
      </c>
      <c r="N11" s="17">
        <v>10</v>
      </c>
      <c r="O11" s="18">
        <v>40</v>
      </c>
      <c r="P11" s="7">
        <v>25</v>
      </c>
      <c r="Q11" s="1">
        <v>25.94</v>
      </c>
      <c r="R11" s="1">
        <v>13.21</v>
      </c>
      <c r="S11" s="7">
        <v>20</v>
      </c>
      <c r="T11" s="1">
        <v>9.15</v>
      </c>
      <c r="U11" s="1">
        <v>5.79</v>
      </c>
      <c r="V11" s="7">
        <v>5</v>
      </c>
      <c r="W11" s="1">
        <v>0</v>
      </c>
      <c r="X11" s="19">
        <v>70090.64</v>
      </c>
      <c r="Y11" s="3">
        <v>30324.43</v>
      </c>
      <c r="Z11" s="1">
        <v>132</v>
      </c>
      <c r="AA11" s="1">
        <v>0</v>
      </c>
      <c r="AB11" s="1">
        <v>103</v>
      </c>
      <c r="AC11" s="1">
        <v>125</v>
      </c>
      <c r="AD11" s="1">
        <v>37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155</v>
      </c>
      <c r="AU11" s="1">
        <v>0</v>
      </c>
      <c r="AV11" s="1">
        <v>313</v>
      </c>
      <c r="AW11" s="1">
        <v>309</v>
      </c>
      <c r="AX11" s="1">
        <v>317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94</v>
      </c>
      <c r="BE11" s="1">
        <v>0</v>
      </c>
      <c r="BF11" s="1">
        <v>106</v>
      </c>
      <c r="BG11" s="1">
        <v>39</v>
      </c>
      <c r="BH11" s="1">
        <v>139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1:65" x14ac:dyDescent="0.2">
      <c r="A12" s="1">
        <v>65112</v>
      </c>
      <c r="B12" s="1" t="s">
        <v>87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3">
        <v>63.79</v>
      </c>
      <c r="I12" s="3">
        <v>1530.96</v>
      </c>
      <c r="J12" s="2">
        <f t="shared" si="2"/>
        <v>22964.400000000001</v>
      </c>
      <c r="K12" s="5">
        <f t="shared" si="3"/>
        <v>15</v>
      </c>
      <c r="L12" s="1">
        <v>12.1</v>
      </c>
      <c r="M12" s="1">
        <v>17.079999999999998</v>
      </c>
      <c r="N12" s="17">
        <v>5</v>
      </c>
      <c r="O12" s="18">
        <v>10</v>
      </c>
      <c r="P12" s="7">
        <v>5</v>
      </c>
      <c r="Q12" s="1">
        <v>24.92</v>
      </c>
      <c r="R12" s="1">
        <v>25.17</v>
      </c>
      <c r="S12" s="7">
        <v>5</v>
      </c>
      <c r="T12" s="1">
        <v>8.15</v>
      </c>
      <c r="U12" s="1">
        <v>9.7100000000000009</v>
      </c>
      <c r="V12" s="7">
        <v>5</v>
      </c>
      <c r="W12" s="1">
        <v>0</v>
      </c>
      <c r="X12" s="19">
        <v>69148.36</v>
      </c>
      <c r="Y12" s="3">
        <v>79546.13</v>
      </c>
      <c r="Z12" s="1">
        <v>91</v>
      </c>
      <c r="AA12" s="1">
        <v>0</v>
      </c>
      <c r="AB12" s="1">
        <v>137</v>
      </c>
      <c r="AC12" s="1">
        <v>125</v>
      </c>
      <c r="AD12" s="1">
        <v>410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223</v>
      </c>
      <c r="AU12" s="1">
        <v>0</v>
      </c>
      <c r="AV12" s="1">
        <v>282</v>
      </c>
      <c r="AW12" s="1">
        <v>186</v>
      </c>
      <c r="AX12" s="1">
        <v>604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89</v>
      </c>
      <c r="BE12" s="1">
        <v>0</v>
      </c>
      <c r="BF12" s="1">
        <v>83</v>
      </c>
      <c r="BG12" s="1">
        <v>47</v>
      </c>
      <c r="BH12" s="1">
        <v>233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 x14ac:dyDescent="0.2">
      <c r="A13" s="1">
        <v>88158</v>
      </c>
      <c r="B13" s="1" t="s">
        <v>85</v>
      </c>
      <c r="C13" s="1">
        <v>24</v>
      </c>
      <c r="D13" s="1">
        <v>162</v>
      </c>
      <c r="E13" s="1" t="s">
        <v>65</v>
      </c>
      <c r="F13" s="1">
        <v>974</v>
      </c>
      <c r="G13" s="1" t="s">
        <v>70</v>
      </c>
      <c r="H13" s="3">
        <v>76.927599999999998</v>
      </c>
      <c r="I13" s="3">
        <v>1846.2624000000001</v>
      </c>
      <c r="J13" s="2">
        <f t="shared" si="2"/>
        <v>18462.624</v>
      </c>
      <c r="K13" s="21">
        <f t="shared" si="3"/>
        <v>10</v>
      </c>
      <c r="L13" s="1">
        <v>11.73</v>
      </c>
      <c r="M13" s="1">
        <v>29.29</v>
      </c>
      <c r="N13" s="7"/>
      <c r="O13" s="7"/>
      <c r="P13" s="7">
        <v>0</v>
      </c>
      <c r="Q13" s="1">
        <v>15.88</v>
      </c>
      <c r="R13" s="1">
        <v>14.92</v>
      </c>
      <c r="S13" s="7">
        <v>5</v>
      </c>
      <c r="T13" s="1">
        <v>2.1</v>
      </c>
      <c r="U13" s="1">
        <v>4.71</v>
      </c>
      <c r="V13" s="7">
        <v>5</v>
      </c>
      <c r="W13" s="1">
        <v>0</v>
      </c>
      <c r="X13" s="19">
        <v>54849.38</v>
      </c>
      <c r="Y13" s="3">
        <v>90313</v>
      </c>
      <c r="Z13" s="1">
        <v>109</v>
      </c>
      <c r="AA13" s="1">
        <v>0</v>
      </c>
      <c r="AB13" s="1">
        <v>114</v>
      </c>
      <c r="AC13" s="1">
        <v>117</v>
      </c>
      <c r="AD13" s="1">
        <v>703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129</v>
      </c>
      <c r="AU13" s="1">
        <v>0</v>
      </c>
      <c r="AV13" s="1">
        <v>177</v>
      </c>
      <c r="AW13" s="1">
        <v>150</v>
      </c>
      <c r="AX13" s="1">
        <v>358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16</v>
      </c>
      <c r="BE13" s="1">
        <v>0</v>
      </c>
      <c r="BF13" s="1">
        <v>23</v>
      </c>
      <c r="BG13" s="1">
        <v>23</v>
      </c>
      <c r="BH13" s="1">
        <v>113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 x14ac:dyDescent="0.2">
      <c r="A14" s="1">
        <v>65123</v>
      </c>
      <c r="B14" s="1" t="s">
        <v>91</v>
      </c>
      <c r="C14" s="1">
        <v>24</v>
      </c>
      <c r="D14" s="1">
        <v>162</v>
      </c>
      <c r="E14" s="1" t="s">
        <v>65</v>
      </c>
      <c r="F14" s="1">
        <v>807</v>
      </c>
      <c r="G14" s="1" t="s">
        <v>67</v>
      </c>
      <c r="H14" s="3">
        <v>69.987499999999997</v>
      </c>
      <c r="I14" s="3">
        <v>1679.7</v>
      </c>
      <c r="J14" s="2">
        <f t="shared" si="2"/>
        <v>75586.5</v>
      </c>
      <c r="K14" s="5">
        <f t="shared" si="3"/>
        <v>45</v>
      </c>
      <c r="L14" s="1">
        <v>8.44</v>
      </c>
      <c r="M14" s="1">
        <v>9.83</v>
      </c>
      <c r="N14" s="17">
        <v>36</v>
      </c>
      <c r="O14" s="18">
        <v>9</v>
      </c>
      <c r="P14" s="7">
        <v>10</v>
      </c>
      <c r="Q14" s="1">
        <v>16.440000000000001</v>
      </c>
      <c r="R14" s="1">
        <v>3.12</v>
      </c>
      <c r="S14" s="7">
        <v>25</v>
      </c>
      <c r="T14" s="1">
        <v>7.27</v>
      </c>
      <c r="U14" s="1">
        <v>3.5</v>
      </c>
      <c r="V14" s="7">
        <v>10</v>
      </c>
      <c r="W14" s="1">
        <v>0</v>
      </c>
      <c r="X14" s="19">
        <v>53995.360000000001</v>
      </c>
      <c r="Y14" s="3">
        <v>27645.06</v>
      </c>
      <c r="Z14" s="1">
        <v>61</v>
      </c>
      <c r="AA14" s="1">
        <v>0</v>
      </c>
      <c r="AB14" s="1">
        <v>104</v>
      </c>
      <c r="AC14" s="1">
        <v>75</v>
      </c>
      <c r="AD14" s="1">
        <v>236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145</v>
      </c>
      <c r="AU14" s="1">
        <v>0</v>
      </c>
      <c r="AV14" s="1">
        <v>185</v>
      </c>
      <c r="AW14" s="1">
        <v>129</v>
      </c>
      <c r="AX14" s="1">
        <v>75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77</v>
      </c>
      <c r="BE14" s="1">
        <v>0</v>
      </c>
      <c r="BF14" s="1">
        <v>80</v>
      </c>
      <c r="BG14" s="1">
        <v>35</v>
      </c>
      <c r="BH14" s="1">
        <v>84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1:65" x14ac:dyDescent="0.2">
      <c r="A15" s="1">
        <v>65117</v>
      </c>
      <c r="B15" s="1" t="s">
        <v>90</v>
      </c>
      <c r="C15" s="1">
        <v>24</v>
      </c>
      <c r="D15" s="1">
        <v>162</v>
      </c>
      <c r="E15" s="1" t="s">
        <v>65</v>
      </c>
      <c r="F15" s="1">
        <v>807</v>
      </c>
      <c r="G15" s="1" t="s">
        <v>67</v>
      </c>
      <c r="H15" s="3">
        <v>63.79</v>
      </c>
      <c r="I15" s="3">
        <v>1530.96</v>
      </c>
      <c r="J15" s="2">
        <f t="shared" si="2"/>
        <v>45928.800000000003</v>
      </c>
      <c r="K15" s="25">
        <f t="shared" si="3"/>
        <v>30</v>
      </c>
      <c r="L15" s="1">
        <v>9.4600000000000009</v>
      </c>
      <c r="M15" s="1">
        <v>3.29</v>
      </c>
      <c r="N15" s="7"/>
      <c r="O15" s="7"/>
      <c r="P15" s="7">
        <v>10</v>
      </c>
      <c r="Q15" s="1">
        <v>14.79</v>
      </c>
      <c r="R15" s="1">
        <v>2.96</v>
      </c>
      <c r="S15" s="7">
        <v>20</v>
      </c>
      <c r="T15" s="1">
        <v>5.0199999999999996</v>
      </c>
      <c r="U15" s="1">
        <v>5.58</v>
      </c>
      <c r="V15" s="7">
        <v>0</v>
      </c>
      <c r="W15" s="1">
        <v>0</v>
      </c>
      <c r="X15" s="19">
        <v>44812.480000000003</v>
      </c>
      <c r="Y15" s="3">
        <v>18116.36</v>
      </c>
      <c r="Z15" s="1">
        <v>83</v>
      </c>
      <c r="AA15" s="1">
        <v>0</v>
      </c>
      <c r="AB15" s="1">
        <v>102</v>
      </c>
      <c r="AC15" s="1">
        <v>84</v>
      </c>
      <c r="AD15" s="1">
        <v>79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114</v>
      </c>
      <c r="AU15" s="1">
        <v>0</v>
      </c>
      <c r="AV15" s="1">
        <v>173</v>
      </c>
      <c r="AW15" s="1">
        <v>136</v>
      </c>
      <c r="AX15" s="1">
        <v>71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9</v>
      </c>
      <c r="BE15" s="1">
        <v>0</v>
      </c>
      <c r="BF15" s="1">
        <v>68</v>
      </c>
      <c r="BG15" s="1">
        <v>87</v>
      </c>
      <c r="BH15" s="1">
        <v>134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65" x14ac:dyDescent="0.2">
      <c r="A16" s="1">
        <v>6004</v>
      </c>
      <c r="B16" s="1" t="s">
        <v>94</v>
      </c>
      <c r="C16" s="1">
        <v>32</v>
      </c>
      <c r="D16" s="1">
        <v>162</v>
      </c>
      <c r="E16" s="1" t="s">
        <v>65</v>
      </c>
      <c r="F16" s="1">
        <v>558</v>
      </c>
      <c r="G16" s="1" t="s">
        <v>74</v>
      </c>
      <c r="H16" s="3">
        <v>80.55</v>
      </c>
      <c r="I16" s="3">
        <v>2577.6</v>
      </c>
      <c r="J16" s="2">
        <f t="shared" si="2"/>
        <v>51552</v>
      </c>
      <c r="K16" s="5">
        <f t="shared" si="3"/>
        <v>20</v>
      </c>
      <c r="L16" s="1">
        <v>5.81</v>
      </c>
      <c r="M16" s="1">
        <v>0.12</v>
      </c>
      <c r="N16" s="17">
        <v>8</v>
      </c>
      <c r="O16" s="18">
        <v>12</v>
      </c>
      <c r="P16" s="7">
        <v>10</v>
      </c>
      <c r="Q16" s="1">
        <v>8.1999999999999993</v>
      </c>
      <c r="R16" s="1">
        <v>2.5</v>
      </c>
      <c r="S16" s="7">
        <v>10</v>
      </c>
      <c r="T16" s="1">
        <v>2.2799999999999998</v>
      </c>
      <c r="U16" s="1">
        <v>3.44</v>
      </c>
      <c r="V16" s="7">
        <v>0</v>
      </c>
      <c r="W16" s="1">
        <v>0</v>
      </c>
      <c r="X16" s="19">
        <v>42006.82</v>
      </c>
      <c r="Y16" s="3">
        <v>15626.7</v>
      </c>
      <c r="Z16" s="1">
        <v>60</v>
      </c>
      <c r="AA16" s="1">
        <v>0</v>
      </c>
      <c r="AB16" s="1">
        <v>93</v>
      </c>
      <c r="AC16" s="1">
        <v>66</v>
      </c>
      <c r="AD16" s="1">
        <v>4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140</v>
      </c>
      <c r="AU16" s="1">
        <v>0</v>
      </c>
      <c r="AV16" s="1">
        <v>79</v>
      </c>
      <c r="AW16" s="1">
        <v>87</v>
      </c>
      <c r="AX16" s="1">
        <v>80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18</v>
      </c>
      <c r="BE16" s="1">
        <v>0</v>
      </c>
      <c r="BF16" s="1">
        <v>35</v>
      </c>
      <c r="BG16" s="1">
        <v>40</v>
      </c>
      <c r="BH16" s="1">
        <v>110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 x14ac:dyDescent="0.2">
      <c r="A17" s="1">
        <v>65120</v>
      </c>
      <c r="B17" s="1" t="s">
        <v>96</v>
      </c>
      <c r="C17" s="1">
        <v>24</v>
      </c>
      <c r="D17" s="1">
        <v>162</v>
      </c>
      <c r="E17" s="1" t="s">
        <v>65</v>
      </c>
      <c r="F17" s="1">
        <v>807</v>
      </c>
      <c r="G17" s="1" t="s">
        <v>67</v>
      </c>
      <c r="H17" s="3">
        <v>63.79</v>
      </c>
      <c r="I17" s="3">
        <v>1530.96</v>
      </c>
      <c r="J17" s="2">
        <f t="shared" si="2"/>
        <v>45928.800000000003</v>
      </c>
      <c r="K17" s="21">
        <f t="shared" si="3"/>
        <v>30</v>
      </c>
      <c r="L17" s="1">
        <v>7.19</v>
      </c>
      <c r="M17" s="1">
        <v>2.75</v>
      </c>
      <c r="N17" s="7"/>
      <c r="O17" s="7"/>
      <c r="P17" s="7">
        <v>15</v>
      </c>
      <c r="Q17" s="1">
        <v>12.5</v>
      </c>
      <c r="R17" s="1">
        <v>8.7100000000000009</v>
      </c>
      <c r="S17" s="7">
        <v>5</v>
      </c>
      <c r="T17" s="1">
        <v>6.62</v>
      </c>
      <c r="U17" s="1">
        <v>1.71</v>
      </c>
      <c r="V17" s="7">
        <v>10</v>
      </c>
      <c r="W17" s="1">
        <v>0</v>
      </c>
      <c r="X17" s="19">
        <v>40283.379999999997</v>
      </c>
      <c r="Y17" s="3">
        <v>20157.64</v>
      </c>
      <c r="Z17" s="1">
        <v>51</v>
      </c>
      <c r="AA17" s="1">
        <v>0</v>
      </c>
      <c r="AB17" s="1">
        <v>88</v>
      </c>
      <c r="AC17" s="1">
        <v>67</v>
      </c>
      <c r="AD17" s="1">
        <v>66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55</v>
      </c>
      <c r="AU17" s="1">
        <v>0</v>
      </c>
      <c r="AV17" s="1">
        <v>177</v>
      </c>
      <c r="AW17" s="1">
        <v>136</v>
      </c>
      <c r="AX17" s="1">
        <v>209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66</v>
      </c>
      <c r="BE17" s="1">
        <v>0</v>
      </c>
      <c r="BF17" s="1">
        <v>69</v>
      </c>
      <c r="BG17" s="1">
        <v>48</v>
      </c>
      <c r="BH17" s="1">
        <v>41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 x14ac:dyDescent="0.2">
      <c r="A18" s="1">
        <v>88033</v>
      </c>
      <c r="B18" s="1" t="s">
        <v>89</v>
      </c>
      <c r="C18" s="1">
        <v>40</v>
      </c>
      <c r="D18" s="1">
        <v>162</v>
      </c>
      <c r="E18" s="1" t="s">
        <v>65</v>
      </c>
      <c r="F18" s="1">
        <v>974</v>
      </c>
      <c r="G18" s="1" t="s">
        <v>70</v>
      </c>
      <c r="H18" s="3">
        <v>123.2556</v>
      </c>
      <c r="I18" s="3">
        <v>4930.2240000000002</v>
      </c>
      <c r="J18" s="2">
        <f t="shared" si="2"/>
        <v>29581.344000000001</v>
      </c>
      <c r="K18" s="21">
        <f t="shared" si="3"/>
        <v>6</v>
      </c>
      <c r="L18" s="1">
        <v>3</v>
      </c>
      <c r="M18" s="1">
        <v>1.65</v>
      </c>
      <c r="N18" s="7"/>
      <c r="O18" s="7"/>
      <c r="P18" s="7">
        <v>3</v>
      </c>
      <c r="Q18" s="1">
        <v>2.72</v>
      </c>
      <c r="R18" s="1">
        <v>3.95</v>
      </c>
      <c r="S18" s="7">
        <v>0</v>
      </c>
      <c r="T18" s="1">
        <v>2.38</v>
      </c>
      <c r="U18" s="1">
        <v>0.72</v>
      </c>
      <c r="V18" s="7">
        <v>3</v>
      </c>
      <c r="W18" s="1">
        <v>0</v>
      </c>
      <c r="X18" s="19">
        <v>39934.81</v>
      </c>
      <c r="Y18" s="3">
        <v>31183.67</v>
      </c>
      <c r="Z18" s="1">
        <v>54</v>
      </c>
      <c r="AA18" s="1">
        <v>0</v>
      </c>
      <c r="AB18" s="1">
        <v>61</v>
      </c>
      <c r="AC18" s="1">
        <v>10</v>
      </c>
      <c r="AD18" s="1">
        <v>66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42</v>
      </c>
      <c r="AU18" s="1">
        <v>0</v>
      </c>
      <c r="AV18" s="1">
        <v>42</v>
      </c>
      <c r="AW18" s="1">
        <v>50</v>
      </c>
      <c r="AX18" s="1">
        <v>158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55</v>
      </c>
      <c r="BE18" s="1">
        <v>0</v>
      </c>
      <c r="BF18" s="1">
        <v>40</v>
      </c>
      <c r="BG18" s="1">
        <v>0</v>
      </c>
      <c r="BH18" s="1">
        <v>29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 x14ac:dyDescent="0.2">
      <c r="A19" s="1">
        <v>65113</v>
      </c>
      <c r="B19" s="1" t="s">
        <v>99</v>
      </c>
      <c r="C19" s="1">
        <v>24</v>
      </c>
      <c r="D19" s="1">
        <v>162</v>
      </c>
      <c r="E19" s="1" t="s">
        <v>65</v>
      </c>
      <c r="F19" s="1">
        <v>807</v>
      </c>
      <c r="G19" s="1" t="s">
        <v>67</v>
      </c>
      <c r="H19" s="3">
        <v>63.79</v>
      </c>
      <c r="I19" s="3">
        <v>1530.96</v>
      </c>
      <c r="J19" s="2">
        <f t="shared" si="2"/>
        <v>7654.8</v>
      </c>
      <c r="K19" s="5">
        <f t="shared" si="3"/>
        <v>5</v>
      </c>
      <c r="L19" s="1">
        <v>6.25</v>
      </c>
      <c r="M19" s="1">
        <v>17.329999999999998</v>
      </c>
      <c r="N19" s="7"/>
      <c r="O19" s="18">
        <v>2</v>
      </c>
      <c r="P19" s="7">
        <v>0</v>
      </c>
      <c r="Q19" s="1">
        <v>12.29</v>
      </c>
      <c r="R19" s="1">
        <v>11.71</v>
      </c>
      <c r="S19" s="7">
        <v>5</v>
      </c>
      <c r="T19" s="1">
        <v>5.73</v>
      </c>
      <c r="U19" s="1">
        <v>7.33</v>
      </c>
      <c r="V19" s="7">
        <v>0</v>
      </c>
      <c r="W19" s="1">
        <v>0</v>
      </c>
      <c r="X19" s="19">
        <v>37157.67</v>
      </c>
      <c r="Y19" s="3">
        <v>55688.67</v>
      </c>
      <c r="Z19" s="1">
        <v>35</v>
      </c>
      <c r="AA19" s="1">
        <v>0</v>
      </c>
      <c r="AB19" s="1">
        <v>90</v>
      </c>
      <c r="AC19" s="1">
        <v>50</v>
      </c>
      <c r="AD19" s="1">
        <v>416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53</v>
      </c>
      <c r="AU19" s="1">
        <v>0</v>
      </c>
      <c r="AV19" s="1">
        <v>195</v>
      </c>
      <c r="AW19" s="1">
        <v>94</v>
      </c>
      <c r="AX19" s="1">
        <v>281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77</v>
      </c>
      <c r="BE19" s="1">
        <v>0</v>
      </c>
      <c r="BF19" s="1">
        <v>34</v>
      </c>
      <c r="BG19" s="1">
        <v>53</v>
      </c>
      <c r="BH19" s="1">
        <v>176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 x14ac:dyDescent="0.2">
      <c r="A20" s="1">
        <v>6003</v>
      </c>
      <c r="B20" s="1" t="s">
        <v>101</v>
      </c>
      <c r="C20" s="1">
        <v>32</v>
      </c>
      <c r="D20" s="1">
        <v>162</v>
      </c>
      <c r="E20" s="1" t="s">
        <v>65</v>
      </c>
      <c r="F20" s="1">
        <v>558</v>
      </c>
      <c r="G20" s="1" t="s">
        <v>74</v>
      </c>
      <c r="H20" s="3">
        <v>80.55</v>
      </c>
      <c r="I20" s="3">
        <v>2577.6</v>
      </c>
      <c r="J20" s="2">
        <f t="shared" si="2"/>
        <v>25776</v>
      </c>
      <c r="K20" s="5">
        <f t="shared" si="3"/>
        <v>10</v>
      </c>
      <c r="L20" s="1">
        <v>5</v>
      </c>
      <c r="M20" s="1">
        <v>0.59</v>
      </c>
      <c r="N20" s="7"/>
      <c r="O20" s="18">
        <v>8</v>
      </c>
      <c r="P20" s="7">
        <v>5</v>
      </c>
      <c r="Q20" s="1">
        <v>6.48</v>
      </c>
      <c r="R20" s="1">
        <v>4.09</v>
      </c>
      <c r="S20" s="7">
        <v>5</v>
      </c>
      <c r="T20" s="1">
        <v>2.25</v>
      </c>
      <c r="U20" s="1">
        <v>2.38</v>
      </c>
      <c r="V20" s="7">
        <v>0</v>
      </c>
      <c r="W20" s="1">
        <v>0</v>
      </c>
      <c r="X20" s="19">
        <v>35401.72</v>
      </c>
      <c r="Y20" s="3">
        <v>18204.3</v>
      </c>
      <c r="Z20" s="1">
        <v>52</v>
      </c>
      <c r="AA20" s="1">
        <v>0</v>
      </c>
      <c r="AB20" s="1">
        <v>71</v>
      </c>
      <c r="AC20" s="1">
        <v>74</v>
      </c>
      <c r="AD20" s="1">
        <v>19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82</v>
      </c>
      <c r="AU20" s="1">
        <v>0</v>
      </c>
      <c r="AV20" s="1">
        <v>68</v>
      </c>
      <c r="AW20" s="1">
        <v>115</v>
      </c>
      <c r="AX20" s="1">
        <v>131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20</v>
      </c>
      <c r="BE20" s="1">
        <v>0</v>
      </c>
      <c r="BF20" s="1">
        <v>34</v>
      </c>
      <c r="BG20" s="1">
        <v>36</v>
      </c>
      <c r="BH20" s="1">
        <v>76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 x14ac:dyDescent="0.2">
      <c r="A21" s="1">
        <v>65152</v>
      </c>
      <c r="B21" s="1" t="s">
        <v>105</v>
      </c>
      <c r="C21" s="1">
        <v>24</v>
      </c>
      <c r="D21" s="1">
        <v>162</v>
      </c>
      <c r="E21" s="1" t="s">
        <v>65</v>
      </c>
      <c r="F21" s="1">
        <v>807</v>
      </c>
      <c r="G21" s="1" t="s">
        <v>67</v>
      </c>
      <c r="H21" s="3">
        <v>63.0306</v>
      </c>
      <c r="I21" s="3">
        <v>1512.7344000000001</v>
      </c>
      <c r="J21" s="2">
        <f t="shared" si="2"/>
        <v>30254.688000000002</v>
      </c>
      <c r="K21" s="21">
        <f t="shared" si="3"/>
        <v>20</v>
      </c>
      <c r="L21" s="1">
        <v>9.35</v>
      </c>
      <c r="M21" s="1">
        <v>1.54</v>
      </c>
      <c r="N21" s="7"/>
      <c r="O21" s="7"/>
      <c r="P21" s="7">
        <v>10</v>
      </c>
      <c r="Q21" s="1">
        <v>6.83</v>
      </c>
      <c r="R21" s="1">
        <v>4.42</v>
      </c>
      <c r="S21" s="7">
        <v>10</v>
      </c>
      <c r="T21" s="1">
        <v>5.12</v>
      </c>
      <c r="U21" s="1">
        <v>5.54</v>
      </c>
      <c r="V21" s="7">
        <v>0</v>
      </c>
      <c r="W21" s="1">
        <v>0</v>
      </c>
      <c r="X21" s="19">
        <v>32240.15</v>
      </c>
      <c r="Y21" s="3">
        <v>17396.45</v>
      </c>
      <c r="Z21" s="1">
        <v>107</v>
      </c>
      <c r="AA21" s="1">
        <v>0</v>
      </c>
      <c r="AB21" s="1">
        <v>100</v>
      </c>
      <c r="AC21" s="1">
        <v>35</v>
      </c>
      <c r="AD21" s="1">
        <v>37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80</v>
      </c>
      <c r="AU21" s="1">
        <v>0</v>
      </c>
      <c r="AV21" s="1">
        <v>48</v>
      </c>
      <c r="AW21" s="1">
        <v>72</v>
      </c>
      <c r="AX21" s="1">
        <v>106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40</v>
      </c>
      <c r="BE21" s="1">
        <v>0</v>
      </c>
      <c r="BF21" s="1">
        <v>49</v>
      </c>
      <c r="BG21" s="1">
        <v>68</v>
      </c>
      <c r="BH21" s="1">
        <v>133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 x14ac:dyDescent="0.2">
      <c r="A22" s="1">
        <v>65165</v>
      </c>
      <c r="B22" s="1" t="s">
        <v>108</v>
      </c>
      <c r="C22" s="1">
        <v>24</v>
      </c>
      <c r="D22" s="1">
        <v>162</v>
      </c>
      <c r="E22" s="1" t="s">
        <v>65</v>
      </c>
      <c r="F22" s="1">
        <v>807</v>
      </c>
      <c r="G22" s="1" t="s">
        <v>67</v>
      </c>
      <c r="H22" s="3">
        <v>63.79</v>
      </c>
      <c r="I22" s="3">
        <v>1530.96</v>
      </c>
      <c r="J22" s="2">
        <f t="shared" si="2"/>
        <v>7654.8</v>
      </c>
      <c r="K22" s="21">
        <f t="shared" si="3"/>
        <v>5</v>
      </c>
      <c r="L22" s="1">
        <v>4.75</v>
      </c>
      <c r="M22" s="1">
        <v>17.38</v>
      </c>
      <c r="N22" s="7"/>
      <c r="O22" s="7"/>
      <c r="P22" s="7">
        <v>0</v>
      </c>
      <c r="Q22" s="1">
        <v>8.9</v>
      </c>
      <c r="R22" s="1">
        <v>6.25</v>
      </c>
      <c r="S22" s="7">
        <v>5</v>
      </c>
      <c r="T22" s="1">
        <v>5.62</v>
      </c>
      <c r="U22" s="1">
        <v>2.92</v>
      </c>
      <c r="V22" s="7">
        <v>0</v>
      </c>
      <c r="W22" s="1">
        <v>0</v>
      </c>
      <c r="X22" s="19">
        <v>29502.880000000001</v>
      </c>
      <c r="Y22" s="3">
        <v>40634.230000000003</v>
      </c>
      <c r="Z22" s="1">
        <v>27</v>
      </c>
      <c r="AA22" s="1">
        <v>0</v>
      </c>
      <c r="AB22" s="1">
        <v>63</v>
      </c>
      <c r="AC22" s="1">
        <v>48</v>
      </c>
      <c r="AD22" s="1">
        <v>417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51</v>
      </c>
      <c r="AU22" s="1">
        <v>0</v>
      </c>
      <c r="AV22" s="1">
        <v>111</v>
      </c>
      <c r="AW22" s="1">
        <v>103</v>
      </c>
      <c r="AX22" s="1">
        <v>150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50</v>
      </c>
      <c r="BE22" s="1">
        <v>0</v>
      </c>
      <c r="BF22" s="1">
        <v>63</v>
      </c>
      <c r="BG22" s="1">
        <v>44</v>
      </c>
      <c r="BH22" s="1">
        <v>70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 x14ac:dyDescent="0.2">
      <c r="A23" s="1">
        <v>88161</v>
      </c>
      <c r="B23" s="1" t="s">
        <v>109</v>
      </c>
      <c r="C23" s="1">
        <v>24</v>
      </c>
      <c r="D23" s="1">
        <v>162</v>
      </c>
      <c r="E23" s="1" t="s">
        <v>65</v>
      </c>
      <c r="F23" s="1">
        <v>807</v>
      </c>
      <c r="G23" s="1" t="s">
        <v>67</v>
      </c>
      <c r="H23" s="3">
        <v>61.51</v>
      </c>
      <c r="I23" s="3">
        <v>1476.24</v>
      </c>
      <c r="J23" s="2">
        <f t="shared" si="2"/>
        <v>22143.599999999999</v>
      </c>
      <c r="K23" s="21">
        <f t="shared" si="3"/>
        <v>15</v>
      </c>
      <c r="L23" s="1">
        <v>5.79</v>
      </c>
      <c r="M23" s="1">
        <v>2.46</v>
      </c>
      <c r="N23" s="7"/>
      <c r="O23" s="7"/>
      <c r="P23" s="7">
        <v>10</v>
      </c>
      <c r="Q23" s="1">
        <v>9.35</v>
      </c>
      <c r="R23" s="1">
        <v>15.29</v>
      </c>
      <c r="S23" s="7">
        <v>0</v>
      </c>
      <c r="T23" s="1">
        <v>4.21</v>
      </c>
      <c r="U23" s="1">
        <v>0.96</v>
      </c>
      <c r="V23" s="7">
        <v>5</v>
      </c>
      <c r="W23" s="1">
        <v>0</v>
      </c>
      <c r="X23" s="19">
        <v>28571.4</v>
      </c>
      <c r="Y23" s="3">
        <v>27617.99</v>
      </c>
      <c r="Z23" s="1">
        <v>40</v>
      </c>
      <c r="AA23" s="1">
        <v>0</v>
      </c>
      <c r="AB23" s="1">
        <v>76</v>
      </c>
      <c r="AC23" s="1">
        <v>46</v>
      </c>
      <c r="AD23" s="1">
        <v>59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57</v>
      </c>
      <c r="AU23" s="1">
        <v>0</v>
      </c>
      <c r="AV23" s="1">
        <v>121</v>
      </c>
      <c r="AW23" s="1">
        <v>93</v>
      </c>
      <c r="AX23" s="1">
        <v>367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31</v>
      </c>
      <c r="BE23" s="1">
        <v>0</v>
      </c>
      <c r="BF23" s="1">
        <v>69</v>
      </c>
      <c r="BG23" s="1">
        <v>2</v>
      </c>
      <c r="BH23" s="1">
        <v>23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 x14ac:dyDescent="0.2">
      <c r="A24" s="1">
        <v>6041</v>
      </c>
      <c r="B24" s="1" t="s">
        <v>113</v>
      </c>
      <c r="C24" s="1">
        <v>10</v>
      </c>
      <c r="D24" s="1">
        <v>162</v>
      </c>
      <c r="E24" s="1" t="s">
        <v>65</v>
      </c>
      <c r="F24" s="1">
        <v>558</v>
      </c>
      <c r="G24" s="1" t="s">
        <v>74</v>
      </c>
      <c r="H24" s="3">
        <v>181.19</v>
      </c>
      <c r="I24" s="3">
        <v>1811.9</v>
      </c>
      <c r="J24" s="2">
        <f t="shared" si="2"/>
        <v>27178.5</v>
      </c>
      <c r="K24" s="21">
        <f t="shared" si="3"/>
        <v>15</v>
      </c>
      <c r="L24" s="1">
        <v>0</v>
      </c>
      <c r="M24" s="1">
        <v>0</v>
      </c>
      <c r="N24" s="8"/>
      <c r="O24" s="8"/>
      <c r="P24" s="8">
        <f>L24*0.8-M24</f>
        <v>0</v>
      </c>
      <c r="Q24" s="1">
        <v>0</v>
      </c>
      <c r="R24" s="1">
        <v>0</v>
      </c>
      <c r="S24" s="7">
        <v>15</v>
      </c>
      <c r="T24" s="1">
        <v>0</v>
      </c>
      <c r="U24" s="1">
        <v>0</v>
      </c>
      <c r="V24" s="8">
        <f>T24*0.8-U24</f>
        <v>0</v>
      </c>
      <c r="W24" s="1">
        <v>0</v>
      </c>
      <c r="X24" s="20">
        <v>0</v>
      </c>
      <c r="Y24" s="3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1:65" x14ac:dyDescent="0.2">
      <c r="A25" s="1">
        <v>6020</v>
      </c>
      <c r="B25" s="1" t="s">
        <v>116</v>
      </c>
      <c r="C25" s="1">
        <v>24</v>
      </c>
      <c r="D25" s="1">
        <v>162</v>
      </c>
      <c r="E25" s="1" t="s">
        <v>65</v>
      </c>
      <c r="F25" s="1">
        <v>974</v>
      </c>
      <c r="G25" s="1" t="s">
        <v>70</v>
      </c>
      <c r="H25" s="3">
        <v>107.6336</v>
      </c>
      <c r="I25" s="3">
        <v>2583.2064</v>
      </c>
      <c r="J25" s="2">
        <f t="shared" si="2"/>
        <v>25832.063999999998</v>
      </c>
      <c r="K25" s="21">
        <f t="shared" si="3"/>
        <v>10</v>
      </c>
      <c r="L25" s="1">
        <v>0.9</v>
      </c>
      <c r="M25" s="1">
        <v>0.79</v>
      </c>
      <c r="N25" s="7"/>
      <c r="O25" s="7"/>
      <c r="P25" s="7">
        <v>5</v>
      </c>
      <c r="Q25" s="1">
        <v>4.62</v>
      </c>
      <c r="R25" s="1">
        <v>1.62</v>
      </c>
      <c r="S25" s="7">
        <v>5</v>
      </c>
      <c r="T25" s="1">
        <v>2.08</v>
      </c>
      <c r="U25" s="1">
        <v>2.75</v>
      </c>
      <c r="V25" s="7">
        <v>0</v>
      </c>
      <c r="W25" s="1">
        <v>0</v>
      </c>
      <c r="X25" s="19">
        <v>19643.13</v>
      </c>
      <c r="Y25" s="3">
        <v>13346.57</v>
      </c>
      <c r="Z25" s="1">
        <v>0</v>
      </c>
      <c r="AA25" s="1">
        <v>0</v>
      </c>
      <c r="AB25" s="1">
        <v>14</v>
      </c>
      <c r="AC25" s="1">
        <v>15</v>
      </c>
      <c r="AD25" s="1">
        <v>19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47</v>
      </c>
      <c r="AU25" s="1">
        <v>0</v>
      </c>
      <c r="AV25" s="1">
        <v>45</v>
      </c>
      <c r="AW25" s="1">
        <v>38</v>
      </c>
      <c r="AX25" s="1">
        <v>39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21</v>
      </c>
      <c r="BE25" s="1">
        <v>0</v>
      </c>
      <c r="BF25" s="1">
        <v>20</v>
      </c>
      <c r="BG25" s="1">
        <v>18</v>
      </c>
      <c r="BH25" s="1">
        <v>66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1:65" x14ac:dyDescent="0.2">
      <c r="A26" s="1">
        <v>65100</v>
      </c>
      <c r="B26" s="1" t="s">
        <v>104</v>
      </c>
      <c r="C26" s="1">
        <v>24</v>
      </c>
      <c r="D26" s="1">
        <v>162</v>
      </c>
      <c r="E26" s="1" t="s">
        <v>65</v>
      </c>
      <c r="F26" s="1">
        <v>807</v>
      </c>
      <c r="G26" s="1" t="s">
        <v>67</v>
      </c>
      <c r="H26" s="3">
        <v>80.936199999999999</v>
      </c>
      <c r="I26" s="3">
        <v>1942.4688000000001</v>
      </c>
      <c r="J26" s="2">
        <f t="shared" si="2"/>
        <v>15539.750400000001</v>
      </c>
      <c r="K26" s="25">
        <f t="shared" si="3"/>
        <v>8</v>
      </c>
      <c r="L26" s="1">
        <v>2.4</v>
      </c>
      <c r="M26" s="1">
        <v>0</v>
      </c>
      <c r="N26" s="7"/>
      <c r="O26" s="7"/>
      <c r="P26" s="7">
        <v>5</v>
      </c>
      <c r="Q26" s="1">
        <v>3.98</v>
      </c>
      <c r="R26" s="1">
        <v>2.42</v>
      </c>
      <c r="S26" s="7">
        <v>3</v>
      </c>
      <c r="T26" s="1">
        <v>1.96</v>
      </c>
      <c r="U26" s="1">
        <v>6.33</v>
      </c>
      <c r="V26" s="7">
        <v>0</v>
      </c>
      <c r="W26" s="1">
        <v>0</v>
      </c>
      <c r="X26" s="19">
        <v>16187.24</v>
      </c>
      <c r="Y26" s="3">
        <v>16996.599999999999</v>
      </c>
      <c r="Z26" s="1">
        <v>24</v>
      </c>
      <c r="AA26" s="1">
        <v>0</v>
      </c>
      <c r="AB26" s="1">
        <v>0</v>
      </c>
      <c r="AC26" s="1">
        <v>67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51</v>
      </c>
      <c r="AU26" s="1">
        <v>0</v>
      </c>
      <c r="AV26" s="1">
        <v>16</v>
      </c>
      <c r="AW26" s="1">
        <v>57</v>
      </c>
      <c r="AX26" s="1">
        <v>58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47</v>
      </c>
      <c r="BE26" s="1">
        <v>0</v>
      </c>
      <c r="BF26" s="1">
        <v>0</v>
      </c>
      <c r="BG26" s="1">
        <v>0</v>
      </c>
      <c r="BH26" s="1">
        <v>152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 x14ac:dyDescent="0.2">
      <c r="A27" s="1">
        <v>6015</v>
      </c>
      <c r="B27" s="1" t="s">
        <v>121</v>
      </c>
      <c r="C27" s="1">
        <v>18</v>
      </c>
      <c r="D27" s="1">
        <v>162</v>
      </c>
      <c r="E27" s="1" t="s">
        <v>65</v>
      </c>
      <c r="F27" s="1">
        <v>558</v>
      </c>
      <c r="G27" s="1" t="s">
        <v>74</v>
      </c>
      <c r="H27" s="3">
        <v>96.61</v>
      </c>
      <c r="I27" s="3">
        <v>1738.98</v>
      </c>
      <c r="J27" s="2">
        <f t="shared" si="2"/>
        <v>19128.78</v>
      </c>
      <c r="K27" s="21">
        <f t="shared" si="3"/>
        <v>11</v>
      </c>
      <c r="L27" s="1">
        <v>1.08</v>
      </c>
      <c r="M27" s="1">
        <v>0</v>
      </c>
      <c r="N27" s="7"/>
      <c r="O27" s="7"/>
      <c r="P27" s="7">
        <v>4</v>
      </c>
      <c r="Q27" s="1">
        <v>7.94</v>
      </c>
      <c r="R27" s="1">
        <v>4.1100000000000003</v>
      </c>
      <c r="S27" s="7">
        <v>5</v>
      </c>
      <c r="T27" s="1">
        <v>0.22</v>
      </c>
      <c r="U27" s="1">
        <v>0.11</v>
      </c>
      <c r="V27" s="7">
        <v>2</v>
      </c>
      <c r="W27" s="1">
        <v>0</v>
      </c>
      <c r="X27" s="19">
        <v>16085.56</v>
      </c>
      <c r="Y27" s="3">
        <v>7342.36</v>
      </c>
      <c r="Z27" s="1">
        <v>0</v>
      </c>
      <c r="AA27" s="1">
        <v>0</v>
      </c>
      <c r="AB27" s="1">
        <v>9</v>
      </c>
      <c r="AC27" s="1">
        <v>21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51</v>
      </c>
      <c r="AU27" s="1">
        <v>0</v>
      </c>
      <c r="AV27" s="1">
        <v>55</v>
      </c>
      <c r="AW27" s="1">
        <v>74</v>
      </c>
      <c r="AX27" s="1">
        <v>74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4</v>
      </c>
      <c r="BE27" s="1">
        <v>0</v>
      </c>
      <c r="BF27" s="1">
        <v>0</v>
      </c>
      <c r="BG27" s="1">
        <v>0</v>
      </c>
      <c r="BH27" s="1">
        <v>2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 x14ac:dyDescent="0.2">
      <c r="A28" s="1">
        <v>6021</v>
      </c>
      <c r="B28" s="1" t="s">
        <v>122</v>
      </c>
      <c r="C28" s="1">
        <v>24</v>
      </c>
      <c r="D28" s="1">
        <v>162</v>
      </c>
      <c r="E28" s="1" t="s">
        <v>65</v>
      </c>
      <c r="F28" s="1">
        <v>974</v>
      </c>
      <c r="G28" s="1" t="s">
        <v>70</v>
      </c>
      <c r="H28" s="3">
        <v>107.6336</v>
      </c>
      <c r="I28" s="3">
        <v>2583.2064</v>
      </c>
      <c r="J28" s="2">
        <f t="shared" si="2"/>
        <v>33581.683199999999</v>
      </c>
      <c r="K28" s="21">
        <f t="shared" si="3"/>
        <v>13</v>
      </c>
      <c r="L28" s="1">
        <v>1.08</v>
      </c>
      <c r="M28" s="1">
        <v>-0.17</v>
      </c>
      <c r="N28" s="7"/>
      <c r="O28" s="7"/>
      <c r="P28" s="7">
        <v>5</v>
      </c>
      <c r="Q28" s="1">
        <v>3.42</v>
      </c>
      <c r="R28" s="1">
        <v>0.08</v>
      </c>
      <c r="S28" s="7">
        <v>5</v>
      </c>
      <c r="T28" s="1">
        <v>1.6</v>
      </c>
      <c r="U28" s="1">
        <v>0.17</v>
      </c>
      <c r="V28" s="7">
        <v>3</v>
      </c>
      <c r="W28" s="1">
        <v>0</v>
      </c>
      <c r="X28" s="19">
        <v>15768.32</v>
      </c>
      <c r="Y28" s="3">
        <v>215.27</v>
      </c>
      <c r="Z28" s="1">
        <v>11</v>
      </c>
      <c r="AA28" s="1">
        <v>0</v>
      </c>
      <c r="AB28" s="1">
        <v>10</v>
      </c>
      <c r="AC28" s="1">
        <v>10</v>
      </c>
      <c r="AD28" s="1">
        <v>-4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22</v>
      </c>
      <c r="AU28" s="1">
        <v>0</v>
      </c>
      <c r="AV28" s="1">
        <v>44</v>
      </c>
      <c r="AW28" s="1">
        <v>32</v>
      </c>
      <c r="AX28" s="1">
        <v>2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18</v>
      </c>
      <c r="BE28" s="1">
        <v>0</v>
      </c>
      <c r="BF28" s="1">
        <v>10</v>
      </c>
      <c r="BG28" s="1">
        <v>21</v>
      </c>
      <c r="BH28" s="1">
        <v>4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 x14ac:dyDescent="0.2">
      <c r="A29" s="1">
        <v>96183</v>
      </c>
      <c r="B29" s="1" t="s">
        <v>119</v>
      </c>
      <c r="C29" s="1">
        <v>20</v>
      </c>
      <c r="D29" s="1">
        <v>162</v>
      </c>
      <c r="E29" s="1" t="s">
        <v>65</v>
      </c>
      <c r="F29" s="1">
        <v>807</v>
      </c>
      <c r="G29" s="1" t="s">
        <v>67</v>
      </c>
      <c r="H29" s="3">
        <v>73.948700000000002</v>
      </c>
      <c r="I29" s="3">
        <v>1478.9739999999999</v>
      </c>
      <c r="J29" s="2">
        <f t="shared" si="2"/>
        <v>19226.662</v>
      </c>
      <c r="K29" s="5">
        <f t="shared" si="3"/>
        <v>13</v>
      </c>
      <c r="L29" s="1">
        <v>1.98</v>
      </c>
      <c r="M29" s="1">
        <v>0.55000000000000004</v>
      </c>
      <c r="N29" s="17">
        <v>10</v>
      </c>
      <c r="O29" s="7"/>
      <c r="P29" s="7">
        <v>3</v>
      </c>
      <c r="Q29" s="1">
        <v>7.15</v>
      </c>
      <c r="R29" s="1">
        <v>1.9</v>
      </c>
      <c r="S29" s="7">
        <v>8</v>
      </c>
      <c r="T29" s="1">
        <v>0.5</v>
      </c>
      <c r="U29" s="1">
        <v>0.55000000000000004</v>
      </c>
      <c r="V29" s="7">
        <v>2</v>
      </c>
      <c r="W29" s="1">
        <v>0</v>
      </c>
      <c r="X29" s="19">
        <v>14235.12</v>
      </c>
      <c r="Y29" s="3">
        <v>4436.92</v>
      </c>
      <c r="Z29" s="1">
        <v>15</v>
      </c>
      <c r="AA29" s="1">
        <v>0</v>
      </c>
      <c r="AB29" s="1">
        <v>14</v>
      </c>
      <c r="AC29" s="1">
        <v>21</v>
      </c>
      <c r="AD29" s="1">
        <v>11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39</v>
      </c>
      <c r="AU29" s="1">
        <v>0</v>
      </c>
      <c r="AV29" s="1">
        <v>82</v>
      </c>
      <c r="AW29" s="1">
        <v>44</v>
      </c>
      <c r="AX29" s="1">
        <v>38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9</v>
      </c>
      <c r="BE29" s="1">
        <v>0</v>
      </c>
      <c r="BF29" s="1">
        <v>1</v>
      </c>
      <c r="BG29" s="1">
        <v>0</v>
      </c>
      <c r="BH29" s="1">
        <v>11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 x14ac:dyDescent="0.2">
      <c r="A30" s="1">
        <v>6093</v>
      </c>
      <c r="B30" s="1" t="s">
        <v>127</v>
      </c>
      <c r="C30" s="1">
        <v>12</v>
      </c>
      <c r="D30" s="1">
        <v>162</v>
      </c>
      <c r="E30" s="1" t="s">
        <v>65</v>
      </c>
      <c r="F30" s="1">
        <v>558</v>
      </c>
      <c r="G30" s="1" t="s">
        <v>74</v>
      </c>
      <c r="H30" s="3">
        <v>84.167500000000004</v>
      </c>
      <c r="I30" s="3">
        <v>1010.01</v>
      </c>
      <c r="J30" s="2">
        <f t="shared" si="2"/>
        <v>13130.13</v>
      </c>
      <c r="K30" s="25">
        <f t="shared" si="3"/>
        <v>13</v>
      </c>
      <c r="L30" s="1">
        <v>4.12</v>
      </c>
      <c r="M30" s="1">
        <v>0.5</v>
      </c>
      <c r="N30" s="7"/>
      <c r="O30" s="7"/>
      <c r="P30" s="7">
        <v>5</v>
      </c>
      <c r="Q30" s="1">
        <v>7.08</v>
      </c>
      <c r="R30" s="1">
        <v>4.75</v>
      </c>
      <c r="S30" s="7">
        <v>5</v>
      </c>
      <c r="T30" s="1">
        <v>2</v>
      </c>
      <c r="U30" s="1">
        <v>0</v>
      </c>
      <c r="V30" s="7">
        <v>3</v>
      </c>
      <c r="W30" s="1">
        <v>0</v>
      </c>
      <c r="X30" s="19">
        <v>13340.55</v>
      </c>
      <c r="Y30" s="3">
        <v>5302.55</v>
      </c>
      <c r="Z30" s="1">
        <v>6</v>
      </c>
      <c r="AA30" s="1">
        <v>0</v>
      </c>
      <c r="AB30" s="1">
        <v>26</v>
      </c>
      <c r="AC30" s="1">
        <v>35</v>
      </c>
      <c r="AD30" s="1">
        <v>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21</v>
      </c>
      <c r="AU30" s="1">
        <v>0</v>
      </c>
      <c r="AV30" s="1">
        <v>43</v>
      </c>
      <c r="AW30" s="1">
        <v>42</v>
      </c>
      <c r="AX30" s="1">
        <v>57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24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 x14ac:dyDescent="0.2">
      <c r="A31" s="1">
        <v>97317</v>
      </c>
      <c r="B31" s="1" t="s">
        <v>130</v>
      </c>
      <c r="C31" s="1">
        <v>20</v>
      </c>
      <c r="D31" s="1">
        <v>162</v>
      </c>
      <c r="E31" s="1" t="s">
        <v>65</v>
      </c>
      <c r="F31" s="1">
        <v>162</v>
      </c>
      <c r="G31" s="1" t="s">
        <v>84</v>
      </c>
      <c r="H31" s="3">
        <v>33.9863</v>
      </c>
      <c r="I31" s="3">
        <v>679.726</v>
      </c>
      <c r="J31" s="2">
        <f t="shared" si="2"/>
        <v>6797.26</v>
      </c>
      <c r="K31" s="5">
        <f t="shared" si="3"/>
        <v>10</v>
      </c>
      <c r="L31" s="1">
        <v>6.3</v>
      </c>
      <c r="M31" s="1">
        <v>3.7</v>
      </c>
      <c r="N31" s="7"/>
      <c r="O31" s="7"/>
      <c r="P31" s="7">
        <v>4</v>
      </c>
      <c r="Q31" s="1">
        <v>10.85</v>
      </c>
      <c r="R31" s="1">
        <v>2.15</v>
      </c>
      <c r="S31" s="7">
        <v>6</v>
      </c>
      <c r="T31" s="1">
        <v>1.3</v>
      </c>
      <c r="U31" s="1">
        <v>7.35</v>
      </c>
      <c r="V31" s="7">
        <v>0</v>
      </c>
      <c r="W31" s="1">
        <v>0</v>
      </c>
      <c r="X31" s="19">
        <v>12540.94</v>
      </c>
      <c r="Y31" s="3">
        <v>8972.3799999999992</v>
      </c>
      <c r="Z31" s="1">
        <v>126</v>
      </c>
      <c r="AA31" s="1">
        <v>0</v>
      </c>
      <c r="AB31" s="1">
        <v>0</v>
      </c>
      <c r="AC31" s="1">
        <v>0</v>
      </c>
      <c r="AD31" s="1">
        <v>74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217</v>
      </c>
      <c r="AU31" s="1">
        <v>0</v>
      </c>
      <c r="AV31" s="1">
        <v>0</v>
      </c>
      <c r="AW31" s="1">
        <v>0</v>
      </c>
      <c r="AX31" s="1">
        <v>43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26</v>
      </c>
      <c r="BE31" s="1">
        <v>0</v>
      </c>
      <c r="BF31" s="1">
        <v>0</v>
      </c>
      <c r="BG31" s="1">
        <v>0</v>
      </c>
      <c r="BH31" s="1">
        <v>147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 x14ac:dyDescent="0.2">
      <c r="A32" s="1">
        <v>65103</v>
      </c>
      <c r="B32" s="1" t="s">
        <v>125</v>
      </c>
      <c r="C32" s="1">
        <v>24</v>
      </c>
      <c r="D32" s="1">
        <v>162</v>
      </c>
      <c r="E32" s="1" t="s">
        <v>65</v>
      </c>
      <c r="F32" s="1">
        <v>807</v>
      </c>
      <c r="G32" s="1" t="s">
        <v>67</v>
      </c>
      <c r="H32" s="3">
        <v>61.1678</v>
      </c>
      <c r="I32" s="3">
        <v>1468.0272</v>
      </c>
      <c r="J32" s="2">
        <f t="shared" si="2"/>
        <v>14680.272000000001</v>
      </c>
      <c r="K32" s="5">
        <f t="shared" si="3"/>
        <v>10</v>
      </c>
      <c r="L32" s="1">
        <v>1.35</v>
      </c>
      <c r="M32" s="1">
        <v>0</v>
      </c>
      <c r="N32" s="7"/>
      <c r="O32" s="7"/>
      <c r="P32" s="7">
        <v>3</v>
      </c>
      <c r="Q32" s="1">
        <v>5.15</v>
      </c>
      <c r="R32" s="1">
        <v>0</v>
      </c>
      <c r="S32" s="7">
        <v>5</v>
      </c>
      <c r="T32" s="1">
        <v>1.9</v>
      </c>
      <c r="U32" s="1">
        <v>0</v>
      </c>
      <c r="V32" s="7">
        <v>2</v>
      </c>
      <c r="W32" s="1">
        <v>0</v>
      </c>
      <c r="X32" s="19">
        <v>12325.31</v>
      </c>
      <c r="Y32" s="3">
        <v>0</v>
      </c>
      <c r="Z32" s="1">
        <v>0</v>
      </c>
      <c r="AA32" s="1">
        <v>0</v>
      </c>
      <c r="AB32" s="1">
        <v>20</v>
      </c>
      <c r="AC32" s="1">
        <v>25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97</v>
      </c>
      <c r="AW32" s="1">
        <v>53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28</v>
      </c>
      <c r="BG32" s="1">
        <v>35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 x14ac:dyDescent="0.2">
      <c r="A33" s="1">
        <v>65126</v>
      </c>
      <c r="B33" s="1" t="s">
        <v>111</v>
      </c>
      <c r="C33" s="1">
        <v>24</v>
      </c>
      <c r="D33" s="1">
        <v>162</v>
      </c>
      <c r="E33" s="1" t="s">
        <v>65</v>
      </c>
      <c r="F33" s="1">
        <v>807</v>
      </c>
      <c r="G33" s="1" t="s">
        <v>67</v>
      </c>
      <c r="H33" s="3">
        <v>80.936199999999999</v>
      </c>
      <c r="I33" s="3">
        <v>1942.4688000000001</v>
      </c>
      <c r="J33" s="2">
        <f t="shared" si="2"/>
        <v>0</v>
      </c>
      <c r="K33" s="5">
        <f t="shared" si="3"/>
        <v>0</v>
      </c>
      <c r="L33" s="1">
        <v>3.52</v>
      </c>
      <c r="M33" s="1">
        <v>6.04</v>
      </c>
      <c r="N33" s="7"/>
      <c r="O33" s="7"/>
      <c r="P33" s="7">
        <v>0</v>
      </c>
      <c r="Q33" s="1">
        <v>2.52</v>
      </c>
      <c r="R33" s="1">
        <v>2.71</v>
      </c>
      <c r="S33" s="7">
        <v>0</v>
      </c>
      <c r="T33" s="1">
        <v>0.28999999999999998</v>
      </c>
      <c r="U33" s="1">
        <v>3</v>
      </c>
      <c r="V33" s="7">
        <v>0</v>
      </c>
      <c r="W33" s="1">
        <v>0</v>
      </c>
      <c r="X33" s="19">
        <v>12302.3</v>
      </c>
      <c r="Y33" s="3">
        <v>22824.01</v>
      </c>
      <c r="Z33" s="1">
        <v>70</v>
      </c>
      <c r="AA33" s="1">
        <v>0</v>
      </c>
      <c r="AB33" s="1">
        <v>9</v>
      </c>
      <c r="AC33" s="1">
        <v>11</v>
      </c>
      <c r="AD33" s="1">
        <v>145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36</v>
      </c>
      <c r="AU33" s="1">
        <v>0</v>
      </c>
      <c r="AV33" s="1">
        <v>0</v>
      </c>
      <c r="AW33" s="1">
        <v>49</v>
      </c>
      <c r="AX33" s="1">
        <v>65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7</v>
      </c>
      <c r="BE33" s="1">
        <v>0</v>
      </c>
      <c r="BF33" s="1">
        <v>0</v>
      </c>
      <c r="BG33" s="1">
        <v>0</v>
      </c>
      <c r="BH33" s="1">
        <v>72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 x14ac:dyDescent="0.2">
      <c r="A34" s="1">
        <v>88031</v>
      </c>
      <c r="B34" s="1" t="s">
        <v>123</v>
      </c>
      <c r="C34" s="1">
        <v>40</v>
      </c>
      <c r="D34" s="1">
        <v>162</v>
      </c>
      <c r="E34" s="1" t="s">
        <v>65</v>
      </c>
      <c r="F34" s="1">
        <v>974</v>
      </c>
      <c r="G34" s="1" t="s">
        <v>70</v>
      </c>
      <c r="H34" s="3">
        <v>123.2556</v>
      </c>
      <c r="I34" s="3">
        <v>4930.2240000000002</v>
      </c>
      <c r="J34" s="2">
        <f t="shared" si="2"/>
        <v>24651.120000000003</v>
      </c>
      <c r="K34" s="5">
        <f t="shared" si="3"/>
        <v>5</v>
      </c>
      <c r="L34" s="1">
        <v>0.75</v>
      </c>
      <c r="M34" s="1">
        <v>0.12</v>
      </c>
      <c r="N34" s="7"/>
      <c r="O34" s="7"/>
      <c r="P34" s="7">
        <v>3</v>
      </c>
      <c r="Q34" s="1">
        <v>1</v>
      </c>
      <c r="R34" s="1">
        <v>1</v>
      </c>
      <c r="S34" s="7">
        <v>1</v>
      </c>
      <c r="T34" s="1">
        <v>0.62</v>
      </c>
      <c r="U34" s="1">
        <v>0.32</v>
      </c>
      <c r="V34" s="7">
        <v>1</v>
      </c>
      <c r="W34" s="1">
        <v>0</v>
      </c>
      <c r="X34" s="19">
        <v>11709.28</v>
      </c>
      <c r="Y34" s="3">
        <v>7148.82</v>
      </c>
      <c r="Z34" s="1">
        <v>30</v>
      </c>
      <c r="AA34" s="1">
        <v>0</v>
      </c>
      <c r="AB34" s="1">
        <v>0</v>
      </c>
      <c r="AC34" s="1">
        <v>0</v>
      </c>
      <c r="AD34" s="1">
        <v>5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40</v>
      </c>
      <c r="AU34" s="1">
        <v>0</v>
      </c>
      <c r="AV34" s="1">
        <v>0</v>
      </c>
      <c r="AW34" s="1">
        <v>0</v>
      </c>
      <c r="AX34" s="1">
        <v>40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25</v>
      </c>
      <c r="BE34" s="1">
        <v>0</v>
      </c>
      <c r="BF34" s="1">
        <v>0</v>
      </c>
      <c r="BG34" s="1">
        <v>0</v>
      </c>
      <c r="BH34" s="1">
        <v>13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 x14ac:dyDescent="0.2">
      <c r="A35" s="1">
        <v>65045</v>
      </c>
      <c r="B35" s="1" t="s">
        <v>137</v>
      </c>
      <c r="C35" s="1">
        <v>18</v>
      </c>
      <c r="D35" s="1">
        <v>162</v>
      </c>
      <c r="E35" s="1" t="s">
        <v>65</v>
      </c>
      <c r="F35" s="1">
        <v>123</v>
      </c>
      <c r="G35" s="1" t="s">
        <v>138</v>
      </c>
      <c r="H35" s="3">
        <v>60.876300000000001</v>
      </c>
      <c r="I35" s="3">
        <v>1095.7734</v>
      </c>
      <c r="J35" s="2">
        <f t="shared" si="2"/>
        <v>13149.2808</v>
      </c>
      <c r="K35" s="25">
        <f t="shared" si="3"/>
        <v>12</v>
      </c>
      <c r="L35" s="1">
        <v>2.97</v>
      </c>
      <c r="M35" s="1">
        <v>0</v>
      </c>
      <c r="N35" s="7"/>
      <c r="O35" s="7"/>
      <c r="P35" s="7">
        <v>3</v>
      </c>
      <c r="Q35" s="1">
        <v>6.25</v>
      </c>
      <c r="R35" s="1">
        <v>0.11</v>
      </c>
      <c r="S35" s="7">
        <v>7</v>
      </c>
      <c r="T35" s="1">
        <v>1.42</v>
      </c>
      <c r="U35" s="1">
        <v>0.06</v>
      </c>
      <c r="V35" s="7">
        <v>2</v>
      </c>
      <c r="W35" s="1">
        <v>0</v>
      </c>
      <c r="X35" s="19">
        <v>11657.81</v>
      </c>
      <c r="Y35" s="3">
        <v>182.63</v>
      </c>
      <c r="Z35" s="1">
        <v>0</v>
      </c>
      <c r="AA35" s="1">
        <v>0</v>
      </c>
      <c r="AB35" s="1">
        <v>18</v>
      </c>
      <c r="AC35" s="1">
        <v>71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27</v>
      </c>
      <c r="AU35" s="1">
        <v>0</v>
      </c>
      <c r="AV35" s="1">
        <v>51</v>
      </c>
      <c r="AW35" s="1">
        <v>69</v>
      </c>
      <c r="AX35" s="1">
        <v>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9</v>
      </c>
      <c r="BE35" s="1">
        <v>0</v>
      </c>
      <c r="BF35" s="1">
        <v>15</v>
      </c>
      <c r="BG35" s="1">
        <v>3</v>
      </c>
      <c r="BH35" s="1">
        <v>1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 x14ac:dyDescent="0.2">
      <c r="A36" s="1">
        <v>65140</v>
      </c>
      <c r="B36" s="1" t="s">
        <v>114</v>
      </c>
      <c r="C36" s="1">
        <v>24</v>
      </c>
      <c r="D36" s="1">
        <v>162</v>
      </c>
      <c r="E36" s="1" t="s">
        <v>65</v>
      </c>
      <c r="F36" s="1">
        <v>807</v>
      </c>
      <c r="G36" s="1" t="s">
        <v>67</v>
      </c>
      <c r="H36" s="3">
        <v>69.987499999999997</v>
      </c>
      <c r="I36" s="3">
        <v>1679.7</v>
      </c>
      <c r="J36" s="2">
        <f t="shared" si="2"/>
        <v>0</v>
      </c>
      <c r="K36" s="5">
        <f t="shared" si="3"/>
        <v>0</v>
      </c>
      <c r="L36" s="1">
        <v>2.5</v>
      </c>
      <c r="M36" s="1">
        <v>0.04</v>
      </c>
      <c r="N36" s="7"/>
      <c r="O36" s="7"/>
      <c r="P36" s="7">
        <v>0</v>
      </c>
      <c r="Q36" s="1">
        <v>3.75</v>
      </c>
      <c r="R36" s="1">
        <v>12.62</v>
      </c>
      <c r="S36" s="7">
        <v>0</v>
      </c>
      <c r="T36" s="1">
        <v>0.67</v>
      </c>
      <c r="U36" s="1">
        <v>3.83</v>
      </c>
      <c r="V36" s="7">
        <v>0</v>
      </c>
      <c r="W36" s="1">
        <v>0</v>
      </c>
      <c r="X36" s="19">
        <v>11617.92</v>
      </c>
      <c r="Y36" s="3">
        <v>27715.05</v>
      </c>
      <c r="Z36" s="1">
        <v>23</v>
      </c>
      <c r="AA36" s="1">
        <v>0</v>
      </c>
      <c r="AB36" s="1">
        <v>34</v>
      </c>
      <c r="AC36" s="1">
        <v>6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37</v>
      </c>
      <c r="AU36" s="1">
        <v>0</v>
      </c>
      <c r="AV36" s="1">
        <v>25</v>
      </c>
      <c r="AW36" s="1">
        <v>56</v>
      </c>
      <c r="AX36" s="1">
        <v>303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16</v>
      </c>
      <c r="BE36" s="1">
        <v>0</v>
      </c>
      <c r="BF36" s="1">
        <v>0</v>
      </c>
      <c r="BG36" s="1">
        <v>0</v>
      </c>
      <c r="BH36" s="1">
        <v>92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 x14ac:dyDescent="0.2">
      <c r="A37" s="1">
        <v>2048</v>
      </c>
      <c r="B37" s="1" t="s">
        <v>126</v>
      </c>
      <c r="C37" s="1">
        <v>24</v>
      </c>
      <c r="D37" s="1">
        <v>162</v>
      </c>
      <c r="E37" s="1" t="s">
        <v>65</v>
      </c>
      <c r="F37" s="1">
        <v>974</v>
      </c>
      <c r="G37" s="1" t="s">
        <v>70</v>
      </c>
      <c r="H37" s="3">
        <v>107.6336</v>
      </c>
      <c r="I37" s="3">
        <v>2583.2064</v>
      </c>
      <c r="J37" s="2">
        <f t="shared" si="2"/>
        <v>20665.6512</v>
      </c>
      <c r="K37" s="21">
        <f t="shared" si="3"/>
        <v>8</v>
      </c>
      <c r="L37" s="1">
        <v>0.33</v>
      </c>
      <c r="M37" s="1">
        <v>0</v>
      </c>
      <c r="N37" s="7"/>
      <c r="O37" s="7"/>
      <c r="P37" s="7">
        <v>3</v>
      </c>
      <c r="Q37" s="1">
        <v>3.29</v>
      </c>
      <c r="R37" s="1">
        <v>1.17</v>
      </c>
      <c r="S37" s="7">
        <v>3</v>
      </c>
      <c r="T37" s="1">
        <v>0.71</v>
      </c>
      <c r="U37" s="1">
        <v>0.5</v>
      </c>
      <c r="V37" s="7">
        <v>2</v>
      </c>
      <c r="W37" s="1">
        <v>0</v>
      </c>
      <c r="X37" s="19">
        <v>11193.89</v>
      </c>
      <c r="Y37" s="3">
        <v>4305.34</v>
      </c>
      <c r="Z37" s="1">
        <v>0</v>
      </c>
      <c r="AA37" s="1">
        <v>0</v>
      </c>
      <c r="AB37" s="1">
        <v>8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29</v>
      </c>
      <c r="AU37" s="1">
        <v>0</v>
      </c>
      <c r="AV37" s="1">
        <v>36</v>
      </c>
      <c r="AW37" s="1">
        <v>28</v>
      </c>
      <c r="AX37" s="1">
        <v>28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17</v>
      </c>
      <c r="BE37" s="1">
        <v>0</v>
      </c>
      <c r="BF37" s="1">
        <v>0</v>
      </c>
      <c r="BG37" s="1">
        <v>0</v>
      </c>
      <c r="BH37" s="1">
        <v>12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 x14ac:dyDescent="0.2">
      <c r="A38" s="1">
        <v>65890</v>
      </c>
      <c r="B38" s="1" t="s">
        <v>129</v>
      </c>
      <c r="C38" s="1">
        <v>24</v>
      </c>
      <c r="D38" s="1">
        <v>162</v>
      </c>
      <c r="E38" s="1" t="s">
        <v>65</v>
      </c>
      <c r="F38" s="1">
        <v>807</v>
      </c>
      <c r="G38" s="1" t="s">
        <v>67</v>
      </c>
      <c r="H38" s="3">
        <v>63.79</v>
      </c>
      <c r="I38" s="3">
        <v>1530.96</v>
      </c>
      <c r="J38" s="2">
        <f t="shared" si="2"/>
        <v>0</v>
      </c>
      <c r="K38" s="5">
        <f t="shared" si="3"/>
        <v>0</v>
      </c>
      <c r="L38" s="1">
        <v>1.4</v>
      </c>
      <c r="M38" s="1">
        <v>3.46</v>
      </c>
      <c r="N38" s="7"/>
      <c r="O38" s="7"/>
      <c r="P38" s="7">
        <v>0</v>
      </c>
      <c r="Q38" s="1">
        <v>3.81</v>
      </c>
      <c r="R38" s="1">
        <v>6.54</v>
      </c>
      <c r="S38" s="7">
        <v>0</v>
      </c>
      <c r="T38" s="1">
        <v>1.79</v>
      </c>
      <c r="U38" s="1">
        <v>0.28999999999999998</v>
      </c>
      <c r="V38" s="7">
        <v>0</v>
      </c>
      <c r="W38" s="1">
        <v>0</v>
      </c>
      <c r="X38" s="19">
        <v>10716.72</v>
      </c>
      <c r="Y38" s="3">
        <v>15756.13</v>
      </c>
      <c r="Z38" s="1">
        <v>33</v>
      </c>
      <c r="AA38" s="1">
        <v>0</v>
      </c>
      <c r="AB38" s="1">
        <v>0</v>
      </c>
      <c r="AC38" s="1">
        <v>1</v>
      </c>
      <c r="AD38" s="1">
        <v>83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73</v>
      </c>
      <c r="AU38" s="1">
        <v>0</v>
      </c>
      <c r="AV38" s="1">
        <v>11</v>
      </c>
      <c r="AW38" s="1">
        <v>15</v>
      </c>
      <c r="AX38" s="1">
        <v>157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43</v>
      </c>
      <c r="BE38" s="1">
        <v>0</v>
      </c>
      <c r="BF38" s="1">
        <v>0</v>
      </c>
      <c r="BG38" s="1">
        <v>0</v>
      </c>
      <c r="BH38" s="1">
        <v>7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 x14ac:dyDescent="0.2">
      <c r="A39" s="1">
        <v>97315</v>
      </c>
      <c r="B39" s="1" t="s">
        <v>147</v>
      </c>
      <c r="C39" s="1">
        <v>14</v>
      </c>
      <c r="D39" s="1">
        <v>162</v>
      </c>
      <c r="E39" s="1" t="s">
        <v>65</v>
      </c>
      <c r="F39" s="1">
        <v>162</v>
      </c>
      <c r="G39" s="1" t="s">
        <v>84</v>
      </c>
      <c r="H39" s="3">
        <v>56.567999999999998</v>
      </c>
      <c r="I39" s="3">
        <v>791.952</v>
      </c>
      <c r="J39" s="2">
        <f t="shared" si="2"/>
        <v>7919.52</v>
      </c>
      <c r="K39" s="5">
        <f t="shared" si="3"/>
        <v>10</v>
      </c>
      <c r="L39" s="1">
        <v>1.64</v>
      </c>
      <c r="M39" s="1">
        <v>4.3600000000000003</v>
      </c>
      <c r="N39" s="7"/>
      <c r="O39" s="7"/>
      <c r="P39" s="7">
        <v>0</v>
      </c>
      <c r="Q39" s="1">
        <v>7.93</v>
      </c>
      <c r="R39" s="1">
        <v>7.0000000000000007E-2</v>
      </c>
      <c r="S39" s="7">
        <v>10</v>
      </c>
      <c r="T39" s="1">
        <v>2.71</v>
      </c>
      <c r="U39" s="1">
        <v>3.29</v>
      </c>
      <c r="V39" s="7">
        <v>0</v>
      </c>
      <c r="W39" s="1">
        <v>0</v>
      </c>
      <c r="X39" s="27">
        <v>9729.7000000000007</v>
      </c>
      <c r="Y39" s="3">
        <v>6109.34</v>
      </c>
      <c r="Z39" s="1">
        <v>23</v>
      </c>
      <c r="AA39" s="1">
        <v>0</v>
      </c>
      <c r="AB39" s="1">
        <v>0</v>
      </c>
      <c r="AC39" s="1">
        <v>0</v>
      </c>
      <c r="AD39" s="1">
        <v>61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111</v>
      </c>
      <c r="AU39" s="1">
        <v>0</v>
      </c>
      <c r="AV39" s="1">
        <v>0</v>
      </c>
      <c r="AW39" s="1">
        <v>0</v>
      </c>
      <c r="AX39" s="1">
        <v>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38</v>
      </c>
      <c r="BE39" s="1">
        <v>0</v>
      </c>
      <c r="BF39" s="1">
        <v>0</v>
      </c>
      <c r="BG39" s="1">
        <v>0</v>
      </c>
      <c r="BH39" s="1">
        <v>46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 x14ac:dyDescent="0.2">
      <c r="A40" s="1">
        <v>91046</v>
      </c>
      <c r="B40" s="1" t="s">
        <v>150</v>
      </c>
      <c r="C40" s="1">
        <v>6</v>
      </c>
      <c r="D40" s="1">
        <v>162</v>
      </c>
      <c r="E40" s="1" t="s">
        <v>65</v>
      </c>
      <c r="F40" s="1">
        <v>123</v>
      </c>
      <c r="G40" s="1" t="s">
        <v>138</v>
      </c>
      <c r="H40" s="3">
        <v>119.37</v>
      </c>
      <c r="I40" s="3">
        <v>716.22</v>
      </c>
      <c r="J40" s="2">
        <f t="shared" si="2"/>
        <v>9310.86</v>
      </c>
      <c r="K40" s="25">
        <f t="shared" si="3"/>
        <v>13</v>
      </c>
      <c r="L40" s="1">
        <v>2.42</v>
      </c>
      <c r="M40" s="1">
        <v>0</v>
      </c>
      <c r="N40" s="7"/>
      <c r="O40" s="7"/>
      <c r="P40" s="7">
        <v>5</v>
      </c>
      <c r="Q40" s="1">
        <v>10.33</v>
      </c>
      <c r="R40" s="1">
        <v>5</v>
      </c>
      <c r="S40" s="7">
        <v>8</v>
      </c>
      <c r="T40" s="1">
        <v>0.25</v>
      </c>
      <c r="U40" s="1">
        <v>1.5</v>
      </c>
      <c r="V40" s="7">
        <v>0</v>
      </c>
      <c r="W40" s="1">
        <v>0</v>
      </c>
      <c r="X40" s="27">
        <v>9310.86</v>
      </c>
      <c r="Y40" s="3">
        <v>4655.43</v>
      </c>
      <c r="Z40" s="1">
        <v>0</v>
      </c>
      <c r="AA40" s="1">
        <v>0</v>
      </c>
      <c r="AB40" s="1">
        <v>6</v>
      </c>
      <c r="AC40" s="1">
        <v>17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12</v>
      </c>
      <c r="AU40" s="1">
        <v>0</v>
      </c>
      <c r="AV40" s="1">
        <v>32</v>
      </c>
      <c r="AW40" s="1">
        <v>36</v>
      </c>
      <c r="AX40" s="1">
        <v>30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0</v>
      </c>
      <c r="BG40" s="1">
        <v>1</v>
      </c>
      <c r="BH40" s="1">
        <v>9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 x14ac:dyDescent="0.2">
      <c r="A41" s="1">
        <v>91013</v>
      </c>
      <c r="B41" s="1" t="s">
        <v>151</v>
      </c>
      <c r="C41" s="1">
        <v>12</v>
      </c>
      <c r="D41" s="1">
        <v>162</v>
      </c>
      <c r="E41" s="1" t="s">
        <v>65</v>
      </c>
      <c r="F41" s="1">
        <v>123</v>
      </c>
      <c r="G41" s="1" t="s">
        <v>138</v>
      </c>
      <c r="H41" s="3">
        <v>101.8831</v>
      </c>
      <c r="I41" s="3">
        <v>1222.5971999999999</v>
      </c>
      <c r="J41" s="2">
        <f t="shared" si="2"/>
        <v>8558.1803999999993</v>
      </c>
      <c r="K41" s="25">
        <f t="shared" si="3"/>
        <v>7</v>
      </c>
      <c r="L41" s="1">
        <v>2.33</v>
      </c>
      <c r="M41" s="1">
        <v>1</v>
      </c>
      <c r="N41" s="7"/>
      <c r="O41" s="7"/>
      <c r="P41" s="7">
        <v>2</v>
      </c>
      <c r="Q41" s="1">
        <v>5</v>
      </c>
      <c r="R41" s="1">
        <v>1.58</v>
      </c>
      <c r="S41" s="7">
        <v>5</v>
      </c>
      <c r="T41" s="1">
        <v>0.25</v>
      </c>
      <c r="U41" s="1">
        <v>2</v>
      </c>
      <c r="V41" s="7">
        <v>0</v>
      </c>
      <c r="W41" s="1">
        <v>0</v>
      </c>
      <c r="X41" s="27">
        <v>9271.36</v>
      </c>
      <c r="Y41" s="3">
        <v>5603.57</v>
      </c>
      <c r="Z41" s="1">
        <v>0</v>
      </c>
      <c r="AA41" s="1">
        <v>0</v>
      </c>
      <c r="AB41" s="1">
        <v>14</v>
      </c>
      <c r="AC41" s="1">
        <v>28</v>
      </c>
      <c r="AD41" s="1">
        <v>12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21</v>
      </c>
      <c r="AU41" s="1">
        <v>0</v>
      </c>
      <c r="AV41" s="1">
        <v>24</v>
      </c>
      <c r="AW41" s="1">
        <v>30</v>
      </c>
      <c r="AX41" s="1">
        <v>19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</v>
      </c>
      <c r="BE41" s="1">
        <v>0</v>
      </c>
      <c r="BF41" s="1">
        <v>2</v>
      </c>
      <c r="BG41" s="1">
        <v>0</v>
      </c>
      <c r="BH41" s="1">
        <v>24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 x14ac:dyDescent="0.2">
      <c r="A42" s="1">
        <v>97319</v>
      </c>
      <c r="B42" s="1" t="s">
        <v>152</v>
      </c>
      <c r="C42" s="1">
        <v>15</v>
      </c>
      <c r="D42" s="1">
        <v>162</v>
      </c>
      <c r="E42" s="1" t="s">
        <v>65</v>
      </c>
      <c r="F42" s="1">
        <v>162</v>
      </c>
      <c r="G42" s="1" t="s">
        <v>84</v>
      </c>
      <c r="H42" s="3">
        <v>24.6343</v>
      </c>
      <c r="I42" s="3">
        <v>369.5145</v>
      </c>
      <c r="J42" s="2">
        <f t="shared" si="2"/>
        <v>4803.6885000000002</v>
      </c>
      <c r="K42" s="5">
        <f t="shared" si="3"/>
        <v>13</v>
      </c>
      <c r="L42" s="1">
        <v>5.93</v>
      </c>
      <c r="M42" s="1">
        <v>2.0699999999999998</v>
      </c>
      <c r="N42" s="7"/>
      <c r="O42" s="7"/>
      <c r="P42" s="7">
        <v>3</v>
      </c>
      <c r="Q42" s="1">
        <v>14.47</v>
      </c>
      <c r="R42" s="1">
        <v>-0.47</v>
      </c>
      <c r="S42" s="7">
        <v>10</v>
      </c>
      <c r="T42" s="1">
        <v>4.53</v>
      </c>
      <c r="U42" s="1">
        <v>5.87</v>
      </c>
      <c r="V42" s="7">
        <v>0</v>
      </c>
      <c r="W42" s="1">
        <v>0</v>
      </c>
      <c r="X42" s="27">
        <v>9213.23</v>
      </c>
      <c r="Y42" s="3">
        <v>2759.04</v>
      </c>
      <c r="Z42" s="1">
        <v>89</v>
      </c>
      <c r="AA42" s="1">
        <v>0</v>
      </c>
      <c r="AB42" s="1">
        <v>0</v>
      </c>
      <c r="AC42" s="1">
        <v>0</v>
      </c>
      <c r="AD42" s="1">
        <v>31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217</v>
      </c>
      <c r="AU42" s="1">
        <v>0</v>
      </c>
      <c r="AV42" s="1">
        <v>0</v>
      </c>
      <c r="AW42" s="1">
        <v>0</v>
      </c>
      <c r="AX42" s="1">
        <v>-7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68</v>
      </c>
      <c r="BE42" s="1">
        <v>0</v>
      </c>
      <c r="BF42" s="1">
        <v>0</v>
      </c>
      <c r="BG42" s="1">
        <v>0</v>
      </c>
      <c r="BH42" s="1">
        <v>88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 x14ac:dyDescent="0.2">
      <c r="A43" s="1">
        <v>6013</v>
      </c>
      <c r="B43" s="1" t="s">
        <v>140</v>
      </c>
      <c r="C43" s="1">
        <v>6</v>
      </c>
      <c r="D43" s="1">
        <v>162</v>
      </c>
      <c r="E43" s="1" t="s">
        <v>65</v>
      </c>
      <c r="F43" s="1">
        <v>123</v>
      </c>
      <c r="G43" s="1" t="s">
        <v>138</v>
      </c>
      <c r="H43" s="3">
        <v>119.37</v>
      </c>
      <c r="I43" s="3">
        <v>716.22</v>
      </c>
      <c r="J43" s="2">
        <f t="shared" si="2"/>
        <v>7162.2000000000007</v>
      </c>
      <c r="K43" s="25">
        <f t="shared" si="3"/>
        <v>10</v>
      </c>
      <c r="L43" s="1">
        <v>4.92</v>
      </c>
      <c r="M43" s="1">
        <v>0</v>
      </c>
      <c r="N43" s="7"/>
      <c r="O43" s="7"/>
      <c r="P43" s="7">
        <v>5</v>
      </c>
      <c r="Q43" s="1">
        <v>7</v>
      </c>
      <c r="R43" s="1">
        <v>4.33</v>
      </c>
      <c r="S43" s="7">
        <v>5</v>
      </c>
      <c r="T43" s="1">
        <v>0.67</v>
      </c>
      <c r="U43" s="1">
        <v>2</v>
      </c>
      <c r="V43" s="7">
        <v>0</v>
      </c>
      <c r="W43" s="1">
        <v>0</v>
      </c>
      <c r="X43" s="27">
        <v>9012.44</v>
      </c>
      <c r="Y43" s="3">
        <v>4536.0600000000004</v>
      </c>
      <c r="Z43" s="1">
        <v>6</v>
      </c>
      <c r="AA43" s="1">
        <v>0</v>
      </c>
      <c r="AB43" s="1">
        <v>9</v>
      </c>
      <c r="AC43" s="1">
        <v>29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16</v>
      </c>
      <c r="AU43" s="1">
        <v>0</v>
      </c>
      <c r="AV43" s="1">
        <v>11</v>
      </c>
      <c r="AW43" s="1">
        <v>30</v>
      </c>
      <c r="AX43" s="1">
        <v>26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4</v>
      </c>
      <c r="BE43" s="1">
        <v>0</v>
      </c>
      <c r="BF43" s="1">
        <v>0</v>
      </c>
      <c r="BG43" s="1">
        <v>0</v>
      </c>
      <c r="BH43" s="1">
        <v>12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 x14ac:dyDescent="0.2">
      <c r="A44" s="1">
        <v>91047</v>
      </c>
      <c r="B44" s="1" t="s">
        <v>154</v>
      </c>
      <c r="C44" s="1">
        <v>6</v>
      </c>
      <c r="D44" s="1">
        <v>162</v>
      </c>
      <c r="E44" s="1" t="s">
        <v>65</v>
      </c>
      <c r="F44" s="1">
        <v>123</v>
      </c>
      <c r="G44" s="1" t="s">
        <v>138</v>
      </c>
      <c r="H44" s="3">
        <v>119.37</v>
      </c>
      <c r="I44" s="3">
        <v>716.22</v>
      </c>
      <c r="J44" s="2">
        <f t="shared" si="2"/>
        <v>7162.2000000000007</v>
      </c>
      <c r="K44" s="25">
        <f t="shared" si="3"/>
        <v>10</v>
      </c>
      <c r="L44" s="1">
        <v>3.08</v>
      </c>
      <c r="M44" s="1">
        <v>0</v>
      </c>
      <c r="N44" s="7"/>
      <c r="O44" s="7"/>
      <c r="P44" s="7">
        <v>5</v>
      </c>
      <c r="Q44" s="1">
        <v>9.08</v>
      </c>
      <c r="R44" s="1">
        <v>6.5</v>
      </c>
      <c r="S44" s="7">
        <v>5</v>
      </c>
      <c r="T44" s="1">
        <v>0.08</v>
      </c>
      <c r="U44" s="1">
        <v>2.83</v>
      </c>
      <c r="V44" s="7">
        <v>0</v>
      </c>
      <c r="W44" s="1">
        <v>0</v>
      </c>
      <c r="X44" s="27">
        <v>8773.7000000000007</v>
      </c>
      <c r="Y44" s="3">
        <v>6684.72</v>
      </c>
      <c r="Z44" s="1">
        <v>0</v>
      </c>
      <c r="AA44" s="1">
        <v>0</v>
      </c>
      <c r="AB44" s="1">
        <v>4</v>
      </c>
      <c r="AC44" s="1">
        <v>29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3</v>
      </c>
      <c r="AU44" s="1">
        <v>0</v>
      </c>
      <c r="AV44" s="1">
        <v>29</v>
      </c>
      <c r="AW44" s="1">
        <v>45</v>
      </c>
      <c r="AX44" s="1">
        <v>39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1</v>
      </c>
      <c r="BH44" s="1">
        <v>17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 x14ac:dyDescent="0.2">
      <c r="A45" s="1">
        <v>6170</v>
      </c>
      <c r="B45" s="1" t="s">
        <v>157</v>
      </c>
      <c r="C45" s="1">
        <v>6</v>
      </c>
      <c r="D45" s="1">
        <v>162</v>
      </c>
      <c r="E45" s="1" t="s">
        <v>65</v>
      </c>
      <c r="F45" s="1">
        <v>123</v>
      </c>
      <c r="G45" s="1" t="s">
        <v>138</v>
      </c>
      <c r="H45" s="3">
        <v>119.37090000000001</v>
      </c>
      <c r="I45" s="3">
        <v>716.22540000000004</v>
      </c>
      <c r="J45" s="2">
        <f t="shared" si="2"/>
        <v>7162.2540000000008</v>
      </c>
      <c r="K45" s="25">
        <f t="shared" si="3"/>
        <v>10</v>
      </c>
      <c r="L45" s="1">
        <v>3.92</v>
      </c>
      <c r="M45" s="1">
        <v>0.5</v>
      </c>
      <c r="N45" s="7"/>
      <c r="O45" s="7"/>
      <c r="P45" s="7">
        <v>5</v>
      </c>
      <c r="Q45" s="1">
        <v>7.17</v>
      </c>
      <c r="R45" s="1">
        <v>2.67</v>
      </c>
      <c r="S45" s="7">
        <v>5</v>
      </c>
      <c r="T45" s="1">
        <v>0.42</v>
      </c>
      <c r="U45" s="1">
        <v>0.33</v>
      </c>
      <c r="V45" s="7">
        <v>0</v>
      </c>
      <c r="W45" s="1">
        <v>0</v>
      </c>
      <c r="X45" s="27">
        <v>8236.59</v>
      </c>
      <c r="Y45" s="3">
        <v>2506.79</v>
      </c>
      <c r="Z45" s="1">
        <v>3</v>
      </c>
      <c r="AA45" s="1">
        <v>0</v>
      </c>
      <c r="AB45" s="1">
        <v>5</v>
      </c>
      <c r="AC45" s="1">
        <v>31</v>
      </c>
      <c r="AD45" s="1">
        <v>3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8</v>
      </c>
      <c r="AU45" s="1">
        <v>0</v>
      </c>
      <c r="AV45" s="1">
        <v>20</v>
      </c>
      <c r="AW45" s="1">
        <v>30</v>
      </c>
      <c r="AX45" s="1">
        <v>16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</v>
      </c>
      <c r="BE45" s="1">
        <v>0</v>
      </c>
      <c r="BF45" s="1">
        <v>1</v>
      </c>
      <c r="BG45" s="1">
        <v>1</v>
      </c>
      <c r="BH45" s="1">
        <v>2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 x14ac:dyDescent="0.2">
      <c r="A46" s="1">
        <v>6022</v>
      </c>
      <c r="B46" s="1" t="s">
        <v>155</v>
      </c>
      <c r="C46" s="1">
        <v>24</v>
      </c>
      <c r="D46" s="1">
        <v>162</v>
      </c>
      <c r="E46" s="1" t="s">
        <v>65</v>
      </c>
      <c r="F46" s="1">
        <v>974</v>
      </c>
      <c r="G46" s="1" t="s">
        <v>70</v>
      </c>
      <c r="H46" s="3">
        <v>107.6336</v>
      </c>
      <c r="I46" s="3">
        <v>2583.2064</v>
      </c>
      <c r="J46" s="2">
        <f t="shared" si="2"/>
        <v>0</v>
      </c>
      <c r="K46" s="5">
        <f t="shared" si="3"/>
        <v>0</v>
      </c>
      <c r="L46" s="1">
        <v>0.28999999999999998</v>
      </c>
      <c r="M46" s="1">
        <v>0</v>
      </c>
      <c r="N46" s="7"/>
      <c r="O46" s="7"/>
      <c r="P46" s="7">
        <v>0</v>
      </c>
      <c r="Q46" s="1">
        <v>2.73</v>
      </c>
      <c r="R46" s="1">
        <v>1.67</v>
      </c>
      <c r="S46" s="7">
        <v>0</v>
      </c>
      <c r="T46" s="1">
        <v>0.12</v>
      </c>
      <c r="U46" s="1">
        <v>0</v>
      </c>
      <c r="V46" s="7">
        <v>0</v>
      </c>
      <c r="W46" s="1">
        <v>0</v>
      </c>
      <c r="X46" s="27">
        <v>8126.34</v>
      </c>
      <c r="Y46" s="3">
        <v>4305.34</v>
      </c>
      <c r="Z46" s="1">
        <v>0</v>
      </c>
      <c r="AA46" s="1">
        <v>0</v>
      </c>
      <c r="AB46" s="1">
        <v>1</v>
      </c>
      <c r="AC46" s="1">
        <v>12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29</v>
      </c>
      <c r="AU46" s="1">
        <v>0</v>
      </c>
      <c r="AV46" s="1">
        <v>24</v>
      </c>
      <c r="AW46" s="1">
        <v>25</v>
      </c>
      <c r="AX46" s="1">
        <v>40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3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 x14ac:dyDescent="0.2">
      <c r="A47" s="1">
        <v>65153</v>
      </c>
      <c r="B47" s="1" t="s">
        <v>143</v>
      </c>
      <c r="C47" s="1">
        <v>20</v>
      </c>
      <c r="D47" s="1">
        <v>162</v>
      </c>
      <c r="E47" s="1" t="s">
        <v>65</v>
      </c>
      <c r="F47" s="1">
        <v>807</v>
      </c>
      <c r="G47" s="1" t="s">
        <v>67</v>
      </c>
      <c r="H47" s="3">
        <v>73.948700000000002</v>
      </c>
      <c r="I47" s="3">
        <v>1478.9739999999999</v>
      </c>
      <c r="J47" s="2">
        <f t="shared" si="2"/>
        <v>7394.87</v>
      </c>
      <c r="K47" s="5">
        <f t="shared" si="3"/>
        <v>5</v>
      </c>
      <c r="L47" s="1">
        <v>0.4</v>
      </c>
      <c r="M47" s="1">
        <v>3</v>
      </c>
      <c r="N47" s="17">
        <v>7</v>
      </c>
      <c r="O47" s="17"/>
      <c r="P47" s="7">
        <v>0</v>
      </c>
      <c r="Q47" s="1">
        <v>4.9000000000000004</v>
      </c>
      <c r="R47" s="1">
        <v>0</v>
      </c>
      <c r="S47" s="7">
        <v>5</v>
      </c>
      <c r="T47" s="1">
        <v>0</v>
      </c>
      <c r="U47" s="1">
        <v>0</v>
      </c>
      <c r="V47" s="8">
        <f>T47*0.8-U47</f>
        <v>0</v>
      </c>
      <c r="W47" s="1">
        <v>0</v>
      </c>
      <c r="X47" s="27">
        <v>7838.56</v>
      </c>
      <c r="Y47" s="3">
        <v>4436.92</v>
      </c>
      <c r="Z47" s="1">
        <v>6</v>
      </c>
      <c r="AA47" s="1">
        <v>0</v>
      </c>
      <c r="AB47" s="1">
        <v>0</v>
      </c>
      <c r="AC47" s="1">
        <v>4</v>
      </c>
      <c r="AD47" s="1">
        <v>60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68</v>
      </c>
      <c r="AW47" s="1">
        <v>60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 x14ac:dyDescent="0.2">
      <c r="A48" s="1">
        <v>6017</v>
      </c>
      <c r="B48" s="1" t="s">
        <v>134</v>
      </c>
      <c r="C48" s="1">
        <v>12</v>
      </c>
      <c r="D48" s="1">
        <v>162</v>
      </c>
      <c r="E48" s="1" t="s">
        <v>65</v>
      </c>
      <c r="F48" s="1">
        <v>558</v>
      </c>
      <c r="G48" s="1" t="s">
        <v>74</v>
      </c>
      <c r="H48" s="3">
        <v>151.91</v>
      </c>
      <c r="I48" s="3">
        <v>1822.92</v>
      </c>
      <c r="J48" s="2">
        <f t="shared" si="2"/>
        <v>9114.6</v>
      </c>
      <c r="K48" s="21">
        <f t="shared" si="3"/>
        <v>5</v>
      </c>
      <c r="L48" s="1">
        <v>1.08</v>
      </c>
      <c r="M48" s="1">
        <v>0.42</v>
      </c>
      <c r="N48" s="7"/>
      <c r="O48" s="7"/>
      <c r="P48" s="7">
        <v>2</v>
      </c>
      <c r="Q48" s="1">
        <v>2.75</v>
      </c>
      <c r="R48" s="1">
        <v>0.25</v>
      </c>
      <c r="S48" s="7">
        <v>3</v>
      </c>
      <c r="T48" s="1">
        <v>0.17</v>
      </c>
      <c r="U48" s="1">
        <v>0.42</v>
      </c>
      <c r="V48" s="7">
        <v>0</v>
      </c>
      <c r="W48" s="1">
        <v>0</v>
      </c>
      <c r="X48" s="27">
        <v>7291.68</v>
      </c>
      <c r="Y48" s="3">
        <v>1974.83</v>
      </c>
      <c r="Z48" s="1">
        <v>5</v>
      </c>
      <c r="AA48" s="1">
        <v>0</v>
      </c>
      <c r="AB48" s="1">
        <v>0</v>
      </c>
      <c r="AC48" s="1">
        <v>16</v>
      </c>
      <c r="AD48" s="1">
        <v>5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21</v>
      </c>
      <c r="AU48" s="1">
        <v>0</v>
      </c>
      <c r="AV48" s="1">
        <v>0</v>
      </c>
      <c r="AW48" s="1">
        <v>24</v>
      </c>
      <c r="AX48" s="1">
        <v>3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2</v>
      </c>
      <c r="BE48" s="1">
        <v>0</v>
      </c>
      <c r="BF48" s="1">
        <v>0</v>
      </c>
      <c r="BG48" s="1">
        <v>0</v>
      </c>
      <c r="BH48" s="1">
        <v>5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 x14ac:dyDescent="0.2">
      <c r="A49" s="1">
        <v>6045</v>
      </c>
      <c r="B49" s="1" t="s">
        <v>162</v>
      </c>
      <c r="C49" s="1">
        <v>12</v>
      </c>
      <c r="D49" s="1">
        <v>162</v>
      </c>
      <c r="E49" s="1" t="s">
        <v>65</v>
      </c>
      <c r="F49" s="1">
        <v>807</v>
      </c>
      <c r="G49" s="1" t="s">
        <v>67</v>
      </c>
      <c r="H49" s="3">
        <v>73.979100000000003</v>
      </c>
      <c r="I49" s="3">
        <v>887.74919999999997</v>
      </c>
      <c r="J49" s="2">
        <f t="shared" si="2"/>
        <v>6214.2443999999996</v>
      </c>
      <c r="K49" s="21">
        <f t="shared" si="3"/>
        <v>7</v>
      </c>
      <c r="L49" s="1">
        <v>1.83</v>
      </c>
      <c r="M49" s="1">
        <v>0.83</v>
      </c>
      <c r="N49" s="7"/>
      <c r="O49" s="7"/>
      <c r="P49" s="7">
        <v>2</v>
      </c>
      <c r="Q49" s="1">
        <v>5.79</v>
      </c>
      <c r="R49" s="1">
        <v>2.17</v>
      </c>
      <c r="S49" s="7">
        <v>5</v>
      </c>
      <c r="T49" s="1">
        <v>0</v>
      </c>
      <c r="U49" s="1">
        <v>0</v>
      </c>
      <c r="V49" s="8">
        <f>T49*0.8-U49</f>
        <v>0</v>
      </c>
      <c r="W49" s="1">
        <v>0</v>
      </c>
      <c r="X49" s="27">
        <v>6769.09</v>
      </c>
      <c r="Y49" s="3">
        <v>2663.25</v>
      </c>
      <c r="Z49" s="1">
        <v>2</v>
      </c>
      <c r="AA49" s="1">
        <v>0</v>
      </c>
      <c r="AB49" s="1">
        <v>15</v>
      </c>
      <c r="AC49" s="1">
        <v>10</v>
      </c>
      <c r="AD49" s="1">
        <v>10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19</v>
      </c>
      <c r="AU49" s="1">
        <v>0</v>
      </c>
      <c r="AV49" s="1">
        <v>32</v>
      </c>
      <c r="AW49" s="1">
        <v>37</v>
      </c>
      <c r="AX49" s="1">
        <v>26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 x14ac:dyDescent="0.2">
      <c r="A50" s="1">
        <v>6087</v>
      </c>
      <c r="B50" s="1" t="s">
        <v>164</v>
      </c>
      <c r="C50" s="1">
        <v>4</v>
      </c>
      <c r="D50" s="1">
        <v>162</v>
      </c>
      <c r="E50" s="1" t="s">
        <v>65</v>
      </c>
      <c r="F50" s="1">
        <v>123</v>
      </c>
      <c r="G50" s="1" t="s">
        <v>138</v>
      </c>
      <c r="H50" s="3">
        <v>255.4675</v>
      </c>
      <c r="I50" s="3">
        <v>1021.87</v>
      </c>
      <c r="J50" s="2">
        <f t="shared" si="2"/>
        <v>6131.22</v>
      </c>
      <c r="K50" s="21">
        <f t="shared" si="3"/>
        <v>6</v>
      </c>
      <c r="L50" s="1">
        <v>1.5</v>
      </c>
      <c r="M50" s="1">
        <v>0.75</v>
      </c>
      <c r="N50" s="7"/>
      <c r="O50" s="7"/>
      <c r="P50" s="7">
        <v>1</v>
      </c>
      <c r="Q50" s="1">
        <v>4.75</v>
      </c>
      <c r="R50" s="1">
        <v>0</v>
      </c>
      <c r="S50" s="7">
        <v>5</v>
      </c>
      <c r="T50" s="1">
        <v>0.25</v>
      </c>
      <c r="U50" s="1">
        <v>1.5</v>
      </c>
      <c r="V50" s="7">
        <v>0</v>
      </c>
      <c r="W50" s="1">
        <v>0</v>
      </c>
      <c r="X50" s="27">
        <v>6642.16</v>
      </c>
      <c r="Y50" s="3">
        <v>2299.21</v>
      </c>
      <c r="Z50" s="1">
        <v>1</v>
      </c>
      <c r="AA50" s="1">
        <v>0</v>
      </c>
      <c r="AB50" s="1">
        <v>1</v>
      </c>
      <c r="AC50" s="1">
        <v>8</v>
      </c>
      <c r="AD50" s="1">
        <v>3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18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6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 x14ac:dyDescent="0.2">
      <c r="A51" s="1">
        <v>6029</v>
      </c>
      <c r="B51" s="1" t="s">
        <v>158</v>
      </c>
      <c r="C51" s="1">
        <v>5</v>
      </c>
      <c r="D51" s="1">
        <v>162</v>
      </c>
      <c r="E51" s="1" t="s">
        <v>65</v>
      </c>
      <c r="F51" s="1">
        <v>558</v>
      </c>
      <c r="G51" s="1" t="s">
        <v>74</v>
      </c>
      <c r="H51" s="3">
        <v>208.38839999999999</v>
      </c>
      <c r="I51" s="3">
        <v>1041.942</v>
      </c>
      <c r="J51" s="2">
        <f t="shared" si="2"/>
        <v>8335.5360000000001</v>
      </c>
      <c r="K51" s="25">
        <f t="shared" si="3"/>
        <v>8</v>
      </c>
      <c r="L51" s="1">
        <v>2.4</v>
      </c>
      <c r="M51" s="1">
        <v>0.2</v>
      </c>
      <c r="N51" s="7"/>
      <c r="O51" s="7"/>
      <c r="P51" s="7">
        <v>3</v>
      </c>
      <c r="Q51" s="1">
        <v>3.8</v>
      </c>
      <c r="R51" s="1">
        <v>0</v>
      </c>
      <c r="S51" s="7">
        <v>5</v>
      </c>
      <c r="T51" s="1">
        <v>0</v>
      </c>
      <c r="U51" s="1">
        <v>0.2</v>
      </c>
      <c r="V51" s="7">
        <v>0</v>
      </c>
      <c r="W51" s="1">
        <v>0</v>
      </c>
      <c r="X51" s="27">
        <v>6460.04</v>
      </c>
      <c r="Y51" s="3">
        <v>416.78</v>
      </c>
      <c r="Z51" s="1">
        <v>4</v>
      </c>
      <c r="AA51" s="1">
        <v>0</v>
      </c>
      <c r="AB51" s="1">
        <v>5</v>
      </c>
      <c r="AC51" s="1">
        <v>6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19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 x14ac:dyDescent="0.2">
      <c r="A52" s="1">
        <v>91067</v>
      </c>
      <c r="B52" s="1" t="s">
        <v>159</v>
      </c>
      <c r="C52" s="1">
        <v>6</v>
      </c>
      <c r="D52" s="1">
        <v>162</v>
      </c>
      <c r="E52" s="1" t="s">
        <v>65</v>
      </c>
      <c r="F52" s="1">
        <v>123</v>
      </c>
      <c r="G52" s="1" t="s">
        <v>138</v>
      </c>
      <c r="H52" s="3">
        <v>119.37090000000001</v>
      </c>
      <c r="I52" s="3">
        <v>716.22540000000004</v>
      </c>
      <c r="J52" s="2">
        <f t="shared" si="2"/>
        <v>3581.1270000000004</v>
      </c>
      <c r="K52" s="25">
        <f t="shared" si="3"/>
        <v>5</v>
      </c>
      <c r="L52" s="1">
        <v>1.92</v>
      </c>
      <c r="M52" s="1">
        <v>0</v>
      </c>
      <c r="N52" s="7"/>
      <c r="O52" s="7"/>
      <c r="P52" s="7">
        <v>3</v>
      </c>
      <c r="Q52" s="1">
        <v>4.92</v>
      </c>
      <c r="R52" s="1">
        <v>4.83</v>
      </c>
      <c r="S52" s="7">
        <v>2</v>
      </c>
      <c r="T52" s="1">
        <v>1.75</v>
      </c>
      <c r="U52" s="1">
        <v>0.5</v>
      </c>
      <c r="V52" s="7">
        <v>0</v>
      </c>
      <c r="W52" s="1">
        <v>0</v>
      </c>
      <c r="X52" s="27">
        <v>6147.6</v>
      </c>
      <c r="Y52" s="3">
        <v>3819.87</v>
      </c>
      <c r="Z52" s="1">
        <v>0</v>
      </c>
      <c r="AA52" s="1">
        <v>0</v>
      </c>
      <c r="AB52" s="1">
        <v>5</v>
      </c>
      <c r="AC52" s="1">
        <v>13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7</v>
      </c>
      <c r="AU52" s="1">
        <v>0</v>
      </c>
      <c r="AV52" s="1">
        <v>10</v>
      </c>
      <c r="AW52" s="1">
        <v>25</v>
      </c>
      <c r="AX52" s="1">
        <v>29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3</v>
      </c>
      <c r="BE52" s="1">
        <v>0</v>
      </c>
      <c r="BF52" s="1">
        <v>4</v>
      </c>
      <c r="BG52" s="1">
        <v>7</v>
      </c>
      <c r="BH52" s="1">
        <v>3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 x14ac:dyDescent="0.2">
      <c r="A53" s="1">
        <v>6012</v>
      </c>
      <c r="B53" s="1" t="s">
        <v>161</v>
      </c>
      <c r="C53" s="1">
        <v>18</v>
      </c>
      <c r="D53" s="1">
        <v>162</v>
      </c>
      <c r="E53" s="1" t="s">
        <v>65</v>
      </c>
      <c r="F53" s="1">
        <v>558</v>
      </c>
      <c r="G53" s="1" t="s">
        <v>74</v>
      </c>
      <c r="H53" s="3">
        <v>96.61</v>
      </c>
      <c r="I53" s="3">
        <v>1738.98</v>
      </c>
      <c r="J53" s="2">
        <f t="shared" si="2"/>
        <v>5216.9400000000005</v>
      </c>
      <c r="K53" s="25">
        <f t="shared" si="3"/>
        <v>3</v>
      </c>
      <c r="L53" s="1">
        <v>0.61</v>
      </c>
      <c r="M53" s="1">
        <v>0</v>
      </c>
      <c r="N53" s="7"/>
      <c r="O53" s="7"/>
      <c r="P53" s="7">
        <v>3</v>
      </c>
      <c r="Q53" s="1">
        <v>2.5</v>
      </c>
      <c r="R53" s="1">
        <v>3.89</v>
      </c>
      <c r="S53" s="7">
        <v>0</v>
      </c>
      <c r="T53" s="1">
        <v>0.33</v>
      </c>
      <c r="U53" s="1">
        <v>0.17</v>
      </c>
      <c r="V53" s="7">
        <v>0</v>
      </c>
      <c r="W53" s="1">
        <v>0</v>
      </c>
      <c r="X53" s="27">
        <v>5989.82</v>
      </c>
      <c r="Y53" s="3">
        <v>7052.53</v>
      </c>
      <c r="Z53" s="1">
        <v>0</v>
      </c>
      <c r="AA53" s="1">
        <v>0</v>
      </c>
      <c r="AB53" s="1">
        <v>6</v>
      </c>
      <c r="AC53" s="1">
        <v>10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38</v>
      </c>
      <c r="AU53" s="1">
        <v>0</v>
      </c>
      <c r="AV53" s="1">
        <v>7</v>
      </c>
      <c r="AW53" s="1">
        <v>0</v>
      </c>
      <c r="AX53" s="1">
        <v>70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6</v>
      </c>
      <c r="BE53" s="1">
        <v>0</v>
      </c>
      <c r="BF53" s="1">
        <v>0</v>
      </c>
      <c r="BG53" s="1">
        <v>0</v>
      </c>
      <c r="BH53" s="1">
        <v>3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 x14ac:dyDescent="0.2">
      <c r="A54" s="1">
        <v>65108</v>
      </c>
      <c r="B54" s="1" t="s">
        <v>124</v>
      </c>
      <c r="C54" s="1">
        <v>30</v>
      </c>
      <c r="D54" s="1">
        <v>162</v>
      </c>
      <c r="E54" s="1" t="s">
        <v>65</v>
      </c>
      <c r="F54" s="1">
        <v>807</v>
      </c>
      <c r="G54" s="1" t="s">
        <v>67</v>
      </c>
      <c r="H54" s="3">
        <v>57.054400000000001</v>
      </c>
      <c r="I54" s="3">
        <v>1711.6320000000001</v>
      </c>
      <c r="J54" s="2">
        <f t="shared" si="2"/>
        <v>8558.16</v>
      </c>
      <c r="K54" s="21">
        <f t="shared" si="3"/>
        <v>5</v>
      </c>
      <c r="L54" s="1">
        <v>0.72</v>
      </c>
      <c r="M54" s="1">
        <v>0</v>
      </c>
      <c r="N54" s="7"/>
      <c r="O54" s="7"/>
      <c r="P54" s="7">
        <v>2</v>
      </c>
      <c r="Q54" s="1">
        <v>2.17</v>
      </c>
      <c r="R54" s="1">
        <v>0.13</v>
      </c>
      <c r="S54" s="7">
        <v>3</v>
      </c>
      <c r="T54" s="1">
        <v>0.17</v>
      </c>
      <c r="U54" s="1">
        <v>0.43</v>
      </c>
      <c r="V54" s="7">
        <v>0</v>
      </c>
      <c r="W54" s="1">
        <v>0</v>
      </c>
      <c r="X54" s="27">
        <v>5220.4799999999996</v>
      </c>
      <c r="Y54" s="3">
        <v>969.92</v>
      </c>
      <c r="Z54" s="1">
        <v>0</v>
      </c>
      <c r="AA54" s="1">
        <v>0</v>
      </c>
      <c r="AB54" s="1">
        <v>21</v>
      </c>
      <c r="AC54" s="1">
        <v>1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15</v>
      </c>
      <c r="AU54" s="1">
        <v>0</v>
      </c>
      <c r="AV54" s="1">
        <v>37</v>
      </c>
      <c r="AW54" s="1">
        <v>26</v>
      </c>
      <c r="AX54" s="1">
        <v>4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5</v>
      </c>
      <c r="BE54" s="1">
        <v>0</v>
      </c>
      <c r="BF54" s="1">
        <v>0</v>
      </c>
      <c r="BG54" s="1">
        <v>0</v>
      </c>
      <c r="BH54" s="1">
        <v>13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 x14ac:dyDescent="0.2">
      <c r="A55" s="1">
        <v>6036</v>
      </c>
      <c r="B55" s="1" t="s">
        <v>131</v>
      </c>
      <c r="C55" s="1">
        <v>24</v>
      </c>
      <c r="D55" s="1">
        <v>162</v>
      </c>
      <c r="E55" s="1" t="s">
        <v>65</v>
      </c>
      <c r="F55" s="1">
        <v>558</v>
      </c>
      <c r="G55" s="1" t="s">
        <v>74</v>
      </c>
      <c r="H55" s="3">
        <v>103.33</v>
      </c>
      <c r="I55" s="3">
        <v>2479.92</v>
      </c>
      <c r="J55" s="2">
        <f t="shared" si="2"/>
        <v>12399.6</v>
      </c>
      <c r="K55" s="21">
        <f t="shared" si="3"/>
        <v>5</v>
      </c>
      <c r="L55" s="1">
        <v>1.17</v>
      </c>
      <c r="M55" s="1">
        <v>0</v>
      </c>
      <c r="N55" s="7"/>
      <c r="O55" s="7"/>
      <c r="P55" s="7">
        <v>2</v>
      </c>
      <c r="Q55" s="1">
        <v>0.94</v>
      </c>
      <c r="R55" s="1">
        <v>0</v>
      </c>
      <c r="S55" s="7">
        <v>3</v>
      </c>
      <c r="T55" s="1">
        <v>0</v>
      </c>
      <c r="U55" s="1">
        <v>0.04</v>
      </c>
      <c r="V55" s="7">
        <v>0</v>
      </c>
      <c r="W55" s="1">
        <v>0</v>
      </c>
      <c r="X55" s="27">
        <v>5218.16</v>
      </c>
      <c r="Y55" s="3">
        <v>103.33</v>
      </c>
      <c r="Z55" s="1">
        <v>0</v>
      </c>
      <c r="AA55" s="1">
        <v>0</v>
      </c>
      <c r="AB55" s="1">
        <v>12</v>
      </c>
      <c r="AC55" s="1">
        <v>32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3</v>
      </c>
      <c r="AU55" s="1">
        <v>0</v>
      </c>
      <c r="AV55" s="1">
        <v>0</v>
      </c>
      <c r="AW55" s="1">
        <v>39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 x14ac:dyDescent="0.2">
      <c r="A56" s="1">
        <v>78180</v>
      </c>
      <c r="B56" s="1" t="s">
        <v>106</v>
      </c>
      <c r="C56" s="1">
        <v>32</v>
      </c>
      <c r="D56" s="1">
        <v>162</v>
      </c>
      <c r="E56" s="1" t="s">
        <v>65</v>
      </c>
      <c r="F56" s="1">
        <v>1</v>
      </c>
      <c r="G56" s="1" t="s">
        <v>98</v>
      </c>
      <c r="H56" s="3">
        <v>156.33000000000001</v>
      </c>
      <c r="I56" s="3">
        <v>5002.5600000000004</v>
      </c>
      <c r="J56" s="2">
        <f t="shared" si="2"/>
        <v>0</v>
      </c>
      <c r="K56" s="5">
        <f t="shared" si="3"/>
        <v>0</v>
      </c>
      <c r="L56" s="1">
        <v>0.53</v>
      </c>
      <c r="M56" s="1">
        <v>1.47</v>
      </c>
      <c r="N56" s="7"/>
      <c r="O56" s="7"/>
      <c r="P56" s="7">
        <v>0</v>
      </c>
      <c r="Q56" s="1">
        <v>0.44</v>
      </c>
      <c r="R56" s="1">
        <v>0</v>
      </c>
      <c r="S56" s="7">
        <v>0</v>
      </c>
      <c r="T56" s="1">
        <v>0</v>
      </c>
      <c r="U56" s="1">
        <v>0</v>
      </c>
      <c r="V56" s="8">
        <f>T56*0.8-U56</f>
        <v>0</v>
      </c>
      <c r="W56" s="1">
        <v>0</v>
      </c>
      <c r="X56" s="20">
        <v>4846.2299999999996</v>
      </c>
      <c r="Y56" s="3">
        <v>7347.51</v>
      </c>
      <c r="Z56" s="1">
        <v>17</v>
      </c>
      <c r="AA56" s="1">
        <v>0</v>
      </c>
      <c r="AB56" s="1">
        <v>0</v>
      </c>
      <c r="AC56" s="1">
        <v>0</v>
      </c>
      <c r="AD56" s="1">
        <v>47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10</v>
      </c>
      <c r="AW56" s="1">
        <v>8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 x14ac:dyDescent="0.2">
      <c r="A57" s="1">
        <v>6171</v>
      </c>
      <c r="B57" s="1" t="s">
        <v>168</v>
      </c>
      <c r="C57" s="1">
        <v>6</v>
      </c>
      <c r="D57" s="1">
        <v>162</v>
      </c>
      <c r="E57" s="1" t="s">
        <v>65</v>
      </c>
      <c r="F57" s="1">
        <v>123</v>
      </c>
      <c r="G57" s="1" t="s">
        <v>138</v>
      </c>
      <c r="H57" s="3">
        <v>119.37</v>
      </c>
      <c r="I57" s="3">
        <v>716.22</v>
      </c>
      <c r="J57" s="2">
        <f t="shared" si="2"/>
        <v>7162.2000000000007</v>
      </c>
      <c r="K57" s="25">
        <f t="shared" si="3"/>
        <v>10</v>
      </c>
      <c r="L57" s="1">
        <v>1.5</v>
      </c>
      <c r="M57" s="1">
        <v>0</v>
      </c>
      <c r="N57" s="7"/>
      <c r="O57" s="7"/>
      <c r="P57" s="7">
        <v>5</v>
      </c>
      <c r="Q57" s="1">
        <v>5.08</v>
      </c>
      <c r="R57" s="1">
        <v>0.33</v>
      </c>
      <c r="S57" s="7">
        <v>5</v>
      </c>
      <c r="T57" s="1">
        <v>0.08</v>
      </c>
      <c r="U57" s="1">
        <v>1</v>
      </c>
      <c r="V57" s="7">
        <v>0</v>
      </c>
      <c r="W57" s="1">
        <v>0</v>
      </c>
      <c r="X57" s="20">
        <v>4774.8</v>
      </c>
      <c r="Y57" s="3">
        <v>954.96</v>
      </c>
      <c r="Z57" s="1">
        <v>0</v>
      </c>
      <c r="AA57" s="1">
        <v>0</v>
      </c>
      <c r="AB57" s="1">
        <v>0</v>
      </c>
      <c r="AC57" s="1">
        <v>18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4</v>
      </c>
      <c r="AU57" s="1">
        <v>0</v>
      </c>
      <c r="AV57" s="1">
        <v>5</v>
      </c>
      <c r="AW57" s="1">
        <v>43</v>
      </c>
      <c r="AX57" s="1">
        <v>2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1</v>
      </c>
      <c r="BH57" s="1">
        <v>6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 x14ac:dyDescent="0.2">
      <c r="A58" s="1">
        <v>6077</v>
      </c>
      <c r="B58" s="1" t="s">
        <v>145</v>
      </c>
      <c r="C58" s="1">
        <v>12</v>
      </c>
      <c r="D58" s="1">
        <v>162</v>
      </c>
      <c r="E58" s="1" t="s">
        <v>65</v>
      </c>
      <c r="F58" s="1">
        <v>123</v>
      </c>
      <c r="G58" s="1" t="s">
        <v>138</v>
      </c>
      <c r="H58" s="3">
        <v>99.373900000000006</v>
      </c>
      <c r="I58" s="3">
        <v>1192.4867999999999</v>
      </c>
      <c r="J58" s="2">
        <f t="shared" si="2"/>
        <v>5962.4339999999993</v>
      </c>
      <c r="K58" s="25">
        <f t="shared" si="3"/>
        <v>5</v>
      </c>
      <c r="L58" s="1">
        <v>1.38</v>
      </c>
      <c r="M58" s="1">
        <v>2.08</v>
      </c>
      <c r="N58" s="7"/>
      <c r="O58" s="7"/>
      <c r="P58" s="7">
        <v>0</v>
      </c>
      <c r="Q58" s="1">
        <v>2.46</v>
      </c>
      <c r="R58" s="1">
        <v>0.83</v>
      </c>
      <c r="S58" s="7">
        <v>5</v>
      </c>
      <c r="T58" s="1">
        <v>0.17</v>
      </c>
      <c r="U58" s="1">
        <v>0</v>
      </c>
      <c r="V58" s="7">
        <v>0</v>
      </c>
      <c r="W58" s="1">
        <v>0</v>
      </c>
      <c r="X58" s="20">
        <v>4769.95</v>
      </c>
      <c r="Y58" s="3">
        <v>3478.09</v>
      </c>
      <c r="Z58" s="1">
        <v>14</v>
      </c>
      <c r="AA58" s="1">
        <v>0</v>
      </c>
      <c r="AB58" s="1">
        <v>0</v>
      </c>
      <c r="AC58" s="1">
        <v>5</v>
      </c>
      <c r="AD58" s="1">
        <v>25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17</v>
      </c>
      <c r="AU58" s="1">
        <v>0</v>
      </c>
      <c r="AV58" s="1">
        <v>0</v>
      </c>
      <c r="AW58" s="1">
        <v>25</v>
      </c>
      <c r="AX58" s="1">
        <v>10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2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 x14ac:dyDescent="0.2">
      <c r="A59" s="1">
        <v>65129</v>
      </c>
      <c r="B59" s="1" t="s">
        <v>120</v>
      </c>
      <c r="C59" s="1">
        <v>30</v>
      </c>
      <c r="D59" s="1">
        <v>162</v>
      </c>
      <c r="E59" s="1" t="s">
        <v>65</v>
      </c>
      <c r="F59" s="1">
        <v>807</v>
      </c>
      <c r="G59" s="1" t="s">
        <v>67</v>
      </c>
      <c r="H59" s="3">
        <v>57.054400000000001</v>
      </c>
      <c r="I59" s="3">
        <v>1711.6320000000001</v>
      </c>
      <c r="J59" s="2">
        <f t="shared" si="2"/>
        <v>6846.5280000000002</v>
      </c>
      <c r="K59" s="25">
        <f t="shared" si="3"/>
        <v>4</v>
      </c>
      <c r="L59" s="1">
        <v>0.9</v>
      </c>
      <c r="M59" s="1">
        <v>0.63</v>
      </c>
      <c r="N59" s="7"/>
      <c r="O59" s="7"/>
      <c r="P59" s="7">
        <v>2</v>
      </c>
      <c r="Q59" s="1">
        <v>1.67</v>
      </c>
      <c r="R59" s="1">
        <v>0.53</v>
      </c>
      <c r="S59" s="7">
        <v>2</v>
      </c>
      <c r="T59" s="1">
        <v>0.2</v>
      </c>
      <c r="U59" s="1">
        <v>0.87</v>
      </c>
      <c r="V59" s="7">
        <v>0</v>
      </c>
      <c r="W59" s="1">
        <v>0</v>
      </c>
      <c r="X59" s="20">
        <v>4735.5200000000004</v>
      </c>
      <c r="Y59" s="3">
        <v>3480.32</v>
      </c>
      <c r="Z59" s="1">
        <v>11</v>
      </c>
      <c r="AA59" s="1">
        <v>0</v>
      </c>
      <c r="AB59" s="1">
        <v>15</v>
      </c>
      <c r="AC59" s="1">
        <v>2</v>
      </c>
      <c r="AD59" s="1">
        <v>19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19</v>
      </c>
      <c r="AU59" s="1">
        <v>0</v>
      </c>
      <c r="AV59" s="1">
        <v>19</v>
      </c>
      <c r="AW59" s="1">
        <v>24</v>
      </c>
      <c r="AX59" s="1">
        <v>16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6</v>
      </c>
      <c r="BE59" s="1">
        <v>0</v>
      </c>
      <c r="BF59" s="1">
        <v>0</v>
      </c>
      <c r="BG59" s="1">
        <v>0</v>
      </c>
      <c r="BH59" s="1">
        <v>26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 x14ac:dyDescent="0.2">
      <c r="A60" s="1">
        <v>65102</v>
      </c>
      <c r="B60" s="1" t="s">
        <v>149</v>
      </c>
      <c r="C60" s="1">
        <v>30</v>
      </c>
      <c r="D60" s="1">
        <v>162</v>
      </c>
      <c r="E60" s="1" t="s">
        <v>65</v>
      </c>
      <c r="F60" s="1">
        <v>807</v>
      </c>
      <c r="G60" s="1" t="s">
        <v>67</v>
      </c>
      <c r="H60" s="3">
        <v>65.2744</v>
      </c>
      <c r="I60" s="3">
        <v>1958.232</v>
      </c>
      <c r="J60" s="2">
        <f t="shared" si="2"/>
        <v>15665.856</v>
      </c>
      <c r="K60" s="21">
        <f t="shared" si="3"/>
        <v>8</v>
      </c>
      <c r="L60" s="1">
        <v>1.1200000000000001</v>
      </c>
      <c r="M60" s="1">
        <v>0</v>
      </c>
      <c r="N60" s="7"/>
      <c r="O60" s="7"/>
      <c r="P60" s="7">
        <v>3</v>
      </c>
      <c r="Q60" s="1">
        <v>1.17</v>
      </c>
      <c r="R60" s="1">
        <v>0</v>
      </c>
      <c r="S60" s="7">
        <v>3</v>
      </c>
      <c r="T60" s="1">
        <v>0</v>
      </c>
      <c r="U60" s="1">
        <v>0</v>
      </c>
      <c r="V60" s="7">
        <v>2</v>
      </c>
      <c r="W60" s="1">
        <v>0</v>
      </c>
      <c r="X60" s="20">
        <v>4471.3</v>
      </c>
      <c r="Y60" s="3">
        <v>0</v>
      </c>
      <c r="Z60" s="1">
        <v>0</v>
      </c>
      <c r="AA60" s="1">
        <v>0</v>
      </c>
      <c r="AB60" s="1">
        <v>13</v>
      </c>
      <c r="AC60" s="1">
        <v>41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29</v>
      </c>
      <c r="AW60" s="1">
        <v>12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 x14ac:dyDescent="0.2">
      <c r="A61" s="1">
        <v>88156</v>
      </c>
      <c r="B61" s="1" t="s">
        <v>165</v>
      </c>
      <c r="C61" s="1">
        <v>12</v>
      </c>
      <c r="D61" s="1">
        <v>162</v>
      </c>
      <c r="E61" s="1" t="s">
        <v>65</v>
      </c>
      <c r="F61" s="1">
        <v>974</v>
      </c>
      <c r="G61" s="1" t="s">
        <v>70</v>
      </c>
      <c r="H61" s="3">
        <v>140.29910000000001</v>
      </c>
      <c r="I61" s="3">
        <v>1683.5891999999999</v>
      </c>
      <c r="J61" s="2">
        <f t="shared" si="2"/>
        <v>0</v>
      </c>
      <c r="K61" s="5">
        <f t="shared" si="3"/>
        <v>0</v>
      </c>
      <c r="L61" s="1">
        <v>1</v>
      </c>
      <c r="M61" s="1">
        <v>6.83</v>
      </c>
      <c r="N61" s="7"/>
      <c r="O61" s="7"/>
      <c r="P61" s="7">
        <v>0</v>
      </c>
      <c r="Q61" s="1">
        <v>1.62</v>
      </c>
      <c r="R61" s="1">
        <v>10.92</v>
      </c>
      <c r="S61" s="7">
        <v>0</v>
      </c>
      <c r="T61" s="1">
        <v>0</v>
      </c>
      <c r="U61" s="1">
        <v>13.5</v>
      </c>
      <c r="V61" s="7">
        <v>0</v>
      </c>
      <c r="W61" s="1">
        <v>0</v>
      </c>
      <c r="X61" s="20">
        <v>4419.42</v>
      </c>
      <c r="Y61" s="3">
        <v>52612.160000000003</v>
      </c>
      <c r="Z61" s="1">
        <v>12</v>
      </c>
      <c r="AA61" s="1">
        <v>0</v>
      </c>
      <c r="AB61" s="1">
        <v>0</v>
      </c>
      <c r="AC61" s="1">
        <v>0</v>
      </c>
      <c r="AD61" s="1">
        <v>82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5</v>
      </c>
      <c r="AU61" s="1">
        <v>0</v>
      </c>
      <c r="AV61" s="1">
        <v>11</v>
      </c>
      <c r="AW61" s="1">
        <v>7</v>
      </c>
      <c r="AX61" s="1">
        <v>131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162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 x14ac:dyDescent="0.2">
      <c r="A62" s="1">
        <v>6016</v>
      </c>
      <c r="B62" s="1" t="s">
        <v>142</v>
      </c>
      <c r="C62" s="1">
        <v>20</v>
      </c>
      <c r="D62" s="1">
        <v>162</v>
      </c>
      <c r="E62" s="1" t="s">
        <v>65</v>
      </c>
      <c r="F62" s="1">
        <v>807</v>
      </c>
      <c r="G62" s="1" t="s">
        <v>67</v>
      </c>
      <c r="H62" s="3">
        <v>87.816999999999993</v>
      </c>
      <c r="I62" s="3">
        <v>1756.34</v>
      </c>
      <c r="J62" s="2">
        <f t="shared" si="2"/>
        <v>7025.36</v>
      </c>
      <c r="K62" s="21">
        <f t="shared" si="3"/>
        <v>4</v>
      </c>
      <c r="L62" s="1">
        <v>1.3</v>
      </c>
      <c r="M62" s="1">
        <v>0</v>
      </c>
      <c r="N62" s="7"/>
      <c r="O62" s="7"/>
      <c r="P62" s="7">
        <v>0</v>
      </c>
      <c r="Q62" s="1">
        <v>1.05</v>
      </c>
      <c r="R62" s="1">
        <v>0</v>
      </c>
      <c r="S62" s="7">
        <v>4</v>
      </c>
      <c r="T62" s="1">
        <v>0.1</v>
      </c>
      <c r="U62" s="1">
        <v>0.1</v>
      </c>
      <c r="V62" s="7">
        <v>0</v>
      </c>
      <c r="W62" s="1">
        <v>0</v>
      </c>
      <c r="X62" s="20">
        <v>4303.03</v>
      </c>
      <c r="Y62" s="3">
        <v>175.63</v>
      </c>
      <c r="Z62" s="1">
        <v>26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8</v>
      </c>
      <c r="AU62" s="1">
        <v>0</v>
      </c>
      <c r="AV62" s="1">
        <v>1</v>
      </c>
      <c r="AW62" s="1">
        <v>24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2</v>
      </c>
      <c r="BE62" s="1">
        <v>0</v>
      </c>
      <c r="BF62" s="1">
        <v>0</v>
      </c>
      <c r="BG62" s="1">
        <v>0</v>
      </c>
      <c r="BH62" s="1">
        <v>2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 x14ac:dyDescent="0.2">
      <c r="A63" s="1">
        <v>6009</v>
      </c>
      <c r="B63" s="1" t="s">
        <v>178</v>
      </c>
      <c r="C63" s="1">
        <v>8</v>
      </c>
      <c r="D63" s="1">
        <v>162</v>
      </c>
      <c r="E63" s="1" t="s">
        <v>65</v>
      </c>
      <c r="F63" s="1">
        <v>123</v>
      </c>
      <c r="G63" s="1" t="s">
        <v>138</v>
      </c>
      <c r="H63" s="3">
        <v>78.009</v>
      </c>
      <c r="I63" s="3">
        <v>624.072</v>
      </c>
      <c r="J63" s="2">
        <f t="shared" si="2"/>
        <v>4368.5039999999999</v>
      </c>
      <c r="K63" s="25">
        <f t="shared" si="3"/>
        <v>7</v>
      </c>
      <c r="L63" s="1">
        <v>0.62</v>
      </c>
      <c r="M63" s="1">
        <v>0</v>
      </c>
      <c r="N63" s="7"/>
      <c r="O63" s="7"/>
      <c r="P63" s="7">
        <v>2</v>
      </c>
      <c r="Q63" s="1">
        <v>6.19</v>
      </c>
      <c r="R63" s="1">
        <v>0</v>
      </c>
      <c r="S63" s="7">
        <v>5</v>
      </c>
      <c r="T63" s="1">
        <v>0</v>
      </c>
      <c r="U63" s="1">
        <v>0</v>
      </c>
      <c r="V63" s="8">
        <f t="shared" ref="V63:V67" si="4">T63*0.8-U63</f>
        <v>0</v>
      </c>
      <c r="W63" s="1">
        <v>0</v>
      </c>
      <c r="X63" s="20">
        <v>4251.49</v>
      </c>
      <c r="Y63" s="3">
        <v>0</v>
      </c>
      <c r="Z63" s="1">
        <v>0</v>
      </c>
      <c r="AA63" s="1">
        <v>0</v>
      </c>
      <c r="AB63" s="1">
        <v>3</v>
      </c>
      <c r="AC63" s="1">
        <v>4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26</v>
      </c>
      <c r="AW63" s="1">
        <v>47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 x14ac:dyDescent="0.2">
      <c r="A64" s="1">
        <v>91118</v>
      </c>
      <c r="B64" s="1" t="s">
        <v>173</v>
      </c>
      <c r="C64" s="1">
        <v>12</v>
      </c>
      <c r="D64" s="1">
        <v>162</v>
      </c>
      <c r="E64" s="1" t="s">
        <v>65</v>
      </c>
      <c r="F64" s="1">
        <v>123</v>
      </c>
      <c r="G64" s="1" t="s">
        <v>138</v>
      </c>
      <c r="H64" s="3">
        <v>59.000900000000001</v>
      </c>
      <c r="I64" s="3">
        <v>708.01080000000002</v>
      </c>
      <c r="J64" s="2">
        <f t="shared" si="2"/>
        <v>7080.1080000000002</v>
      </c>
      <c r="K64" s="21">
        <f t="shared" si="3"/>
        <v>10</v>
      </c>
      <c r="L64" s="1">
        <v>3.58</v>
      </c>
      <c r="M64" s="1">
        <v>0</v>
      </c>
      <c r="N64" s="7"/>
      <c r="O64" s="7"/>
      <c r="P64" s="7">
        <v>5</v>
      </c>
      <c r="Q64" s="1">
        <v>2.42</v>
      </c>
      <c r="R64" s="1">
        <v>0</v>
      </c>
      <c r="S64" s="7">
        <v>5</v>
      </c>
      <c r="T64" s="1">
        <v>0</v>
      </c>
      <c r="U64" s="1">
        <v>0</v>
      </c>
      <c r="V64" s="8">
        <f t="shared" si="4"/>
        <v>0</v>
      </c>
      <c r="W64" s="1">
        <v>0</v>
      </c>
      <c r="X64" s="20">
        <v>4248.0600000000004</v>
      </c>
      <c r="Y64" s="3">
        <v>0</v>
      </c>
      <c r="Z64" s="1">
        <v>0</v>
      </c>
      <c r="AA64" s="1">
        <v>0</v>
      </c>
      <c r="AB64" s="1">
        <v>1</v>
      </c>
      <c r="AC64" s="1">
        <v>84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58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 x14ac:dyDescent="0.2">
      <c r="A65" s="1">
        <v>6083</v>
      </c>
      <c r="B65" s="1" t="s">
        <v>180</v>
      </c>
      <c r="C65" s="1">
        <v>5</v>
      </c>
      <c r="D65" s="1">
        <v>162</v>
      </c>
      <c r="E65" s="1" t="s">
        <v>65</v>
      </c>
      <c r="F65" s="1">
        <v>123</v>
      </c>
      <c r="G65" s="1" t="s">
        <v>138</v>
      </c>
      <c r="H65" s="3">
        <v>208.38820000000001</v>
      </c>
      <c r="I65" s="3">
        <v>1041.941</v>
      </c>
      <c r="J65" s="2">
        <f t="shared" si="2"/>
        <v>8335.5280000000002</v>
      </c>
      <c r="K65" s="25">
        <f t="shared" si="3"/>
        <v>8</v>
      </c>
      <c r="L65" s="1">
        <v>0.4</v>
      </c>
      <c r="M65" s="1">
        <v>0</v>
      </c>
      <c r="N65" s="7"/>
      <c r="O65" s="7"/>
      <c r="P65" s="7">
        <v>3</v>
      </c>
      <c r="Q65" s="1">
        <v>3.5</v>
      </c>
      <c r="R65" s="1">
        <v>0</v>
      </c>
      <c r="S65" s="7">
        <v>5</v>
      </c>
      <c r="T65" s="1">
        <v>0</v>
      </c>
      <c r="U65" s="1">
        <v>0</v>
      </c>
      <c r="V65" s="8">
        <f t="shared" si="4"/>
        <v>0</v>
      </c>
      <c r="W65" s="1">
        <v>0</v>
      </c>
      <c r="X65" s="20">
        <v>4063.57</v>
      </c>
      <c r="Y65" s="3">
        <v>0</v>
      </c>
      <c r="Z65" s="1">
        <v>0</v>
      </c>
      <c r="AA65" s="1">
        <v>0</v>
      </c>
      <c r="AB65" s="1">
        <v>1</v>
      </c>
      <c r="AC65" s="1">
        <v>2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11</v>
      </c>
      <c r="AW65" s="1">
        <v>13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 x14ac:dyDescent="0.2">
      <c r="A66" s="1">
        <v>59238</v>
      </c>
      <c r="B66" s="1" t="s">
        <v>103</v>
      </c>
      <c r="C66" s="1">
        <v>24</v>
      </c>
      <c r="D66" s="1">
        <v>162</v>
      </c>
      <c r="E66" s="1" t="s">
        <v>65</v>
      </c>
      <c r="F66" s="1">
        <v>1</v>
      </c>
      <c r="G66" s="1" t="s">
        <v>98</v>
      </c>
      <c r="H66" s="3">
        <v>184.23</v>
      </c>
      <c r="I66" s="3">
        <v>4421.5200000000004</v>
      </c>
      <c r="J66" s="2">
        <f t="shared" si="2"/>
        <v>0</v>
      </c>
      <c r="K66" s="5">
        <f t="shared" si="3"/>
        <v>0</v>
      </c>
      <c r="L66" s="1">
        <v>0.17</v>
      </c>
      <c r="M66" s="1">
        <v>-0.17</v>
      </c>
      <c r="N66" s="7"/>
      <c r="O66" s="7"/>
      <c r="P66" s="7">
        <v>0</v>
      </c>
      <c r="Q66" s="1">
        <v>0.73</v>
      </c>
      <c r="R66" s="1">
        <v>0</v>
      </c>
      <c r="S66" s="7">
        <v>0</v>
      </c>
      <c r="T66" s="1">
        <v>0</v>
      </c>
      <c r="U66" s="1">
        <v>0</v>
      </c>
      <c r="V66" s="8">
        <f t="shared" si="4"/>
        <v>0</v>
      </c>
      <c r="W66" s="1">
        <v>0</v>
      </c>
      <c r="X66" s="20">
        <v>3960.94</v>
      </c>
      <c r="Y66" s="3">
        <v>-736.92</v>
      </c>
      <c r="Z66" s="1">
        <v>4</v>
      </c>
      <c r="AA66" s="1">
        <v>0</v>
      </c>
      <c r="AB66" s="1">
        <v>0</v>
      </c>
      <c r="AC66" s="1">
        <v>0</v>
      </c>
      <c r="AD66" s="1">
        <v>-4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14</v>
      </c>
      <c r="AW66" s="1">
        <v>7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 x14ac:dyDescent="0.2">
      <c r="A67" s="1">
        <v>65131</v>
      </c>
      <c r="B67" s="1" t="s">
        <v>181</v>
      </c>
      <c r="C67" s="1">
        <v>60</v>
      </c>
      <c r="D67" s="1">
        <v>162</v>
      </c>
      <c r="E67" s="1" t="s">
        <v>65</v>
      </c>
      <c r="F67" s="1">
        <v>999</v>
      </c>
      <c r="G67" s="1" t="s">
        <v>68</v>
      </c>
      <c r="H67" s="3">
        <v>21.760400000000001</v>
      </c>
      <c r="I67" s="3">
        <v>1305.624</v>
      </c>
      <c r="J67" s="2">
        <f t="shared" si="2"/>
        <v>0</v>
      </c>
      <c r="K67" s="5">
        <f t="shared" si="3"/>
        <v>0</v>
      </c>
      <c r="L67" s="1">
        <v>0</v>
      </c>
      <c r="M67" s="1">
        <v>0</v>
      </c>
      <c r="N67" s="8"/>
      <c r="O67" s="8"/>
      <c r="P67" s="8">
        <f>L67*0.8-M67</f>
        <v>0</v>
      </c>
      <c r="Q67" s="1">
        <v>2.95</v>
      </c>
      <c r="R67" s="1">
        <v>0</v>
      </c>
      <c r="S67" s="7">
        <v>0</v>
      </c>
      <c r="T67" s="1">
        <v>0</v>
      </c>
      <c r="U67" s="1">
        <v>0</v>
      </c>
      <c r="V67" s="8">
        <f t="shared" si="4"/>
        <v>0</v>
      </c>
      <c r="W67" s="1">
        <v>0</v>
      </c>
      <c r="X67" s="20">
        <v>3851.59</v>
      </c>
      <c r="Y67" s="3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149</v>
      </c>
      <c r="AW67" s="1">
        <v>56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 x14ac:dyDescent="0.2">
      <c r="A68" s="1">
        <v>97318</v>
      </c>
      <c r="B68" s="1" t="s">
        <v>182</v>
      </c>
      <c r="C68" s="1">
        <v>8</v>
      </c>
      <c r="D68" s="1">
        <v>162</v>
      </c>
      <c r="E68" s="1" t="s">
        <v>65</v>
      </c>
      <c r="F68" s="1">
        <v>162</v>
      </c>
      <c r="G68" s="1" t="s">
        <v>84</v>
      </c>
      <c r="H68" s="3">
        <v>92.117000000000004</v>
      </c>
      <c r="I68" s="3">
        <v>736.93600000000004</v>
      </c>
      <c r="J68" s="2">
        <f t="shared" si="2"/>
        <v>0</v>
      </c>
      <c r="K68" s="5">
        <f t="shared" si="3"/>
        <v>0</v>
      </c>
      <c r="L68" s="1">
        <v>3</v>
      </c>
      <c r="M68" s="1">
        <v>1</v>
      </c>
      <c r="N68" s="7"/>
      <c r="O68" s="7"/>
      <c r="P68" s="7">
        <v>0</v>
      </c>
      <c r="Q68" s="1">
        <v>1</v>
      </c>
      <c r="R68" s="1">
        <v>0.12</v>
      </c>
      <c r="S68" s="7">
        <v>0</v>
      </c>
      <c r="T68" s="1">
        <v>1.1200000000000001</v>
      </c>
      <c r="U68" s="1">
        <v>4.5</v>
      </c>
      <c r="V68" s="7">
        <v>0</v>
      </c>
      <c r="W68" s="1">
        <v>0</v>
      </c>
      <c r="X68" s="20">
        <v>3776.8</v>
      </c>
      <c r="Y68" s="3">
        <v>4145.2700000000004</v>
      </c>
      <c r="Z68" s="1">
        <v>24</v>
      </c>
      <c r="AA68" s="1">
        <v>0</v>
      </c>
      <c r="AB68" s="1">
        <v>0</v>
      </c>
      <c r="AC68" s="1">
        <v>0</v>
      </c>
      <c r="AD68" s="1">
        <v>8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8</v>
      </c>
      <c r="AU68" s="1">
        <v>0</v>
      </c>
      <c r="AV68" s="1">
        <v>0</v>
      </c>
      <c r="AW68" s="1">
        <v>0</v>
      </c>
      <c r="AX68" s="1">
        <v>1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9</v>
      </c>
      <c r="BE68" s="1">
        <v>0</v>
      </c>
      <c r="BF68" s="1">
        <v>0</v>
      </c>
      <c r="BG68" s="1">
        <v>0</v>
      </c>
      <c r="BH68" s="1">
        <v>36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 x14ac:dyDescent="0.2">
      <c r="A69" s="1">
        <v>6044</v>
      </c>
      <c r="B69" s="1" t="s">
        <v>170</v>
      </c>
      <c r="C69" s="1">
        <v>12</v>
      </c>
      <c r="D69" s="1">
        <v>162</v>
      </c>
      <c r="E69" s="1" t="s">
        <v>65</v>
      </c>
      <c r="F69" s="1">
        <v>807</v>
      </c>
      <c r="G69" s="1" t="s">
        <v>67</v>
      </c>
      <c r="H69" s="3">
        <v>73.979200000000006</v>
      </c>
      <c r="I69" s="3">
        <v>887.75040000000001</v>
      </c>
      <c r="J69" s="2">
        <f t="shared" si="2"/>
        <v>0</v>
      </c>
      <c r="K69" s="5">
        <f t="shared" si="3"/>
        <v>0</v>
      </c>
      <c r="L69" s="1">
        <v>1.5</v>
      </c>
      <c r="M69" s="1">
        <v>1.17</v>
      </c>
      <c r="N69" s="7"/>
      <c r="O69" s="7"/>
      <c r="P69" s="7">
        <v>0</v>
      </c>
      <c r="Q69" s="1">
        <v>2.12</v>
      </c>
      <c r="R69" s="1">
        <v>4</v>
      </c>
      <c r="S69" s="7">
        <v>0</v>
      </c>
      <c r="T69" s="1">
        <v>0.57999999999999996</v>
      </c>
      <c r="U69" s="1">
        <v>0.5</v>
      </c>
      <c r="V69" s="7">
        <v>0</v>
      </c>
      <c r="W69" s="1">
        <v>0</v>
      </c>
      <c r="X69" s="20">
        <v>3735.95</v>
      </c>
      <c r="Y69" s="3">
        <v>5030.59</v>
      </c>
      <c r="Z69" s="1">
        <v>4</v>
      </c>
      <c r="AA69" s="1">
        <v>0</v>
      </c>
      <c r="AB69" s="1">
        <v>9</v>
      </c>
      <c r="AC69" s="1">
        <v>10</v>
      </c>
      <c r="AD69" s="1">
        <v>14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12</v>
      </c>
      <c r="AU69" s="1">
        <v>0</v>
      </c>
      <c r="AV69" s="1">
        <v>7</v>
      </c>
      <c r="AW69" s="1">
        <v>13</v>
      </c>
      <c r="AX69" s="1">
        <v>48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4</v>
      </c>
      <c r="BE69" s="1">
        <v>0</v>
      </c>
      <c r="BF69" s="1">
        <v>3</v>
      </c>
      <c r="BG69" s="1">
        <v>0</v>
      </c>
      <c r="BH69" s="1">
        <v>6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 x14ac:dyDescent="0.2">
      <c r="A70" s="1">
        <v>91045</v>
      </c>
      <c r="B70" s="1" t="s">
        <v>174</v>
      </c>
      <c r="C70" s="1">
        <v>6</v>
      </c>
      <c r="D70" s="1">
        <v>162</v>
      </c>
      <c r="E70" s="1" t="s">
        <v>65</v>
      </c>
      <c r="F70" s="1">
        <v>123</v>
      </c>
      <c r="G70" s="1" t="s">
        <v>138</v>
      </c>
      <c r="H70" s="3">
        <v>119.37</v>
      </c>
      <c r="I70" s="3">
        <v>716.22</v>
      </c>
      <c r="J70" s="2">
        <f t="shared" si="2"/>
        <v>2148.66</v>
      </c>
      <c r="K70" s="25">
        <f t="shared" si="3"/>
        <v>3</v>
      </c>
      <c r="L70" s="1">
        <v>2.5</v>
      </c>
      <c r="M70" s="1">
        <v>0</v>
      </c>
      <c r="N70" s="7"/>
      <c r="O70" s="7"/>
      <c r="P70" s="7">
        <v>3</v>
      </c>
      <c r="Q70" s="1">
        <v>2.17</v>
      </c>
      <c r="R70" s="1">
        <v>3.33</v>
      </c>
      <c r="S70" s="7">
        <v>0</v>
      </c>
      <c r="T70" s="1">
        <v>0.5</v>
      </c>
      <c r="U70" s="1">
        <v>0</v>
      </c>
      <c r="V70" s="7">
        <v>0</v>
      </c>
      <c r="W70" s="1">
        <v>0</v>
      </c>
      <c r="X70" s="20">
        <v>3700.47</v>
      </c>
      <c r="Y70" s="3">
        <v>2387.4</v>
      </c>
      <c r="Z70" s="1">
        <v>0</v>
      </c>
      <c r="AA70" s="1">
        <v>0</v>
      </c>
      <c r="AB70" s="1">
        <v>2</v>
      </c>
      <c r="AC70" s="1">
        <v>26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10</v>
      </c>
      <c r="AU70" s="1">
        <v>0</v>
      </c>
      <c r="AV70" s="1">
        <v>3</v>
      </c>
      <c r="AW70" s="1">
        <v>0</v>
      </c>
      <c r="AX70" s="1">
        <v>20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</v>
      </c>
      <c r="BG70" s="1">
        <v>4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 x14ac:dyDescent="0.2">
      <c r="A71" s="1">
        <v>88155</v>
      </c>
      <c r="B71" s="1" t="s">
        <v>167</v>
      </c>
      <c r="C71" s="1">
        <v>12</v>
      </c>
      <c r="D71" s="1">
        <v>162</v>
      </c>
      <c r="E71" s="1" t="s">
        <v>65</v>
      </c>
      <c r="F71" s="1">
        <v>974</v>
      </c>
      <c r="G71" s="1" t="s">
        <v>70</v>
      </c>
      <c r="H71" s="3">
        <v>140.29910000000001</v>
      </c>
      <c r="I71" s="3">
        <v>1683.5891999999999</v>
      </c>
      <c r="J71" s="2">
        <f t="shared" si="2"/>
        <v>0</v>
      </c>
      <c r="K71" s="5">
        <f t="shared" si="3"/>
        <v>0</v>
      </c>
      <c r="L71" s="1">
        <v>1.25</v>
      </c>
      <c r="M71" s="1">
        <v>21</v>
      </c>
      <c r="N71" s="7"/>
      <c r="O71" s="7"/>
      <c r="P71" s="7">
        <v>0</v>
      </c>
      <c r="Q71" s="1">
        <v>0.92</v>
      </c>
      <c r="R71" s="1">
        <v>15</v>
      </c>
      <c r="S71" s="7">
        <v>0</v>
      </c>
      <c r="T71" s="1">
        <v>0</v>
      </c>
      <c r="U71" s="1">
        <v>19.579999999999998</v>
      </c>
      <c r="V71" s="7">
        <v>0</v>
      </c>
      <c r="W71" s="1">
        <v>0</v>
      </c>
      <c r="X71" s="20">
        <v>3647.78</v>
      </c>
      <c r="Y71" s="3">
        <v>93579.5</v>
      </c>
      <c r="Z71" s="1">
        <v>15</v>
      </c>
      <c r="AA71" s="1">
        <v>0</v>
      </c>
      <c r="AB71" s="1">
        <v>0</v>
      </c>
      <c r="AC71" s="1">
        <v>0</v>
      </c>
      <c r="AD71" s="1">
        <v>252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9</v>
      </c>
      <c r="AU71" s="1">
        <v>0</v>
      </c>
      <c r="AV71" s="1">
        <v>2</v>
      </c>
      <c r="AW71" s="1">
        <v>0</v>
      </c>
      <c r="AX71" s="1">
        <v>180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235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 x14ac:dyDescent="0.2">
      <c r="A72" s="1">
        <v>96910</v>
      </c>
      <c r="B72" s="1" t="s">
        <v>110</v>
      </c>
      <c r="C72" s="1">
        <v>32</v>
      </c>
      <c r="D72" s="1">
        <v>162</v>
      </c>
      <c r="E72" s="1" t="s">
        <v>65</v>
      </c>
      <c r="F72" s="1">
        <v>1</v>
      </c>
      <c r="G72" s="1" t="s">
        <v>98</v>
      </c>
      <c r="H72" s="3">
        <v>136.14750000000001</v>
      </c>
      <c r="I72" s="3">
        <v>4356.72</v>
      </c>
      <c r="J72" s="2">
        <f t="shared" si="2"/>
        <v>0</v>
      </c>
      <c r="K72" s="5">
        <f t="shared" si="3"/>
        <v>0</v>
      </c>
      <c r="L72" s="1">
        <v>0.34</v>
      </c>
      <c r="M72" s="1">
        <v>2.25</v>
      </c>
      <c r="N72" s="7"/>
      <c r="O72" s="7"/>
      <c r="P72" s="7">
        <v>0</v>
      </c>
      <c r="Q72" s="1">
        <v>0.45</v>
      </c>
      <c r="R72" s="1">
        <v>0</v>
      </c>
      <c r="S72" s="7">
        <v>0</v>
      </c>
      <c r="T72" s="1">
        <v>0</v>
      </c>
      <c r="U72" s="1">
        <v>0</v>
      </c>
      <c r="V72" s="8">
        <f t="shared" ref="V72:V73" si="5">T72*0.8-U72</f>
        <v>0</v>
      </c>
      <c r="W72" s="1">
        <v>0</v>
      </c>
      <c r="X72" s="20">
        <v>3471.76</v>
      </c>
      <c r="Y72" s="3">
        <v>9802.6200000000008</v>
      </c>
      <c r="Z72" s="1">
        <v>11</v>
      </c>
      <c r="AA72" s="1">
        <v>0</v>
      </c>
      <c r="AB72" s="1">
        <v>0</v>
      </c>
      <c r="AC72" s="1">
        <v>0</v>
      </c>
      <c r="AD72" s="1">
        <v>72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6</v>
      </c>
      <c r="AW72" s="1">
        <v>17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 x14ac:dyDescent="0.2">
      <c r="A73" s="1">
        <v>6063</v>
      </c>
      <c r="B73" s="1" t="s">
        <v>171</v>
      </c>
      <c r="C73" s="1">
        <v>3</v>
      </c>
      <c r="D73" s="1">
        <v>162</v>
      </c>
      <c r="E73" s="1" t="s">
        <v>65</v>
      </c>
      <c r="F73" s="1">
        <v>123</v>
      </c>
      <c r="G73" s="1" t="s">
        <v>138</v>
      </c>
      <c r="H73" s="3">
        <v>220.18870000000001</v>
      </c>
      <c r="I73" s="3">
        <v>660.56610000000001</v>
      </c>
      <c r="J73" s="2">
        <f t="shared" si="2"/>
        <v>6605.6610000000001</v>
      </c>
      <c r="K73" s="5">
        <f t="shared" si="3"/>
        <v>10</v>
      </c>
      <c r="L73" s="1">
        <v>0</v>
      </c>
      <c r="M73" s="1">
        <v>0</v>
      </c>
      <c r="N73" s="7"/>
      <c r="O73" s="7"/>
      <c r="P73" s="7">
        <v>5</v>
      </c>
      <c r="Q73" s="1">
        <v>5.17</v>
      </c>
      <c r="R73" s="1">
        <v>0</v>
      </c>
      <c r="S73" s="7">
        <v>5</v>
      </c>
      <c r="T73" s="1">
        <v>0</v>
      </c>
      <c r="U73" s="1">
        <v>0</v>
      </c>
      <c r="V73" s="8">
        <f t="shared" si="5"/>
        <v>0</v>
      </c>
      <c r="W73" s="1">
        <v>0</v>
      </c>
      <c r="X73" s="20">
        <v>3412.92</v>
      </c>
      <c r="Y73" s="3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7</v>
      </c>
      <c r="AU73" s="1">
        <v>0</v>
      </c>
      <c r="AV73" s="1">
        <v>0</v>
      </c>
      <c r="AW73" s="1">
        <v>17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 x14ac:dyDescent="0.2">
      <c r="A74" s="1">
        <v>95253</v>
      </c>
      <c r="B74" s="1" t="s">
        <v>189</v>
      </c>
      <c r="C74" s="1">
        <v>6</v>
      </c>
      <c r="D74" s="1">
        <v>162</v>
      </c>
      <c r="E74" s="1" t="s">
        <v>65</v>
      </c>
      <c r="F74" s="1">
        <v>123</v>
      </c>
      <c r="G74" s="1" t="s">
        <v>138</v>
      </c>
      <c r="H74" s="3">
        <v>119.37090000000001</v>
      </c>
      <c r="I74" s="3">
        <v>716.22540000000004</v>
      </c>
      <c r="J74" s="2">
        <f t="shared" si="2"/>
        <v>3581.1270000000004</v>
      </c>
      <c r="K74" s="5">
        <f t="shared" si="3"/>
        <v>5</v>
      </c>
      <c r="L74" s="1">
        <v>1.08</v>
      </c>
      <c r="M74" s="1">
        <v>0</v>
      </c>
      <c r="N74" s="7"/>
      <c r="O74" s="7"/>
      <c r="P74" s="7">
        <v>3</v>
      </c>
      <c r="Q74" s="1">
        <v>3.67</v>
      </c>
      <c r="R74" s="1">
        <v>1.17</v>
      </c>
      <c r="S74" s="7">
        <v>2</v>
      </c>
      <c r="T74" s="1">
        <v>0</v>
      </c>
      <c r="U74" s="1">
        <v>0.67</v>
      </c>
      <c r="V74" s="7">
        <v>0</v>
      </c>
      <c r="W74" s="1">
        <v>0</v>
      </c>
      <c r="X74" s="20">
        <v>3402.07</v>
      </c>
      <c r="Y74" s="3">
        <v>1313.08</v>
      </c>
      <c r="Z74" s="1">
        <v>0</v>
      </c>
      <c r="AA74" s="1">
        <v>0</v>
      </c>
      <c r="AB74" s="1">
        <v>3</v>
      </c>
      <c r="AC74" s="1">
        <v>7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5</v>
      </c>
      <c r="AU74" s="1">
        <v>0</v>
      </c>
      <c r="AV74" s="1">
        <v>8</v>
      </c>
      <c r="AW74" s="1">
        <v>18</v>
      </c>
      <c r="AX74" s="1">
        <v>7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4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1:65" x14ac:dyDescent="0.2">
      <c r="A75" s="1">
        <v>91115</v>
      </c>
      <c r="B75" s="1" t="s">
        <v>186</v>
      </c>
      <c r="C75" s="1">
        <v>12</v>
      </c>
      <c r="D75" s="1">
        <v>162</v>
      </c>
      <c r="E75" s="1" t="s">
        <v>65</v>
      </c>
      <c r="F75" s="1">
        <v>123</v>
      </c>
      <c r="G75" s="1" t="s">
        <v>138</v>
      </c>
      <c r="H75" s="3">
        <v>101.88249999999999</v>
      </c>
      <c r="I75" s="3">
        <v>1222.5899999999999</v>
      </c>
      <c r="J75" s="2">
        <f t="shared" si="2"/>
        <v>6112.95</v>
      </c>
      <c r="K75" s="5">
        <f t="shared" si="3"/>
        <v>5</v>
      </c>
      <c r="L75" s="1">
        <v>0</v>
      </c>
      <c r="M75" s="1">
        <v>0</v>
      </c>
      <c r="N75" s="7"/>
      <c r="O75" s="7"/>
      <c r="P75" s="7">
        <v>5</v>
      </c>
      <c r="Q75" s="1">
        <v>2.71</v>
      </c>
      <c r="R75" s="1">
        <v>2.75</v>
      </c>
      <c r="S75" s="7">
        <v>0</v>
      </c>
      <c r="T75" s="1">
        <v>0</v>
      </c>
      <c r="U75" s="1">
        <v>1.67</v>
      </c>
      <c r="V75" s="7">
        <v>0</v>
      </c>
      <c r="W75" s="1">
        <v>0</v>
      </c>
      <c r="X75" s="20">
        <v>3311.18</v>
      </c>
      <c r="Y75" s="3">
        <v>5399.77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7</v>
      </c>
      <c r="AU75" s="1">
        <v>0</v>
      </c>
      <c r="AV75" s="1">
        <v>18</v>
      </c>
      <c r="AW75" s="1">
        <v>15</v>
      </c>
      <c r="AX75" s="1">
        <v>33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20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 x14ac:dyDescent="0.2">
      <c r="A76" s="1">
        <v>91052</v>
      </c>
      <c r="B76" s="1" t="s">
        <v>185</v>
      </c>
      <c r="C76" s="1">
        <v>6</v>
      </c>
      <c r="D76" s="1">
        <v>162</v>
      </c>
      <c r="E76" s="1" t="s">
        <v>65</v>
      </c>
      <c r="F76" s="1">
        <v>123</v>
      </c>
      <c r="G76" s="1" t="s">
        <v>138</v>
      </c>
      <c r="H76" s="3">
        <v>107.9653</v>
      </c>
      <c r="I76" s="3">
        <v>647.79179999999997</v>
      </c>
      <c r="J76" s="2">
        <f t="shared" si="2"/>
        <v>3238.9589999999998</v>
      </c>
      <c r="K76" s="5">
        <f t="shared" si="3"/>
        <v>5</v>
      </c>
      <c r="L76" s="1">
        <v>0.42</v>
      </c>
      <c r="M76" s="1">
        <v>0</v>
      </c>
      <c r="N76" s="7"/>
      <c r="O76" s="7"/>
      <c r="P76" s="7">
        <v>3</v>
      </c>
      <c r="Q76" s="1">
        <v>4.67</v>
      </c>
      <c r="R76" s="1">
        <v>3.5</v>
      </c>
      <c r="S76" s="7">
        <v>2</v>
      </c>
      <c r="T76" s="1">
        <v>0</v>
      </c>
      <c r="U76" s="1">
        <v>0</v>
      </c>
      <c r="V76" s="8">
        <f>T76*0.8-U76</f>
        <v>0</v>
      </c>
      <c r="W76" s="1">
        <v>0</v>
      </c>
      <c r="X76" s="20">
        <v>3292.94</v>
      </c>
      <c r="Y76" s="3">
        <v>2267.27</v>
      </c>
      <c r="Z76" s="1">
        <v>0</v>
      </c>
      <c r="AA76" s="1">
        <v>0</v>
      </c>
      <c r="AB76" s="1">
        <v>2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15</v>
      </c>
      <c r="AU76" s="1">
        <v>0</v>
      </c>
      <c r="AV76" s="1">
        <v>0</v>
      </c>
      <c r="AW76" s="1">
        <v>26</v>
      </c>
      <c r="AX76" s="1">
        <v>21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 x14ac:dyDescent="0.2">
      <c r="A77" s="1">
        <v>91015</v>
      </c>
      <c r="B77" s="1" t="s">
        <v>192</v>
      </c>
      <c r="C77" s="1">
        <v>4</v>
      </c>
      <c r="D77" s="1">
        <v>162</v>
      </c>
      <c r="E77" s="1" t="s">
        <v>65</v>
      </c>
      <c r="F77" s="1">
        <v>123</v>
      </c>
      <c r="G77" s="1" t="s">
        <v>138</v>
      </c>
      <c r="H77" s="3">
        <v>181.5642</v>
      </c>
      <c r="I77" s="3">
        <v>726.2568</v>
      </c>
      <c r="J77" s="2">
        <f t="shared" si="2"/>
        <v>7262.5680000000002</v>
      </c>
      <c r="K77" s="5">
        <f t="shared" si="3"/>
        <v>10</v>
      </c>
      <c r="L77" s="1">
        <v>1.5</v>
      </c>
      <c r="M77" s="1">
        <v>0</v>
      </c>
      <c r="N77" s="7"/>
      <c r="O77" s="7"/>
      <c r="P77" s="7">
        <v>5</v>
      </c>
      <c r="Q77" s="1">
        <v>2.5</v>
      </c>
      <c r="R77" s="1">
        <v>0.25</v>
      </c>
      <c r="S77" s="7">
        <v>5</v>
      </c>
      <c r="T77" s="1">
        <v>0.5</v>
      </c>
      <c r="U77" s="1">
        <v>0.75</v>
      </c>
      <c r="V77" s="7">
        <v>0</v>
      </c>
      <c r="W77" s="1">
        <v>0</v>
      </c>
      <c r="X77" s="20">
        <v>3268.16</v>
      </c>
      <c r="Y77" s="3">
        <v>726.26</v>
      </c>
      <c r="Z77" s="1">
        <v>3</v>
      </c>
      <c r="AA77" s="1">
        <v>0</v>
      </c>
      <c r="AB77" s="1">
        <v>1</v>
      </c>
      <c r="AC77" s="1">
        <v>4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8</v>
      </c>
      <c r="AW77" s="1">
        <v>4</v>
      </c>
      <c r="AX77" s="1">
        <v>1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2</v>
      </c>
      <c r="BG77" s="1">
        <v>0</v>
      </c>
      <c r="BH77" s="1">
        <v>3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 x14ac:dyDescent="0.2">
      <c r="A78" s="1">
        <v>91106</v>
      </c>
      <c r="B78" s="1" t="s">
        <v>187</v>
      </c>
      <c r="C78" s="1">
        <v>8</v>
      </c>
      <c r="D78" s="1">
        <v>162</v>
      </c>
      <c r="E78" s="1" t="s">
        <v>65</v>
      </c>
      <c r="F78" s="1">
        <v>123</v>
      </c>
      <c r="G78" s="1" t="s">
        <v>138</v>
      </c>
      <c r="H78" s="3">
        <v>83.825400000000002</v>
      </c>
      <c r="I78" s="3">
        <v>670.60320000000002</v>
      </c>
      <c r="J78" s="2">
        <f t="shared" si="2"/>
        <v>2011.8096</v>
      </c>
      <c r="K78" s="5">
        <f t="shared" si="3"/>
        <v>3</v>
      </c>
      <c r="L78" s="1">
        <v>0.81</v>
      </c>
      <c r="M78" s="1">
        <v>0</v>
      </c>
      <c r="N78" s="7"/>
      <c r="O78" s="7"/>
      <c r="P78" s="7">
        <v>3</v>
      </c>
      <c r="Q78" s="1">
        <v>3.94</v>
      </c>
      <c r="R78" s="1">
        <v>6.62</v>
      </c>
      <c r="S78" s="7">
        <v>0</v>
      </c>
      <c r="T78" s="1">
        <v>0</v>
      </c>
      <c r="U78" s="1">
        <v>0</v>
      </c>
      <c r="V78" s="8">
        <f t="shared" ref="V78:V79" si="6">T78*0.8-U78</f>
        <v>0</v>
      </c>
      <c r="W78" s="1">
        <v>0</v>
      </c>
      <c r="X78" s="20">
        <v>3185.37</v>
      </c>
      <c r="Y78" s="3">
        <v>4442.75</v>
      </c>
      <c r="Z78" s="1">
        <v>0</v>
      </c>
      <c r="AA78" s="1">
        <v>0</v>
      </c>
      <c r="AB78" s="1">
        <v>0</v>
      </c>
      <c r="AC78" s="1">
        <v>13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11</v>
      </c>
      <c r="AU78" s="1">
        <v>0</v>
      </c>
      <c r="AV78" s="1">
        <v>0</v>
      </c>
      <c r="AW78" s="1">
        <v>41</v>
      </c>
      <c r="AX78" s="1">
        <v>53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1:65" x14ac:dyDescent="0.2">
      <c r="A79" s="1">
        <v>91051</v>
      </c>
      <c r="B79" s="1" t="s">
        <v>160</v>
      </c>
      <c r="C79" s="1">
        <v>7</v>
      </c>
      <c r="D79" s="1">
        <v>162</v>
      </c>
      <c r="E79" s="1" t="s">
        <v>65</v>
      </c>
      <c r="F79" s="1">
        <v>123</v>
      </c>
      <c r="G79" s="1" t="s">
        <v>138</v>
      </c>
      <c r="H79" s="3">
        <v>191.73099999999999</v>
      </c>
      <c r="I79" s="3">
        <v>1342.117</v>
      </c>
      <c r="J79" s="2">
        <f t="shared" si="2"/>
        <v>8052.7019999999993</v>
      </c>
      <c r="K79" s="25">
        <f t="shared" si="3"/>
        <v>6</v>
      </c>
      <c r="L79" s="1">
        <v>0.43</v>
      </c>
      <c r="M79" s="1">
        <v>0</v>
      </c>
      <c r="N79" s="7"/>
      <c r="O79" s="7"/>
      <c r="P79" s="7">
        <v>3</v>
      </c>
      <c r="Q79" s="1">
        <v>1.93</v>
      </c>
      <c r="R79" s="1">
        <v>0</v>
      </c>
      <c r="S79" s="7">
        <v>3</v>
      </c>
      <c r="T79" s="1">
        <v>0</v>
      </c>
      <c r="U79" s="1">
        <v>0</v>
      </c>
      <c r="V79" s="8">
        <f t="shared" si="6"/>
        <v>0</v>
      </c>
      <c r="W79" s="1">
        <v>0</v>
      </c>
      <c r="X79" s="20">
        <v>3163.56</v>
      </c>
      <c r="Y79" s="3">
        <v>0</v>
      </c>
      <c r="Z79" s="1">
        <v>0</v>
      </c>
      <c r="AA79" s="1">
        <v>0</v>
      </c>
      <c r="AB79" s="1">
        <v>0</v>
      </c>
      <c r="AC79" s="1">
        <v>6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5</v>
      </c>
      <c r="AU79" s="1">
        <v>0</v>
      </c>
      <c r="AV79" s="1">
        <v>6</v>
      </c>
      <c r="AW79" s="1">
        <v>5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 x14ac:dyDescent="0.2">
      <c r="A80" s="1">
        <v>97301</v>
      </c>
      <c r="B80" s="1" t="s">
        <v>195</v>
      </c>
      <c r="C80" s="1">
        <v>12</v>
      </c>
      <c r="D80" s="1">
        <v>162</v>
      </c>
      <c r="E80" s="1" t="s">
        <v>65</v>
      </c>
      <c r="F80" s="1">
        <v>807</v>
      </c>
      <c r="G80" s="1" t="s">
        <v>67</v>
      </c>
      <c r="H80" s="3">
        <v>82.114999999999995</v>
      </c>
      <c r="I80" s="3">
        <v>985.38</v>
      </c>
      <c r="J80" s="2">
        <f t="shared" si="2"/>
        <v>0</v>
      </c>
      <c r="K80" s="5">
        <f t="shared" si="3"/>
        <v>0</v>
      </c>
      <c r="L80" s="1">
        <v>0.75</v>
      </c>
      <c r="M80" s="1">
        <v>0</v>
      </c>
      <c r="N80" s="7"/>
      <c r="O80" s="7"/>
      <c r="P80" s="7">
        <v>0</v>
      </c>
      <c r="Q80" s="1">
        <v>1.42</v>
      </c>
      <c r="R80" s="1">
        <v>1.75</v>
      </c>
      <c r="S80" s="7">
        <v>0</v>
      </c>
      <c r="T80" s="1">
        <v>0.75</v>
      </c>
      <c r="U80" s="1">
        <v>2.67</v>
      </c>
      <c r="V80" s="7">
        <v>0</v>
      </c>
      <c r="W80" s="1">
        <v>0</v>
      </c>
      <c r="X80" s="20">
        <v>2874.02</v>
      </c>
      <c r="Y80" s="3">
        <v>4352.09</v>
      </c>
      <c r="Z80" s="1">
        <v>9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17</v>
      </c>
      <c r="AU80" s="1">
        <v>0</v>
      </c>
      <c r="AV80" s="1">
        <v>0</v>
      </c>
      <c r="AW80" s="1">
        <v>0</v>
      </c>
      <c r="AX80" s="1">
        <v>21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9</v>
      </c>
      <c r="BE80" s="1">
        <v>0</v>
      </c>
      <c r="BF80" s="1">
        <v>0</v>
      </c>
      <c r="BG80" s="1">
        <v>0</v>
      </c>
      <c r="BH80" s="1">
        <v>32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1:65" x14ac:dyDescent="0.2">
      <c r="A81" s="1">
        <v>91027</v>
      </c>
      <c r="B81" s="1" t="s">
        <v>196</v>
      </c>
      <c r="C81" s="1">
        <v>12</v>
      </c>
      <c r="D81" s="1">
        <v>162</v>
      </c>
      <c r="E81" s="1" t="s">
        <v>65</v>
      </c>
      <c r="F81" s="1">
        <v>123</v>
      </c>
      <c r="G81" s="1" t="s">
        <v>138</v>
      </c>
      <c r="H81" s="3">
        <v>115.1885</v>
      </c>
      <c r="I81" s="3">
        <v>1382.2619999999999</v>
      </c>
      <c r="J81" s="2">
        <f t="shared" si="2"/>
        <v>5529.0479999999998</v>
      </c>
      <c r="K81" s="5">
        <f t="shared" si="3"/>
        <v>4</v>
      </c>
      <c r="L81" s="1">
        <v>1.67</v>
      </c>
      <c r="M81" s="1">
        <v>0.25</v>
      </c>
      <c r="N81" s="7"/>
      <c r="O81" s="7"/>
      <c r="P81" s="7">
        <v>2</v>
      </c>
      <c r="Q81" s="1">
        <v>0</v>
      </c>
      <c r="R81" s="1">
        <v>0</v>
      </c>
      <c r="S81" s="7">
        <v>2</v>
      </c>
      <c r="T81" s="1">
        <v>0.28999999999999998</v>
      </c>
      <c r="U81" s="1">
        <v>0.75</v>
      </c>
      <c r="V81" s="7">
        <v>0</v>
      </c>
      <c r="W81" s="1">
        <v>0</v>
      </c>
      <c r="X81" s="20">
        <v>2706.93</v>
      </c>
      <c r="Y81" s="3">
        <v>1382.26</v>
      </c>
      <c r="Z81" s="1">
        <v>2</v>
      </c>
      <c r="AA81" s="1">
        <v>0</v>
      </c>
      <c r="AB81" s="1">
        <v>13</v>
      </c>
      <c r="AC81" s="1">
        <v>10</v>
      </c>
      <c r="AD81" s="1">
        <v>3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2</v>
      </c>
      <c r="BE81" s="1">
        <v>0</v>
      </c>
      <c r="BF81" s="1">
        <v>0</v>
      </c>
      <c r="BG81" s="1">
        <v>3</v>
      </c>
      <c r="BH81" s="1">
        <v>9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1:65" x14ac:dyDescent="0.2">
      <c r="A82" s="1">
        <v>88216</v>
      </c>
      <c r="B82" s="1" t="s">
        <v>156</v>
      </c>
      <c r="C82" s="1">
        <v>12</v>
      </c>
      <c r="D82" s="1">
        <v>162</v>
      </c>
      <c r="E82" s="1" t="s">
        <v>65</v>
      </c>
      <c r="F82" s="1">
        <v>162</v>
      </c>
      <c r="G82" s="1" t="s">
        <v>84</v>
      </c>
      <c r="H82" s="3">
        <v>161.93899999999999</v>
      </c>
      <c r="I82" s="3">
        <v>1943.268</v>
      </c>
      <c r="J82" s="2">
        <f t="shared" si="2"/>
        <v>0</v>
      </c>
      <c r="K82" s="5">
        <f t="shared" si="3"/>
        <v>0</v>
      </c>
      <c r="L82" s="1">
        <v>0.33</v>
      </c>
      <c r="M82" s="1">
        <v>0.92</v>
      </c>
      <c r="N82" s="7"/>
      <c r="O82" s="7"/>
      <c r="P82" s="7">
        <v>0</v>
      </c>
      <c r="Q82" s="1">
        <v>0.92</v>
      </c>
      <c r="R82" s="1">
        <v>6.42</v>
      </c>
      <c r="S82" s="7">
        <v>0</v>
      </c>
      <c r="T82" s="1">
        <v>0.08</v>
      </c>
      <c r="U82" s="1">
        <v>1</v>
      </c>
      <c r="V82" s="7">
        <v>0</v>
      </c>
      <c r="W82" s="1">
        <v>0</v>
      </c>
      <c r="X82" s="20">
        <v>2591.02</v>
      </c>
      <c r="Y82" s="3">
        <v>16193.9</v>
      </c>
      <c r="Z82" s="1">
        <v>4</v>
      </c>
      <c r="AA82" s="1">
        <v>0</v>
      </c>
      <c r="AB82" s="1">
        <v>0</v>
      </c>
      <c r="AC82" s="1">
        <v>0</v>
      </c>
      <c r="AD82" s="1">
        <v>11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11</v>
      </c>
      <c r="AU82" s="1">
        <v>0</v>
      </c>
      <c r="AV82" s="1">
        <v>0</v>
      </c>
      <c r="AW82" s="1">
        <v>0</v>
      </c>
      <c r="AX82" s="1">
        <v>77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>
        <v>0</v>
      </c>
      <c r="BF82" s="1">
        <v>0</v>
      </c>
      <c r="BG82" s="1">
        <v>0</v>
      </c>
      <c r="BH82" s="1">
        <v>12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</row>
    <row r="83" spans="1:65" x14ac:dyDescent="0.2">
      <c r="A83" s="1">
        <v>91014</v>
      </c>
      <c r="B83" s="1" t="s">
        <v>175</v>
      </c>
      <c r="C83" s="1">
        <v>4</v>
      </c>
      <c r="D83" s="1">
        <v>162</v>
      </c>
      <c r="E83" s="1" t="s">
        <v>65</v>
      </c>
      <c r="F83" s="1">
        <v>123</v>
      </c>
      <c r="G83" s="1" t="s">
        <v>138</v>
      </c>
      <c r="H83" s="3">
        <v>191.6</v>
      </c>
      <c r="I83" s="3">
        <v>766.4</v>
      </c>
      <c r="J83" s="2">
        <f t="shared" si="2"/>
        <v>6131.2</v>
      </c>
      <c r="K83" s="25">
        <f t="shared" si="3"/>
        <v>8</v>
      </c>
      <c r="L83" s="1">
        <v>0.38</v>
      </c>
      <c r="M83" s="1">
        <v>0</v>
      </c>
      <c r="N83" s="7"/>
      <c r="O83" s="7"/>
      <c r="P83" s="7">
        <v>3</v>
      </c>
      <c r="Q83" s="1">
        <v>3</v>
      </c>
      <c r="R83" s="1">
        <v>0</v>
      </c>
      <c r="S83" s="7">
        <v>5</v>
      </c>
      <c r="T83" s="1">
        <v>0</v>
      </c>
      <c r="U83" s="1">
        <v>0</v>
      </c>
      <c r="V83" s="8">
        <f t="shared" ref="V83:V84" si="7">T83*0.8-U83</f>
        <v>0</v>
      </c>
      <c r="W83" s="1">
        <v>0</v>
      </c>
      <c r="X83" s="20">
        <v>2586.6</v>
      </c>
      <c r="Y83" s="3">
        <v>0</v>
      </c>
      <c r="Z83" s="1">
        <v>0</v>
      </c>
      <c r="AA83" s="1">
        <v>0</v>
      </c>
      <c r="AB83" s="1">
        <v>0</v>
      </c>
      <c r="AC83" s="1">
        <v>3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7</v>
      </c>
      <c r="AW83" s="1">
        <v>10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 x14ac:dyDescent="0.2">
      <c r="A84" s="1">
        <v>88138</v>
      </c>
      <c r="B84" s="1" t="s">
        <v>153</v>
      </c>
      <c r="C84" s="1">
        <v>24</v>
      </c>
      <c r="D84" s="1">
        <v>162</v>
      </c>
      <c r="E84" s="1" t="s">
        <v>65</v>
      </c>
      <c r="F84" s="1">
        <v>974</v>
      </c>
      <c r="G84" s="1" t="s">
        <v>70</v>
      </c>
      <c r="H84" s="3">
        <v>107.6336</v>
      </c>
      <c r="I84" s="3">
        <v>2583.2064</v>
      </c>
      <c r="J84" s="2">
        <f t="shared" si="2"/>
        <v>0</v>
      </c>
      <c r="K84" s="5">
        <f t="shared" si="3"/>
        <v>0</v>
      </c>
      <c r="L84" s="1">
        <v>0.57999999999999996</v>
      </c>
      <c r="M84" s="1">
        <v>0</v>
      </c>
      <c r="N84" s="7"/>
      <c r="O84" s="7"/>
      <c r="P84" s="7">
        <v>0</v>
      </c>
      <c r="Q84" s="1">
        <v>0.35</v>
      </c>
      <c r="R84" s="1">
        <v>0</v>
      </c>
      <c r="S84" s="7">
        <v>0</v>
      </c>
      <c r="T84" s="1">
        <v>0</v>
      </c>
      <c r="U84" s="1">
        <v>0</v>
      </c>
      <c r="V84" s="8">
        <f t="shared" si="7"/>
        <v>0</v>
      </c>
      <c r="W84" s="1">
        <v>0</v>
      </c>
      <c r="X84" s="20">
        <v>2421.7600000000002</v>
      </c>
      <c r="Y84" s="3">
        <v>0</v>
      </c>
      <c r="Z84" s="1">
        <v>0</v>
      </c>
      <c r="AA84" s="1">
        <v>0</v>
      </c>
      <c r="AB84" s="1">
        <v>10</v>
      </c>
      <c r="AC84" s="1">
        <v>8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17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 x14ac:dyDescent="0.2">
      <c r="A85" s="1">
        <v>97316</v>
      </c>
      <c r="B85" s="1" t="s">
        <v>200</v>
      </c>
      <c r="C85" s="1">
        <v>8</v>
      </c>
      <c r="D85" s="1">
        <v>162</v>
      </c>
      <c r="E85" s="1" t="s">
        <v>65</v>
      </c>
      <c r="F85" s="1">
        <v>162</v>
      </c>
      <c r="G85" s="1" t="s">
        <v>84</v>
      </c>
      <c r="H85" s="3">
        <v>92.150800000000004</v>
      </c>
      <c r="I85" s="3">
        <v>737.20640000000003</v>
      </c>
      <c r="J85" s="2">
        <f t="shared" si="2"/>
        <v>0</v>
      </c>
      <c r="K85" s="5">
        <f t="shared" si="3"/>
        <v>0</v>
      </c>
      <c r="L85" s="1">
        <v>1</v>
      </c>
      <c r="M85" s="1">
        <v>0.12</v>
      </c>
      <c r="N85" s="7"/>
      <c r="O85" s="7"/>
      <c r="P85" s="7">
        <v>0</v>
      </c>
      <c r="Q85" s="1">
        <v>0.5</v>
      </c>
      <c r="R85" s="1">
        <v>0</v>
      </c>
      <c r="S85" s="7">
        <v>0</v>
      </c>
      <c r="T85" s="1">
        <v>1.25</v>
      </c>
      <c r="U85" s="1">
        <v>5.62</v>
      </c>
      <c r="V85" s="7">
        <v>0</v>
      </c>
      <c r="W85" s="1">
        <v>0</v>
      </c>
      <c r="X85" s="20">
        <v>2027.32</v>
      </c>
      <c r="Y85" s="3">
        <v>4238.9399999999996</v>
      </c>
      <c r="Z85" s="1">
        <v>8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4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10</v>
      </c>
      <c r="BE85" s="1">
        <v>0</v>
      </c>
      <c r="BF85" s="1">
        <v>0</v>
      </c>
      <c r="BG85" s="1">
        <v>0</v>
      </c>
      <c r="BH85" s="1">
        <v>45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 x14ac:dyDescent="0.2">
      <c r="A86" s="1">
        <v>6019</v>
      </c>
      <c r="B86" s="1" t="s">
        <v>76</v>
      </c>
      <c r="C86" s="1">
        <v>20</v>
      </c>
      <c r="D86" s="1">
        <v>162</v>
      </c>
      <c r="E86" s="1" t="s">
        <v>65</v>
      </c>
      <c r="F86" s="1">
        <v>999</v>
      </c>
      <c r="G86" s="1" t="s">
        <v>68</v>
      </c>
      <c r="H86" s="3">
        <v>34.351300000000002</v>
      </c>
      <c r="I86" s="3">
        <v>687.02599999999995</v>
      </c>
      <c r="J86" s="2">
        <f t="shared" si="2"/>
        <v>0</v>
      </c>
      <c r="K86" s="5">
        <f t="shared" si="3"/>
        <v>0</v>
      </c>
      <c r="L86" s="1">
        <v>0</v>
      </c>
      <c r="M86" s="1">
        <v>0</v>
      </c>
      <c r="N86" s="8"/>
      <c r="O86" s="8"/>
      <c r="P86" s="8">
        <f>L86*0.8-M86</f>
        <v>0</v>
      </c>
      <c r="Q86" s="1">
        <v>2.68</v>
      </c>
      <c r="R86" s="1">
        <v>0</v>
      </c>
      <c r="S86" s="7">
        <v>0</v>
      </c>
      <c r="T86" s="1">
        <v>0</v>
      </c>
      <c r="U86" s="1">
        <v>0</v>
      </c>
      <c r="V86" s="8">
        <f>T86*0.8-U86</f>
        <v>0</v>
      </c>
      <c r="W86" s="1">
        <v>0</v>
      </c>
      <c r="X86" s="20">
        <v>1837.79</v>
      </c>
      <c r="Y86" s="3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46</v>
      </c>
      <c r="AW86" s="1">
        <v>15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 x14ac:dyDescent="0.2">
      <c r="A87" s="1">
        <v>97300</v>
      </c>
      <c r="B87" s="1" t="s">
        <v>203</v>
      </c>
      <c r="C87" s="1">
        <v>12</v>
      </c>
      <c r="D87" s="1">
        <v>162</v>
      </c>
      <c r="E87" s="1" t="s">
        <v>65</v>
      </c>
      <c r="F87" s="1">
        <v>807</v>
      </c>
      <c r="G87" s="1" t="s">
        <v>67</v>
      </c>
      <c r="H87" s="3">
        <v>82.114999999999995</v>
      </c>
      <c r="I87" s="3">
        <v>985.38</v>
      </c>
      <c r="J87" s="2">
        <f t="shared" si="2"/>
        <v>0</v>
      </c>
      <c r="K87" s="5">
        <f t="shared" si="3"/>
        <v>0</v>
      </c>
      <c r="L87" s="1">
        <v>0.75</v>
      </c>
      <c r="M87" s="1">
        <v>1.58</v>
      </c>
      <c r="N87" s="7"/>
      <c r="O87" s="7"/>
      <c r="P87" s="7">
        <v>0</v>
      </c>
      <c r="Q87" s="1">
        <v>0.5</v>
      </c>
      <c r="R87" s="1">
        <v>0.08</v>
      </c>
      <c r="S87" s="7">
        <v>0</v>
      </c>
      <c r="T87" s="1">
        <v>0.57999999999999996</v>
      </c>
      <c r="U87" s="1">
        <v>0.08</v>
      </c>
      <c r="V87" s="7">
        <v>0</v>
      </c>
      <c r="W87" s="1">
        <v>0</v>
      </c>
      <c r="X87" s="20">
        <v>1806.53</v>
      </c>
      <c r="Y87" s="3">
        <v>1724.41</v>
      </c>
      <c r="Z87" s="1">
        <v>9</v>
      </c>
      <c r="AA87" s="1">
        <v>0</v>
      </c>
      <c r="AB87" s="1">
        <v>0</v>
      </c>
      <c r="AC87" s="1">
        <v>0</v>
      </c>
      <c r="AD87" s="1">
        <v>19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6</v>
      </c>
      <c r="AU87" s="1">
        <v>0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7</v>
      </c>
      <c r="BE87" s="1">
        <v>0</v>
      </c>
      <c r="BF87" s="1">
        <v>0</v>
      </c>
      <c r="BG87" s="1">
        <v>0</v>
      </c>
      <c r="BH87" s="1">
        <v>1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 x14ac:dyDescent="0.2">
      <c r="A88" s="1">
        <v>65105</v>
      </c>
      <c r="B88" s="1" t="s">
        <v>128</v>
      </c>
      <c r="C88" s="1">
        <v>24</v>
      </c>
      <c r="D88" s="1">
        <v>162</v>
      </c>
      <c r="E88" s="1" t="s">
        <v>65</v>
      </c>
      <c r="F88" s="1">
        <v>807</v>
      </c>
      <c r="G88" s="1" t="s">
        <v>67</v>
      </c>
      <c r="H88" s="3">
        <v>61.173400000000001</v>
      </c>
      <c r="I88" s="3">
        <v>1468.1615999999999</v>
      </c>
      <c r="J88" s="2">
        <f t="shared" si="2"/>
        <v>0</v>
      </c>
      <c r="K88" s="5">
        <f t="shared" si="3"/>
        <v>0</v>
      </c>
      <c r="L88" s="1">
        <v>0</v>
      </c>
      <c r="M88" s="1">
        <v>0</v>
      </c>
      <c r="N88" s="8"/>
      <c r="O88" s="8"/>
      <c r="P88" s="8">
        <f>L88*0.8-M88</f>
        <v>0</v>
      </c>
      <c r="Q88" s="1">
        <v>1.17</v>
      </c>
      <c r="R88" s="1">
        <v>0</v>
      </c>
      <c r="S88" s="7">
        <v>0</v>
      </c>
      <c r="T88" s="1">
        <v>0</v>
      </c>
      <c r="U88" s="1">
        <v>0</v>
      </c>
      <c r="V88" s="8">
        <f t="shared" ref="V88:V89" si="8">T88*0.8-U88</f>
        <v>0</v>
      </c>
      <c r="W88" s="1">
        <v>0</v>
      </c>
      <c r="X88" s="20">
        <v>1712.86</v>
      </c>
      <c r="Y88" s="3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20</v>
      </c>
      <c r="AW88" s="1">
        <v>16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 x14ac:dyDescent="0.2">
      <c r="A89" s="1">
        <v>96418</v>
      </c>
      <c r="B89" s="1" t="s">
        <v>204</v>
      </c>
      <c r="C89" s="1">
        <v>6</v>
      </c>
      <c r="D89" s="1">
        <v>162</v>
      </c>
      <c r="E89" s="1" t="s">
        <v>65</v>
      </c>
      <c r="F89" s="1">
        <v>999</v>
      </c>
      <c r="G89" s="1" t="s">
        <v>68</v>
      </c>
      <c r="H89" s="3">
        <v>447.48</v>
      </c>
      <c r="I89" s="3">
        <v>2684.88</v>
      </c>
      <c r="J89" s="2">
        <f t="shared" si="2"/>
        <v>0</v>
      </c>
      <c r="K89" s="5">
        <f t="shared" si="3"/>
        <v>0</v>
      </c>
      <c r="L89" s="1">
        <v>0.5</v>
      </c>
      <c r="M89" s="1">
        <v>1.83</v>
      </c>
      <c r="N89" s="7"/>
      <c r="O89" s="7"/>
      <c r="P89" s="7">
        <v>0</v>
      </c>
      <c r="Q89" s="1">
        <v>0.08</v>
      </c>
      <c r="R89" s="1">
        <v>0</v>
      </c>
      <c r="S89" s="7">
        <v>0</v>
      </c>
      <c r="T89" s="1">
        <v>0</v>
      </c>
      <c r="U89" s="1">
        <v>0</v>
      </c>
      <c r="V89" s="8">
        <f t="shared" si="8"/>
        <v>0</v>
      </c>
      <c r="W89" s="1">
        <v>0</v>
      </c>
      <c r="X89" s="20">
        <v>1566.18</v>
      </c>
      <c r="Y89" s="3">
        <v>4922.28</v>
      </c>
      <c r="Z89" s="1">
        <v>1</v>
      </c>
      <c r="AA89" s="1">
        <v>0</v>
      </c>
      <c r="AB89" s="1">
        <v>2</v>
      </c>
      <c r="AC89" s="1">
        <v>0</v>
      </c>
      <c r="AD89" s="1">
        <v>11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 x14ac:dyDescent="0.2">
      <c r="A90" s="1">
        <v>88136</v>
      </c>
      <c r="B90" s="1" t="s">
        <v>198</v>
      </c>
      <c r="C90" s="1">
        <v>12</v>
      </c>
      <c r="D90" s="1">
        <v>162</v>
      </c>
      <c r="E90" s="1" t="s">
        <v>65</v>
      </c>
      <c r="F90" s="1">
        <v>974</v>
      </c>
      <c r="G90" s="1" t="s">
        <v>70</v>
      </c>
      <c r="H90" s="3">
        <v>107.7872</v>
      </c>
      <c r="I90" s="3">
        <v>1293.4464</v>
      </c>
      <c r="J90" s="2">
        <f t="shared" si="2"/>
        <v>0</v>
      </c>
      <c r="K90" s="5">
        <f t="shared" si="3"/>
        <v>0</v>
      </c>
      <c r="L90" s="1">
        <v>0</v>
      </c>
      <c r="M90" s="1">
        <v>0</v>
      </c>
      <c r="N90" s="8"/>
      <c r="O90" s="8"/>
      <c r="P90" s="8">
        <f>L90*0.8-M90</f>
        <v>0</v>
      </c>
      <c r="Q90" s="1">
        <v>1.1200000000000001</v>
      </c>
      <c r="R90" s="1">
        <v>0</v>
      </c>
      <c r="S90" s="7">
        <v>0</v>
      </c>
      <c r="T90" s="1">
        <v>0.04</v>
      </c>
      <c r="U90" s="1">
        <v>0</v>
      </c>
      <c r="V90" s="7">
        <v>0</v>
      </c>
      <c r="W90" s="1">
        <v>0</v>
      </c>
      <c r="X90" s="20">
        <v>1509.02</v>
      </c>
      <c r="Y90" s="3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8</v>
      </c>
      <c r="AW90" s="1">
        <v>11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1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1:65" x14ac:dyDescent="0.2">
      <c r="A91" s="1">
        <v>269</v>
      </c>
      <c r="B91" s="1" t="s">
        <v>191</v>
      </c>
      <c r="C91" s="1">
        <v>144</v>
      </c>
      <c r="D91" s="1">
        <v>162</v>
      </c>
      <c r="E91" s="1" t="s">
        <v>65</v>
      </c>
      <c r="F91" s="1">
        <v>1</v>
      </c>
      <c r="G91" s="1" t="s">
        <v>98</v>
      </c>
      <c r="H91" s="3">
        <v>18.5505</v>
      </c>
      <c r="I91" s="3">
        <v>2671.2719999999999</v>
      </c>
      <c r="J91" s="2">
        <f t="shared" si="2"/>
        <v>0</v>
      </c>
      <c r="K91" s="5">
        <f t="shared" si="3"/>
        <v>0</v>
      </c>
      <c r="L91" s="1">
        <v>0.44</v>
      </c>
      <c r="M91" s="1">
        <v>-0.11</v>
      </c>
      <c r="N91" s="7"/>
      <c r="O91" s="7"/>
      <c r="P91" s="7">
        <v>0</v>
      </c>
      <c r="Q91" s="1">
        <v>0</v>
      </c>
      <c r="R91" s="1">
        <v>0</v>
      </c>
      <c r="S91" s="8">
        <f>Q91*0.8-R91</f>
        <v>0</v>
      </c>
      <c r="T91" s="1">
        <v>0.09</v>
      </c>
      <c r="U91" s="1">
        <v>-0.01</v>
      </c>
      <c r="V91" s="7">
        <v>0</v>
      </c>
      <c r="W91" s="1">
        <v>0</v>
      </c>
      <c r="X91" s="20">
        <v>1419.11</v>
      </c>
      <c r="Y91" s="3">
        <v>-315.36</v>
      </c>
      <c r="Z91" s="1">
        <v>10</v>
      </c>
      <c r="AA91" s="1">
        <v>0</v>
      </c>
      <c r="AB91" s="1">
        <v>28</v>
      </c>
      <c r="AC91" s="1">
        <v>51</v>
      </c>
      <c r="AD91" s="1">
        <v>-16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9</v>
      </c>
      <c r="BE91" s="1">
        <v>0</v>
      </c>
      <c r="BF91" s="1">
        <v>2</v>
      </c>
      <c r="BG91" s="1">
        <v>4</v>
      </c>
      <c r="BH91" s="1">
        <v>-1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 x14ac:dyDescent="0.2">
      <c r="A92" s="1">
        <v>88153</v>
      </c>
      <c r="B92" s="1" t="s">
        <v>166</v>
      </c>
      <c r="C92" s="1">
        <v>12</v>
      </c>
      <c r="D92" s="1">
        <v>162</v>
      </c>
      <c r="E92" s="1" t="s">
        <v>65</v>
      </c>
      <c r="F92" s="1">
        <v>974</v>
      </c>
      <c r="G92" s="1" t="s">
        <v>70</v>
      </c>
      <c r="H92" s="3">
        <v>140.29910000000001</v>
      </c>
      <c r="I92" s="3">
        <v>1683.5891999999999</v>
      </c>
      <c r="J92" s="2">
        <f t="shared" si="2"/>
        <v>0</v>
      </c>
      <c r="K92" s="5">
        <f t="shared" si="3"/>
        <v>0</v>
      </c>
      <c r="L92" s="1">
        <v>0</v>
      </c>
      <c r="M92" s="1">
        <v>8</v>
      </c>
      <c r="N92" s="7"/>
      <c r="O92" s="7"/>
      <c r="P92" s="7">
        <v>0</v>
      </c>
      <c r="Q92" s="1">
        <v>0.83</v>
      </c>
      <c r="R92" s="1">
        <v>6.33</v>
      </c>
      <c r="S92" s="7">
        <v>0</v>
      </c>
      <c r="T92" s="1">
        <v>0</v>
      </c>
      <c r="U92" s="1">
        <v>9</v>
      </c>
      <c r="V92" s="7">
        <v>0</v>
      </c>
      <c r="W92" s="1">
        <v>0</v>
      </c>
      <c r="X92" s="20">
        <v>1402.99</v>
      </c>
      <c r="Y92" s="3">
        <v>39283.75</v>
      </c>
      <c r="Z92" s="1">
        <v>0</v>
      </c>
      <c r="AA92" s="1">
        <v>0</v>
      </c>
      <c r="AB92" s="1">
        <v>0</v>
      </c>
      <c r="AC92" s="1">
        <v>0</v>
      </c>
      <c r="AD92" s="1">
        <v>96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8</v>
      </c>
      <c r="AU92" s="1">
        <v>0</v>
      </c>
      <c r="AV92" s="1">
        <v>0</v>
      </c>
      <c r="AW92" s="1">
        <v>4</v>
      </c>
      <c r="AX92" s="1">
        <v>76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108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1:65" x14ac:dyDescent="0.2">
      <c r="A93" s="1">
        <v>95804</v>
      </c>
      <c r="B93" s="1" t="s">
        <v>179</v>
      </c>
      <c r="C93" s="1">
        <v>12</v>
      </c>
      <c r="D93" s="1">
        <v>162</v>
      </c>
      <c r="E93" s="1" t="s">
        <v>65</v>
      </c>
      <c r="F93" s="1">
        <v>807</v>
      </c>
      <c r="G93" s="1" t="s">
        <v>67</v>
      </c>
      <c r="H93" s="3">
        <v>33.910200000000003</v>
      </c>
      <c r="I93" s="3">
        <v>406.92239999999998</v>
      </c>
      <c r="J93" s="2">
        <f t="shared" si="2"/>
        <v>2034.6119999999999</v>
      </c>
      <c r="K93" s="25">
        <f t="shared" si="3"/>
        <v>5</v>
      </c>
      <c r="L93" s="1">
        <v>0</v>
      </c>
      <c r="M93" s="1">
        <v>0</v>
      </c>
      <c r="N93" s="8"/>
      <c r="O93" s="8"/>
      <c r="P93" s="8">
        <f>L93*0.8-M93</f>
        <v>0</v>
      </c>
      <c r="Q93" s="1">
        <v>3.25</v>
      </c>
      <c r="R93" s="1">
        <v>0</v>
      </c>
      <c r="S93" s="7">
        <v>5</v>
      </c>
      <c r="T93" s="1">
        <v>0</v>
      </c>
      <c r="U93" s="1">
        <v>0</v>
      </c>
      <c r="V93" s="8">
        <f t="shared" ref="V93:V95" si="9">T93*0.8-U93</f>
        <v>0</v>
      </c>
      <c r="W93" s="1">
        <v>0</v>
      </c>
      <c r="X93" s="20">
        <v>1322.5</v>
      </c>
      <c r="Y93" s="3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31</v>
      </c>
      <c r="AW93" s="1">
        <v>16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1:65" x14ac:dyDescent="0.2">
      <c r="A94" s="1">
        <v>78155</v>
      </c>
      <c r="B94" s="1" t="s">
        <v>107</v>
      </c>
      <c r="C94" s="1">
        <v>32</v>
      </c>
      <c r="D94" s="1">
        <v>162</v>
      </c>
      <c r="E94" s="1" t="s">
        <v>65</v>
      </c>
      <c r="F94" s="1">
        <v>1</v>
      </c>
      <c r="G94" s="1" t="s">
        <v>98</v>
      </c>
      <c r="H94" s="3">
        <v>82.392499999999998</v>
      </c>
      <c r="I94" s="3">
        <v>2636.56</v>
      </c>
      <c r="J94" s="2">
        <f t="shared" si="2"/>
        <v>0</v>
      </c>
      <c r="K94" s="5">
        <f t="shared" si="3"/>
        <v>0</v>
      </c>
      <c r="L94" s="1">
        <v>0.03</v>
      </c>
      <c r="M94" s="1">
        <v>0.19</v>
      </c>
      <c r="N94" s="7"/>
      <c r="O94" s="7"/>
      <c r="P94" s="7">
        <v>0</v>
      </c>
      <c r="Q94" s="1">
        <v>0.44</v>
      </c>
      <c r="R94" s="1">
        <v>0</v>
      </c>
      <c r="S94" s="7">
        <v>0</v>
      </c>
      <c r="T94" s="1">
        <v>0</v>
      </c>
      <c r="U94" s="1">
        <v>0</v>
      </c>
      <c r="V94" s="8">
        <f t="shared" si="9"/>
        <v>0</v>
      </c>
      <c r="W94" s="1">
        <v>0</v>
      </c>
      <c r="X94" s="20">
        <v>1235.8900000000001</v>
      </c>
      <c r="Y94" s="3">
        <v>494.36</v>
      </c>
      <c r="Z94" s="1">
        <v>0</v>
      </c>
      <c r="AA94" s="1">
        <v>0</v>
      </c>
      <c r="AB94" s="1">
        <v>1</v>
      </c>
      <c r="AC94" s="1">
        <v>0</v>
      </c>
      <c r="AD94" s="1">
        <v>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10</v>
      </c>
      <c r="AW94" s="1">
        <v>8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1:65" x14ac:dyDescent="0.2">
      <c r="A95" s="1">
        <v>65136</v>
      </c>
      <c r="B95" s="1" t="s">
        <v>211</v>
      </c>
      <c r="C95" s="1">
        <v>20</v>
      </c>
      <c r="D95" s="1">
        <v>162</v>
      </c>
      <c r="E95" s="1" t="s">
        <v>65</v>
      </c>
      <c r="F95" s="1">
        <v>999</v>
      </c>
      <c r="G95" s="1" t="s">
        <v>68</v>
      </c>
      <c r="H95" s="3">
        <v>18.658300000000001</v>
      </c>
      <c r="I95" s="3">
        <v>373.166</v>
      </c>
      <c r="J95" s="2">
        <f t="shared" si="2"/>
        <v>0</v>
      </c>
      <c r="K95" s="5">
        <f t="shared" si="3"/>
        <v>0</v>
      </c>
      <c r="L95" s="1">
        <v>0</v>
      </c>
      <c r="M95" s="1">
        <v>0</v>
      </c>
      <c r="N95" s="8"/>
      <c r="O95" s="8"/>
      <c r="P95" s="8">
        <f>L95*0.8-M95</f>
        <v>0</v>
      </c>
      <c r="Q95" s="1">
        <v>3.3</v>
      </c>
      <c r="R95" s="1">
        <v>0</v>
      </c>
      <c r="S95" s="7">
        <v>0</v>
      </c>
      <c r="T95" s="1">
        <v>0</v>
      </c>
      <c r="U95" s="1">
        <v>0</v>
      </c>
      <c r="V95" s="8">
        <f t="shared" si="9"/>
        <v>0</v>
      </c>
      <c r="W95" s="1">
        <v>0</v>
      </c>
      <c r="X95" s="20">
        <v>1231.45</v>
      </c>
      <c r="Y95" s="3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66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1:65" x14ac:dyDescent="0.2">
      <c r="A96" s="1">
        <v>24</v>
      </c>
      <c r="B96" s="1" t="s">
        <v>207</v>
      </c>
      <c r="C96" s="1">
        <v>240</v>
      </c>
      <c r="D96" s="1">
        <v>162</v>
      </c>
      <c r="E96" s="1" t="s">
        <v>65</v>
      </c>
      <c r="F96" s="1">
        <v>1</v>
      </c>
      <c r="G96" s="1" t="s">
        <v>98</v>
      </c>
      <c r="H96" s="3">
        <v>5.7160000000000002</v>
      </c>
      <c r="I96" s="3">
        <v>1371.84</v>
      </c>
      <c r="J96" s="2">
        <f t="shared" si="2"/>
        <v>0</v>
      </c>
      <c r="K96" s="5">
        <f t="shared" si="3"/>
        <v>0</v>
      </c>
      <c r="L96" s="1">
        <v>0.63</v>
      </c>
      <c r="M96" s="1">
        <v>0.01</v>
      </c>
      <c r="N96" s="7"/>
      <c r="O96" s="7"/>
      <c r="P96" s="7">
        <v>0</v>
      </c>
      <c r="Q96" s="1">
        <v>0</v>
      </c>
      <c r="R96" s="1">
        <v>0</v>
      </c>
      <c r="S96" s="7">
        <v>0</v>
      </c>
      <c r="T96" s="1">
        <v>0.22</v>
      </c>
      <c r="U96" s="1">
        <v>-0.2</v>
      </c>
      <c r="V96" s="7">
        <v>0</v>
      </c>
      <c r="W96" s="1">
        <v>0</v>
      </c>
      <c r="X96" s="20">
        <v>1160.3499999999999</v>
      </c>
      <c r="Y96" s="3">
        <v>-262.94</v>
      </c>
      <c r="Z96" s="1">
        <v>45</v>
      </c>
      <c r="AA96" s="1">
        <v>0</v>
      </c>
      <c r="AB96" s="1">
        <v>78</v>
      </c>
      <c r="AC96" s="1">
        <v>56</v>
      </c>
      <c r="AD96" s="1">
        <v>3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39</v>
      </c>
      <c r="BE96" s="1">
        <v>0</v>
      </c>
      <c r="BF96" s="1">
        <v>13</v>
      </c>
      <c r="BG96" s="1">
        <v>0</v>
      </c>
      <c r="BH96" s="1">
        <v>-49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1:65" x14ac:dyDescent="0.2">
      <c r="A97" s="1">
        <v>91199</v>
      </c>
      <c r="B97" s="1" t="s">
        <v>212</v>
      </c>
      <c r="C97" s="1">
        <v>16</v>
      </c>
      <c r="D97" s="1">
        <v>162</v>
      </c>
      <c r="E97" s="1" t="s">
        <v>65</v>
      </c>
      <c r="F97" s="1">
        <v>123</v>
      </c>
      <c r="G97" s="1" t="s">
        <v>138</v>
      </c>
      <c r="H97" s="3">
        <v>58.620699999999999</v>
      </c>
      <c r="I97" s="3">
        <v>937.93119999999999</v>
      </c>
      <c r="J97" s="2">
        <f t="shared" si="2"/>
        <v>0</v>
      </c>
      <c r="K97" s="5">
        <f t="shared" si="3"/>
        <v>0</v>
      </c>
      <c r="L97" s="1">
        <v>1.1599999999999999</v>
      </c>
      <c r="M97" s="1">
        <v>0</v>
      </c>
      <c r="N97" s="7"/>
      <c r="O97" s="7"/>
      <c r="P97" s="7">
        <v>0</v>
      </c>
      <c r="Q97" s="1">
        <v>0</v>
      </c>
      <c r="R97" s="1">
        <v>0</v>
      </c>
      <c r="S97" s="7">
        <v>0</v>
      </c>
      <c r="T97" s="1">
        <v>0</v>
      </c>
      <c r="U97" s="1">
        <v>0</v>
      </c>
      <c r="V97" s="8">
        <f>T97*0.8-U97</f>
        <v>0</v>
      </c>
      <c r="W97" s="1">
        <v>0</v>
      </c>
      <c r="X97" s="20">
        <v>1084.48</v>
      </c>
      <c r="Y97" s="3">
        <v>0</v>
      </c>
      <c r="Z97" s="1">
        <v>5</v>
      </c>
      <c r="AA97" s="1">
        <v>0</v>
      </c>
      <c r="AB97" s="1">
        <v>4</v>
      </c>
      <c r="AC97" s="1">
        <v>19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1:65" x14ac:dyDescent="0.2">
      <c r="A98" s="1">
        <v>65151</v>
      </c>
      <c r="B98" s="1" t="s">
        <v>190</v>
      </c>
      <c r="C98" s="1">
        <v>12</v>
      </c>
      <c r="D98" s="1">
        <v>162</v>
      </c>
      <c r="E98" s="1" t="s">
        <v>65</v>
      </c>
      <c r="F98" s="1">
        <v>807</v>
      </c>
      <c r="G98" s="1" t="s">
        <v>67</v>
      </c>
      <c r="H98" s="3">
        <v>33.910299999999999</v>
      </c>
      <c r="I98" s="3">
        <v>406.92360000000002</v>
      </c>
      <c r="J98" s="2">
        <f t="shared" si="2"/>
        <v>0</v>
      </c>
      <c r="K98" s="5">
        <f t="shared" si="3"/>
        <v>0</v>
      </c>
      <c r="L98" s="1">
        <v>0.75</v>
      </c>
      <c r="M98" s="1">
        <v>1.08</v>
      </c>
      <c r="N98" s="7"/>
      <c r="O98" s="7"/>
      <c r="P98" s="7">
        <v>0</v>
      </c>
      <c r="Q98" s="1">
        <v>1.58</v>
      </c>
      <c r="R98" s="1">
        <v>2.17</v>
      </c>
      <c r="S98" s="7">
        <v>0</v>
      </c>
      <c r="T98" s="1">
        <v>0.21</v>
      </c>
      <c r="U98" s="1">
        <v>0</v>
      </c>
      <c r="V98" s="7">
        <v>0</v>
      </c>
      <c r="W98" s="1">
        <v>0</v>
      </c>
      <c r="X98" s="20">
        <v>1034.26</v>
      </c>
      <c r="Y98" s="3">
        <v>1322.5</v>
      </c>
      <c r="Z98" s="1">
        <v>9</v>
      </c>
      <c r="AA98" s="1">
        <v>0</v>
      </c>
      <c r="AB98" s="1">
        <v>0</v>
      </c>
      <c r="AC98" s="1">
        <v>0</v>
      </c>
      <c r="AD98" s="1">
        <v>13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11</v>
      </c>
      <c r="AU98" s="1">
        <v>0</v>
      </c>
      <c r="AV98" s="1">
        <v>5</v>
      </c>
      <c r="AW98" s="1">
        <v>6</v>
      </c>
      <c r="AX98" s="1">
        <v>26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5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1:65" x14ac:dyDescent="0.2">
      <c r="A99" s="1">
        <v>70</v>
      </c>
      <c r="B99" s="1" t="s">
        <v>201</v>
      </c>
      <c r="C99" s="1">
        <v>192</v>
      </c>
      <c r="D99" s="1">
        <v>162</v>
      </c>
      <c r="E99" s="1" t="s">
        <v>65</v>
      </c>
      <c r="F99" s="1">
        <v>1</v>
      </c>
      <c r="G99" s="1" t="s">
        <v>98</v>
      </c>
      <c r="H99" s="3">
        <v>14.5062</v>
      </c>
      <c r="I99" s="3">
        <v>2785.1904</v>
      </c>
      <c r="J99" s="2">
        <f t="shared" si="2"/>
        <v>0</v>
      </c>
      <c r="K99" s="5">
        <f t="shared" si="3"/>
        <v>0</v>
      </c>
      <c r="L99" s="1">
        <v>0.26</v>
      </c>
      <c r="M99" s="1">
        <v>-0.09</v>
      </c>
      <c r="N99" s="7"/>
      <c r="O99" s="7"/>
      <c r="P99" s="7">
        <v>0</v>
      </c>
      <c r="Q99" s="1">
        <v>0</v>
      </c>
      <c r="R99" s="1">
        <v>0</v>
      </c>
      <c r="S99" s="7">
        <v>0</v>
      </c>
      <c r="T99" s="1">
        <v>0.1</v>
      </c>
      <c r="U99" s="1">
        <v>-7.0000000000000007E-2</v>
      </c>
      <c r="V99" s="7">
        <v>0</v>
      </c>
      <c r="W99" s="1">
        <v>0</v>
      </c>
      <c r="X99" s="20">
        <v>1008.18</v>
      </c>
      <c r="Y99" s="3">
        <v>-449.69</v>
      </c>
      <c r="Z99" s="1">
        <v>16</v>
      </c>
      <c r="AA99" s="1">
        <v>0</v>
      </c>
      <c r="AB99" s="1">
        <v>21</v>
      </c>
      <c r="AC99" s="1">
        <v>27</v>
      </c>
      <c r="AD99" s="1">
        <v>-18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14</v>
      </c>
      <c r="BE99" s="1">
        <v>0</v>
      </c>
      <c r="BF99" s="1">
        <v>5</v>
      </c>
      <c r="BG99" s="1">
        <v>0</v>
      </c>
      <c r="BH99" s="1">
        <v>-13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1:65" x14ac:dyDescent="0.2">
      <c r="A100" s="1">
        <v>6034</v>
      </c>
      <c r="B100" s="1" t="s">
        <v>214</v>
      </c>
      <c r="C100" s="1">
        <v>8</v>
      </c>
      <c r="D100" s="1">
        <v>162</v>
      </c>
      <c r="E100" s="1" t="s">
        <v>65</v>
      </c>
      <c r="F100" s="1">
        <v>123</v>
      </c>
      <c r="G100" s="1" t="s">
        <v>138</v>
      </c>
      <c r="H100" s="3">
        <v>78.008899999999997</v>
      </c>
      <c r="I100" s="3">
        <v>624.07119999999998</v>
      </c>
      <c r="J100" s="2">
        <f t="shared" si="2"/>
        <v>0</v>
      </c>
      <c r="K100" s="5">
        <f t="shared" si="3"/>
        <v>0</v>
      </c>
      <c r="L100" s="1">
        <v>0</v>
      </c>
      <c r="M100" s="1">
        <v>0</v>
      </c>
      <c r="N100" s="8"/>
      <c r="O100" s="8"/>
      <c r="P100" s="8">
        <f t="shared" ref="P100:P103" si="10">L100*0.8-M100</f>
        <v>0</v>
      </c>
      <c r="Q100" s="1">
        <v>1.5</v>
      </c>
      <c r="R100" s="1">
        <v>0</v>
      </c>
      <c r="S100" s="7">
        <v>0</v>
      </c>
      <c r="T100" s="1">
        <v>0</v>
      </c>
      <c r="U100" s="1">
        <v>0</v>
      </c>
      <c r="V100" s="8">
        <f t="shared" ref="V100:V101" si="11">T100*0.8-U100</f>
        <v>0</v>
      </c>
      <c r="W100" s="1">
        <v>0</v>
      </c>
      <c r="X100" s="20">
        <v>936.11</v>
      </c>
      <c r="Y100" s="3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24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1:65" x14ac:dyDescent="0.2">
      <c r="A101" s="1">
        <v>95902</v>
      </c>
      <c r="B101" s="1" t="s">
        <v>93</v>
      </c>
      <c r="C101" s="1">
        <v>7</v>
      </c>
      <c r="D101" s="1">
        <v>162</v>
      </c>
      <c r="E101" s="1" t="s">
        <v>65</v>
      </c>
      <c r="F101" s="1">
        <v>999</v>
      </c>
      <c r="G101" s="1" t="s">
        <v>68</v>
      </c>
      <c r="H101" s="3">
        <v>266.64999999999998</v>
      </c>
      <c r="I101" s="3">
        <v>1866.55</v>
      </c>
      <c r="J101" s="2">
        <f t="shared" si="2"/>
        <v>0</v>
      </c>
      <c r="K101" s="5">
        <f t="shared" si="3"/>
        <v>0</v>
      </c>
      <c r="L101" s="1">
        <v>0</v>
      </c>
      <c r="M101" s="1">
        <v>0</v>
      </c>
      <c r="N101" s="8"/>
      <c r="O101" s="8"/>
      <c r="P101" s="8">
        <f t="shared" si="10"/>
        <v>0</v>
      </c>
      <c r="Q101" s="1">
        <v>0.5</v>
      </c>
      <c r="R101" s="1">
        <v>0</v>
      </c>
      <c r="S101" s="7">
        <v>0</v>
      </c>
      <c r="T101" s="1">
        <v>0</v>
      </c>
      <c r="U101" s="1">
        <v>0</v>
      </c>
      <c r="V101" s="8">
        <f t="shared" si="11"/>
        <v>0</v>
      </c>
      <c r="W101" s="1">
        <v>0</v>
      </c>
      <c r="X101" s="20">
        <v>933.27</v>
      </c>
      <c r="Y101" s="3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3</v>
      </c>
      <c r="AW101" s="1">
        <v>1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1:65" x14ac:dyDescent="0.2">
      <c r="A102" s="1">
        <v>88152</v>
      </c>
      <c r="B102" s="1" t="s">
        <v>169</v>
      </c>
      <c r="C102" s="1">
        <v>12</v>
      </c>
      <c r="D102" s="1">
        <v>162</v>
      </c>
      <c r="E102" s="1" t="s">
        <v>65</v>
      </c>
      <c r="F102" s="1">
        <v>974</v>
      </c>
      <c r="G102" s="1" t="s">
        <v>70</v>
      </c>
      <c r="H102" s="3">
        <v>140.29910000000001</v>
      </c>
      <c r="I102" s="3">
        <v>1683.5891999999999</v>
      </c>
      <c r="J102" s="2">
        <f t="shared" si="2"/>
        <v>0</v>
      </c>
      <c r="K102" s="5">
        <f t="shared" si="3"/>
        <v>0</v>
      </c>
      <c r="L102" s="1">
        <v>0</v>
      </c>
      <c r="M102" s="1">
        <v>0</v>
      </c>
      <c r="N102" s="8"/>
      <c r="O102" s="8"/>
      <c r="P102" s="8">
        <f t="shared" si="10"/>
        <v>0</v>
      </c>
      <c r="Q102" s="1">
        <v>0.54</v>
      </c>
      <c r="R102" s="1">
        <v>6.5</v>
      </c>
      <c r="S102" s="7">
        <v>0</v>
      </c>
      <c r="T102" s="1">
        <v>0</v>
      </c>
      <c r="U102" s="1">
        <v>9</v>
      </c>
      <c r="V102" s="7">
        <v>0</v>
      </c>
      <c r="W102" s="1">
        <v>0</v>
      </c>
      <c r="X102" s="20">
        <v>911.94</v>
      </c>
      <c r="Y102" s="3">
        <v>26095.63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6</v>
      </c>
      <c r="AU102" s="1">
        <v>0</v>
      </c>
      <c r="AV102" s="1">
        <v>0</v>
      </c>
      <c r="AW102" s="1">
        <v>1</v>
      </c>
      <c r="AX102" s="1">
        <v>78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108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1:65" x14ac:dyDescent="0.2">
      <c r="A103" s="1">
        <v>6060</v>
      </c>
      <c r="B103" s="1" t="s">
        <v>172</v>
      </c>
      <c r="C103" s="1">
        <v>5</v>
      </c>
      <c r="D103" s="1">
        <v>162</v>
      </c>
      <c r="E103" s="1" t="s">
        <v>65</v>
      </c>
      <c r="F103" s="1">
        <v>123</v>
      </c>
      <c r="G103" s="1" t="s">
        <v>138</v>
      </c>
      <c r="H103" s="3">
        <v>208.38839999999999</v>
      </c>
      <c r="I103" s="3">
        <v>1041.942</v>
      </c>
      <c r="J103" s="2">
        <f t="shared" si="2"/>
        <v>0</v>
      </c>
      <c r="K103" s="5">
        <f t="shared" si="3"/>
        <v>0</v>
      </c>
      <c r="L103" s="1">
        <v>0</v>
      </c>
      <c r="M103" s="1">
        <v>0</v>
      </c>
      <c r="N103" s="8"/>
      <c r="O103" s="8"/>
      <c r="P103" s="8">
        <f t="shared" si="10"/>
        <v>0</v>
      </c>
      <c r="Q103" s="1">
        <v>0.8</v>
      </c>
      <c r="R103" s="1">
        <v>0</v>
      </c>
      <c r="S103" s="7">
        <v>0</v>
      </c>
      <c r="T103" s="1">
        <v>0</v>
      </c>
      <c r="U103" s="1">
        <v>0</v>
      </c>
      <c r="V103" s="8">
        <f>T103*0.8-U103</f>
        <v>0</v>
      </c>
      <c r="W103" s="1">
        <v>0</v>
      </c>
      <c r="X103" s="20">
        <v>833.55</v>
      </c>
      <c r="Y103" s="3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8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1:65" x14ac:dyDescent="0.2">
      <c r="A104" s="1">
        <v>6043</v>
      </c>
      <c r="B104" s="1" t="s">
        <v>209</v>
      </c>
      <c r="C104" s="1">
        <v>12</v>
      </c>
      <c r="D104" s="1">
        <v>162</v>
      </c>
      <c r="E104" s="1" t="s">
        <v>65</v>
      </c>
      <c r="F104" s="1">
        <v>807</v>
      </c>
      <c r="G104" s="1" t="s">
        <v>67</v>
      </c>
      <c r="H104" s="3">
        <v>33.910299999999999</v>
      </c>
      <c r="I104" s="3">
        <v>406.92360000000002</v>
      </c>
      <c r="J104" s="2">
        <f t="shared" si="2"/>
        <v>0</v>
      </c>
      <c r="K104" s="5">
        <f t="shared" si="3"/>
        <v>0</v>
      </c>
      <c r="L104" s="1">
        <v>0.75</v>
      </c>
      <c r="M104" s="1">
        <v>1.25</v>
      </c>
      <c r="N104" s="7"/>
      <c r="O104" s="7"/>
      <c r="P104" s="7">
        <v>0</v>
      </c>
      <c r="Q104" s="1">
        <v>0.62</v>
      </c>
      <c r="R104" s="1">
        <v>0.75</v>
      </c>
      <c r="S104" s="7">
        <v>0</v>
      </c>
      <c r="T104" s="1">
        <v>0.67</v>
      </c>
      <c r="U104" s="1">
        <v>2.5</v>
      </c>
      <c r="V104" s="7">
        <v>0</v>
      </c>
      <c r="W104" s="1">
        <v>0</v>
      </c>
      <c r="X104" s="20">
        <v>830.8</v>
      </c>
      <c r="Y104" s="3">
        <v>1831.16</v>
      </c>
      <c r="Z104" s="1">
        <v>7</v>
      </c>
      <c r="AA104" s="1">
        <v>0</v>
      </c>
      <c r="AB104" s="1">
        <v>2</v>
      </c>
      <c r="AC104" s="1">
        <v>0</v>
      </c>
      <c r="AD104" s="1">
        <v>15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</v>
      </c>
      <c r="AU104" s="1">
        <v>0</v>
      </c>
      <c r="AV104" s="1">
        <v>-2</v>
      </c>
      <c r="AW104" s="1">
        <v>17</v>
      </c>
      <c r="AX104" s="1">
        <v>9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8</v>
      </c>
      <c r="BE104" s="1">
        <v>0</v>
      </c>
      <c r="BF104" s="1">
        <v>0</v>
      </c>
      <c r="BG104" s="1">
        <v>0</v>
      </c>
      <c r="BH104" s="1">
        <v>30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1:65" x14ac:dyDescent="0.2">
      <c r="A105" s="1">
        <v>71</v>
      </c>
      <c r="B105" s="1" t="s">
        <v>213</v>
      </c>
      <c r="C105" s="1">
        <v>192</v>
      </c>
      <c r="D105" s="1">
        <v>162</v>
      </c>
      <c r="E105" s="1" t="s">
        <v>65</v>
      </c>
      <c r="F105" s="1">
        <v>1</v>
      </c>
      <c r="G105" s="1" t="s">
        <v>98</v>
      </c>
      <c r="H105" s="3">
        <v>14.5062</v>
      </c>
      <c r="I105" s="3">
        <v>2785.1904</v>
      </c>
      <c r="J105" s="2">
        <f t="shared" si="2"/>
        <v>0</v>
      </c>
      <c r="K105" s="5">
        <f t="shared" si="3"/>
        <v>0</v>
      </c>
      <c r="L105" s="1">
        <v>0.27</v>
      </c>
      <c r="M105" s="1">
        <v>-0.06</v>
      </c>
      <c r="N105" s="7"/>
      <c r="O105" s="7"/>
      <c r="P105" s="7">
        <v>0</v>
      </c>
      <c r="Q105" s="1">
        <v>0</v>
      </c>
      <c r="R105" s="1">
        <v>0</v>
      </c>
      <c r="S105" s="7">
        <v>0</v>
      </c>
      <c r="T105" s="1">
        <v>0.03</v>
      </c>
      <c r="U105" s="1">
        <v>0.01</v>
      </c>
      <c r="V105" s="7">
        <v>0</v>
      </c>
      <c r="W105" s="1">
        <v>0</v>
      </c>
      <c r="X105" s="20">
        <v>819.6</v>
      </c>
      <c r="Y105" s="3">
        <v>-130.56</v>
      </c>
      <c r="Z105" s="1">
        <v>11</v>
      </c>
      <c r="AA105" s="1">
        <v>0</v>
      </c>
      <c r="AB105" s="1">
        <v>28</v>
      </c>
      <c r="AC105" s="1">
        <v>24</v>
      </c>
      <c r="AD105" s="1">
        <v>-11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2</v>
      </c>
      <c r="BE105" s="1">
        <v>0</v>
      </c>
      <c r="BF105" s="1">
        <v>1</v>
      </c>
      <c r="BG105" s="1">
        <v>5</v>
      </c>
      <c r="BH105" s="1">
        <v>2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1:65" x14ac:dyDescent="0.2">
      <c r="A106" s="1">
        <v>96156</v>
      </c>
      <c r="B106" s="1" t="s">
        <v>184</v>
      </c>
      <c r="C106" s="1">
        <v>24</v>
      </c>
      <c r="D106" s="1">
        <v>162</v>
      </c>
      <c r="E106" s="1" t="s">
        <v>65</v>
      </c>
      <c r="F106" s="1">
        <v>999</v>
      </c>
      <c r="G106" s="1" t="s">
        <v>68</v>
      </c>
      <c r="H106" s="3">
        <v>291.06</v>
      </c>
      <c r="I106" s="3">
        <v>6985.44</v>
      </c>
      <c r="J106" s="2">
        <f t="shared" si="2"/>
        <v>0</v>
      </c>
      <c r="K106" s="5">
        <f t="shared" si="3"/>
        <v>0</v>
      </c>
      <c r="L106" s="1">
        <v>0.1</v>
      </c>
      <c r="M106" s="1">
        <v>5.79</v>
      </c>
      <c r="N106" s="7"/>
      <c r="O106" s="7"/>
      <c r="P106" s="7">
        <v>0</v>
      </c>
      <c r="Q106" s="1">
        <v>0</v>
      </c>
      <c r="R106" s="1">
        <v>0</v>
      </c>
      <c r="S106" s="7">
        <v>0</v>
      </c>
      <c r="T106" s="1">
        <v>0</v>
      </c>
      <c r="U106" s="1">
        <v>0</v>
      </c>
      <c r="V106" s="7">
        <v>0</v>
      </c>
      <c r="W106" s="1">
        <v>0</v>
      </c>
      <c r="X106" s="20">
        <v>727.65</v>
      </c>
      <c r="Y106" s="3">
        <v>40457.339999999997</v>
      </c>
      <c r="Z106" s="1">
        <v>2</v>
      </c>
      <c r="AA106" s="1">
        <v>0</v>
      </c>
      <c r="AB106" s="1">
        <v>0</v>
      </c>
      <c r="AC106" s="1">
        <v>1</v>
      </c>
      <c r="AD106" s="1">
        <v>139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1:65" x14ac:dyDescent="0.2">
      <c r="A107" s="1">
        <v>6098</v>
      </c>
      <c r="B107" s="1" t="s">
        <v>193</v>
      </c>
      <c r="C107" s="1">
        <v>12</v>
      </c>
      <c r="D107" s="1">
        <v>162</v>
      </c>
      <c r="E107" s="1" t="s">
        <v>65</v>
      </c>
      <c r="F107" s="1">
        <v>807</v>
      </c>
      <c r="G107" s="1" t="s">
        <v>67</v>
      </c>
      <c r="H107" s="3">
        <v>54.857100000000003</v>
      </c>
      <c r="I107" s="3">
        <v>658.28520000000003</v>
      </c>
      <c r="J107" s="2">
        <f t="shared" si="2"/>
        <v>0</v>
      </c>
      <c r="K107" s="5">
        <f t="shared" si="3"/>
        <v>0</v>
      </c>
      <c r="L107" s="1">
        <v>0</v>
      </c>
      <c r="M107" s="1">
        <v>1</v>
      </c>
      <c r="N107" s="7"/>
      <c r="O107" s="7"/>
      <c r="P107" s="7">
        <v>0</v>
      </c>
      <c r="Q107" s="1">
        <v>0.57999999999999996</v>
      </c>
      <c r="R107" s="1">
        <v>2</v>
      </c>
      <c r="S107" s="7">
        <v>0</v>
      </c>
      <c r="T107" s="1">
        <v>0.5</v>
      </c>
      <c r="U107" s="1">
        <v>1.08</v>
      </c>
      <c r="V107" s="7">
        <v>0</v>
      </c>
      <c r="W107" s="1">
        <v>0</v>
      </c>
      <c r="X107" s="20">
        <v>713.14</v>
      </c>
      <c r="Y107" s="3">
        <v>2688</v>
      </c>
      <c r="Z107" s="1">
        <v>0</v>
      </c>
      <c r="AA107" s="1">
        <v>0</v>
      </c>
      <c r="AB107" s="1">
        <v>0</v>
      </c>
      <c r="AC107" s="1">
        <v>0</v>
      </c>
      <c r="AD107" s="1">
        <v>12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7</v>
      </c>
      <c r="AU107" s="1">
        <v>0</v>
      </c>
      <c r="AV107" s="1">
        <v>0</v>
      </c>
      <c r="AW107" s="1">
        <v>0</v>
      </c>
      <c r="AX107" s="1">
        <v>24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6</v>
      </c>
      <c r="BE107" s="1">
        <v>0</v>
      </c>
      <c r="BF107" s="1">
        <v>0</v>
      </c>
      <c r="BG107" s="1">
        <v>0</v>
      </c>
      <c r="BH107" s="1">
        <v>13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1:65" x14ac:dyDescent="0.2">
      <c r="A108" s="1">
        <v>426</v>
      </c>
      <c r="B108" s="1" t="s">
        <v>217</v>
      </c>
      <c r="C108" s="1">
        <v>240</v>
      </c>
      <c r="D108" s="1">
        <v>162</v>
      </c>
      <c r="E108" s="1" t="s">
        <v>65</v>
      </c>
      <c r="F108" s="1">
        <v>1</v>
      </c>
      <c r="G108" s="1" t="s">
        <v>98</v>
      </c>
      <c r="H108" s="3">
        <v>4.97</v>
      </c>
      <c r="I108" s="3">
        <v>1192.8</v>
      </c>
      <c r="J108" s="2">
        <f t="shared" si="2"/>
        <v>0</v>
      </c>
      <c r="K108" s="5">
        <f t="shared" si="3"/>
        <v>0</v>
      </c>
      <c r="L108" s="1">
        <v>0.49</v>
      </c>
      <c r="M108" s="1">
        <v>0.02</v>
      </c>
      <c r="N108" s="7"/>
      <c r="O108" s="7"/>
      <c r="P108" s="7">
        <v>0</v>
      </c>
      <c r="Q108" s="1">
        <v>0</v>
      </c>
      <c r="R108" s="1">
        <v>0</v>
      </c>
      <c r="S108" s="7">
        <v>0</v>
      </c>
      <c r="T108" s="1">
        <v>0.09</v>
      </c>
      <c r="U108" s="1">
        <v>-0.04</v>
      </c>
      <c r="V108" s="7">
        <v>0</v>
      </c>
      <c r="W108" s="1">
        <v>0</v>
      </c>
      <c r="X108" s="20">
        <v>688.34</v>
      </c>
      <c r="Y108" s="3">
        <v>-24.85</v>
      </c>
      <c r="Z108" s="1">
        <v>46</v>
      </c>
      <c r="AA108" s="1">
        <v>0</v>
      </c>
      <c r="AB108" s="1">
        <v>46</v>
      </c>
      <c r="AC108" s="1">
        <v>49</v>
      </c>
      <c r="AD108" s="1">
        <v>5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13</v>
      </c>
      <c r="BE108" s="1">
        <v>0</v>
      </c>
      <c r="BF108" s="1">
        <v>6</v>
      </c>
      <c r="BG108" s="1">
        <v>6</v>
      </c>
      <c r="BH108" s="1">
        <v>-10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1:65" x14ac:dyDescent="0.2">
      <c r="A109" s="1">
        <v>6008</v>
      </c>
      <c r="B109" s="1" t="s">
        <v>176</v>
      </c>
      <c r="C109" s="1">
        <v>12</v>
      </c>
      <c r="D109" s="1">
        <v>162</v>
      </c>
      <c r="E109" s="1" t="s">
        <v>65</v>
      </c>
      <c r="F109" s="1">
        <v>162</v>
      </c>
      <c r="G109" s="1" t="s">
        <v>84</v>
      </c>
      <c r="H109" s="3">
        <v>59</v>
      </c>
      <c r="I109" s="3">
        <v>708</v>
      </c>
      <c r="J109" s="2">
        <f t="shared" si="2"/>
        <v>0</v>
      </c>
      <c r="K109" s="5">
        <f t="shared" si="3"/>
        <v>0</v>
      </c>
      <c r="L109" s="1">
        <v>0</v>
      </c>
      <c r="M109" s="1">
        <v>0</v>
      </c>
      <c r="N109" s="8"/>
      <c r="O109" s="8"/>
      <c r="P109" s="8">
        <f>L109*0.8-M109</f>
        <v>0</v>
      </c>
      <c r="Q109" s="1">
        <v>0.92</v>
      </c>
      <c r="R109" s="1">
        <v>0.08</v>
      </c>
      <c r="S109" s="7">
        <v>0</v>
      </c>
      <c r="T109" s="1">
        <v>0</v>
      </c>
      <c r="U109" s="1">
        <v>0.75</v>
      </c>
      <c r="V109" s="7">
        <v>0</v>
      </c>
      <c r="W109" s="1">
        <v>0</v>
      </c>
      <c r="X109" s="20">
        <v>649</v>
      </c>
      <c r="Y109" s="3">
        <v>590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11</v>
      </c>
      <c r="AU109" s="1">
        <v>0</v>
      </c>
      <c r="AV109" s="1">
        <v>0</v>
      </c>
      <c r="AW109" s="1">
        <v>0</v>
      </c>
      <c r="AX109" s="1">
        <v>1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9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</row>
    <row r="110" spans="1:65" x14ac:dyDescent="0.2">
      <c r="A110" s="1">
        <v>6011</v>
      </c>
      <c r="B110" s="1" t="s">
        <v>188</v>
      </c>
      <c r="C110" s="1">
        <v>24</v>
      </c>
      <c r="D110" s="1">
        <v>162</v>
      </c>
      <c r="E110" s="1" t="s">
        <v>65</v>
      </c>
      <c r="F110" s="1">
        <v>558</v>
      </c>
      <c r="G110" s="1" t="s">
        <v>74</v>
      </c>
      <c r="H110" s="3">
        <v>80.55</v>
      </c>
      <c r="I110" s="3">
        <v>1933.2</v>
      </c>
      <c r="J110" s="2">
        <f t="shared" si="2"/>
        <v>0</v>
      </c>
      <c r="K110" s="5">
        <f t="shared" si="3"/>
        <v>0</v>
      </c>
      <c r="L110" s="1">
        <v>0.31</v>
      </c>
      <c r="M110" s="1">
        <v>0</v>
      </c>
      <c r="N110" s="7"/>
      <c r="O110" s="7"/>
      <c r="P110" s="7">
        <v>0</v>
      </c>
      <c r="Q110" s="1">
        <v>0</v>
      </c>
      <c r="R110" s="1">
        <v>0</v>
      </c>
      <c r="S110" s="7">
        <v>0</v>
      </c>
      <c r="T110" s="1">
        <v>0</v>
      </c>
      <c r="U110" s="1">
        <v>0</v>
      </c>
      <c r="V110" s="7">
        <v>0</v>
      </c>
      <c r="W110" s="1">
        <v>0</v>
      </c>
      <c r="X110" s="20">
        <v>604.12</v>
      </c>
      <c r="Y110" s="3">
        <v>0</v>
      </c>
      <c r="Z110" s="1">
        <v>0</v>
      </c>
      <c r="AA110" s="1">
        <v>0</v>
      </c>
      <c r="AB110" s="1">
        <v>7</v>
      </c>
      <c r="AC110" s="1">
        <v>1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1:65" x14ac:dyDescent="0.2">
      <c r="A111" s="1">
        <v>97314</v>
      </c>
      <c r="B111" s="1" t="s">
        <v>227</v>
      </c>
      <c r="C111" s="1">
        <v>5</v>
      </c>
      <c r="D111" s="1">
        <v>162</v>
      </c>
      <c r="E111" s="1" t="s">
        <v>65</v>
      </c>
      <c r="F111" s="1">
        <v>162</v>
      </c>
      <c r="G111" s="1" t="s">
        <v>84</v>
      </c>
      <c r="H111" s="3">
        <v>268.24099999999999</v>
      </c>
      <c r="I111" s="3">
        <v>1341.2049999999999</v>
      </c>
      <c r="J111" s="2">
        <f t="shared" si="2"/>
        <v>0</v>
      </c>
      <c r="K111" s="5">
        <f t="shared" si="3"/>
        <v>0</v>
      </c>
      <c r="L111" s="1">
        <v>0.2</v>
      </c>
      <c r="M111" s="1">
        <v>0</v>
      </c>
      <c r="N111" s="7"/>
      <c r="O111" s="7"/>
      <c r="P111" s="7">
        <v>0</v>
      </c>
      <c r="Q111" s="1">
        <v>0.2</v>
      </c>
      <c r="R111" s="1">
        <v>0</v>
      </c>
      <c r="S111" s="7">
        <v>0</v>
      </c>
      <c r="T111" s="1">
        <v>0</v>
      </c>
      <c r="U111" s="1">
        <v>0.2</v>
      </c>
      <c r="V111" s="7">
        <v>0</v>
      </c>
      <c r="W111" s="1">
        <v>0</v>
      </c>
      <c r="X111" s="20">
        <v>536.48</v>
      </c>
      <c r="Y111" s="3">
        <v>268.24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1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1:65" x14ac:dyDescent="0.2">
      <c r="A112" s="1">
        <v>26</v>
      </c>
      <c r="B112" s="1" t="s">
        <v>221</v>
      </c>
      <c r="C112" s="1">
        <v>144</v>
      </c>
      <c r="D112" s="1">
        <v>162</v>
      </c>
      <c r="E112" s="1" t="s">
        <v>65</v>
      </c>
      <c r="F112" s="1">
        <v>1</v>
      </c>
      <c r="G112" s="1" t="s">
        <v>98</v>
      </c>
      <c r="H112" s="3">
        <v>8.19</v>
      </c>
      <c r="I112" s="3">
        <v>1179.3599999999999</v>
      </c>
      <c r="J112" s="2">
        <f t="shared" si="2"/>
        <v>0</v>
      </c>
      <c r="K112" s="5">
        <f t="shared" si="3"/>
        <v>0</v>
      </c>
      <c r="L112" s="1">
        <v>0.19</v>
      </c>
      <c r="M112" s="1">
        <v>0</v>
      </c>
      <c r="N112" s="7"/>
      <c r="O112" s="7"/>
      <c r="P112" s="7">
        <v>0</v>
      </c>
      <c r="Q112" s="1">
        <v>0</v>
      </c>
      <c r="R112" s="1">
        <v>0</v>
      </c>
      <c r="S112" s="7">
        <v>0</v>
      </c>
      <c r="T112" s="1">
        <v>0.24</v>
      </c>
      <c r="U112" s="1">
        <v>-0.23</v>
      </c>
      <c r="V112" s="7">
        <v>0</v>
      </c>
      <c r="W112" s="1">
        <v>0</v>
      </c>
      <c r="X112" s="20">
        <v>507.78</v>
      </c>
      <c r="Y112" s="3">
        <v>-270.27</v>
      </c>
      <c r="Z112" s="1">
        <v>0</v>
      </c>
      <c r="AA112" s="1">
        <v>0</v>
      </c>
      <c r="AB112" s="1">
        <v>28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28</v>
      </c>
      <c r="BE112" s="1">
        <v>0</v>
      </c>
      <c r="BF112" s="1">
        <v>1</v>
      </c>
      <c r="BG112" s="1">
        <v>10</v>
      </c>
      <c r="BH112" s="1">
        <v>-33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 x14ac:dyDescent="0.2">
      <c r="A113" s="1">
        <v>6033</v>
      </c>
      <c r="B113" s="1" t="s">
        <v>183</v>
      </c>
      <c r="C113" s="1">
        <v>16</v>
      </c>
      <c r="D113" s="1">
        <v>162</v>
      </c>
      <c r="E113" s="1" t="s">
        <v>65</v>
      </c>
      <c r="F113" s="1">
        <v>123</v>
      </c>
      <c r="G113" s="1" t="s">
        <v>138</v>
      </c>
      <c r="H113" s="3">
        <v>70.367699999999999</v>
      </c>
      <c r="I113" s="3">
        <v>1125.8832</v>
      </c>
      <c r="J113" s="2">
        <f t="shared" si="2"/>
        <v>0</v>
      </c>
      <c r="K113" s="5">
        <f t="shared" si="3"/>
        <v>0</v>
      </c>
      <c r="L113" s="1">
        <v>0.19</v>
      </c>
      <c r="M113" s="1">
        <v>0</v>
      </c>
      <c r="N113" s="7"/>
      <c r="O113" s="7"/>
      <c r="P113" s="7">
        <v>0</v>
      </c>
      <c r="Q113" s="1">
        <v>0.25</v>
      </c>
      <c r="R113" s="1">
        <v>0</v>
      </c>
      <c r="S113" s="7">
        <v>0</v>
      </c>
      <c r="T113" s="1">
        <v>0</v>
      </c>
      <c r="U113" s="1">
        <v>0</v>
      </c>
      <c r="V113" s="7">
        <v>0</v>
      </c>
      <c r="W113" s="1">
        <v>0</v>
      </c>
      <c r="X113" s="20">
        <v>492.57</v>
      </c>
      <c r="Y113" s="3">
        <v>0</v>
      </c>
      <c r="Z113" s="1">
        <v>0</v>
      </c>
      <c r="AA113" s="1">
        <v>0</v>
      </c>
      <c r="AB113" s="1">
        <v>0</v>
      </c>
      <c r="AC113" s="1">
        <v>6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8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 x14ac:dyDescent="0.2">
      <c r="A114" s="1">
        <v>296</v>
      </c>
      <c r="B114" s="1" t="s">
        <v>222</v>
      </c>
      <c r="C114" s="1">
        <v>144</v>
      </c>
      <c r="D114" s="1">
        <v>162</v>
      </c>
      <c r="E114" s="1" t="s">
        <v>65</v>
      </c>
      <c r="F114" s="1">
        <v>1</v>
      </c>
      <c r="G114" s="1" t="s">
        <v>98</v>
      </c>
      <c r="H114" s="3">
        <v>12.886699999999999</v>
      </c>
      <c r="I114" s="3">
        <v>1855.6848</v>
      </c>
      <c r="J114" s="2">
        <f t="shared" si="2"/>
        <v>0</v>
      </c>
      <c r="K114" s="5">
        <f t="shared" si="3"/>
        <v>0</v>
      </c>
      <c r="L114" s="1">
        <v>0.25</v>
      </c>
      <c r="M114" s="1">
        <v>0.01</v>
      </c>
      <c r="N114" s="7"/>
      <c r="O114" s="7"/>
      <c r="P114" s="7">
        <v>0</v>
      </c>
      <c r="Q114" s="1">
        <v>0</v>
      </c>
      <c r="R114" s="1">
        <v>0</v>
      </c>
      <c r="S114" s="7">
        <v>0</v>
      </c>
      <c r="T114" s="1">
        <v>0</v>
      </c>
      <c r="U114" s="1">
        <v>0.01</v>
      </c>
      <c r="V114" s="7">
        <v>0</v>
      </c>
      <c r="W114" s="1">
        <v>0</v>
      </c>
      <c r="X114" s="20">
        <v>457.48</v>
      </c>
      <c r="Y114" s="3">
        <v>38.659999999999997</v>
      </c>
      <c r="Z114" s="1">
        <v>7</v>
      </c>
      <c r="AA114" s="1">
        <v>0</v>
      </c>
      <c r="AB114" s="1">
        <v>22</v>
      </c>
      <c r="AC114" s="1">
        <v>13</v>
      </c>
      <c r="AD114" s="1">
        <v>2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1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 x14ac:dyDescent="0.2">
      <c r="A115" s="1">
        <v>6018</v>
      </c>
      <c r="B115" s="1" t="s">
        <v>197</v>
      </c>
      <c r="C115" s="1">
        <v>12</v>
      </c>
      <c r="D115" s="1">
        <v>162</v>
      </c>
      <c r="E115" s="1" t="s">
        <v>65</v>
      </c>
      <c r="F115" s="1">
        <v>558</v>
      </c>
      <c r="G115" s="1" t="s">
        <v>74</v>
      </c>
      <c r="H115" s="3">
        <v>151.91</v>
      </c>
      <c r="I115" s="3">
        <v>1822.92</v>
      </c>
      <c r="J115" s="2">
        <f t="shared" si="2"/>
        <v>0</v>
      </c>
      <c r="K115" s="5">
        <f t="shared" si="3"/>
        <v>0</v>
      </c>
      <c r="L115" s="1">
        <v>0.08</v>
      </c>
      <c r="M115" s="1">
        <v>0</v>
      </c>
      <c r="N115" s="7"/>
      <c r="O115" s="7"/>
      <c r="P115" s="7">
        <v>0</v>
      </c>
      <c r="Q115" s="1">
        <v>0</v>
      </c>
      <c r="R115" s="1">
        <v>0</v>
      </c>
      <c r="S115" s="7">
        <v>0</v>
      </c>
      <c r="T115" s="1">
        <v>0.17</v>
      </c>
      <c r="U115" s="1">
        <v>0</v>
      </c>
      <c r="V115" s="7">
        <v>0</v>
      </c>
      <c r="W115" s="1">
        <v>0</v>
      </c>
      <c r="X115" s="20">
        <v>455.73</v>
      </c>
      <c r="Y115" s="3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2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</row>
    <row r="116" spans="1:65" x14ac:dyDescent="0.2">
      <c r="A116" s="1">
        <v>88162</v>
      </c>
      <c r="B116" s="1" t="s">
        <v>210</v>
      </c>
      <c r="C116" s="1">
        <v>800</v>
      </c>
      <c r="D116" s="1">
        <v>162</v>
      </c>
      <c r="E116" s="1" t="s">
        <v>65</v>
      </c>
      <c r="F116" s="1">
        <v>1</v>
      </c>
      <c r="G116" s="1" t="s">
        <v>98</v>
      </c>
      <c r="H116" s="3">
        <v>5.7229999999999999</v>
      </c>
      <c r="I116" s="3">
        <v>4578.3999999999996</v>
      </c>
      <c r="J116" s="2">
        <f t="shared" si="2"/>
        <v>0</v>
      </c>
      <c r="K116" s="5">
        <f t="shared" si="3"/>
        <v>0</v>
      </c>
      <c r="L116" s="1">
        <v>0.1</v>
      </c>
      <c r="M116" s="1">
        <v>0</v>
      </c>
      <c r="N116" s="7"/>
      <c r="O116" s="7"/>
      <c r="P116" s="7">
        <v>0</v>
      </c>
      <c r="Q116" s="1">
        <v>0</v>
      </c>
      <c r="R116" s="1">
        <v>0</v>
      </c>
      <c r="S116" s="8">
        <f>Q116*0.8-R116</f>
        <v>0</v>
      </c>
      <c r="T116" s="1">
        <v>0</v>
      </c>
      <c r="U116" s="1">
        <v>0</v>
      </c>
      <c r="V116" s="7">
        <v>0</v>
      </c>
      <c r="W116" s="1">
        <v>0</v>
      </c>
      <c r="X116" s="20">
        <v>452.12</v>
      </c>
      <c r="Y116" s="3">
        <v>0</v>
      </c>
      <c r="Z116" s="1">
        <v>0</v>
      </c>
      <c r="AA116" s="1">
        <v>0</v>
      </c>
      <c r="AB116" s="1">
        <v>73</v>
      </c>
      <c r="AC116" s="1">
        <v>12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 x14ac:dyDescent="0.2">
      <c r="A117" s="1">
        <v>59290</v>
      </c>
      <c r="B117" s="1" t="s">
        <v>102</v>
      </c>
      <c r="C117" s="1">
        <v>12</v>
      </c>
      <c r="D117" s="1">
        <v>162</v>
      </c>
      <c r="E117" s="1" t="s">
        <v>65</v>
      </c>
      <c r="F117" s="1">
        <v>1</v>
      </c>
      <c r="G117" s="1" t="s">
        <v>98</v>
      </c>
      <c r="H117" s="3">
        <v>107.98</v>
      </c>
      <c r="I117" s="3">
        <v>1295.76</v>
      </c>
      <c r="J117" s="2">
        <f t="shared" si="2"/>
        <v>0</v>
      </c>
      <c r="K117" s="5">
        <f t="shared" si="3"/>
        <v>0</v>
      </c>
      <c r="L117" s="1">
        <v>0.33</v>
      </c>
      <c r="M117" s="1">
        <v>0.5</v>
      </c>
      <c r="N117" s="7"/>
      <c r="O117" s="7"/>
      <c r="P117" s="7">
        <v>0</v>
      </c>
      <c r="Q117" s="1">
        <v>0</v>
      </c>
      <c r="R117" s="1">
        <v>0</v>
      </c>
      <c r="S117" s="7">
        <v>0</v>
      </c>
      <c r="T117" s="1">
        <v>0</v>
      </c>
      <c r="U117" s="1">
        <v>0</v>
      </c>
      <c r="V117" s="7">
        <v>0</v>
      </c>
      <c r="W117" s="1">
        <v>0</v>
      </c>
      <c r="X117" s="20">
        <v>431.92</v>
      </c>
      <c r="Y117" s="3">
        <v>647.88</v>
      </c>
      <c r="Z117" s="1">
        <v>0</v>
      </c>
      <c r="AA117" s="1">
        <v>0</v>
      </c>
      <c r="AB117" s="1">
        <v>1</v>
      </c>
      <c r="AC117" s="1">
        <v>6</v>
      </c>
      <c r="AD117" s="1">
        <v>6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 x14ac:dyDescent="0.2">
      <c r="A118" s="1">
        <v>6101</v>
      </c>
      <c r="B118" s="1" t="s">
        <v>232</v>
      </c>
      <c r="C118" s="1">
        <v>16</v>
      </c>
      <c r="D118" s="1">
        <v>162</v>
      </c>
      <c r="E118" s="1" t="s">
        <v>65</v>
      </c>
      <c r="F118" s="1">
        <v>123</v>
      </c>
      <c r="G118" s="1" t="s">
        <v>138</v>
      </c>
      <c r="H118" s="3">
        <v>63.310299999999998</v>
      </c>
      <c r="I118" s="3">
        <v>1012.9648</v>
      </c>
      <c r="J118" s="2">
        <f t="shared" si="2"/>
        <v>0</v>
      </c>
      <c r="K118" s="5">
        <f t="shared" si="3"/>
        <v>0</v>
      </c>
      <c r="L118" s="1">
        <v>0</v>
      </c>
      <c r="M118" s="1">
        <v>0</v>
      </c>
      <c r="N118" s="8"/>
      <c r="O118" s="8"/>
      <c r="P118" s="8">
        <f>L118*0.8-M118</f>
        <v>0</v>
      </c>
      <c r="Q118" s="1">
        <v>0.41</v>
      </c>
      <c r="R118" s="1">
        <v>0</v>
      </c>
      <c r="S118" s="7">
        <v>0</v>
      </c>
      <c r="T118" s="1">
        <v>0</v>
      </c>
      <c r="U118" s="1">
        <v>0</v>
      </c>
      <c r="V118" s="7">
        <v>0</v>
      </c>
      <c r="W118" s="1">
        <v>0</v>
      </c>
      <c r="X118" s="20">
        <v>411.52</v>
      </c>
      <c r="Y118" s="3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6</v>
      </c>
      <c r="AW118" s="1">
        <v>1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 x14ac:dyDescent="0.2">
      <c r="A119" s="1">
        <v>88128</v>
      </c>
      <c r="B119" s="1" t="s">
        <v>226</v>
      </c>
      <c r="C119" s="1">
        <v>800</v>
      </c>
      <c r="D119" s="1">
        <v>162</v>
      </c>
      <c r="E119" s="1" t="s">
        <v>65</v>
      </c>
      <c r="F119" s="1">
        <v>1</v>
      </c>
      <c r="G119" s="1" t="s">
        <v>98</v>
      </c>
      <c r="H119" s="3">
        <v>5.7229999999999999</v>
      </c>
      <c r="I119" s="3">
        <v>4578.3999999999996</v>
      </c>
      <c r="J119" s="2">
        <f t="shared" si="2"/>
        <v>0</v>
      </c>
      <c r="K119" s="5">
        <f t="shared" si="3"/>
        <v>0</v>
      </c>
      <c r="L119" s="1">
        <v>7.0000000000000007E-2</v>
      </c>
      <c r="M119" s="1">
        <v>-7.0000000000000007E-2</v>
      </c>
      <c r="N119" s="7"/>
      <c r="O119" s="7"/>
      <c r="P119" s="7">
        <v>0</v>
      </c>
      <c r="Q119" s="1">
        <v>0</v>
      </c>
      <c r="R119" s="1">
        <v>0</v>
      </c>
      <c r="S119" s="7">
        <v>0</v>
      </c>
      <c r="T119" s="1">
        <v>0.02</v>
      </c>
      <c r="U119" s="1">
        <v>-0.01</v>
      </c>
      <c r="V119" s="7">
        <v>0</v>
      </c>
      <c r="W119" s="1">
        <v>0</v>
      </c>
      <c r="X119" s="20">
        <v>394.89</v>
      </c>
      <c r="Y119" s="3">
        <v>-354.83</v>
      </c>
      <c r="Z119" s="1">
        <v>57</v>
      </c>
      <c r="AA119" s="1">
        <v>0</v>
      </c>
      <c r="AB119" s="1">
        <v>0</v>
      </c>
      <c r="AC119" s="1">
        <v>0</v>
      </c>
      <c r="AD119" s="1">
        <v>-57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12</v>
      </c>
      <c r="BE119" s="1">
        <v>0</v>
      </c>
      <c r="BF119" s="1">
        <v>0</v>
      </c>
      <c r="BG119" s="1">
        <v>0</v>
      </c>
      <c r="BH119" s="1">
        <v>-5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 x14ac:dyDescent="0.2">
      <c r="A120" s="1">
        <v>6032</v>
      </c>
      <c r="B120" s="1" t="s">
        <v>199</v>
      </c>
      <c r="C120" s="1">
        <v>12</v>
      </c>
      <c r="D120" s="1">
        <v>162</v>
      </c>
      <c r="E120" s="1" t="s">
        <v>65</v>
      </c>
      <c r="F120" s="1">
        <v>807</v>
      </c>
      <c r="G120" s="1" t="s">
        <v>67</v>
      </c>
      <c r="H120" s="3">
        <v>54.856999999999999</v>
      </c>
      <c r="I120" s="3">
        <v>658.28399999999999</v>
      </c>
      <c r="J120" s="2">
        <f t="shared" si="2"/>
        <v>0</v>
      </c>
      <c r="K120" s="5">
        <f t="shared" si="3"/>
        <v>0</v>
      </c>
      <c r="L120" s="1">
        <v>0.17</v>
      </c>
      <c r="M120" s="1">
        <v>0.83</v>
      </c>
      <c r="N120" s="7"/>
      <c r="O120" s="7"/>
      <c r="P120" s="7">
        <v>0</v>
      </c>
      <c r="Q120" s="1">
        <v>0.08</v>
      </c>
      <c r="R120" s="1">
        <v>0.92</v>
      </c>
      <c r="S120" s="7">
        <v>0</v>
      </c>
      <c r="T120" s="1">
        <v>0.33</v>
      </c>
      <c r="U120" s="1">
        <v>1</v>
      </c>
      <c r="V120" s="7">
        <v>0</v>
      </c>
      <c r="W120" s="1">
        <v>0</v>
      </c>
      <c r="X120" s="20">
        <v>384</v>
      </c>
      <c r="Y120" s="3">
        <v>1810.28</v>
      </c>
      <c r="Z120" s="1">
        <v>2</v>
      </c>
      <c r="AA120" s="1">
        <v>0</v>
      </c>
      <c r="AB120" s="1">
        <v>0</v>
      </c>
      <c r="AC120" s="1">
        <v>0</v>
      </c>
      <c r="AD120" s="1">
        <v>10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1</v>
      </c>
      <c r="AU120" s="1">
        <v>0</v>
      </c>
      <c r="AV120" s="1">
        <v>0</v>
      </c>
      <c r="AW120" s="1">
        <v>0</v>
      </c>
      <c r="AX120" s="1">
        <v>11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4</v>
      </c>
      <c r="BE120" s="1">
        <v>0</v>
      </c>
      <c r="BF120" s="1">
        <v>0</v>
      </c>
      <c r="BG120" s="1">
        <v>0</v>
      </c>
      <c r="BH120" s="1">
        <v>12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 x14ac:dyDescent="0.2">
      <c r="A121" s="1">
        <v>97302</v>
      </c>
      <c r="B121" s="1" t="s">
        <v>215</v>
      </c>
      <c r="C121" s="1">
        <v>14</v>
      </c>
      <c r="D121" s="1">
        <v>162</v>
      </c>
      <c r="E121" s="1" t="s">
        <v>65</v>
      </c>
      <c r="F121" s="1">
        <v>807</v>
      </c>
      <c r="G121" s="1" t="s">
        <v>67</v>
      </c>
      <c r="H121" s="3">
        <v>119.52200000000001</v>
      </c>
      <c r="I121" s="3">
        <v>1673.308</v>
      </c>
      <c r="J121" s="2">
        <f t="shared" si="2"/>
        <v>0</v>
      </c>
      <c r="K121" s="5">
        <f t="shared" si="3"/>
        <v>0</v>
      </c>
      <c r="L121" s="1">
        <v>0</v>
      </c>
      <c r="M121" s="1">
        <v>0</v>
      </c>
      <c r="N121" s="8"/>
      <c r="O121" s="8"/>
      <c r="P121" s="8">
        <f t="shared" ref="P121:P123" si="12">L121*0.8-M121</f>
        <v>0</v>
      </c>
      <c r="Q121" s="1">
        <v>0</v>
      </c>
      <c r="R121" s="1">
        <v>0</v>
      </c>
      <c r="S121" s="7">
        <v>0</v>
      </c>
      <c r="T121" s="1">
        <v>0.21</v>
      </c>
      <c r="U121" s="1">
        <v>0.5</v>
      </c>
      <c r="V121" s="7">
        <v>0</v>
      </c>
      <c r="W121" s="1">
        <v>0</v>
      </c>
      <c r="X121" s="20">
        <v>358.57</v>
      </c>
      <c r="Y121" s="3">
        <v>836.65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3</v>
      </c>
      <c r="BE121" s="1">
        <v>0</v>
      </c>
      <c r="BF121" s="1">
        <v>0</v>
      </c>
      <c r="BG121" s="1">
        <v>0</v>
      </c>
      <c r="BH121" s="1">
        <v>7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 x14ac:dyDescent="0.2">
      <c r="A122" s="1">
        <v>95863</v>
      </c>
      <c r="B122" s="1" t="s">
        <v>194</v>
      </c>
      <c r="C122" s="1">
        <v>12</v>
      </c>
      <c r="D122" s="1">
        <v>162</v>
      </c>
      <c r="E122" s="1" t="s">
        <v>65</v>
      </c>
      <c r="F122" s="1">
        <v>807</v>
      </c>
      <c r="G122" s="1" t="s">
        <v>67</v>
      </c>
      <c r="H122" s="3">
        <v>33.910200000000003</v>
      </c>
      <c r="I122" s="3">
        <v>406.92239999999998</v>
      </c>
      <c r="J122" s="2">
        <f t="shared" si="2"/>
        <v>0</v>
      </c>
      <c r="K122" s="5">
        <f t="shared" si="3"/>
        <v>0</v>
      </c>
      <c r="L122" s="1">
        <v>0</v>
      </c>
      <c r="M122" s="1">
        <v>0</v>
      </c>
      <c r="N122" s="8"/>
      <c r="O122" s="8"/>
      <c r="P122" s="8">
        <f t="shared" si="12"/>
        <v>0</v>
      </c>
      <c r="Q122" s="1">
        <v>0.88</v>
      </c>
      <c r="R122" s="1">
        <v>0.25</v>
      </c>
      <c r="S122" s="7">
        <v>0</v>
      </c>
      <c r="T122" s="1">
        <v>0</v>
      </c>
      <c r="U122" s="1">
        <v>0</v>
      </c>
      <c r="V122" s="7">
        <v>0</v>
      </c>
      <c r="W122" s="1">
        <v>0</v>
      </c>
      <c r="X122" s="20">
        <v>356.06</v>
      </c>
      <c r="Y122" s="3">
        <v>101.73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8</v>
      </c>
      <c r="AU122" s="1">
        <v>0</v>
      </c>
      <c r="AV122" s="1">
        <v>0</v>
      </c>
      <c r="AW122" s="1">
        <v>5</v>
      </c>
      <c r="AX122" s="1">
        <v>3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 x14ac:dyDescent="0.2">
      <c r="A123" s="1">
        <v>6010</v>
      </c>
      <c r="B123" s="1" t="s">
        <v>206</v>
      </c>
      <c r="C123" s="1">
        <v>5</v>
      </c>
      <c r="D123" s="1">
        <v>162</v>
      </c>
      <c r="E123" s="1" t="s">
        <v>65</v>
      </c>
      <c r="F123" s="1">
        <v>123</v>
      </c>
      <c r="G123" s="1" t="s">
        <v>138</v>
      </c>
      <c r="H123" s="3">
        <v>208.38800000000001</v>
      </c>
      <c r="I123" s="3">
        <v>1041.94</v>
      </c>
      <c r="J123" s="2">
        <f t="shared" si="2"/>
        <v>0</v>
      </c>
      <c r="K123" s="5">
        <f t="shared" si="3"/>
        <v>0</v>
      </c>
      <c r="L123" s="1">
        <v>0</v>
      </c>
      <c r="M123" s="1">
        <v>0</v>
      </c>
      <c r="N123" s="8"/>
      <c r="O123" s="8"/>
      <c r="P123" s="8">
        <f t="shared" si="12"/>
        <v>0</v>
      </c>
      <c r="Q123" s="1">
        <v>0.3</v>
      </c>
      <c r="R123" s="1">
        <v>0</v>
      </c>
      <c r="S123" s="7">
        <v>0</v>
      </c>
      <c r="T123" s="1">
        <v>0</v>
      </c>
      <c r="U123" s="1">
        <v>0</v>
      </c>
      <c r="V123" s="7">
        <v>0</v>
      </c>
      <c r="W123" s="1">
        <v>0</v>
      </c>
      <c r="X123" s="20">
        <v>312.58</v>
      </c>
      <c r="Y123" s="3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3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 x14ac:dyDescent="0.2">
      <c r="A124" s="1">
        <v>297</v>
      </c>
      <c r="B124" s="1" t="s">
        <v>219</v>
      </c>
      <c r="C124" s="1">
        <v>144</v>
      </c>
      <c r="D124" s="1">
        <v>162</v>
      </c>
      <c r="E124" s="1" t="s">
        <v>65</v>
      </c>
      <c r="F124" s="1">
        <v>1</v>
      </c>
      <c r="G124" s="1" t="s">
        <v>98</v>
      </c>
      <c r="H124" s="3">
        <v>12.886699999999999</v>
      </c>
      <c r="I124" s="3">
        <v>1855.6848</v>
      </c>
      <c r="J124" s="2">
        <f t="shared" si="2"/>
        <v>0</v>
      </c>
      <c r="K124" s="5">
        <f t="shared" si="3"/>
        <v>0</v>
      </c>
      <c r="L124" s="1">
        <v>0.16</v>
      </c>
      <c r="M124" s="1">
        <v>-0.09</v>
      </c>
      <c r="N124" s="7"/>
      <c r="O124" s="7"/>
      <c r="P124" s="7">
        <v>0</v>
      </c>
      <c r="Q124" s="1">
        <v>0</v>
      </c>
      <c r="R124" s="1">
        <v>0</v>
      </c>
      <c r="S124" s="7">
        <v>0</v>
      </c>
      <c r="T124" s="1">
        <v>0.01</v>
      </c>
      <c r="U124" s="1">
        <v>0</v>
      </c>
      <c r="V124" s="7">
        <v>0</v>
      </c>
      <c r="W124" s="1">
        <v>0</v>
      </c>
      <c r="X124" s="20">
        <v>302.83999999999997</v>
      </c>
      <c r="Y124" s="3">
        <v>-167.53</v>
      </c>
      <c r="Z124" s="1">
        <v>8</v>
      </c>
      <c r="AA124" s="1">
        <v>0</v>
      </c>
      <c r="AB124" s="1">
        <v>9</v>
      </c>
      <c r="AC124" s="1">
        <v>11</v>
      </c>
      <c r="AD124" s="1">
        <v>-13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1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 x14ac:dyDescent="0.2">
      <c r="A125" s="1">
        <v>33</v>
      </c>
      <c r="B125" s="1" t="s">
        <v>216</v>
      </c>
      <c r="C125" s="1">
        <v>144</v>
      </c>
      <c r="D125" s="1">
        <v>162</v>
      </c>
      <c r="E125" s="1" t="s">
        <v>65</v>
      </c>
      <c r="F125" s="1">
        <v>1</v>
      </c>
      <c r="G125" s="1" t="s">
        <v>98</v>
      </c>
      <c r="H125" s="3">
        <v>17.020099999999999</v>
      </c>
      <c r="I125" s="3">
        <v>2450.8944000000001</v>
      </c>
      <c r="J125" s="2">
        <f t="shared" si="2"/>
        <v>0</v>
      </c>
      <c r="K125" s="5">
        <f t="shared" si="3"/>
        <v>0</v>
      </c>
      <c r="L125" s="1">
        <v>0.02</v>
      </c>
      <c r="M125" s="1">
        <v>0</v>
      </c>
      <c r="N125" s="7"/>
      <c r="O125" s="7"/>
      <c r="P125" s="7">
        <v>0</v>
      </c>
      <c r="Q125" s="1">
        <v>0</v>
      </c>
      <c r="R125" s="1">
        <v>0</v>
      </c>
      <c r="S125" s="7">
        <v>0</v>
      </c>
      <c r="T125" s="1">
        <v>7.0000000000000007E-2</v>
      </c>
      <c r="U125" s="1">
        <v>-0.01</v>
      </c>
      <c r="V125" s="7">
        <v>0</v>
      </c>
      <c r="W125" s="1">
        <v>0</v>
      </c>
      <c r="X125" s="20">
        <v>238.28</v>
      </c>
      <c r="Y125" s="3">
        <v>-17.02</v>
      </c>
      <c r="Z125" s="1">
        <v>0</v>
      </c>
      <c r="AA125" s="1">
        <v>0</v>
      </c>
      <c r="AB125" s="1">
        <v>1</v>
      </c>
      <c r="AC125" s="1">
        <v>5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1</v>
      </c>
      <c r="BE125" s="1">
        <v>0</v>
      </c>
      <c r="BF125" s="1">
        <v>6</v>
      </c>
      <c r="BG125" s="1">
        <v>7</v>
      </c>
      <c r="BH125" s="1">
        <v>-1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 x14ac:dyDescent="0.2">
      <c r="A126" s="1">
        <v>6031</v>
      </c>
      <c r="B126" s="1" t="s">
        <v>224</v>
      </c>
      <c r="C126" s="1">
        <v>12</v>
      </c>
      <c r="D126" s="1">
        <v>162</v>
      </c>
      <c r="E126" s="1" t="s">
        <v>65</v>
      </c>
      <c r="F126" s="1">
        <v>123</v>
      </c>
      <c r="G126" s="1" t="s">
        <v>138</v>
      </c>
      <c r="H126" s="3">
        <v>67.364500000000007</v>
      </c>
      <c r="I126" s="3">
        <v>808.37400000000002</v>
      </c>
      <c r="J126" s="2">
        <f t="shared" si="2"/>
        <v>0</v>
      </c>
      <c r="K126" s="5">
        <f t="shared" si="3"/>
        <v>0</v>
      </c>
      <c r="L126" s="1">
        <v>0.28999999999999998</v>
      </c>
      <c r="M126" s="1">
        <v>0</v>
      </c>
      <c r="N126" s="7"/>
      <c r="O126" s="7"/>
      <c r="P126" s="7">
        <v>0</v>
      </c>
      <c r="Q126" s="1">
        <v>0</v>
      </c>
      <c r="R126" s="1">
        <v>0</v>
      </c>
      <c r="S126" s="7">
        <v>0</v>
      </c>
      <c r="T126" s="1">
        <v>0</v>
      </c>
      <c r="U126" s="1">
        <v>0</v>
      </c>
      <c r="V126" s="7">
        <v>0</v>
      </c>
      <c r="W126" s="1">
        <v>0</v>
      </c>
      <c r="X126" s="20">
        <v>235.78</v>
      </c>
      <c r="Y126" s="3">
        <v>0</v>
      </c>
      <c r="Z126" s="1">
        <v>0</v>
      </c>
      <c r="AA126" s="1">
        <v>0</v>
      </c>
      <c r="AB126" s="1">
        <v>0</v>
      </c>
      <c r="AC126" s="1">
        <v>7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 x14ac:dyDescent="0.2">
      <c r="A127" s="1">
        <v>97313</v>
      </c>
      <c r="B127" s="1" t="s">
        <v>236</v>
      </c>
      <c r="C127" s="1">
        <v>6</v>
      </c>
      <c r="D127" s="1">
        <v>162</v>
      </c>
      <c r="E127" s="1" t="s">
        <v>65</v>
      </c>
      <c r="F127" s="1">
        <v>162</v>
      </c>
      <c r="G127" s="1" t="s">
        <v>84</v>
      </c>
      <c r="H127" s="3">
        <v>21.364999999999998</v>
      </c>
      <c r="I127" s="3">
        <v>128.19</v>
      </c>
      <c r="J127" s="2">
        <f t="shared" si="2"/>
        <v>0</v>
      </c>
      <c r="K127" s="5">
        <f t="shared" si="3"/>
        <v>0</v>
      </c>
      <c r="L127" s="1">
        <v>1</v>
      </c>
      <c r="M127" s="1">
        <v>0</v>
      </c>
      <c r="N127" s="7"/>
      <c r="O127" s="7"/>
      <c r="P127" s="7">
        <v>0</v>
      </c>
      <c r="Q127" s="1">
        <v>0.5</v>
      </c>
      <c r="R127" s="1">
        <v>0.67</v>
      </c>
      <c r="S127" s="7">
        <v>0</v>
      </c>
      <c r="T127" s="1">
        <v>0.17</v>
      </c>
      <c r="U127" s="1">
        <v>0.83</v>
      </c>
      <c r="V127" s="7">
        <v>0</v>
      </c>
      <c r="W127" s="1">
        <v>0</v>
      </c>
      <c r="X127" s="20">
        <v>213.65</v>
      </c>
      <c r="Y127" s="3">
        <v>192.28</v>
      </c>
      <c r="Z127" s="1">
        <v>6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3</v>
      </c>
      <c r="AU127" s="1">
        <v>0</v>
      </c>
      <c r="AV127" s="1">
        <v>0</v>
      </c>
      <c r="AW127" s="1">
        <v>0</v>
      </c>
      <c r="AX127" s="1">
        <v>4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1</v>
      </c>
      <c r="BE127" s="1">
        <v>0</v>
      </c>
      <c r="BF127" s="1">
        <v>0</v>
      </c>
      <c r="BG127" s="1">
        <v>0</v>
      </c>
      <c r="BH127" s="1">
        <v>5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</row>
    <row r="128" spans="1:65" x14ac:dyDescent="0.2">
      <c r="A128" s="1">
        <v>6047</v>
      </c>
      <c r="B128" s="1" t="s">
        <v>205</v>
      </c>
      <c r="C128" s="1">
        <v>12</v>
      </c>
      <c r="D128" s="1">
        <v>162</v>
      </c>
      <c r="E128" s="1" t="s">
        <v>65</v>
      </c>
      <c r="F128" s="1">
        <v>558</v>
      </c>
      <c r="G128" s="1" t="s">
        <v>74</v>
      </c>
      <c r="H128" s="3">
        <v>94.66</v>
      </c>
      <c r="I128" s="3">
        <v>1135.92</v>
      </c>
      <c r="J128" s="2">
        <f t="shared" si="2"/>
        <v>0</v>
      </c>
      <c r="K128" s="5">
        <f t="shared" si="3"/>
        <v>0</v>
      </c>
      <c r="L128" s="1">
        <v>0</v>
      </c>
      <c r="M128" s="1">
        <v>0</v>
      </c>
      <c r="N128" s="8"/>
      <c r="O128" s="8"/>
      <c r="P128" s="8">
        <f>L128*0.8-M128</f>
        <v>0</v>
      </c>
      <c r="Q128" s="1">
        <v>0</v>
      </c>
      <c r="R128" s="1">
        <v>0</v>
      </c>
      <c r="S128" s="7">
        <v>0</v>
      </c>
      <c r="T128" s="1">
        <v>0.17</v>
      </c>
      <c r="U128" s="1">
        <v>0</v>
      </c>
      <c r="V128" s="7">
        <v>0</v>
      </c>
      <c r="W128" s="1">
        <v>0</v>
      </c>
      <c r="X128" s="20">
        <v>189.32</v>
      </c>
      <c r="Y128" s="3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2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 x14ac:dyDescent="0.2">
      <c r="A129" s="1">
        <v>59502</v>
      </c>
      <c r="B129" s="1" t="s">
        <v>66</v>
      </c>
      <c r="C129" s="1">
        <v>12</v>
      </c>
      <c r="D129" s="1">
        <v>162</v>
      </c>
      <c r="E129" s="1" t="s">
        <v>65</v>
      </c>
      <c r="F129" s="1">
        <v>999</v>
      </c>
      <c r="G129" s="1" t="s">
        <v>68</v>
      </c>
      <c r="H129" s="3">
        <v>76.797499999999999</v>
      </c>
      <c r="I129" s="3">
        <v>921.57</v>
      </c>
      <c r="J129" s="2">
        <f t="shared" si="2"/>
        <v>0</v>
      </c>
      <c r="K129" s="5">
        <f t="shared" si="3"/>
        <v>0</v>
      </c>
      <c r="L129" s="1">
        <v>0.17</v>
      </c>
      <c r="M129" s="1">
        <v>1.75</v>
      </c>
      <c r="N129" s="7"/>
      <c r="O129" s="7"/>
      <c r="P129" s="7">
        <v>0</v>
      </c>
      <c r="Q129" s="1">
        <v>0</v>
      </c>
      <c r="R129" s="1">
        <v>0</v>
      </c>
      <c r="S129" s="7">
        <v>0</v>
      </c>
      <c r="T129" s="1">
        <v>0</v>
      </c>
      <c r="U129" s="1">
        <v>0</v>
      </c>
      <c r="V129" s="8">
        <f t="shared" ref="V129:V132" si="13">T129*0.8-U129</f>
        <v>0</v>
      </c>
      <c r="W129" s="1">
        <v>0</v>
      </c>
      <c r="X129" s="20">
        <v>153.59</v>
      </c>
      <c r="Y129" s="3">
        <v>1612.75</v>
      </c>
      <c r="Z129" s="1">
        <v>1</v>
      </c>
      <c r="AA129" s="1">
        <v>0</v>
      </c>
      <c r="AB129" s="1">
        <v>1</v>
      </c>
      <c r="AC129" s="1">
        <v>0</v>
      </c>
      <c r="AD129" s="1">
        <v>21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 x14ac:dyDescent="0.2">
      <c r="A130" s="1">
        <v>59085</v>
      </c>
      <c r="B130" s="1" t="s">
        <v>112</v>
      </c>
      <c r="C130" s="1">
        <v>4</v>
      </c>
      <c r="D130" s="1">
        <v>162</v>
      </c>
      <c r="E130" s="1" t="s">
        <v>65</v>
      </c>
      <c r="F130" s="1">
        <v>1</v>
      </c>
      <c r="G130" s="1" t="s">
        <v>98</v>
      </c>
      <c r="H130" s="3">
        <v>146.297</v>
      </c>
      <c r="I130" s="3">
        <v>585.18799999999999</v>
      </c>
      <c r="J130" s="2">
        <f t="shared" si="2"/>
        <v>0</v>
      </c>
      <c r="K130" s="5">
        <f t="shared" si="3"/>
        <v>0</v>
      </c>
      <c r="L130" s="1">
        <v>0.25</v>
      </c>
      <c r="M130" s="1">
        <v>0</v>
      </c>
      <c r="N130" s="7"/>
      <c r="O130" s="7"/>
      <c r="P130" s="7">
        <v>0</v>
      </c>
      <c r="Q130" s="1">
        <v>0</v>
      </c>
      <c r="R130" s="1">
        <v>0</v>
      </c>
      <c r="S130" s="7">
        <v>0</v>
      </c>
      <c r="T130" s="1">
        <v>0</v>
      </c>
      <c r="U130" s="1">
        <v>0</v>
      </c>
      <c r="V130" s="8">
        <f t="shared" si="13"/>
        <v>0</v>
      </c>
      <c r="W130" s="1">
        <v>0</v>
      </c>
      <c r="X130" s="20">
        <v>146.30000000000001</v>
      </c>
      <c r="Y130" s="3">
        <v>0</v>
      </c>
      <c r="Z130" s="1">
        <v>0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 x14ac:dyDescent="0.2">
      <c r="A131" s="1">
        <v>97195</v>
      </c>
      <c r="B131" s="1" t="s">
        <v>115</v>
      </c>
      <c r="C131" s="1">
        <v>4</v>
      </c>
      <c r="D131" s="1">
        <v>162</v>
      </c>
      <c r="E131" s="1" t="s">
        <v>65</v>
      </c>
      <c r="F131" s="1">
        <v>1</v>
      </c>
      <c r="G131" s="1" t="s">
        <v>98</v>
      </c>
      <c r="H131" s="3">
        <v>132.364</v>
      </c>
      <c r="I131" s="3">
        <v>529.45600000000002</v>
      </c>
      <c r="J131" s="2">
        <f t="shared" si="2"/>
        <v>0</v>
      </c>
      <c r="K131" s="5">
        <f t="shared" si="3"/>
        <v>0</v>
      </c>
      <c r="L131" s="1">
        <v>0.25</v>
      </c>
      <c r="M131" s="1">
        <v>-0.25</v>
      </c>
      <c r="N131" s="7"/>
      <c r="O131" s="7"/>
      <c r="P131" s="7">
        <v>0</v>
      </c>
      <c r="Q131" s="1">
        <v>0</v>
      </c>
      <c r="R131" s="1">
        <v>0</v>
      </c>
      <c r="S131" s="7">
        <v>0</v>
      </c>
      <c r="T131" s="1">
        <v>0</v>
      </c>
      <c r="U131" s="1">
        <v>0</v>
      </c>
      <c r="V131" s="8">
        <f t="shared" si="13"/>
        <v>0</v>
      </c>
      <c r="W131" s="1">
        <v>0</v>
      </c>
      <c r="X131" s="20">
        <v>132.36000000000001</v>
      </c>
      <c r="Y131" s="3">
        <v>-132.36000000000001</v>
      </c>
      <c r="Z131" s="1">
        <v>0</v>
      </c>
      <c r="AA131" s="1">
        <v>0</v>
      </c>
      <c r="AB131" s="1">
        <v>0</v>
      </c>
      <c r="AC131" s="1">
        <v>2</v>
      </c>
      <c r="AD131" s="1">
        <v>-1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 x14ac:dyDescent="0.2">
      <c r="A132" s="1">
        <v>95901</v>
      </c>
      <c r="B132" s="1" t="s">
        <v>239</v>
      </c>
      <c r="C132" s="1">
        <v>14</v>
      </c>
      <c r="D132" s="1">
        <v>162</v>
      </c>
      <c r="E132" s="1" t="s">
        <v>65</v>
      </c>
      <c r="F132" s="1">
        <v>1</v>
      </c>
      <c r="G132" s="1" t="s">
        <v>98</v>
      </c>
      <c r="H132" s="3">
        <v>128.80950000000001</v>
      </c>
      <c r="I132" s="3">
        <v>1803.3330000000001</v>
      </c>
      <c r="J132" s="2">
        <f t="shared" si="2"/>
        <v>0</v>
      </c>
      <c r="K132" s="5">
        <f t="shared" si="3"/>
        <v>0</v>
      </c>
      <c r="L132" s="1">
        <v>7.0000000000000007E-2</v>
      </c>
      <c r="M132" s="1">
        <v>0</v>
      </c>
      <c r="N132" s="7"/>
      <c r="O132" s="7"/>
      <c r="P132" s="7">
        <v>0</v>
      </c>
      <c r="Q132" s="1">
        <v>0</v>
      </c>
      <c r="R132" s="1">
        <v>0</v>
      </c>
      <c r="S132" s="7">
        <v>0</v>
      </c>
      <c r="T132" s="1">
        <v>0</v>
      </c>
      <c r="U132" s="1">
        <v>0</v>
      </c>
      <c r="V132" s="8">
        <f t="shared" si="13"/>
        <v>0</v>
      </c>
      <c r="W132" s="1">
        <v>0</v>
      </c>
      <c r="X132" s="20">
        <v>128.81</v>
      </c>
      <c r="Y132" s="3">
        <v>0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 x14ac:dyDescent="0.2">
      <c r="A133" s="1">
        <v>91003</v>
      </c>
      <c r="B133" s="1" t="s">
        <v>177</v>
      </c>
      <c r="C133" s="1">
        <v>6</v>
      </c>
      <c r="D133" s="1">
        <v>162</v>
      </c>
      <c r="E133" s="1" t="s">
        <v>65</v>
      </c>
      <c r="F133" s="1">
        <v>123</v>
      </c>
      <c r="G133" s="1" t="s">
        <v>138</v>
      </c>
      <c r="H133" s="3">
        <v>119.3702</v>
      </c>
      <c r="I133" s="3">
        <v>716.22119999999995</v>
      </c>
      <c r="J133" s="2">
        <f t="shared" si="2"/>
        <v>0</v>
      </c>
      <c r="K133" s="5">
        <f t="shared" si="3"/>
        <v>0</v>
      </c>
      <c r="L133" s="1">
        <v>0</v>
      </c>
      <c r="M133" s="1">
        <v>0</v>
      </c>
      <c r="N133" s="8"/>
      <c r="O133" s="8"/>
      <c r="P133" s="8">
        <f t="shared" ref="P133:P135" si="14">L133*0.8-M133</f>
        <v>0</v>
      </c>
      <c r="Q133" s="1">
        <v>0</v>
      </c>
      <c r="R133" s="1">
        <v>0</v>
      </c>
      <c r="S133" s="7">
        <v>0</v>
      </c>
      <c r="T133" s="1">
        <v>0.17</v>
      </c>
      <c r="U133" s="1">
        <v>0</v>
      </c>
      <c r="V133" s="7">
        <v>0</v>
      </c>
      <c r="W133" s="1">
        <v>0</v>
      </c>
      <c r="X133" s="20">
        <v>119.37</v>
      </c>
      <c r="Y133" s="3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1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 x14ac:dyDescent="0.2">
      <c r="A134" s="1">
        <v>88139</v>
      </c>
      <c r="B134" s="1" t="s">
        <v>139</v>
      </c>
      <c r="C134" s="1">
        <v>9</v>
      </c>
      <c r="D134" s="1">
        <v>162</v>
      </c>
      <c r="E134" s="1" t="s">
        <v>65</v>
      </c>
      <c r="F134" s="1">
        <v>28</v>
      </c>
      <c r="G134" s="1" t="s">
        <v>133</v>
      </c>
      <c r="H134" s="3">
        <v>54.54</v>
      </c>
      <c r="I134" s="3">
        <v>490.86</v>
      </c>
      <c r="J134" s="2">
        <f t="shared" si="2"/>
        <v>0</v>
      </c>
      <c r="K134" s="5">
        <f t="shared" si="3"/>
        <v>0</v>
      </c>
      <c r="L134" s="1">
        <v>0</v>
      </c>
      <c r="M134" s="1">
        <v>0</v>
      </c>
      <c r="N134" s="8"/>
      <c r="O134" s="8"/>
      <c r="P134" s="8">
        <f t="shared" si="14"/>
        <v>0</v>
      </c>
      <c r="Q134" s="1">
        <v>0.22</v>
      </c>
      <c r="R134" s="1">
        <v>0</v>
      </c>
      <c r="S134" s="7">
        <v>0</v>
      </c>
      <c r="T134" s="1">
        <v>0</v>
      </c>
      <c r="U134" s="1">
        <v>0</v>
      </c>
      <c r="V134" s="8">
        <f t="shared" ref="V134:V139" si="15">T134*0.8-U134</f>
        <v>0</v>
      </c>
      <c r="W134" s="1">
        <v>0</v>
      </c>
      <c r="X134" s="20">
        <v>109.08</v>
      </c>
      <c r="Y134" s="3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2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 x14ac:dyDescent="0.2">
      <c r="A135" s="1">
        <v>6040</v>
      </c>
      <c r="B135" s="1" t="s">
        <v>240</v>
      </c>
      <c r="C135" s="1">
        <v>21</v>
      </c>
      <c r="D135" s="1">
        <v>162</v>
      </c>
      <c r="E135" s="1" t="s">
        <v>65</v>
      </c>
      <c r="F135" s="1">
        <v>999</v>
      </c>
      <c r="G135" s="1" t="s">
        <v>68</v>
      </c>
      <c r="H135" s="3">
        <v>24.764700000000001</v>
      </c>
      <c r="I135" s="3">
        <v>520.05870000000004</v>
      </c>
      <c r="J135" s="2">
        <f t="shared" si="2"/>
        <v>0</v>
      </c>
      <c r="K135" s="5">
        <f t="shared" si="3"/>
        <v>0</v>
      </c>
      <c r="L135" s="1">
        <v>0</v>
      </c>
      <c r="M135" s="1">
        <v>0</v>
      </c>
      <c r="N135" s="8"/>
      <c r="O135" s="8"/>
      <c r="P135" s="8">
        <f t="shared" si="14"/>
        <v>0</v>
      </c>
      <c r="Q135" s="1">
        <v>0.14000000000000001</v>
      </c>
      <c r="R135" s="1">
        <v>0</v>
      </c>
      <c r="S135" s="7">
        <v>0</v>
      </c>
      <c r="T135" s="1">
        <v>0</v>
      </c>
      <c r="U135" s="1">
        <v>0</v>
      </c>
      <c r="V135" s="8">
        <f t="shared" si="15"/>
        <v>0</v>
      </c>
      <c r="W135" s="1">
        <v>0</v>
      </c>
      <c r="X135" s="20">
        <v>74.290000000000006</v>
      </c>
      <c r="Y135" s="3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1</v>
      </c>
      <c r="AW135" s="1">
        <v>4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 x14ac:dyDescent="0.2">
      <c r="A136" s="1">
        <v>25</v>
      </c>
      <c r="B136" s="1" t="s">
        <v>220</v>
      </c>
      <c r="C136" s="1">
        <v>120</v>
      </c>
      <c r="D136" s="1">
        <v>162</v>
      </c>
      <c r="E136" s="1" t="s">
        <v>65</v>
      </c>
      <c r="F136" s="1">
        <v>1</v>
      </c>
      <c r="G136" s="1" t="s">
        <v>98</v>
      </c>
      <c r="H136" s="3">
        <v>11.7698</v>
      </c>
      <c r="I136" s="3">
        <v>1412.376</v>
      </c>
      <c r="J136" s="2">
        <f t="shared" si="2"/>
        <v>0</v>
      </c>
      <c r="K136" s="5">
        <f t="shared" si="3"/>
        <v>0</v>
      </c>
      <c r="L136" s="1">
        <v>0.05</v>
      </c>
      <c r="M136" s="1">
        <v>0</v>
      </c>
      <c r="N136" s="7"/>
      <c r="O136" s="7"/>
      <c r="P136" s="7">
        <v>0</v>
      </c>
      <c r="Q136" s="1">
        <v>0</v>
      </c>
      <c r="R136" s="1">
        <v>0</v>
      </c>
      <c r="S136" s="7">
        <v>0</v>
      </c>
      <c r="T136" s="1">
        <v>0</v>
      </c>
      <c r="U136" s="1">
        <v>0</v>
      </c>
      <c r="V136" s="8">
        <f t="shared" si="15"/>
        <v>0</v>
      </c>
      <c r="W136" s="1">
        <v>0</v>
      </c>
      <c r="X136" s="20">
        <v>70.62</v>
      </c>
      <c r="Y136" s="3">
        <v>0</v>
      </c>
      <c r="Z136" s="1">
        <v>0</v>
      </c>
      <c r="AA136" s="1">
        <v>0</v>
      </c>
      <c r="AB136" s="1">
        <v>0</v>
      </c>
      <c r="AC136" s="1">
        <v>12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 x14ac:dyDescent="0.2">
      <c r="A137" s="1">
        <v>65158</v>
      </c>
      <c r="B137" s="1" t="s">
        <v>242</v>
      </c>
      <c r="C137" s="1">
        <v>6</v>
      </c>
      <c r="D137" s="1">
        <v>162</v>
      </c>
      <c r="E137" s="1" t="s">
        <v>65</v>
      </c>
      <c r="F137" s="1">
        <v>999</v>
      </c>
      <c r="G137" s="1" t="s">
        <v>68</v>
      </c>
      <c r="H137" s="3">
        <v>114.80840000000001</v>
      </c>
      <c r="I137" s="3">
        <v>688.85040000000004</v>
      </c>
      <c r="J137" s="2">
        <f t="shared" si="2"/>
        <v>0</v>
      </c>
      <c r="K137" s="5">
        <f t="shared" si="3"/>
        <v>0</v>
      </c>
      <c r="L137" s="1">
        <v>0</v>
      </c>
      <c r="M137" s="1">
        <v>0</v>
      </c>
      <c r="N137" s="8"/>
      <c r="O137" s="8"/>
      <c r="P137" s="8">
        <f t="shared" ref="P137:P162" si="16">L137*0.8-M137</f>
        <v>0</v>
      </c>
      <c r="Q137" s="1">
        <v>0.08</v>
      </c>
      <c r="R137" s="1">
        <v>0</v>
      </c>
      <c r="S137" s="7">
        <v>0</v>
      </c>
      <c r="T137" s="1">
        <v>0</v>
      </c>
      <c r="U137" s="1">
        <v>0</v>
      </c>
      <c r="V137" s="8">
        <f t="shared" si="15"/>
        <v>0</v>
      </c>
      <c r="W137" s="1">
        <v>0</v>
      </c>
      <c r="X137" s="20">
        <v>57.4</v>
      </c>
      <c r="Y137" s="3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 x14ac:dyDescent="0.2">
      <c r="A138" s="1">
        <v>6042</v>
      </c>
      <c r="B138" s="1" t="s">
        <v>83</v>
      </c>
      <c r="C138" s="1">
        <v>12</v>
      </c>
      <c r="D138" s="1">
        <v>162</v>
      </c>
      <c r="E138" s="1" t="s">
        <v>65</v>
      </c>
      <c r="F138" s="1">
        <v>807</v>
      </c>
      <c r="G138" s="1" t="s">
        <v>67</v>
      </c>
      <c r="H138" s="3">
        <v>70.634</v>
      </c>
      <c r="I138" s="3">
        <v>847.60799999999995</v>
      </c>
      <c r="J138" s="2">
        <f t="shared" si="2"/>
        <v>0</v>
      </c>
      <c r="K138" s="5">
        <f t="shared" si="3"/>
        <v>0</v>
      </c>
      <c r="L138" s="1">
        <v>0</v>
      </c>
      <c r="M138" s="1">
        <v>0</v>
      </c>
      <c r="N138" s="8"/>
      <c r="O138" s="8"/>
      <c r="P138" s="8">
        <f t="shared" si="16"/>
        <v>0</v>
      </c>
      <c r="Q138" s="1">
        <v>0.04</v>
      </c>
      <c r="R138" s="1">
        <v>0</v>
      </c>
      <c r="S138" s="7">
        <v>0</v>
      </c>
      <c r="T138" s="1">
        <v>0</v>
      </c>
      <c r="U138" s="1">
        <v>0</v>
      </c>
      <c r="V138" s="8">
        <f t="shared" si="15"/>
        <v>0</v>
      </c>
      <c r="W138" s="1">
        <v>0</v>
      </c>
      <c r="X138" s="20">
        <v>35.32</v>
      </c>
      <c r="Y138" s="3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 x14ac:dyDescent="0.2">
      <c r="A139" s="1">
        <v>88168</v>
      </c>
      <c r="B139" s="1" t="s">
        <v>233</v>
      </c>
      <c r="C139" s="1">
        <v>16</v>
      </c>
      <c r="D139" s="1">
        <v>162</v>
      </c>
      <c r="E139" s="1" t="s">
        <v>65</v>
      </c>
      <c r="F139" s="1">
        <v>123</v>
      </c>
      <c r="G139" s="1" t="s">
        <v>138</v>
      </c>
      <c r="H139" s="3">
        <v>65.405000000000001</v>
      </c>
      <c r="I139" s="3">
        <v>1046.48</v>
      </c>
      <c r="J139" s="2">
        <f t="shared" si="2"/>
        <v>0</v>
      </c>
      <c r="K139" s="5">
        <f t="shared" si="3"/>
        <v>0</v>
      </c>
      <c r="L139" s="1">
        <v>0</v>
      </c>
      <c r="M139" s="1">
        <v>0</v>
      </c>
      <c r="N139" s="8"/>
      <c r="O139" s="8"/>
      <c r="P139" s="8">
        <f t="shared" si="16"/>
        <v>0</v>
      </c>
      <c r="Q139" s="1">
        <v>0.03</v>
      </c>
      <c r="R139" s="1">
        <v>0.88</v>
      </c>
      <c r="S139" s="7">
        <v>0</v>
      </c>
      <c r="T139" s="1">
        <v>0</v>
      </c>
      <c r="U139" s="1">
        <v>0</v>
      </c>
      <c r="V139" s="8">
        <f t="shared" si="15"/>
        <v>0</v>
      </c>
      <c r="W139" s="1">
        <v>0</v>
      </c>
      <c r="X139" s="20">
        <v>32.700000000000003</v>
      </c>
      <c r="Y139" s="3">
        <v>915.67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1</v>
      </c>
      <c r="AX139" s="1">
        <v>14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</row>
    <row r="140" spans="1:65" x14ac:dyDescent="0.2">
      <c r="A140" s="1">
        <v>134</v>
      </c>
      <c r="B140" s="1" t="s">
        <v>237</v>
      </c>
      <c r="C140" s="1">
        <v>144</v>
      </c>
      <c r="D140" s="1">
        <v>162</v>
      </c>
      <c r="E140" s="1" t="s">
        <v>65</v>
      </c>
      <c r="F140" s="1">
        <v>1</v>
      </c>
      <c r="G140" s="1" t="s">
        <v>98</v>
      </c>
      <c r="H140" s="3">
        <v>7.0217000000000001</v>
      </c>
      <c r="I140" s="3">
        <v>1011.1248000000001</v>
      </c>
      <c r="J140" s="2">
        <f t="shared" si="2"/>
        <v>0</v>
      </c>
      <c r="K140" s="5">
        <f t="shared" si="3"/>
        <v>0</v>
      </c>
      <c r="L140" s="1">
        <v>0</v>
      </c>
      <c r="M140" s="1">
        <v>0</v>
      </c>
      <c r="N140" s="8"/>
      <c r="O140" s="8"/>
      <c r="P140" s="8">
        <f t="shared" si="16"/>
        <v>0</v>
      </c>
      <c r="Q140" s="1">
        <v>0</v>
      </c>
      <c r="R140" s="1">
        <v>0</v>
      </c>
      <c r="S140" s="7">
        <v>0</v>
      </c>
      <c r="T140" s="1">
        <v>0.01</v>
      </c>
      <c r="U140" s="1">
        <v>0</v>
      </c>
      <c r="V140" s="7">
        <v>0</v>
      </c>
      <c r="W140" s="1">
        <v>0</v>
      </c>
      <c r="X140" s="20">
        <v>7.02</v>
      </c>
      <c r="Y140" s="3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1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 x14ac:dyDescent="0.2">
      <c r="A141" s="1">
        <v>27</v>
      </c>
      <c r="B141" s="1" t="s">
        <v>235</v>
      </c>
      <c r="C141" s="1">
        <v>6</v>
      </c>
      <c r="D141" s="1">
        <v>162</v>
      </c>
      <c r="E141" s="1" t="s">
        <v>65</v>
      </c>
      <c r="F141" s="1">
        <v>1</v>
      </c>
      <c r="G141" s="1" t="s">
        <v>98</v>
      </c>
      <c r="H141" s="3">
        <v>9.4879999999999995</v>
      </c>
      <c r="I141" s="3">
        <v>56.927999999999997</v>
      </c>
      <c r="J141" s="2">
        <f t="shared" si="2"/>
        <v>0</v>
      </c>
      <c r="K141" s="5">
        <f t="shared" si="3"/>
        <v>0</v>
      </c>
      <c r="L141" s="1">
        <v>0</v>
      </c>
      <c r="M141" s="1">
        <v>0</v>
      </c>
      <c r="N141" s="8"/>
      <c r="O141" s="8"/>
      <c r="P141" s="8">
        <f t="shared" si="16"/>
        <v>0</v>
      </c>
      <c r="Q141" s="1">
        <v>0</v>
      </c>
      <c r="R141" s="1">
        <v>0</v>
      </c>
      <c r="S141" s="7">
        <v>0</v>
      </c>
      <c r="T141" s="1">
        <v>0</v>
      </c>
      <c r="U141" s="1">
        <v>0</v>
      </c>
      <c r="V141" s="8">
        <f t="shared" ref="V141:V162" si="17">T141*0.8-U141</f>
        <v>0</v>
      </c>
      <c r="W141" s="1">
        <v>0</v>
      </c>
      <c r="X141" s="20">
        <v>0</v>
      </c>
      <c r="Y141" s="3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 x14ac:dyDescent="0.2">
      <c r="A142" s="1">
        <v>235</v>
      </c>
      <c r="B142" s="1" t="s">
        <v>88</v>
      </c>
      <c r="C142" s="1">
        <v>12</v>
      </c>
      <c r="D142" s="1">
        <v>162</v>
      </c>
      <c r="E142" s="1" t="s">
        <v>65</v>
      </c>
      <c r="F142" s="1">
        <v>999</v>
      </c>
      <c r="G142" s="1" t="s">
        <v>68</v>
      </c>
      <c r="H142" s="3">
        <v>11.292</v>
      </c>
      <c r="I142" s="3">
        <v>135.50399999999999</v>
      </c>
      <c r="J142" s="2">
        <f t="shared" si="2"/>
        <v>0</v>
      </c>
      <c r="K142" s="5">
        <f t="shared" si="3"/>
        <v>0</v>
      </c>
      <c r="L142" s="1">
        <v>0</v>
      </c>
      <c r="M142" s="1">
        <v>0</v>
      </c>
      <c r="N142" s="8"/>
      <c r="O142" s="8"/>
      <c r="P142" s="8">
        <f t="shared" si="16"/>
        <v>0</v>
      </c>
      <c r="Q142" s="1">
        <v>0</v>
      </c>
      <c r="R142" s="1">
        <v>0</v>
      </c>
      <c r="S142" s="7">
        <v>0</v>
      </c>
      <c r="T142" s="1">
        <v>0</v>
      </c>
      <c r="U142" s="1">
        <v>0</v>
      </c>
      <c r="V142" s="8">
        <f t="shared" si="17"/>
        <v>0</v>
      </c>
      <c r="W142" s="1">
        <v>0</v>
      </c>
      <c r="X142" s="20">
        <v>0</v>
      </c>
      <c r="Y142" s="3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 x14ac:dyDescent="0.2">
      <c r="A143" s="1">
        <v>298</v>
      </c>
      <c r="B143" s="1" t="s">
        <v>230</v>
      </c>
      <c r="C143" s="1">
        <v>144</v>
      </c>
      <c r="D143" s="1">
        <v>162</v>
      </c>
      <c r="E143" s="1" t="s">
        <v>65</v>
      </c>
      <c r="F143" s="1">
        <v>1</v>
      </c>
      <c r="G143" s="1" t="s">
        <v>98</v>
      </c>
      <c r="H143" s="3">
        <v>12.089</v>
      </c>
      <c r="I143" s="3">
        <v>1740.816</v>
      </c>
      <c r="J143" s="2">
        <f t="shared" si="2"/>
        <v>0</v>
      </c>
      <c r="K143" s="5">
        <f t="shared" si="3"/>
        <v>0</v>
      </c>
      <c r="L143" s="1">
        <v>0</v>
      </c>
      <c r="M143" s="1">
        <v>0</v>
      </c>
      <c r="N143" s="8"/>
      <c r="O143" s="8"/>
      <c r="P143" s="8">
        <f t="shared" si="16"/>
        <v>0</v>
      </c>
      <c r="Q143" s="1">
        <v>0</v>
      </c>
      <c r="R143" s="1">
        <v>0</v>
      </c>
      <c r="S143" s="7">
        <v>0</v>
      </c>
      <c r="T143" s="1">
        <v>0</v>
      </c>
      <c r="U143" s="1">
        <v>0</v>
      </c>
      <c r="V143" s="8">
        <f t="shared" si="17"/>
        <v>0</v>
      </c>
      <c r="W143" s="1">
        <v>0</v>
      </c>
      <c r="X143" s="20">
        <v>0</v>
      </c>
      <c r="Y143" s="3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 x14ac:dyDescent="0.2">
      <c r="A144" s="1">
        <v>319</v>
      </c>
      <c r="B144" s="1" t="s">
        <v>223</v>
      </c>
      <c r="C144" s="1">
        <v>144</v>
      </c>
      <c r="D144" s="1">
        <v>162</v>
      </c>
      <c r="E144" s="1" t="s">
        <v>65</v>
      </c>
      <c r="F144" s="1">
        <v>1</v>
      </c>
      <c r="G144" s="1" t="s">
        <v>98</v>
      </c>
      <c r="H144" s="3">
        <v>14.447699999999999</v>
      </c>
      <c r="I144" s="3">
        <v>2080.4688000000001</v>
      </c>
      <c r="J144" s="2">
        <f t="shared" si="2"/>
        <v>0</v>
      </c>
      <c r="K144" s="5">
        <f t="shared" si="3"/>
        <v>0</v>
      </c>
      <c r="L144" s="1">
        <v>0</v>
      </c>
      <c r="M144" s="1">
        <v>0</v>
      </c>
      <c r="N144" s="8"/>
      <c r="O144" s="8"/>
      <c r="P144" s="8">
        <f t="shared" si="16"/>
        <v>0</v>
      </c>
      <c r="Q144" s="1">
        <v>0</v>
      </c>
      <c r="R144" s="1">
        <v>0</v>
      </c>
      <c r="S144" s="7">
        <v>0</v>
      </c>
      <c r="T144" s="1">
        <v>0</v>
      </c>
      <c r="U144" s="1">
        <v>0</v>
      </c>
      <c r="V144" s="8">
        <f t="shared" si="17"/>
        <v>0</v>
      </c>
      <c r="W144" s="1">
        <v>0</v>
      </c>
      <c r="X144" s="20">
        <v>0</v>
      </c>
      <c r="Y144" s="3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 x14ac:dyDescent="0.2">
      <c r="A145" s="1">
        <v>418</v>
      </c>
      <c r="B145" s="1" t="s">
        <v>83</v>
      </c>
      <c r="C145" s="1">
        <v>24</v>
      </c>
      <c r="D145" s="1">
        <v>162</v>
      </c>
      <c r="E145" s="1" t="s">
        <v>65</v>
      </c>
      <c r="F145" s="1">
        <v>162</v>
      </c>
      <c r="G145" s="1" t="s">
        <v>84</v>
      </c>
      <c r="H145" s="3">
        <v>0</v>
      </c>
      <c r="I145" s="3">
        <v>0</v>
      </c>
      <c r="J145" s="2">
        <f t="shared" si="2"/>
        <v>0</v>
      </c>
      <c r="K145" s="5">
        <f t="shared" si="3"/>
        <v>0</v>
      </c>
      <c r="L145" s="1">
        <v>0</v>
      </c>
      <c r="M145" s="1">
        <v>0</v>
      </c>
      <c r="N145" s="8"/>
      <c r="O145" s="8"/>
      <c r="P145" s="8">
        <f t="shared" si="16"/>
        <v>0</v>
      </c>
      <c r="Q145" s="1">
        <v>0</v>
      </c>
      <c r="R145" s="1">
        <v>0</v>
      </c>
      <c r="S145" s="7">
        <v>0</v>
      </c>
      <c r="T145" s="1">
        <v>0</v>
      </c>
      <c r="U145" s="1">
        <v>0</v>
      </c>
      <c r="V145" s="8">
        <f t="shared" si="17"/>
        <v>0</v>
      </c>
      <c r="W145" s="1">
        <v>0</v>
      </c>
      <c r="X145" s="20">
        <v>0</v>
      </c>
      <c r="Y145" s="3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 x14ac:dyDescent="0.2">
      <c r="A146" s="1">
        <v>419</v>
      </c>
      <c r="B146" s="1" t="s">
        <v>225</v>
      </c>
      <c r="C146" s="1">
        <v>288</v>
      </c>
      <c r="D146" s="1">
        <v>162</v>
      </c>
      <c r="E146" s="1" t="s">
        <v>65</v>
      </c>
      <c r="F146" s="1">
        <v>1</v>
      </c>
      <c r="G146" s="1" t="s">
        <v>98</v>
      </c>
      <c r="H146" s="3">
        <v>5.6608000000000001</v>
      </c>
      <c r="I146" s="3">
        <v>1630.3104000000001</v>
      </c>
      <c r="J146" s="2">
        <f t="shared" si="2"/>
        <v>0</v>
      </c>
      <c r="K146" s="5">
        <f t="shared" si="3"/>
        <v>0</v>
      </c>
      <c r="L146" s="1">
        <v>0</v>
      </c>
      <c r="M146" s="1">
        <v>0</v>
      </c>
      <c r="N146" s="8"/>
      <c r="O146" s="8"/>
      <c r="P146" s="8">
        <f t="shared" si="16"/>
        <v>0</v>
      </c>
      <c r="Q146" s="1">
        <v>0</v>
      </c>
      <c r="R146" s="1">
        <v>0</v>
      </c>
      <c r="S146" s="7">
        <v>0</v>
      </c>
      <c r="T146" s="1">
        <v>0</v>
      </c>
      <c r="U146" s="1">
        <v>0</v>
      </c>
      <c r="V146" s="8">
        <f t="shared" si="17"/>
        <v>0</v>
      </c>
      <c r="W146" s="1">
        <v>0</v>
      </c>
      <c r="X146" s="20">
        <v>0</v>
      </c>
      <c r="Y146" s="3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 x14ac:dyDescent="0.2">
      <c r="A147" s="1">
        <v>467</v>
      </c>
      <c r="B147" s="1" t="s">
        <v>141</v>
      </c>
      <c r="C147" s="1">
        <v>12</v>
      </c>
      <c r="D147" s="1">
        <v>162</v>
      </c>
      <c r="E147" s="1" t="s">
        <v>65</v>
      </c>
      <c r="F147" s="1">
        <v>28</v>
      </c>
      <c r="G147" s="1" t="s">
        <v>133</v>
      </c>
      <c r="H147" s="3">
        <v>64.226299999999995</v>
      </c>
      <c r="I147" s="3">
        <v>770.71559999999999</v>
      </c>
      <c r="J147" s="2">
        <f t="shared" si="2"/>
        <v>0</v>
      </c>
      <c r="K147" s="5">
        <f t="shared" si="3"/>
        <v>0</v>
      </c>
      <c r="L147" s="1">
        <v>0</v>
      </c>
      <c r="M147" s="1">
        <v>0</v>
      </c>
      <c r="N147" s="8"/>
      <c r="O147" s="8"/>
      <c r="P147" s="8">
        <f t="shared" si="16"/>
        <v>0</v>
      </c>
      <c r="Q147" s="1">
        <v>0</v>
      </c>
      <c r="R147" s="1">
        <v>0</v>
      </c>
      <c r="S147" s="7">
        <v>0</v>
      </c>
      <c r="T147" s="1">
        <v>0</v>
      </c>
      <c r="U147" s="1">
        <v>0</v>
      </c>
      <c r="V147" s="8">
        <f t="shared" si="17"/>
        <v>0</v>
      </c>
      <c r="W147" s="1">
        <v>0</v>
      </c>
      <c r="X147" s="20">
        <v>0</v>
      </c>
      <c r="Y147" s="3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</row>
    <row r="148" spans="1:65" x14ac:dyDescent="0.2">
      <c r="A148" s="1">
        <v>486</v>
      </c>
      <c r="B148" s="1" t="s">
        <v>228</v>
      </c>
      <c r="C148" s="1">
        <v>1</v>
      </c>
      <c r="D148" s="1">
        <v>162</v>
      </c>
      <c r="E148" s="1" t="s">
        <v>65</v>
      </c>
      <c r="F148" s="1">
        <v>1</v>
      </c>
      <c r="G148" s="1" t="s">
        <v>98</v>
      </c>
      <c r="H148" s="3">
        <v>14.447800000000001</v>
      </c>
      <c r="I148" s="3">
        <v>14.447800000000001</v>
      </c>
      <c r="J148" s="2">
        <f t="shared" si="2"/>
        <v>0</v>
      </c>
      <c r="K148" s="5">
        <f t="shared" si="3"/>
        <v>0</v>
      </c>
      <c r="L148" s="1">
        <v>0</v>
      </c>
      <c r="M148" s="1">
        <v>0</v>
      </c>
      <c r="N148" s="8"/>
      <c r="O148" s="8"/>
      <c r="P148" s="8">
        <f t="shared" si="16"/>
        <v>0</v>
      </c>
      <c r="Q148" s="1">
        <v>0</v>
      </c>
      <c r="R148" s="1">
        <v>0</v>
      </c>
      <c r="S148" s="7">
        <v>0</v>
      </c>
      <c r="T148" s="1">
        <v>0</v>
      </c>
      <c r="U148" s="1">
        <v>0</v>
      </c>
      <c r="V148" s="8">
        <f t="shared" si="17"/>
        <v>0</v>
      </c>
      <c r="W148" s="1">
        <v>0</v>
      </c>
      <c r="X148" s="20">
        <v>0</v>
      </c>
      <c r="Y148" s="3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 x14ac:dyDescent="0.2">
      <c r="A149" s="1">
        <v>487</v>
      </c>
      <c r="B149" s="1" t="s">
        <v>229</v>
      </c>
      <c r="C149" s="1">
        <v>1</v>
      </c>
      <c r="D149" s="1">
        <v>162</v>
      </c>
      <c r="E149" s="1" t="s">
        <v>65</v>
      </c>
      <c r="F149" s="1">
        <v>1</v>
      </c>
      <c r="G149" s="1" t="s">
        <v>98</v>
      </c>
      <c r="H149" s="3">
        <v>20.148</v>
      </c>
      <c r="I149" s="3">
        <v>20.148</v>
      </c>
      <c r="J149" s="2">
        <f t="shared" si="2"/>
        <v>0</v>
      </c>
      <c r="K149" s="5">
        <f t="shared" si="3"/>
        <v>0</v>
      </c>
      <c r="L149" s="1">
        <v>0</v>
      </c>
      <c r="M149" s="1">
        <v>0</v>
      </c>
      <c r="N149" s="8"/>
      <c r="O149" s="8"/>
      <c r="P149" s="8">
        <f t="shared" si="16"/>
        <v>0</v>
      </c>
      <c r="Q149" s="1">
        <v>0</v>
      </c>
      <c r="R149" s="1">
        <v>0</v>
      </c>
      <c r="S149" s="7">
        <v>0</v>
      </c>
      <c r="T149" s="1">
        <v>0</v>
      </c>
      <c r="U149" s="1">
        <v>0</v>
      </c>
      <c r="V149" s="8">
        <f t="shared" si="17"/>
        <v>0</v>
      </c>
      <c r="W149" s="1">
        <v>0</v>
      </c>
      <c r="X149" s="20">
        <v>0</v>
      </c>
      <c r="Y149" s="3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 x14ac:dyDescent="0.2">
      <c r="A150" s="1">
        <v>488</v>
      </c>
      <c r="B150" s="1" t="s">
        <v>231</v>
      </c>
      <c r="C150" s="1">
        <v>1</v>
      </c>
      <c r="D150" s="1">
        <v>162</v>
      </c>
      <c r="E150" s="1" t="s">
        <v>65</v>
      </c>
      <c r="F150" s="1">
        <v>1</v>
      </c>
      <c r="G150" s="1" t="s">
        <v>98</v>
      </c>
      <c r="H150" s="3">
        <v>20.148</v>
      </c>
      <c r="I150" s="3">
        <v>20.148</v>
      </c>
      <c r="J150" s="2">
        <f t="shared" si="2"/>
        <v>0</v>
      </c>
      <c r="K150" s="5">
        <f t="shared" si="3"/>
        <v>0</v>
      </c>
      <c r="L150" s="1">
        <v>0</v>
      </c>
      <c r="M150" s="1">
        <v>0</v>
      </c>
      <c r="N150" s="8"/>
      <c r="O150" s="8"/>
      <c r="P150" s="8">
        <f t="shared" si="16"/>
        <v>0</v>
      </c>
      <c r="Q150" s="1">
        <v>0</v>
      </c>
      <c r="R150" s="1">
        <v>0</v>
      </c>
      <c r="S150" s="7">
        <v>0</v>
      </c>
      <c r="T150" s="1">
        <v>0</v>
      </c>
      <c r="U150" s="1">
        <v>0</v>
      </c>
      <c r="V150" s="8">
        <f t="shared" si="17"/>
        <v>0</v>
      </c>
      <c r="W150" s="1">
        <v>0</v>
      </c>
      <c r="X150" s="20">
        <v>0</v>
      </c>
      <c r="Y150" s="3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 x14ac:dyDescent="0.2">
      <c r="A151" s="1">
        <v>489</v>
      </c>
      <c r="B151" s="1" t="s">
        <v>234</v>
      </c>
      <c r="C151" s="1">
        <v>1</v>
      </c>
      <c r="D151" s="1">
        <v>162</v>
      </c>
      <c r="E151" s="1" t="s">
        <v>65</v>
      </c>
      <c r="F151" s="1">
        <v>1</v>
      </c>
      <c r="G151" s="1" t="s">
        <v>98</v>
      </c>
      <c r="H151" s="3">
        <v>20.148</v>
      </c>
      <c r="I151" s="3">
        <v>20.148</v>
      </c>
      <c r="J151" s="2">
        <f t="shared" si="2"/>
        <v>0</v>
      </c>
      <c r="K151" s="5">
        <f t="shared" si="3"/>
        <v>0</v>
      </c>
      <c r="L151" s="1">
        <v>0</v>
      </c>
      <c r="M151" s="1">
        <v>0</v>
      </c>
      <c r="N151" s="8"/>
      <c r="O151" s="8"/>
      <c r="P151" s="8">
        <f t="shared" si="16"/>
        <v>0</v>
      </c>
      <c r="Q151" s="1">
        <v>0</v>
      </c>
      <c r="R151" s="1">
        <v>0</v>
      </c>
      <c r="S151" s="7">
        <v>0</v>
      </c>
      <c r="T151" s="1">
        <v>0</v>
      </c>
      <c r="U151" s="1">
        <v>0</v>
      </c>
      <c r="V151" s="8">
        <f t="shared" si="17"/>
        <v>0</v>
      </c>
      <c r="W151" s="1">
        <v>0</v>
      </c>
      <c r="X151" s="20">
        <v>0</v>
      </c>
      <c r="Y151" s="3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</row>
    <row r="152" spans="1:65" x14ac:dyDescent="0.2">
      <c r="A152" s="1">
        <v>507</v>
      </c>
      <c r="B152" s="1" t="s">
        <v>100</v>
      </c>
      <c r="C152" s="1">
        <v>32</v>
      </c>
      <c r="D152" s="1">
        <v>162</v>
      </c>
      <c r="E152" s="1" t="s">
        <v>65</v>
      </c>
      <c r="F152" s="1">
        <v>1</v>
      </c>
      <c r="G152" s="1" t="s">
        <v>98</v>
      </c>
      <c r="H152" s="3">
        <v>101.25</v>
      </c>
      <c r="I152" s="3">
        <v>3240</v>
      </c>
      <c r="J152" s="2">
        <f t="shared" si="2"/>
        <v>0</v>
      </c>
      <c r="K152" s="5">
        <f t="shared" si="3"/>
        <v>0</v>
      </c>
      <c r="L152" s="1">
        <v>0</v>
      </c>
      <c r="M152" s="1">
        <v>0</v>
      </c>
      <c r="N152" s="8"/>
      <c r="O152" s="8"/>
      <c r="P152" s="8">
        <f t="shared" si="16"/>
        <v>0</v>
      </c>
      <c r="Q152" s="1">
        <v>0</v>
      </c>
      <c r="R152" s="1">
        <v>0</v>
      </c>
      <c r="S152" s="7">
        <v>0</v>
      </c>
      <c r="T152" s="1">
        <v>0</v>
      </c>
      <c r="U152" s="1">
        <v>0</v>
      </c>
      <c r="V152" s="8">
        <f t="shared" si="17"/>
        <v>0</v>
      </c>
      <c r="W152" s="1">
        <v>0</v>
      </c>
      <c r="X152" s="20">
        <v>0</v>
      </c>
      <c r="Y152" s="3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 x14ac:dyDescent="0.2">
      <c r="A153" s="1">
        <v>6005</v>
      </c>
      <c r="B153" s="1" t="s">
        <v>251</v>
      </c>
      <c r="C153" s="1">
        <v>16</v>
      </c>
      <c r="D153" s="1">
        <v>162</v>
      </c>
      <c r="E153" s="1" t="s">
        <v>65</v>
      </c>
      <c r="F153" s="1">
        <v>999</v>
      </c>
      <c r="G153" s="1" t="s">
        <v>68</v>
      </c>
      <c r="H153" s="3">
        <v>18.646899999999999</v>
      </c>
      <c r="I153" s="3">
        <v>298.35039999999998</v>
      </c>
      <c r="J153" s="2">
        <f t="shared" si="2"/>
        <v>0</v>
      </c>
      <c r="K153" s="5">
        <f t="shared" si="3"/>
        <v>0</v>
      </c>
      <c r="L153" s="1">
        <v>0</v>
      </c>
      <c r="M153" s="1">
        <v>0</v>
      </c>
      <c r="N153" s="8"/>
      <c r="O153" s="8"/>
      <c r="P153" s="8">
        <f t="shared" si="16"/>
        <v>0</v>
      </c>
      <c r="Q153" s="1">
        <v>0</v>
      </c>
      <c r="R153" s="1">
        <v>0</v>
      </c>
      <c r="S153" s="7">
        <v>0</v>
      </c>
      <c r="T153" s="1">
        <v>0</v>
      </c>
      <c r="U153" s="1">
        <v>0</v>
      </c>
      <c r="V153" s="8">
        <f t="shared" si="17"/>
        <v>0</v>
      </c>
      <c r="W153" s="1">
        <v>0</v>
      </c>
      <c r="X153" s="20">
        <v>0</v>
      </c>
      <c r="Y153" s="3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 x14ac:dyDescent="0.2">
      <c r="A154" s="1">
        <v>6006</v>
      </c>
      <c r="B154" s="1" t="s">
        <v>132</v>
      </c>
      <c r="C154" s="1">
        <v>12</v>
      </c>
      <c r="D154" s="1">
        <v>162</v>
      </c>
      <c r="E154" s="1" t="s">
        <v>65</v>
      </c>
      <c r="F154" s="1">
        <v>28</v>
      </c>
      <c r="G154" s="1" t="s">
        <v>133</v>
      </c>
      <c r="H154" s="3">
        <v>31.5059</v>
      </c>
      <c r="I154" s="3">
        <v>378.07080000000002</v>
      </c>
      <c r="J154" s="2">
        <f t="shared" si="2"/>
        <v>0</v>
      </c>
      <c r="K154" s="5">
        <f t="shared" si="3"/>
        <v>0</v>
      </c>
      <c r="L154" s="1">
        <v>0</v>
      </c>
      <c r="M154" s="1">
        <v>0</v>
      </c>
      <c r="N154" s="8"/>
      <c r="O154" s="8"/>
      <c r="P154" s="8">
        <f t="shared" si="16"/>
        <v>0</v>
      </c>
      <c r="Q154" s="1">
        <v>0</v>
      </c>
      <c r="R154" s="1">
        <v>0</v>
      </c>
      <c r="S154" s="7">
        <v>0</v>
      </c>
      <c r="T154" s="1">
        <v>0</v>
      </c>
      <c r="U154" s="1">
        <v>0</v>
      </c>
      <c r="V154" s="8">
        <f t="shared" si="17"/>
        <v>0</v>
      </c>
      <c r="W154" s="1">
        <v>0</v>
      </c>
      <c r="X154" s="20">
        <v>0</v>
      </c>
      <c r="Y154" s="3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 x14ac:dyDescent="0.2">
      <c r="A155" s="1">
        <v>6007</v>
      </c>
      <c r="B155" s="1" t="s">
        <v>135</v>
      </c>
      <c r="C155" s="1">
        <v>8</v>
      </c>
      <c r="D155" s="1">
        <v>162</v>
      </c>
      <c r="E155" s="1" t="s">
        <v>65</v>
      </c>
      <c r="F155" s="1">
        <v>28</v>
      </c>
      <c r="G155" s="1" t="s">
        <v>133</v>
      </c>
      <c r="H155" s="3">
        <v>52.537999999999997</v>
      </c>
      <c r="I155" s="3">
        <v>420.30399999999997</v>
      </c>
      <c r="J155" s="2">
        <f t="shared" si="2"/>
        <v>0</v>
      </c>
      <c r="K155" s="5">
        <f t="shared" si="3"/>
        <v>0</v>
      </c>
      <c r="L155" s="1">
        <v>0</v>
      </c>
      <c r="M155" s="1">
        <v>0</v>
      </c>
      <c r="N155" s="8"/>
      <c r="O155" s="8"/>
      <c r="P155" s="8">
        <f t="shared" si="16"/>
        <v>0</v>
      </c>
      <c r="Q155" s="1">
        <v>0</v>
      </c>
      <c r="R155" s="1">
        <v>0</v>
      </c>
      <c r="S155" s="7">
        <v>0</v>
      </c>
      <c r="T155" s="1">
        <v>0</v>
      </c>
      <c r="U155" s="1">
        <v>0</v>
      </c>
      <c r="V155" s="8">
        <f t="shared" si="17"/>
        <v>0</v>
      </c>
      <c r="W155" s="1">
        <v>0</v>
      </c>
      <c r="X155" s="20">
        <v>0</v>
      </c>
      <c r="Y155" s="3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 x14ac:dyDescent="0.2">
      <c r="A156" s="1">
        <v>6014</v>
      </c>
      <c r="B156" s="1" t="s">
        <v>252</v>
      </c>
      <c r="C156" s="1">
        <v>16</v>
      </c>
      <c r="D156" s="1">
        <v>162</v>
      </c>
      <c r="E156" s="1" t="s">
        <v>65</v>
      </c>
      <c r="F156" s="1">
        <v>999</v>
      </c>
      <c r="G156" s="1" t="s">
        <v>68</v>
      </c>
      <c r="H156" s="3">
        <v>99.843199999999996</v>
      </c>
      <c r="I156" s="3">
        <v>1597.4911999999999</v>
      </c>
      <c r="J156" s="2">
        <f t="shared" si="2"/>
        <v>0</v>
      </c>
      <c r="K156" s="5">
        <f t="shared" si="3"/>
        <v>0</v>
      </c>
      <c r="L156" s="1">
        <v>0</v>
      </c>
      <c r="M156" s="1">
        <v>0</v>
      </c>
      <c r="N156" s="8"/>
      <c r="O156" s="8"/>
      <c r="P156" s="8">
        <f t="shared" si="16"/>
        <v>0</v>
      </c>
      <c r="Q156" s="1">
        <v>0</v>
      </c>
      <c r="R156" s="1">
        <v>0</v>
      </c>
      <c r="S156" s="7">
        <v>0</v>
      </c>
      <c r="T156" s="1">
        <v>0</v>
      </c>
      <c r="U156" s="1">
        <v>0</v>
      </c>
      <c r="V156" s="8">
        <f t="shared" si="17"/>
        <v>0</v>
      </c>
      <c r="W156" s="1">
        <v>0</v>
      </c>
      <c r="X156" s="20">
        <v>0</v>
      </c>
      <c r="Y156" s="3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 x14ac:dyDescent="0.2">
      <c r="A157" s="1">
        <v>6023</v>
      </c>
      <c r="B157" s="1" t="s">
        <v>208</v>
      </c>
      <c r="C157" s="1">
        <v>12</v>
      </c>
      <c r="D157" s="1">
        <v>162</v>
      </c>
      <c r="E157" s="1" t="s">
        <v>65</v>
      </c>
      <c r="F157" s="1">
        <v>123</v>
      </c>
      <c r="G157" s="1" t="s">
        <v>138</v>
      </c>
      <c r="H157" s="3">
        <v>55.164999999999999</v>
      </c>
      <c r="I157" s="3">
        <v>661.98</v>
      </c>
      <c r="J157" s="2">
        <f t="shared" si="2"/>
        <v>0</v>
      </c>
      <c r="K157" s="5">
        <f t="shared" si="3"/>
        <v>0</v>
      </c>
      <c r="L157" s="1">
        <v>0</v>
      </c>
      <c r="M157" s="1">
        <v>0</v>
      </c>
      <c r="N157" s="8"/>
      <c r="O157" s="8"/>
      <c r="P157" s="8">
        <f t="shared" si="16"/>
        <v>0</v>
      </c>
      <c r="Q157" s="1">
        <v>0</v>
      </c>
      <c r="R157" s="1">
        <v>0</v>
      </c>
      <c r="S157" s="7">
        <v>0</v>
      </c>
      <c r="T157" s="1">
        <v>0</v>
      </c>
      <c r="U157" s="1">
        <v>0</v>
      </c>
      <c r="V157" s="8">
        <f t="shared" si="17"/>
        <v>0</v>
      </c>
      <c r="W157" s="1">
        <v>0</v>
      </c>
      <c r="X157" s="20">
        <v>0</v>
      </c>
      <c r="Y157" s="3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 x14ac:dyDescent="0.2">
      <c r="A158" s="1">
        <v>6024</v>
      </c>
      <c r="B158" s="1" t="s">
        <v>253</v>
      </c>
      <c r="C158" s="1">
        <v>12</v>
      </c>
      <c r="D158" s="1">
        <v>162</v>
      </c>
      <c r="E158" s="1" t="s">
        <v>65</v>
      </c>
      <c r="F158" s="1">
        <v>999</v>
      </c>
      <c r="G158" s="1" t="s">
        <v>68</v>
      </c>
      <c r="H158" s="3">
        <v>22.547999999999998</v>
      </c>
      <c r="I158" s="3">
        <v>270.57600000000002</v>
      </c>
      <c r="J158" s="2">
        <f t="shared" si="2"/>
        <v>0</v>
      </c>
      <c r="K158" s="5">
        <f t="shared" si="3"/>
        <v>0</v>
      </c>
      <c r="L158" s="1">
        <v>0</v>
      </c>
      <c r="M158" s="1">
        <v>0</v>
      </c>
      <c r="N158" s="8"/>
      <c r="O158" s="8"/>
      <c r="P158" s="8">
        <f t="shared" si="16"/>
        <v>0</v>
      </c>
      <c r="Q158" s="1">
        <v>0</v>
      </c>
      <c r="R158" s="1">
        <v>0</v>
      </c>
      <c r="S158" s="7">
        <v>0</v>
      </c>
      <c r="T158" s="1">
        <v>0</v>
      </c>
      <c r="U158" s="1">
        <v>0</v>
      </c>
      <c r="V158" s="8">
        <f t="shared" si="17"/>
        <v>0</v>
      </c>
      <c r="W158" s="1">
        <v>0</v>
      </c>
      <c r="X158" s="20">
        <v>0</v>
      </c>
      <c r="Y158" s="3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 x14ac:dyDescent="0.2">
      <c r="A159" s="1">
        <v>6025</v>
      </c>
      <c r="B159" s="1" t="s">
        <v>254</v>
      </c>
      <c r="C159" s="1">
        <v>144</v>
      </c>
      <c r="D159" s="1">
        <v>162</v>
      </c>
      <c r="E159" s="1" t="s">
        <v>65</v>
      </c>
      <c r="F159" s="1">
        <v>999</v>
      </c>
      <c r="G159" s="1" t="s">
        <v>68</v>
      </c>
      <c r="H159" s="3">
        <v>6.5738000000000003</v>
      </c>
      <c r="I159" s="3">
        <v>946.62720000000002</v>
      </c>
      <c r="J159" s="2">
        <f t="shared" si="2"/>
        <v>0</v>
      </c>
      <c r="K159" s="5">
        <f t="shared" si="3"/>
        <v>0</v>
      </c>
      <c r="L159" s="1">
        <v>0</v>
      </c>
      <c r="M159" s="1">
        <v>0</v>
      </c>
      <c r="N159" s="8"/>
      <c r="O159" s="8"/>
      <c r="P159" s="8">
        <f t="shared" si="16"/>
        <v>0</v>
      </c>
      <c r="Q159" s="1">
        <v>0</v>
      </c>
      <c r="R159" s="1">
        <v>0</v>
      </c>
      <c r="S159" s="7">
        <v>0</v>
      </c>
      <c r="T159" s="1">
        <v>0</v>
      </c>
      <c r="U159" s="1">
        <v>0</v>
      </c>
      <c r="V159" s="8">
        <f t="shared" si="17"/>
        <v>0</v>
      </c>
      <c r="W159" s="1">
        <v>0</v>
      </c>
      <c r="X159" s="20">
        <v>0</v>
      </c>
      <c r="Y159" s="3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 x14ac:dyDescent="0.2">
      <c r="A160" s="1">
        <v>6028</v>
      </c>
      <c r="B160" s="1">
        <v>6028</v>
      </c>
      <c r="C160" s="1">
        <v>20</v>
      </c>
      <c r="D160" s="1">
        <v>162</v>
      </c>
      <c r="E160" s="1" t="s">
        <v>65</v>
      </c>
      <c r="F160" s="1">
        <v>999</v>
      </c>
      <c r="G160" s="1" t="s">
        <v>68</v>
      </c>
      <c r="H160" s="3">
        <v>28.557200000000002</v>
      </c>
      <c r="I160" s="3">
        <v>571.14400000000001</v>
      </c>
      <c r="J160" s="2">
        <f t="shared" si="2"/>
        <v>0</v>
      </c>
      <c r="K160" s="5">
        <f t="shared" si="3"/>
        <v>0</v>
      </c>
      <c r="L160" s="1">
        <v>0</v>
      </c>
      <c r="M160" s="1">
        <v>0</v>
      </c>
      <c r="N160" s="8"/>
      <c r="O160" s="8"/>
      <c r="P160" s="8">
        <f t="shared" si="16"/>
        <v>0</v>
      </c>
      <c r="Q160" s="1">
        <v>0</v>
      </c>
      <c r="R160" s="1">
        <v>0</v>
      </c>
      <c r="S160" s="7">
        <v>0</v>
      </c>
      <c r="T160" s="1">
        <v>0</v>
      </c>
      <c r="U160" s="1">
        <v>0</v>
      </c>
      <c r="V160" s="8">
        <f t="shared" si="17"/>
        <v>0</v>
      </c>
      <c r="W160" s="1">
        <v>0</v>
      </c>
      <c r="X160" s="20">
        <v>0</v>
      </c>
      <c r="Y160" s="3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1:65" x14ac:dyDescent="0.2">
      <c r="A161" s="1">
        <v>6037</v>
      </c>
      <c r="B161" s="1" t="s">
        <v>256</v>
      </c>
      <c r="C161" s="1">
        <v>12</v>
      </c>
      <c r="D161" s="1">
        <v>162</v>
      </c>
      <c r="E161" s="1" t="s">
        <v>65</v>
      </c>
      <c r="F161" s="1">
        <v>558</v>
      </c>
      <c r="G161" s="1" t="s">
        <v>74</v>
      </c>
      <c r="H161" s="3">
        <v>40.905000000000001</v>
      </c>
      <c r="I161" s="3">
        <v>490.86</v>
      </c>
      <c r="J161" s="2">
        <f t="shared" si="2"/>
        <v>0</v>
      </c>
      <c r="K161" s="5">
        <f t="shared" si="3"/>
        <v>0</v>
      </c>
      <c r="L161" s="1">
        <v>0</v>
      </c>
      <c r="M161" s="1">
        <v>0</v>
      </c>
      <c r="N161" s="8"/>
      <c r="O161" s="8"/>
      <c r="P161" s="8">
        <f t="shared" si="16"/>
        <v>0</v>
      </c>
      <c r="Q161" s="1">
        <v>0</v>
      </c>
      <c r="R161" s="1">
        <v>0</v>
      </c>
      <c r="S161" s="7">
        <v>0</v>
      </c>
      <c r="T161" s="1">
        <v>0</v>
      </c>
      <c r="U161" s="1">
        <v>0</v>
      </c>
      <c r="V161" s="8">
        <f t="shared" si="17"/>
        <v>0</v>
      </c>
      <c r="W161" s="1">
        <v>0</v>
      </c>
      <c r="X161" s="20">
        <v>0</v>
      </c>
      <c r="Y161" s="3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1:65" x14ac:dyDescent="0.2">
      <c r="A162" s="1">
        <v>6039</v>
      </c>
      <c r="B162" s="1" t="s">
        <v>257</v>
      </c>
      <c r="C162" s="1">
        <v>12</v>
      </c>
      <c r="D162" s="1">
        <v>162</v>
      </c>
      <c r="E162" s="1" t="s">
        <v>65</v>
      </c>
      <c r="F162" s="1">
        <v>558</v>
      </c>
      <c r="G162" s="1" t="s">
        <v>74</v>
      </c>
      <c r="H162" s="3">
        <v>40.905000000000001</v>
      </c>
      <c r="I162" s="3">
        <v>490.86</v>
      </c>
      <c r="J162" s="2">
        <f t="shared" si="2"/>
        <v>0</v>
      </c>
      <c r="K162" s="5">
        <f t="shared" si="3"/>
        <v>0</v>
      </c>
      <c r="L162" s="1">
        <v>0</v>
      </c>
      <c r="M162" s="1">
        <v>0</v>
      </c>
      <c r="N162" s="8"/>
      <c r="O162" s="8"/>
      <c r="P162" s="8">
        <f t="shared" si="16"/>
        <v>0</v>
      </c>
      <c r="Q162" s="1">
        <v>0</v>
      </c>
      <c r="R162" s="1">
        <v>0</v>
      </c>
      <c r="S162" s="7">
        <v>0</v>
      </c>
      <c r="T162" s="1">
        <v>0</v>
      </c>
      <c r="U162" s="1">
        <v>0</v>
      </c>
      <c r="V162" s="8">
        <f t="shared" si="17"/>
        <v>0</v>
      </c>
      <c r="W162" s="1">
        <v>0</v>
      </c>
      <c r="X162" s="20">
        <v>0</v>
      </c>
      <c r="Y162" s="3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4" spans="1:65" x14ac:dyDescent="0.2">
      <c r="A164" s="1">
        <v>6046</v>
      </c>
      <c r="B164" s="1" t="s">
        <v>78</v>
      </c>
      <c r="C164" s="1">
        <v>24</v>
      </c>
      <c r="D164" s="1">
        <v>162</v>
      </c>
      <c r="E164" s="1" t="s">
        <v>65</v>
      </c>
      <c r="F164" s="1">
        <v>999</v>
      </c>
      <c r="G164" s="1" t="s">
        <v>68</v>
      </c>
      <c r="H164" s="3">
        <v>15.280799999999999</v>
      </c>
      <c r="I164" s="3">
        <v>366.73919999999998</v>
      </c>
      <c r="J164" s="2">
        <f t="shared" ref="J164:J284" si="18">K164*I164</f>
        <v>0</v>
      </c>
      <c r="K164" s="5">
        <f t="shared" ref="K164:K284" si="19">SUM(P164+S164+V164)</f>
        <v>0</v>
      </c>
      <c r="L164" s="1">
        <v>0</v>
      </c>
      <c r="M164" s="1">
        <v>0</v>
      </c>
      <c r="N164" s="8"/>
      <c r="O164" s="8"/>
      <c r="P164" s="8">
        <f t="shared" ref="P164:P188" si="20">L164*0.8-M164</f>
        <v>0</v>
      </c>
      <c r="Q164" s="1">
        <v>0</v>
      </c>
      <c r="R164" s="1">
        <v>0</v>
      </c>
      <c r="S164" s="7">
        <v>0</v>
      </c>
      <c r="T164" s="1">
        <v>0</v>
      </c>
      <c r="U164" s="1">
        <v>0</v>
      </c>
      <c r="V164" s="8">
        <f t="shared" ref="V164:V283" si="21">T164*0.8-U164</f>
        <v>0</v>
      </c>
      <c r="W164" s="1">
        <v>0</v>
      </c>
      <c r="X164" s="20">
        <v>0</v>
      </c>
      <c r="Y164" s="3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1:65" x14ac:dyDescent="0.2">
      <c r="A165" s="1">
        <v>6048</v>
      </c>
      <c r="B165" s="1" t="s">
        <v>258</v>
      </c>
      <c r="C165" s="1">
        <v>6</v>
      </c>
      <c r="D165" s="1">
        <v>162</v>
      </c>
      <c r="E165" s="1" t="s">
        <v>65</v>
      </c>
      <c r="F165" s="1">
        <v>999</v>
      </c>
      <c r="G165" s="1" t="s">
        <v>68</v>
      </c>
      <c r="H165" s="3">
        <v>104.77200000000001</v>
      </c>
      <c r="I165" s="3">
        <v>628.63199999999995</v>
      </c>
      <c r="J165" s="2">
        <f t="shared" si="18"/>
        <v>0</v>
      </c>
      <c r="K165" s="5">
        <f t="shared" si="19"/>
        <v>0</v>
      </c>
      <c r="L165" s="1">
        <v>0</v>
      </c>
      <c r="M165" s="1">
        <v>0</v>
      </c>
      <c r="N165" s="8"/>
      <c r="O165" s="8"/>
      <c r="P165" s="8">
        <f t="shared" si="20"/>
        <v>0</v>
      </c>
      <c r="Q165" s="1">
        <v>0</v>
      </c>
      <c r="R165" s="1">
        <v>0</v>
      </c>
      <c r="S165" s="7">
        <v>0</v>
      </c>
      <c r="T165" s="1">
        <v>0</v>
      </c>
      <c r="U165" s="1">
        <v>0</v>
      </c>
      <c r="V165" s="8">
        <f t="shared" si="21"/>
        <v>0</v>
      </c>
      <c r="W165" s="1">
        <v>0</v>
      </c>
      <c r="X165" s="20">
        <v>0</v>
      </c>
      <c r="Y165" s="3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1:65" x14ac:dyDescent="0.2">
      <c r="A166" s="1">
        <v>6049</v>
      </c>
      <c r="B166" s="1" t="s">
        <v>88</v>
      </c>
      <c r="C166" s="1">
        <v>18</v>
      </c>
      <c r="D166" s="1">
        <v>162</v>
      </c>
      <c r="E166" s="1" t="s">
        <v>65</v>
      </c>
      <c r="F166" s="1">
        <v>999</v>
      </c>
      <c r="G166" s="1" t="s">
        <v>68</v>
      </c>
      <c r="H166" s="3">
        <v>7.508</v>
      </c>
      <c r="I166" s="3">
        <v>135.14400000000001</v>
      </c>
      <c r="J166" s="2">
        <f t="shared" si="18"/>
        <v>0</v>
      </c>
      <c r="K166" s="5">
        <f t="shared" si="19"/>
        <v>0</v>
      </c>
      <c r="L166" s="1">
        <v>0</v>
      </c>
      <c r="M166" s="1">
        <v>0</v>
      </c>
      <c r="N166" s="8"/>
      <c r="O166" s="8"/>
      <c r="P166" s="8">
        <f t="shared" si="20"/>
        <v>0</v>
      </c>
      <c r="Q166" s="1">
        <v>0</v>
      </c>
      <c r="R166" s="1">
        <v>0</v>
      </c>
      <c r="S166" s="7">
        <v>0</v>
      </c>
      <c r="T166" s="1">
        <v>0</v>
      </c>
      <c r="U166" s="1">
        <v>0</v>
      </c>
      <c r="V166" s="8">
        <f t="shared" si="21"/>
        <v>0</v>
      </c>
      <c r="W166" s="1">
        <v>0</v>
      </c>
      <c r="X166" s="20">
        <v>0</v>
      </c>
      <c r="Y166" s="3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1:65" x14ac:dyDescent="0.2">
      <c r="A167" s="1">
        <v>6050</v>
      </c>
      <c r="B167" s="1" t="s">
        <v>259</v>
      </c>
      <c r="C167" s="1">
        <v>12</v>
      </c>
      <c r="D167" s="1">
        <v>162</v>
      </c>
      <c r="E167" s="1" t="s">
        <v>65</v>
      </c>
      <c r="F167" s="1">
        <v>123</v>
      </c>
      <c r="G167" s="1" t="s">
        <v>138</v>
      </c>
      <c r="H167" s="3">
        <v>43.395200000000003</v>
      </c>
      <c r="I167" s="3">
        <v>520.74239999999998</v>
      </c>
      <c r="J167" s="2">
        <f t="shared" si="18"/>
        <v>0</v>
      </c>
      <c r="K167" s="5">
        <f t="shared" si="19"/>
        <v>0</v>
      </c>
      <c r="L167" s="1">
        <v>0</v>
      </c>
      <c r="M167" s="1">
        <v>0</v>
      </c>
      <c r="N167" s="8"/>
      <c r="O167" s="8"/>
      <c r="P167" s="8">
        <f t="shared" si="20"/>
        <v>0</v>
      </c>
      <c r="Q167" s="1">
        <v>0</v>
      </c>
      <c r="R167" s="1">
        <v>0</v>
      </c>
      <c r="S167" s="7">
        <v>0</v>
      </c>
      <c r="T167" s="1">
        <v>0</v>
      </c>
      <c r="U167" s="1">
        <v>0</v>
      </c>
      <c r="V167" s="8">
        <f t="shared" si="21"/>
        <v>0</v>
      </c>
      <c r="W167" s="1">
        <v>0</v>
      </c>
      <c r="X167" s="20">
        <v>0</v>
      </c>
      <c r="Y167" s="3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1:65" x14ac:dyDescent="0.2">
      <c r="A168" s="1">
        <v>6051</v>
      </c>
      <c r="B168" s="1" t="s">
        <v>88</v>
      </c>
      <c r="C168" s="1">
        <v>12</v>
      </c>
      <c r="D168" s="1">
        <v>162</v>
      </c>
      <c r="E168" s="1" t="s">
        <v>65</v>
      </c>
      <c r="F168" s="1">
        <v>999</v>
      </c>
      <c r="G168" s="1" t="s">
        <v>68</v>
      </c>
      <c r="H168" s="3">
        <v>37.840000000000003</v>
      </c>
      <c r="I168" s="3">
        <v>454.08</v>
      </c>
      <c r="J168" s="2">
        <f t="shared" si="18"/>
        <v>0</v>
      </c>
      <c r="K168" s="5">
        <f t="shared" si="19"/>
        <v>0</v>
      </c>
      <c r="L168" s="1">
        <v>0</v>
      </c>
      <c r="M168" s="1">
        <v>0</v>
      </c>
      <c r="N168" s="8"/>
      <c r="O168" s="8"/>
      <c r="P168" s="8">
        <f t="shared" si="20"/>
        <v>0</v>
      </c>
      <c r="Q168" s="1">
        <v>0</v>
      </c>
      <c r="R168" s="1">
        <v>0</v>
      </c>
      <c r="S168" s="7">
        <v>0</v>
      </c>
      <c r="T168" s="1">
        <v>0</v>
      </c>
      <c r="U168" s="1">
        <v>0</v>
      </c>
      <c r="V168" s="8">
        <f t="shared" si="21"/>
        <v>0</v>
      </c>
      <c r="W168" s="1">
        <v>0</v>
      </c>
      <c r="X168" s="20">
        <v>0</v>
      </c>
      <c r="Y168" s="3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1:65" x14ac:dyDescent="0.2">
      <c r="A169" s="1">
        <v>6052</v>
      </c>
      <c r="B169" s="1" t="s">
        <v>88</v>
      </c>
      <c r="C169" s="1">
        <v>6</v>
      </c>
      <c r="D169" s="1">
        <v>162</v>
      </c>
      <c r="E169" s="1" t="s">
        <v>65</v>
      </c>
      <c r="F169" s="1">
        <v>999</v>
      </c>
      <c r="G169" s="1" t="s">
        <v>68</v>
      </c>
      <c r="H169" s="3">
        <v>15.872999999999999</v>
      </c>
      <c r="I169" s="3">
        <v>95.238</v>
      </c>
      <c r="J169" s="2">
        <f t="shared" si="18"/>
        <v>0</v>
      </c>
      <c r="K169" s="5">
        <f t="shared" si="19"/>
        <v>0</v>
      </c>
      <c r="L169" s="1">
        <v>0</v>
      </c>
      <c r="M169" s="1">
        <v>0</v>
      </c>
      <c r="N169" s="8"/>
      <c r="O169" s="8"/>
      <c r="P169" s="8">
        <f t="shared" si="20"/>
        <v>0</v>
      </c>
      <c r="Q169" s="1">
        <v>0</v>
      </c>
      <c r="R169" s="1">
        <v>0</v>
      </c>
      <c r="S169" s="7">
        <v>0</v>
      </c>
      <c r="T169" s="1">
        <v>0</v>
      </c>
      <c r="U169" s="1">
        <v>0</v>
      </c>
      <c r="V169" s="8">
        <f t="shared" si="21"/>
        <v>0</v>
      </c>
      <c r="W169" s="1">
        <v>0</v>
      </c>
      <c r="X169" s="20">
        <v>0</v>
      </c>
      <c r="Y169" s="3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1:65" x14ac:dyDescent="0.2">
      <c r="A170" s="1">
        <v>6053</v>
      </c>
      <c r="B170" s="1" t="s">
        <v>88</v>
      </c>
      <c r="C170" s="1">
        <v>5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63.526899999999998</v>
      </c>
      <c r="I170" s="3">
        <v>317.6345</v>
      </c>
      <c r="J170" s="2">
        <f t="shared" si="18"/>
        <v>0</v>
      </c>
      <c r="K170" s="5">
        <f t="shared" si="19"/>
        <v>0</v>
      </c>
      <c r="L170" s="1">
        <v>0</v>
      </c>
      <c r="M170" s="1">
        <v>0</v>
      </c>
      <c r="N170" s="8"/>
      <c r="O170" s="8"/>
      <c r="P170" s="8">
        <f t="shared" si="20"/>
        <v>0</v>
      </c>
      <c r="Q170" s="1">
        <v>0</v>
      </c>
      <c r="R170" s="1">
        <v>0</v>
      </c>
      <c r="S170" s="7">
        <v>0</v>
      </c>
      <c r="T170" s="1">
        <v>0</v>
      </c>
      <c r="U170" s="1">
        <v>0</v>
      </c>
      <c r="V170" s="8">
        <f t="shared" si="21"/>
        <v>0</v>
      </c>
      <c r="W170" s="1">
        <v>0</v>
      </c>
      <c r="X170" s="20">
        <v>0</v>
      </c>
      <c r="Y170" s="3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1:65" x14ac:dyDescent="0.2">
      <c r="A171" s="1">
        <v>6054</v>
      </c>
      <c r="B171" s="1" t="s">
        <v>260</v>
      </c>
      <c r="C171" s="1">
        <v>4</v>
      </c>
      <c r="D171" s="1">
        <v>162</v>
      </c>
      <c r="E171" s="1" t="s">
        <v>65</v>
      </c>
      <c r="F171" s="1">
        <v>123</v>
      </c>
      <c r="G171" s="1" t="s">
        <v>138</v>
      </c>
      <c r="H171" s="3">
        <v>173.58090000000001</v>
      </c>
      <c r="I171" s="3">
        <v>694.32360000000006</v>
      </c>
      <c r="J171" s="2">
        <f t="shared" si="18"/>
        <v>0</v>
      </c>
      <c r="K171" s="5">
        <f t="shared" si="19"/>
        <v>0</v>
      </c>
      <c r="L171" s="1">
        <v>0</v>
      </c>
      <c r="M171" s="1">
        <v>0</v>
      </c>
      <c r="N171" s="8"/>
      <c r="O171" s="8"/>
      <c r="P171" s="8">
        <f t="shared" si="20"/>
        <v>0</v>
      </c>
      <c r="Q171" s="1">
        <v>0</v>
      </c>
      <c r="R171" s="1">
        <v>0</v>
      </c>
      <c r="S171" s="7">
        <v>0</v>
      </c>
      <c r="T171" s="1">
        <v>0</v>
      </c>
      <c r="U171" s="1">
        <v>0</v>
      </c>
      <c r="V171" s="8">
        <f t="shared" si="21"/>
        <v>0</v>
      </c>
      <c r="W171" s="1">
        <v>0</v>
      </c>
      <c r="X171" s="20">
        <v>0</v>
      </c>
      <c r="Y171" s="3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1:65" x14ac:dyDescent="0.2">
      <c r="A172" s="1">
        <v>6055</v>
      </c>
      <c r="B172" s="1" t="s">
        <v>88</v>
      </c>
      <c r="C172" s="1">
        <v>16</v>
      </c>
      <c r="D172" s="1">
        <v>162</v>
      </c>
      <c r="E172" s="1" t="s">
        <v>65</v>
      </c>
      <c r="F172" s="1">
        <v>999</v>
      </c>
      <c r="G172" s="1" t="s">
        <v>68</v>
      </c>
      <c r="H172" s="3">
        <v>18</v>
      </c>
      <c r="I172" s="3">
        <v>288</v>
      </c>
      <c r="J172" s="2">
        <f t="shared" si="18"/>
        <v>0</v>
      </c>
      <c r="K172" s="5">
        <f t="shared" si="19"/>
        <v>0</v>
      </c>
      <c r="L172" s="1">
        <v>0</v>
      </c>
      <c r="M172" s="1">
        <v>0</v>
      </c>
      <c r="N172" s="8"/>
      <c r="O172" s="8"/>
      <c r="P172" s="8">
        <f t="shared" si="20"/>
        <v>0</v>
      </c>
      <c r="Q172" s="1">
        <v>0</v>
      </c>
      <c r="R172" s="1">
        <v>0</v>
      </c>
      <c r="S172" s="7">
        <v>0</v>
      </c>
      <c r="T172" s="1">
        <v>0</v>
      </c>
      <c r="U172" s="1">
        <v>0</v>
      </c>
      <c r="V172" s="8">
        <f t="shared" si="21"/>
        <v>0</v>
      </c>
      <c r="W172" s="1">
        <v>0</v>
      </c>
      <c r="X172" s="20">
        <v>0</v>
      </c>
      <c r="Y172" s="3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1:65" x14ac:dyDescent="0.2">
      <c r="A173" s="1">
        <v>6056</v>
      </c>
      <c r="B173" s="1" t="s">
        <v>88</v>
      </c>
      <c r="C173" s="1">
        <v>12</v>
      </c>
      <c r="D173" s="1">
        <v>162</v>
      </c>
      <c r="E173" s="1" t="s">
        <v>65</v>
      </c>
      <c r="F173" s="1">
        <v>999</v>
      </c>
      <c r="G173" s="1" t="s">
        <v>68</v>
      </c>
      <c r="H173" s="3">
        <v>18.199000000000002</v>
      </c>
      <c r="I173" s="3">
        <v>218.38800000000001</v>
      </c>
      <c r="J173" s="2">
        <f t="shared" si="18"/>
        <v>0</v>
      </c>
      <c r="K173" s="5">
        <f t="shared" si="19"/>
        <v>0</v>
      </c>
      <c r="L173" s="1">
        <v>0</v>
      </c>
      <c r="M173" s="1">
        <v>0</v>
      </c>
      <c r="N173" s="8"/>
      <c r="O173" s="8"/>
      <c r="P173" s="8">
        <f t="shared" si="20"/>
        <v>0</v>
      </c>
      <c r="Q173" s="1">
        <v>0</v>
      </c>
      <c r="R173" s="1">
        <v>0</v>
      </c>
      <c r="S173" s="7">
        <v>0</v>
      </c>
      <c r="T173" s="1">
        <v>0</v>
      </c>
      <c r="U173" s="1">
        <v>0</v>
      </c>
      <c r="V173" s="8">
        <f t="shared" si="21"/>
        <v>0</v>
      </c>
      <c r="W173" s="1">
        <v>0</v>
      </c>
      <c r="X173" s="20">
        <v>0</v>
      </c>
      <c r="Y173" s="3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1:65" x14ac:dyDescent="0.2">
      <c r="A174" s="1">
        <v>6057</v>
      </c>
      <c r="B174" s="1" t="s">
        <v>261</v>
      </c>
      <c r="C174" s="1">
        <v>8</v>
      </c>
      <c r="D174" s="1">
        <v>162</v>
      </c>
      <c r="E174" s="1" t="s">
        <v>65</v>
      </c>
      <c r="F174" s="1">
        <v>123</v>
      </c>
      <c r="G174" s="1" t="s">
        <v>138</v>
      </c>
      <c r="H174" s="3">
        <v>83.48</v>
      </c>
      <c r="I174" s="3">
        <v>667.84</v>
      </c>
      <c r="J174" s="2">
        <f t="shared" si="18"/>
        <v>0</v>
      </c>
      <c r="K174" s="5">
        <f t="shared" si="19"/>
        <v>0</v>
      </c>
      <c r="L174" s="1">
        <v>0</v>
      </c>
      <c r="M174" s="1">
        <v>0</v>
      </c>
      <c r="N174" s="8"/>
      <c r="O174" s="8"/>
      <c r="P174" s="8">
        <f t="shared" si="20"/>
        <v>0</v>
      </c>
      <c r="Q174" s="1">
        <v>0</v>
      </c>
      <c r="R174" s="1">
        <v>0</v>
      </c>
      <c r="S174" s="7">
        <v>0</v>
      </c>
      <c r="T174" s="1">
        <v>0</v>
      </c>
      <c r="U174" s="1">
        <v>0</v>
      </c>
      <c r="V174" s="8">
        <f t="shared" si="21"/>
        <v>0</v>
      </c>
      <c r="W174" s="1">
        <v>0</v>
      </c>
      <c r="X174" s="20">
        <v>0</v>
      </c>
      <c r="Y174" s="3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1:65" x14ac:dyDescent="0.2">
      <c r="A175" s="1">
        <v>6058</v>
      </c>
      <c r="B175" s="1" t="s">
        <v>88</v>
      </c>
      <c r="C175" s="1">
        <v>6</v>
      </c>
      <c r="D175" s="1">
        <v>162</v>
      </c>
      <c r="E175" s="1" t="s">
        <v>65</v>
      </c>
      <c r="F175" s="1">
        <v>999</v>
      </c>
      <c r="G175" s="1" t="s">
        <v>68</v>
      </c>
      <c r="H175" s="3">
        <v>50.122999999999998</v>
      </c>
      <c r="I175" s="3">
        <v>300.738</v>
      </c>
      <c r="J175" s="2">
        <f t="shared" si="18"/>
        <v>0</v>
      </c>
      <c r="K175" s="5">
        <f t="shared" si="19"/>
        <v>0</v>
      </c>
      <c r="L175" s="1">
        <v>0</v>
      </c>
      <c r="M175" s="1">
        <v>0</v>
      </c>
      <c r="N175" s="8"/>
      <c r="O175" s="8"/>
      <c r="P175" s="8">
        <f t="shared" si="20"/>
        <v>0</v>
      </c>
      <c r="Q175" s="1">
        <v>0</v>
      </c>
      <c r="R175" s="1">
        <v>0</v>
      </c>
      <c r="S175" s="7">
        <v>0</v>
      </c>
      <c r="T175" s="1">
        <v>0</v>
      </c>
      <c r="U175" s="1">
        <v>0</v>
      </c>
      <c r="V175" s="8">
        <f t="shared" si="21"/>
        <v>0</v>
      </c>
      <c r="W175" s="1">
        <v>0</v>
      </c>
      <c r="X175" s="20">
        <v>0</v>
      </c>
      <c r="Y175" s="3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1:65" x14ac:dyDescent="0.2">
      <c r="A176" s="1">
        <v>6059</v>
      </c>
      <c r="B176" s="1" t="s">
        <v>218</v>
      </c>
      <c r="C176" s="1">
        <v>72</v>
      </c>
      <c r="D176" s="1">
        <v>162</v>
      </c>
      <c r="E176" s="1" t="s">
        <v>65</v>
      </c>
      <c r="F176" s="1">
        <v>1</v>
      </c>
      <c r="G176" s="1" t="s">
        <v>98</v>
      </c>
      <c r="H176" s="3">
        <v>11.37</v>
      </c>
      <c r="I176" s="3">
        <v>818.64</v>
      </c>
      <c r="J176" s="2">
        <f t="shared" si="18"/>
        <v>0</v>
      </c>
      <c r="K176" s="5">
        <f t="shared" si="19"/>
        <v>0</v>
      </c>
      <c r="L176" s="1">
        <v>0</v>
      </c>
      <c r="M176" s="1">
        <v>0</v>
      </c>
      <c r="N176" s="8"/>
      <c r="O176" s="8"/>
      <c r="P176" s="8">
        <f t="shared" si="20"/>
        <v>0</v>
      </c>
      <c r="Q176" s="1">
        <v>0</v>
      </c>
      <c r="R176" s="1">
        <v>0</v>
      </c>
      <c r="S176" s="7">
        <v>0</v>
      </c>
      <c r="T176" s="1">
        <v>0</v>
      </c>
      <c r="U176" s="1">
        <v>0</v>
      </c>
      <c r="V176" s="8">
        <f t="shared" si="21"/>
        <v>0</v>
      </c>
      <c r="W176" s="1">
        <v>0</v>
      </c>
      <c r="X176" s="20">
        <v>0</v>
      </c>
      <c r="Y176" s="3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1:65" x14ac:dyDescent="0.2">
      <c r="A177" s="1">
        <v>6064</v>
      </c>
      <c r="B177" s="1" t="s">
        <v>83</v>
      </c>
      <c r="C177" s="1">
        <v>16</v>
      </c>
      <c r="D177" s="1">
        <v>162</v>
      </c>
      <c r="E177" s="1" t="s">
        <v>65</v>
      </c>
      <c r="F177" s="1">
        <v>999</v>
      </c>
      <c r="G177" s="1" t="s">
        <v>68</v>
      </c>
      <c r="H177" s="3">
        <v>34.7911</v>
      </c>
      <c r="I177" s="3">
        <v>556.6576</v>
      </c>
      <c r="J177" s="2">
        <f t="shared" si="18"/>
        <v>0</v>
      </c>
      <c r="K177" s="5">
        <f t="shared" si="19"/>
        <v>0</v>
      </c>
      <c r="L177" s="1">
        <v>0</v>
      </c>
      <c r="M177" s="1">
        <v>0</v>
      </c>
      <c r="N177" s="8"/>
      <c r="O177" s="8"/>
      <c r="P177" s="8">
        <f t="shared" si="20"/>
        <v>0</v>
      </c>
      <c r="Q177" s="1">
        <v>0</v>
      </c>
      <c r="R177" s="1">
        <v>0</v>
      </c>
      <c r="S177" s="7">
        <v>0</v>
      </c>
      <c r="T177" s="1">
        <v>0</v>
      </c>
      <c r="U177" s="1">
        <v>0</v>
      </c>
      <c r="V177" s="8">
        <f t="shared" si="21"/>
        <v>0</v>
      </c>
      <c r="W177" s="1">
        <v>0</v>
      </c>
      <c r="X177" s="20">
        <v>0</v>
      </c>
      <c r="Y177" s="3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1:65" x14ac:dyDescent="0.2">
      <c r="A178" s="1">
        <v>6073</v>
      </c>
      <c r="B178" s="1" t="s">
        <v>262</v>
      </c>
      <c r="C178" s="1">
        <v>12</v>
      </c>
      <c r="D178" s="1">
        <v>162</v>
      </c>
      <c r="E178" s="1" t="s">
        <v>65</v>
      </c>
      <c r="F178" s="1">
        <v>999</v>
      </c>
      <c r="G178" s="1" t="s">
        <v>68</v>
      </c>
      <c r="H178" s="3">
        <v>46.531599999999997</v>
      </c>
      <c r="I178" s="3">
        <v>558.37919999999997</v>
      </c>
      <c r="J178" s="2">
        <f t="shared" si="18"/>
        <v>0</v>
      </c>
      <c r="K178" s="5">
        <f t="shared" si="19"/>
        <v>0</v>
      </c>
      <c r="L178" s="1">
        <v>0</v>
      </c>
      <c r="M178" s="1">
        <v>0</v>
      </c>
      <c r="N178" s="8"/>
      <c r="O178" s="8"/>
      <c r="P178" s="8">
        <f t="shared" si="20"/>
        <v>0</v>
      </c>
      <c r="Q178" s="1">
        <v>0</v>
      </c>
      <c r="R178" s="1">
        <v>0</v>
      </c>
      <c r="S178" s="7">
        <v>0</v>
      </c>
      <c r="T178" s="1">
        <v>0</v>
      </c>
      <c r="U178" s="1">
        <v>0</v>
      </c>
      <c r="V178" s="8">
        <f t="shared" si="21"/>
        <v>0</v>
      </c>
      <c r="W178" s="1">
        <v>0</v>
      </c>
      <c r="X178" s="20">
        <v>0</v>
      </c>
      <c r="Y178" s="3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1:65" x14ac:dyDescent="0.2">
      <c r="A179" s="1">
        <v>6078</v>
      </c>
      <c r="B179" s="1" t="s">
        <v>263</v>
      </c>
      <c r="C179" s="1">
        <v>6</v>
      </c>
      <c r="D179" s="1">
        <v>162</v>
      </c>
      <c r="E179" s="1" t="s">
        <v>65</v>
      </c>
      <c r="F179" s="1">
        <v>999</v>
      </c>
      <c r="G179" s="1" t="s">
        <v>68</v>
      </c>
      <c r="H179" s="3">
        <v>78.313000000000002</v>
      </c>
      <c r="I179" s="3">
        <v>469.87799999999999</v>
      </c>
      <c r="J179" s="2">
        <f t="shared" si="18"/>
        <v>0</v>
      </c>
      <c r="K179" s="5">
        <f t="shared" si="19"/>
        <v>0</v>
      </c>
      <c r="L179" s="1">
        <v>0</v>
      </c>
      <c r="M179" s="1">
        <v>0</v>
      </c>
      <c r="N179" s="8"/>
      <c r="O179" s="8"/>
      <c r="P179" s="8">
        <f t="shared" si="20"/>
        <v>0</v>
      </c>
      <c r="Q179" s="1">
        <v>0</v>
      </c>
      <c r="R179" s="1">
        <v>0</v>
      </c>
      <c r="S179" s="7">
        <v>0</v>
      </c>
      <c r="T179" s="1">
        <v>0</v>
      </c>
      <c r="U179" s="1">
        <v>0</v>
      </c>
      <c r="V179" s="8">
        <f t="shared" si="21"/>
        <v>0</v>
      </c>
      <c r="W179" s="1">
        <v>0</v>
      </c>
      <c r="X179" s="20">
        <v>0</v>
      </c>
      <c r="Y179" s="3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</row>
    <row r="180" spans="1:65" x14ac:dyDescent="0.2">
      <c r="A180" s="1">
        <v>6079</v>
      </c>
      <c r="B180" s="1" t="s">
        <v>264</v>
      </c>
      <c r="C180" s="1">
        <v>6</v>
      </c>
      <c r="D180" s="1">
        <v>162</v>
      </c>
      <c r="E180" s="1" t="s">
        <v>65</v>
      </c>
      <c r="F180" s="1">
        <v>998</v>
      </c>
      <c r="G180" s="1" t="s">
        <v>146</v>
      </c>
      <c r="H180" s="3">
        <v>78.31</v>
      </c>
      <c r="I180" s="3">
        <v>469.86</v>
      </c>
      <c r="J180" s="2">
        <f t="shared" si="18"/>
        <v>0</v>
      </c>
      <c r="K180" s="5">
        <f t="shared" si="19"/>
        <v>0</v>
      </c>
      <c r="L180" s="1">
        <v>0</v>
      </c>
      <c r="M180" s="1">
        <v>0</v>
      </c>
      <c r="N180" s="8"/>
      <c r="O180" s="8"/>
      <c r="P180" s="8">
        <f t="shared" si="20"/>
        <v>0</v>
      </c>
      <c r="Q180" s="1">
        <v>0</v>
      </c>
      <c r="R180" s="1">
        <v>0</v>
      </c>
      <c r="S180" s="7">
        <v>0</v>
      </c>
      <c r="T180" s="1">
        <v>0</v>
      </c>
      <c r="U180" s="1">
        <v>0</v>
      </c>
      <c r="V180" s="8">
        <f t="shared" si="21"/>
        <v>0</v>
      </c>
      <c r="W180" s="1">
        <v>0</v>
      </c>
      <c r="X180" s="20">
        <v>0</v>
      </c>
      <c r="Y180" s="3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</row>
    <row r="181" spans="1:65" x14ac:dyDescent="0.2">
      <c r="A181" s="1">
        <v>6082</v>
      </c>
      <c r="B181" s="1" t="s">
        <v>136</v>
      </c>
      <c r="C181" s="1">
        <v>12</v>
      </c>
      <c r="D181" s="1">
        <v>162</v>
      </c>
      <c r="E181" s="1" t="s">
        <v>65</v>
      </c>
      <c r="F181" s="1">
        <v>28</v>
      </c>
      <c r="G181" s="1" t="s">
        <v>133</v>
      </c>
      <c r="H181" s="3">
        <v>31.795200000000001</v>
      </c>
      <c r="I181" s="3">
        <v>381.54239999999999</v>
      </c>
      <c r="J181" s="2">
        <f t="shared" si="18"/>
        <v>0</v>
      </c>
      <c r="K181" s="5">
        <f t="shared" si="19"/>
        <v>0</v>
      </c>
      <c r="L181" s="1">
        <v>0</v>
      </c>
      <c r="M181" s="1">
        <v>0</v>
      </c>
      <c r="N181" s="8"/>
      <c r="O181" s="8"/>
      <c r="P181" s="8">
        <f t="shared" si="20"/>
        <v>0</v>
      </c>
      <c r="Q181" s="1">
        <v>0</v>
      </c>
      <c r="R181" s="1">
        <v>0</v>
      </c>
      <c r="S181" s="7">
        <v>0</v>
      </c>
      <c r="T181" s="1">
        <v>0</v>
      </c>
      <c r="U181" s="1">
        <v>0</v>
      </c>
      <c r="V181" s="8">
        <f t="shared" si="21"/>
        <v>0</v>
      </c>
      <c r="W181" s="1">
        <v>0</v>
      </c>
      <c r="X181" s="20">
        <v>0</v>
      </c>
      <c r="Y181" s="3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1:65" x14ac:dyDescent="0.2">
      <c r="A182" s="1">
        <v>6088</v>
      </c>
      <c r="B182" s="1" t="s">
        <v>265</v>
      </c>
      <c r="C182" s="1">
        <v>1</v>
      </c>
      <c r="D182" s="1">
        <v>162</v>
      </c>
      <c r="E182" s="1" t="s">
        <v>65</v>
      </c>
      <c r="F182" s="1">
        <v>999</v>
      </c>
      <c r="G182" s="1" t="s">
        <v>68</v>
      </c>
      <c r="H182" s="3">
        <v>3868.56</v>
      </c>
      <c r="I182" s="3">
        <v>3868.56</v>
      </c>
      <c r="J182" s="2">
        <f t="shared" si="18"/>
        <v>0</v>
      </c>
      <c r="K182" s="5">
        <f t="shared" si="19"/>
        <v>0</v>
      </c>
      <c r="L182" s="1">
        <v>0</v>
      </c>
      <c r="M182" s="1">
        <v>0</v>
      </c>
      <c r="N182" s="8"/>
      <c r="O182" s="8"/>
      <c r="P182" s="8">
        <f t="shared" si="20"/>
        <v>0</v>
      </c>
      <c r="Q182" s="1">
        <v>0</v>
      </c>
      <c r="R182" s="1">
        <v>0</v>
      </c>
      <c r="S182" s="7">
        <v>0</v>
      </c>
      <c r="T182" s="1">
        <v>0</v>
      </c>
      <c r="U182" s="1">
        <v>0</v>
      </c>
      <c r="V182" s="8">
        <f t="shared" si="21"/>
        <v>0</v>
      </c>
      <c r="W182" s="1">
        <v>0</v>
      </c>
      <c r="X182" s="20">
        <v>0</v>
      </c>
      <c r="Y182" s="3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1:65" x14ac:dyDescent="0.2">
      <c r="A183" s="1">
        <v>6092</v>
      </c>
      <c r="B183" s="1" t="s">
        <v>266</v>
      </c>
      <c r="C183" s="1">
        <v>57</v>
      </c>
      <c r="D183" s="1">
        <v>162</v>
      </c>
      <c r="E183" s="1" t="s">
        <v>65</v>
      </c>
      <c r="F183" s="1">
        <v>999</v>
      </c>
      <c r="G183" s="1" t="s">
        <v>68</v>
      </c>
      <c r="H183" s="3">
        <v>7.5279999999999996</v>
      </c>
      <c r="I183" s="3">
        <v>429.096</v>
      </c>
      <c r="J183" s="2">
        <f t="shared" si="18"/>
        <v>0</v>
      </c>
      <c r="K183" s="5">
        <f t="shared" si="19"/>
        <v>0</v>
      </c>
      <c r="L183" s="1">
        <v>0</v>
      </c>
      <c r="M183" s="1">
        <v>0</v>
      </c>
      <c r="N183" s="8"/>
      <c r="O183" s="8"/>
      <c r="P183" s="8">
        <f t="shared" si="20"/>
        <v>0</v>
      </c>
      <c r="Q183" s="1">
        <v>0</v>
      </c>
      <c r="R183" s="1">
        <v>0</v>
      </c>
      <c r="S183" s="7">
        <v>0</v>
      </c>
      <c r="T183" s="1">
        <v>0</v>
      </c>
      <c r="U183" s="1">
        <v>0</v>
      </c>
      <c r="V183" s="8">
        <f t="shared" si="21"/>
        <v>0</v>
      </c>
      <c r="W183" s="1">
        <v>0</v>
      </c>
      <c r="X183" s="20">
        <v>0</v>
      </c>
      <c r="Y183" s="3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</row>
    <row r="184" spans="1:65" x14ac:dyDescent="0.2">
      <c r="A184" s="1">
        <v>6094</v>
      </c>
      <c r="B184" s="1" t="s">
        <v>88</v>
      </c>
      <c r="C184" s="1">
        <v>9</v>
      </c>
      <c r="D184" s="1">
        <v>162</v>
      </c>
      <c r="E184" s="1" t="s">
        <v>65</v>
      </c>
      <c r="F184" s="1">
        <v>999</v>
      </c>
      <c r="G184" s="1" t="s">
        <v>68</v>
      </c>
      <c r="H184" s="3">
        <v>42.171999999999997</v>
      </c>
      <c r="I184" s="3">
        <v>379.548</v>
      </c>
      <c r="J184" s="2">
        <f t="shared" si="18"/>
        <v>0</v>
      </c>
      <c r="K184" s="5">
        <f t="shared" si="19"/>
        <v>0</v>
      </c>
      <c r="L184" s="1">
        <v>0</v>
      </c>
      <c r="M184" s="1">
        <v>0</v>
      </c>
      <c r="N184" s="8"/>
      <c r="O184" s="8"/>
      <c r="P184" s="8">
        <f t="shared" si="20"/>
        <v>0</v>
      </c>
      <c r="Q184" s="1">
        <v>0</v>
      </c>
      <c r="R184" s="1">
        <v>0</v>
      </c>
      <c r="S184" s="7">
        <v>0</v>
      </c>
      <c r="T184" s="1">
        <v>0</v>
      </c>
      <c r="U184" s="1">
        <v>0</v>
      </c>
      <c r="V184" s="8">
        <f t="shared" si="21"/>
        <v>0</v>
      </c>
      <c r="W184" s="1">
        <v>0</v>
      </c>
      <c r="X184" s="20">
        <v>0</v>
      </c>
      <c r="Y184" s="3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</row>
    <row r="185" spans="1:65" x14ac:dyDescent="0.2">
      <c r="A185" s="1">
        <v>6095</v>
      </c>
      <c r="B185" s="1" t="s">
        <v>88</v>
      </c>
      <c r="C185" s="1">
        <v>12</v>
      </c>
      <c r="D185" s="1">
        <v>162</v>
      </c>
      <c r="E185" s="1" t="s">
        <v>65</v>
      </c>
      <c r="F185" s="1">
        <v>999</v>
      </c>
      <c r="G185" s="1" t="s">
        <v>68</v>
      </c>
      <c r="H185" s="3">
        <v>58.79</v>
      </c>
      <c r="I185" s="3">
        <v>705.48</v>
      </c>
      <c r="J185" s="2">
        <f t="shared" si="18"/>
        <v>0</v>
      </c>
      <c r="K185" s="5">
        <f t="shared" si="19"/>
        <v>0</v>
      </c>
      <c r="L185" s="1">
        <v>0</v>
      </c>
      <c r="M185" s="1">
        <v>0</v>
      </c>
      <c r="N185" s="8"/>
      <c r="O185" s="8"/>
      <c r="P185" s="8">
        <f t="shared" si="20"/>
        <v>0</v>
      </c>
      <c r="Q185" s="1">
        <v>0</v>
      </c>
      <c r="R185" s="1">
        <v>0</v>
      </c>
      <c r="S185" s="7">
        <v>0</v>
      </c>
      <c r="T185" s="1">
        <v>0</v>
      </c>
      <c r="U185" s="1">
        <v>0</v>
      </c>
      <c r="V185" s="8">
        <f t="shared" si="21"/>
        <v>0</v>
      </c>
      <c r="W185" s="1">
        <v>0</v>
      </c>
      <c r="X185" s="20">
        <v>0</v>
      </c>
      <c r="Y185" s="3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</row>
    <row r="186" spans="1:65" x14ac:dyDescent="0.2">
      <c r="A186" s="1">
        <v>6096</v>
      </c>
      <c r="B186" s="1" t="s">
        <v>88</v>
      </c>
      <c r="C186" s="1">
        <v>24</v>
      </c>
      <c r="D186" s="1">
        <v>162</v>
      </c>
      <c r="E186" s="1" t="s">
        <v>65</v>
      </c>
      <c r="F186" s="1">
        <v>999</v>
      </c>
      <c r="G186" s="1" t="s">
        <v>68</v>
      </c>
      <c r="H186" s="3">
        <v>15.61</v>
      </c>
      <c r="I186" s="3">
        <v>374.64</v>
      </c>
      <c r="J186" s="2">
        <f t="shared" si="18"/>
        <v>0</v>
      </c>
      <c r="K186" s="5">
        <f t="shared" si="19"/>
        <v>0</v>
      </c>
      <c r="L186" s="1">
        <v>0</v>
      </c>
      <c r="M186" s="1">
        <v>0</v>
      </c>
      <c r="N186" s="8"/>
      <c r="O186" s="8"/>
      <c r="P186" s="8">
        <f t="shared" si="20"/>
        <v>0</v>
      </c>
      <c r="Q186" s="1">
        <v>0</v>
      </c>
      <c r="R186" s="1">
        <v>0</v>
      </c>
      <c r="S186" s="7">
        <v>0</v>
      </c>
      <c r="T186" s="1">
        <v>0</v>
      </c>
      <c r="U186" s="1">
        <v>0</v>
      </c>
      <c r="V186" s="8">
        <f t="shared" si="21"/>
        <v>0</v>
      </c>
      <c r="W186" s="1">
        <v>0</v>
      </c>
      <c r="X186" s="20">
        <v>0</v>
      </c>
      <c r="Y186" s="3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</row>
    <row r="187" spans="1:65" x14ac:dyDescent="0.2">
      <c r="A187" s="1">
        <v>6099</v>
      </c>
      <c r="B187" s="1" t="s">
        <v>247</v>
      </c>
      <c r="C187" s="1">
        <v>4</v>
      </c>
      <c r="D187" s="1">
        <v>162</v>
      </c>
      <c r="E187" s="1" t="s">
        <v>65</v>
      </c>
      <c r="F187" s="1">
        <v>807</v>
      </c>
      <c r="G187" s="1" t="s">
        <v>67</v>
      </c>
      <c r="H187" s="3">
        <v>241.78139999999999</v>
      </c>
      <c r="I187" s="3">
        <v>967.12559999999996</v>
      </c>
      <c r="J187" s="2">
        <f t="shared" si="18"/>
        <v>0</v>
      </c>
      <c r="K187" s="5">
        <f t="shared" si="19"/>
        <v>0</v>
      </c>
      <c r="L187" s="1">
        <v>0</v>
      </c>
      <c r="M187" s="1">
        <v>0</v>
      </c>
      <c r="N187" s="8"/>
      <c r="O187" s="8"/>
      <c r="P187" s="8">
        <f t="shared" si="20"/>
        <v>0</v>
      </c>
      <c r="Q187" s="1">
        <v>0</v>
      </c>
      <c r="R187" s="1">
        <v>0</v>
      </c>
      <c r="S187" s="7">
        <v>0</v>
      </c>
      <c r="T187" s="1">
        <v>0</v>
      </c>
      <c r="U187" s="1">
        <v>0</v>
      </c>
      <c r="V187" s="8">
        <f t="shared" si="21"/>
        <v>0</v>
      </c>
      <c r="W187" s="1">
        <v>0</v>
      </c>
      <c r="X187" s="20">
        <v>0</v>
      </c>
      <c r="Y187" s="3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</row>
    <row r="188" spans="1:65" x14ac:dyDescent="0.2">
      <c r="A188" s="1">
        <v>6100</v>
      </c>
      <c r="B188" s="1" t="s">
        <v>88</v>
      </c>
      <c r="C188" s="1">
        <v>8</v>
      </c>
      <c r="D188" s="1">
        <v>162</v>
      </c>
      <c r="E188" s="1" t="s">
        <v>65</v>
      </c>
      <c r="F188" s="1">
        <v>999</v>
      </c>
      <c r="G188" s="1" t="s">
        <v>68</v>
      </c>
      <c r="H188" s="3">
        <v>164.84</v>
      </c>
      <c r="I188" s="3">
        <v>1318.72</v>
      </c>
      <c r="J188" s="2">
        <f t="shared" si="18"/>
        <v>0</v>
      </c>
      <c r="K188" s="5">
        <f t="shared" si="19"/>
        <v>0</v>
      </c>
      <c r="L188" s="1">
        <v>0</v>
      </c>
      <c r="M188" s="1">
        <v>0</v>
      </c>
      <c r="N188" s="8"/>
      <c r="O188" s="8"/>
      <c r="P188" s="8">
        <f t="shared" si="20"/>
        <v>0</v>
      </c>
      <c r="Q188" s="1">
        <v>0</v>
      </c>
      <c r="R188" s="1">
        <v>0</v>
      </c>
      <c r="S188" s="7">
        <v>0</v>
      </c>
      <c r="T188" s="1">
        <v>0</v>
      </c>
      <c r="U188" s="1">
        <v>0</v>
      </c>
      <c r="V188" s="8">
        <f t="shared" si="21"/>
        <v>0</v>
      </c>
      <c r="W188" s="1">
        <v>0</v>
      </c>
      <c r="X188" s="20">
        <v>0</v>
      </c>
      <c r="Y188" s="3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1:65" x14ac:dyDescent="0.2">
      <c r="A189" s="1">
        <v>6102</v>
      </c>
      <c r="B189" s="1" t="s">
        <v>250</v>
      </c>
      <c r="C189" s="1">
        <v>4</v>
      </c>
      <c r="D189" s="1">
        <v>162</v>
      </c>
      <c r="E189" s="1" t="s">
        <v>65</v>
      </c>
      <c r="F189" s="1">
        <v>807</v>
      </c>
      <c r="G189" s="1" t="s">
        <v>67</v>
      </c>
      <c r="H189" s="3">
        <v>241.78139999999999</v>
      </c>
      <c r="I189" s="3">
        <v>967.12559999999996</v>
      </c>
      <c r="J189" s="2">
        <f t="shared" si="18"/>
        <v>0</v>
      </c>
      <c r="K189" s="5">
        <f t="shared" si="19"/>
        <v>0</v>
      </c>
      <c r="L189" s="1">
        <v>0</v>
      </c>
      <c r="M189" s="1">
        <v>0.25</v>
      </c>
      <c r="N189" s="7"/>
      <c r="O189" s="7"/>
      <c r="P189" s="7">
        <v>0</v>
      </c>
      <c r="Q189" s="1">
        <v>0</v>
      </c>
      <c r="R189" s="1">
        <v>0</v>
      </c>
      <c r="S189" s="7">
        <v>0</v>
      </c>
      <c r="T189" s="1">
        <v>0</v>
      </c>
      <c r="U189" s="1">
        <v>0</v>
      </c>
      <c r="V189" s="8">
        <f t="shared" si="21"/>
        <v>0</v>
      </c>
      <c r="W189" s="1">
        <v>0</v>
      </c>
      <c r="X189" s="20">
        <v>0</v>
      </c>
      <c r="Y189" s="3">
        <v>241.78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1:65" x14ac:dyDescent="0.2">
      <c r="A190" s="1">
        <v>6172</v>
      </c>
      <c r="B190" s="1" t="s">
        <v>88</v>
      </c>
      <c r="C190" s="1">
        <v>24</v>
      </c>
      <c r="D190" s="1">
        <v>162</v>
      </c>
      <c r="E190" s="1" t="s">
        <v>65</v>
      </c>
      <c r="F190" s="1">
        <v>999</v>
      </c>
      <c r="G190" s="1" t="s">
        <v>68</v>
      </c>
      <c r="H190" s="3">
        <v>73.459999999999994</v>
      </c>
      <c r="I190" s="3">
        <v>1763.04</v>
      </c>
      <c r="J190" s="2">
        <f t="shared" si="18"/>
        <v>0</v>
      </c>
      <c r="K190" s="5">
        <f t="shared" si="19"/>
        <v>0</v>
      </c>
      <c r="L190" s="1">
        <v>0</v>
      </c>
      <c r="M190" s="1">
        <v>0</v>
      </c>
      <c r="N190" s="8"/>
      <c r="O190" s="8"/>
      <c r="P190" s="8">
        <f t="shared" ref="P190:P199" si="22">L190*0.8-M190</f>
        <v>0</v>
      </c>
      <c r="Q190" s="1">
        <v>0</v>
      </c>
      <c r="R190" s="1">
        <v>0</v>
      </c>
      <c r="S190" s="7">
        <v>0</v>
      </c>
      <c r="T190" s="1">
        <v>0</v>
      </c>
      <c r="U190" s="1">
        <v>0</v>
      </c>
      <c r="V190" s="8">
        <f t="shared" si="21"/>
        <v>0</v>
      </c>
      <c r="W190" s="1">
        <v>0</v>
      </c>
      <c r="X190" s="20">
        <v>0</v>
      </c>
      <c r="Y190" s="3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1:65" x14ac:dyDescent="0.2">
      <c r="A191" s="1">
        <v>6520</v>
      </c>
      <c r="B191" s="1" t="s">
        <v>88</v>
      </c>
      <c r="C191" s="1">
        <v>32</v>
      </c>
      <c r="D191" s="1">
        <v>162</v>
      </c>
      <c r="E191" s="1" t="s">
        <v>65</v>
      </c>
      <c r="F191" s="1">
        <v>999</v>
      </c>
      <c r="G191" s="1" t="s">
        <v>68</v>
      </c>
      <c r="H191" s="3">
        <v>60.93</v>
      </c>
      <c r="I191" s="3">
        <v>1949.76</v>
      </c>
      <c r="J191" s="2">
        <f t="shared" si="18"/>
        <v>0</v>
      </c>
      <c r="K191" s="5">
        <f t="shared" si="19"/>
        <v>0</v>
      </c>
      <c r="L191" s="1">
        <v>0</v>
      </c>
      <c r="M191" s="1">
        <v>0</v>
      </c>
      <c r="N191" s="8"/>
      <c r="O191" s="8"/>
      <c r="P191" s="8">
        <f t="shared" si="22"/>
        <v>0</v>
      </c>
      <c r="Q191" s="1">
        <v>0</v>
      </c>
      <c r="R191" s="1">
        <v>0</v>
      </c>
      <c r="S191" s="7">
        <v>0</v>
      </c>
      <c r="T191" s="1">
        <v>0</v>
      </c>
      <c r="U191" s="1">
        <v>0</v>
      </c>
      <c r="V191" s="8">
        <f t="shared" si="21"/>
        <v>0</v>
      </c>
      <c r="W191" s="1">
        <v>0</v>
      </c>
      <c r="X191" s="20">
        <v>0</v>
      </c>
      <c r="Y191" s="3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1:65" x14ac:dyDescent="0.2">
      <c r="A192" s="1">
        <v>6521</v>
      </c>
      <c r="B192" s="1" t="s">
        <v>88</v>
      </c>
      <c r="C192" s="1">
        <v>24</v>
      </c>
      <c r="D192" s="1">
        <v>162</v>
      </c>
      <c r="E192" s="1" t="s">
        <v>65</v>
      </c>
      <c r="F192" s="1">
        <v>999</v>
      </c>
      <c r="G192" s="1" t="s">
        <v>68</v>
      </c>
      <c r="H192" s="3">
        <v>65.92</v>
      </c>
      <c r="I192" s="3">
        <v>1582.08</v>
      </c>
      <c r="J192" s="2">
        <f t="shared" si="18"/>
        <v>0</v>
      </c>
      <c r="K192" s="5">
        <f t="shared" si="19"/>
        <v>0</v>
      </c>
      <c r="L192" s="1">
        <v>0</v>
      </c>
      <c r="M192" s="1">
        <v>0</v>
      </c>
      <c r="N192" s="8"/>
      <c r="O192" s="8"/>
      <c r="P192" s="8">
        <f t="shared" si="22"/>
        <v>0</v>
      </c>
      <c r="Q192" s="1">
        <v>0</v>
      </c>
      <c r="R192" s="1">
        <v>0</v>
      </c>
      <c r="S192" s="7">
        <v>0</v>
      </c>
      <c r="T192" s="1">
        <v>0</v>
      </c>
      <c r="U192" s="1">
        <v>0</v>
      </c>
      <c r="V192" s="8">
        <f t="shared" si="21"/>
        <v>0</v>
      </c>
      <c r="W192" s="1">
        <v>0</v>
      </c>
      <c r="X192" s="20">
        <v>0</v>
      </c>
      <c r="Y192" s="3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1:65" x14ac:dyDescent="0.2">
      <c r="A193" s="1">
        <v>6522</v>
      </c>
      <c r="B193" s="1" t="s">
        <v>88</v>
      </c>
      <c r="C193" s="1">
        <v>24</v>
      </c>
      <c r="D193" s="1">
        <v>162</v>
      </c>
      <c r="E193" s="1" t="s">
        <v>65</v>
      </c>
      <c r="F193" s="1">
        <v>999</v>
      </c>
      <c r="G193" s="1" t="s">
        <v>68</v>
      </c>
      <c r="H193" s="3">
        <v>67.78</v>
      </c>
      <c r="I193" s="3">
        <v>1626.72</v>
      </c>
      <c r="J193" s="2">
        <f t="shared" si="18"/>
        <v>0</v>
      </c>
      <c r="K193" s="5">
        <f t="shared" si="19"/>
        <v>0</v>
      </c>
      <c r="L193" s="1">
        <v>0</v>
      </c>
      <c r="M193" s="1">
        <v>0</v>
      </c>
      <c r="N193" s="8"/>
      <c r="O193" s="8"/>
      <c r="P193" s="8">
        <f t="shared" si="22"/>
        <v>0</v>
      </c>
      <c r="Q193" s="1">
        <v>0</v>
      </c>
      <c r="R193" s="1">
        <v>0</v>
      </c>
      <c r="S193" s="7">
        <v>0</v>
      </c>
      <c r="T193" s="1">
        <v>0</v>
      </c>
      <c r="U193" s="1">
        <v>0</v>
      </c>
      <c r="V193" s="8">
        <f t="shared" si="21"/>
        <v>0</v>
      </c>
      <c r="W193" s="1">
        <v>0</v>
      </c>
      <c r="X193" s="20">
        <v>0</v>
      </c>
      <c r="Y193" s="3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1:65" x14ac:dyDescent="0.2">
      <c r="A194" s="1">
        <v>6523</v>
      </c>
      <c r="B194" s="1" t="s">
        <v>88</v>
      </c>
      <c r="C194" s="1">
        <v>32</v>
      </c>
      <c r="D194" s="1">
        <v>162</v>
      </c>
      <c r="E194" s="1" t="s">
        <v>65</v>
      </c>
      <c r="F194" s="1">
        <v>999</v>
      </c>
      <c r="G194" s="1" t="s">
        <v>68</v>
      </c>
      <c r="H194" s="3">
        <v>62.82</v>
      </c>
      <c r="I194" s="3">
        <v>2010.24</v>
      </c>
      <c r="J194" s="2">
        <f t="shared" si="18"/>
        <v>0</v>
      </c>
      <c r="K194" s="5">
        <f t="shared" si="19"/>
        <v>0</v>
      </c>
      <c r="L194" s="1">
        <v>0</v>
      </c>
      <c r="M194" s="1">
        <v>0</v>
      </c>
      <c r="N194" s="8"/>
      <c r="O194" s="8"/>
      <c r="P194" s="8">
        <f t="shared" si="22"/>
        <v>0</v>
      </c>
      <c r="Q194" s="1">
        <v>0</v>
      </c>
      <c r="R194" s="1">
        <v>0</v>
      </c>
      <c r="S194" s="7">
        <v>0</v>
      </c>
      <c r="T194" s="1">
        <v>0</v>
      </c>
      <c r="U194" s="1">
        <v>0</v>
      </c>
      <c r="V194" s="8">
        <f t="shared" si="21"/>
        <v>0</v>
      </c>
      <c r="W194" s="1">
        <v>0</v>
      </c>
      <c r="X194" s="20">
        <v>0</v>
      </c>
      <c r="Y194" s="3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1:65" x14ac:dyDescent="0.2">
      <c r="A195" s="1">
        <v>6888</v>
      </c>
      <c r="B195" s="1" t="s">
        <v>88</v>
      </c>
      <c r="C195" s="1">
        <v>30</v>
      </c>
      <c r="D195" s="1">
        <v>162</v>
      </c>
      <c r="E195" s="1" t="s">
        <v>65</v>
      </c>
      <c r="F195" s="1">
        <v>999</v>
      </c>
      <c r="G195" s="1" t="s">
        <v>68</v>
      </c>
      <c r="H195" s="3">
        <v>16.3</v>
      </c>
      <c r="I195" s="3">
        <v>489</v>
      </c>
      <c r="J195" s="2">
        <f t="shared" si="18"/>
        <v>0</v>
      </c>
      <c r="K195" s="5">
        <f t="shared" si="19"/>
        <v>0</v>
      </c>
      <c r="L195" s="1">
        <v>0</v>
      </c>
      <c r="M195" s="1">
        <v>0</v>
      </c>
      <c r="N195" s="8"/>
      <c r="O195" s="8"/>
      <c r="P195" s="8">
        <f t="shared" si="22"/>
        <v>0</v>
      </c>
      <c r="Q195" s="1">
        <v>0</v>
      </c>
      <c r="R195" s="1">
        <v>0</v>
      </c>
      <c r="S195" s="7">
        <v>0</v>
      </c>
      <c r="T195" s="1">
        <v>0</v>
      </c>
      <c r="U195" s="1">
        <v>0</v>
      </c>
      <c r="V195" s="8">
        <f t="shared" si="21"/>
        <v>0</v>
      </c>
      <c r="W195" s="1">
        <v>0</v>
      </c>
      <c r="X195" s="20">
        <v>0</v>
      </c>
      <c r="Y195" s="3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</row>
    <row r="196" spans="1:65" x14ac:dyDescent="0.2">
      <c r="A196" s="1">
        <v>40473</v>
      </c>
      <c r="B196" s="1" t="s">
        <v>148</v>
      </c>
      <c r="C196" s="1">
        <v>24</v>
      </c>
      <c r="D196" s="1">
        <v>162</v>
      </c>
      <c r="E196" s="1" t="s">
        <v>65</v>
      </c>
      <c r="F196" s="1">
        <v>999</v>
      </c>
      <c r="G196" s="1" t="s">
        <v>68</v>
      </c>
      <c r="H196" s="3">
        <v>44.752800000000001</v>
      </c>
      <c r="I196" s="3">
        <v>1074.0672</v>
      </c>
      <c r="J196" s="2">
        <f t="shared" si="18"/>
        <v>0</v>
      </c>
      <c r="K196" s="5">
        <f t="shared" si="19"/>
        <v>0</v>
      </c>
      <c r="L196" s="1">
        <v>0</v>
      </c>
      <c r="M196" s="1">
        <v>0</v>
      </c>
      <c r="N196" s="8"/>
      <c r="O196" s="8"/>
      <c r="P196" s="8">
        <f t="shared" si="22"/>
        <v>0</v>
      </c>
      <c r="Q196" s="1">
        <v>0</v>
      </c>
      <c r="R196" s="1">
        <v>0</v>
      </c>
      <c r="S196" s="7">
        <v>0</v>
      </c>
      <c r="T196" s="1">
        <v>0</v>
      </c>
      <c r="U196" s="1">
        <v>0</v>
      </c>
      <c r="V196" s="8">
        <f t="shared" si="21"/>
        <v>0</v>
      </c>
      <c r="W196" s="1">
        <v>0</v>
      </c>
      <c r="X196" s="20">
        <v>0</v>
      </c>
      <c r="Y196" s="3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</row>
    <row r="197" spans="1:65" x14ac:dyDescent="0.2">
      <c r="A197" s="1">
        <v>40475</v>
      </c>
      <c r="B197" s="1" t="s">
        <v>144</v>
      </c>
      <c r="C197" s="1">
        <v>24</v>
      </c>
      <c r="D197" s="1">
        <v>162</v>
      </c>
      <c r="E197" s="1" t="s">
        <v>65</v>
      </c>
      <c r="F197" s="1">
        <v>998</v>
      </c>
      <c r="G197" s="1" t="s">
        <v>146</v>
      </c>
      <c r="H197" s="3">
        <v>44.752800000000001</v>
      </c>
      <c r="I197" s="3">
        <v>1074.0672</v>
      </c>
      <c r="J197" s="2">
        <f t="shared" si="18"/>
        <v>0</v>
      </c>
      <c r="K197" s="5">
        <f t="shared" si="19"/>
        <v>0</v>
      </c>
      <c r="L197" s="1">
        <v>0</v>
      </c>
      <c r="M197" s="1">
        <v>0</v>
      </c>
      <c r="N197" s="8"/>
      <c r="O197" s="8"/>
      <c r="P197" s="8">
        <f t="shared" si="22"/>
        <v>0</v>
      </c>
      <c r="Q197" s="1">
        <v>0</v>
      </c>
      <c r="R197" s="1">
        <v>0</v>
      </c>
      <c r="S197" s="7">
        <v>0</v>
      </c>
      <c r="T197" s="1">
        <v>0</v>
      </c>
      <c r="U197" s="1">
        <v>0</v>
      </c>
      <c r="V197" s="8">
        <f t="shared" si="21"/>
        <v>0</v>
      </c>
      <c r="W197" s="1">
        <v>0</v>
      </c>
      <c r="X197" s="20">
        <v>0</v>
      </c>
      <c r="Y197" s="3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</row>
    <row r="198" spans="1:65" x14ac:dyDescent="0.2">
      <c r="A198" s="1">
        <v>57020</v>
      </c>
      <c r="B198" s="1" t="s">
        <v>267</v>
      </c>
      <c r="C198" s="1">
        <v>20</v>
      </c>
      <c r="D198" s="1">
        <v>162</v>
      </c>
      <c r="E198" s="1" t="s">
        <v>65</v>
      </c>
      <c r="F198" s="1">
        <v>999</v>
      </c>
      <c r="G198" s="1" t="s">
        <v>68</v>
      </c>
      <c r="H198" s="3">
        <v>89.763999999999996</v>
      </c>
      <c r="I198" s="3">
        <v>1795.28</v>
      </c>
      <c r="J198" s="2">
        <f t="shared" si="18"/>
        <v>0</v>
      </c>
      <c r="K198" s="5">
        <f t="shared" si="19"/>
        <v>0</v>
      </c>
      <c r="L198" s="1">
        <v>0</v>
      </c>
      <c r="M198" s="1">
        <v>0</v>
      </c>
      <c r="N198" s="8"/>
      <c r="O198" s="8"/>
      <c r="P198" s="8">
        <f t="shared" si="22"/>
        <v>0</v>
      </c>
      <c r="Q198" s="1">
        <v>0</v>
      </c>
      <c r="R198" s="1">
        <v>0</v>
      </c>
      <c r="S198" s="7">
        <v>0</v>
      </c>
      <c r="T198" s="1">
        <v>0</v>
      </c>
      <c r="U198" s="1">
        <v>0</v>
      </c>
      <c r="V198" s="8">
        <f t="shared" si="21"/>
        <v>0</v>
      </c>
      <c r="W198" s="1">
        <v>0</v>
      </c>
      <c r="X198" s="20">
        <v>0</v>
      </c>
      <c r="Y198" s="3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</row>
    <row r="199" spans="1:65" x14ac:dyDescent="0.2">
      <c r="A199" s="1">
        <v>59058</v>
      </c>
      <c r="B199" s="1" t="s">
        <v>268</v>
      </c>
      <c r="C199" s="1">
        <v>1</v>
      </c>
      <c r="D199" s="1">
        <v>162</v>
      </c>
      <c r="E199" s="1" t="s">
        <v>65</v>
      </c>
      <c r="F199" s="1">
        <v>162</v>
      </c>
      <c r="G199" s="1" t="s">
        <v>84</v>
      </c>
      <c r="H199" s="3">
        <v>3768.12</v>
      </c>
      <c r="I199" s="3">
        <v>3768.12</v>
      </c>
      <c r="J199" s="2">
        <f t="shared" si="18"/>
        <v>0</v>
      </c>
      <c r="K199" s="5">
        <f t="shared" si="19"/>
        <v>0</v>
      </c>
      <c r="L199" s="1">
        <v>0</v>
      </c>
      <c r="M199" s="1">
        <v>0</v>
      </c>
      <c r="N199" s="8"/>
      <c r="O199" s="8"/>
      <c r="P199" s="8">
        <f t="shared" si="22"/>
        <v>0</v>
      </c>
      <c r="Q199" s="1">
        <v>0</v>
      </c>
      <c r="R199" s="1">
        <v>0</v>
      </c>
      <c r="S199" s="7">
        <v>0</v>
      </c>
      <c r="T199" s="1">
        <v>0</v>
      </c>
      <c r="U199" s="1">
        <v>0</v>
      </c>
      <c r="V199" s="8">
        <f t="shared" si="21"/>
        <v>0</v>
      </c>
      <c r="W199" s="1">
        <v>0</v>
      </c>
      <c r="X199" s="20">
        <v>0</v>
      </c>
      <c r="Y199" s="3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</row>
    <row r="200" spans="1:65" x14ac:dyDescent="0.2">
      <c r="A200" s="1">
        <v>59282</v>
      </c>
      <c r="B200" s="1" t="s">
        <v>97</v>
      </c>
      <c r="C200" s="1">
        <v>4</v>
      </c>
      <c r="D200" s="1">
        <v>162</v>
      </c>
      <c r="E200" s="1" t="s">
        <v>65</v>
      </c>
      <c r="F200" s="1">
        <v>1</v>
      </c>
      <c r="G200" s="1" t="s">
        <v>98</v>
      </c>
      <c r="H200" s="3">
        <v>146.297</v>
      </c>
      <c r="I200" s="3">
        <v>585.18799999999999</v>
      </c>
      <c r="J200" s="2">
        <f t="shared" si="18"/>
        <v>0</v>
      </c>
      <c r="K200" s="5">
        <f t="shared" si="19"/>
        <v>0</v>
      </c>
      <c r="L200" s="1">
        <v>0</v>
      </c>
      <c r="M200" s="1">
        <v>2.25</v>
      </c>
      <c r="N200" s="7"/>
      <c r="O200" s="7"/>
      <c r="P200" s="7">
        <v>0</v>
      </c>
      <c r="Q200" s="1">
        <v>0</v>
      </c>
      <c r="R200" s="1">
        <v>0</v>
      </c>
      <c r="S200" s="7">
        <v>0</v>
      </c>
      <c r="T200" s="1">
        <v>0</v>
      </c>
      <c r="U200" s="1">
        <v>0</v>
      </c>
      <c r="V200" s="8">
        <f t="shared" si="21"/>
        <v>0</v>
      </c>
      <c r="W200" s="1">
        <v>0</v>
      </c>
      <c r="X200" s="20">
        <v>0</v>
      </c>
      <c r="Y200" s="3">
        <v>1316.67</v>
      </c>
      <c r="Z200" s="1">
        <v>0</v>
      </c>
      <c r="AA200" s="1">
        <v>0</v>
      </c>
      <c r="AB200" s="1">
        <v>0</v>
      </c>
      <c r="AC200" s="1">
        <v>0</v>
      </c>
      <c r="AD200" s="1">
        <v>9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</row>
    <row r="201" spans="1:65" x14ac:dyDescent="0.2">
      <c r="A201" s="1">
        <v>59902</v>
      </c>
      <c r="B201" s="1" t="s">
        <v>75</v>
      </c>
      <c r="C201" s="1">
        <v>12</v>
      </c>
      <c r="D201" s="1">
        <v>162</v>
      </c>
      <c r="E201" s="1" t="s">
        <v>65</v>
      </c>
      <c r="F201" s="1">
        <v>999</v>
      </c>
      <c r="G201" s="1" t="s">
        <v>68</v>
      </c>
      <c r="H201" s="3">
        <v>155.34</v>
      </c>
      <c r="I201" s="3">
        <v>1864.08</v>
      </c>
      <c r="J201" s="2">
        <f t="shared" si="18"/>
        <v>0</v>
      </c>
      <c r="K201" s="5">
        <f t="shared" si="19"/>
        <v>0</v>
      </c>
      <c r="L201" s="1">
        <v>0</v>
      </c>
      <c r="M201" s="1">
        <v>2</v>
      </c>
      <c r="N201" s="7"/>
      <c r="O201" s="7"/>
      <c r="P201" s="7">
        <v>0</v>
      </c>
      <c r="Q201" s="1">
        <v>0</v>
      </c>
      <c r="R201" s="1">
        <v>0</v>
      </c>
      <c r="S201" s="7">
        <v>0</v>
      </c>
      <c r="T201" s="1">
        <v>0</v>
      </c>
      <c r="U201" s="1">
        <v>0</v>
      </c>
      <c r="V201" s="8">
        <f t="shared" si="21"/>
        <v>0</v>
      </c>
      <c r="W201" s="1">
        <v>0</v>
      </c>
      <c r="X201" s="20">
        <v>0</v>
      </c>
      <c r="Y201" s="3">
        <v>3728.16</v>
      </c>
      <c r="Z201" s="1">
        <v>0</v>
      </c>
      <c r="AA201" s="1">
        <v>0</v>
      </c>
      <c r="AB201" s="1">
        <v>0</v>
      </c>
      <c r="AC201" s="1">
        <v>0</v>
      </c>
      <c r="AD201" s="1">
        <v>24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</row>
    <row r="202" spans="1:65" x14ac:dyDescent="0.2">
      <c r="A202" s="1">
        <v>61002</v>
      </c>
      <c r="B202" s="1" t="s">
        <v>244</v>
      </c>
      <c r="C202" s="1">
        <v>1</v>
      </c>
      <c r="D202" s="1">
        <v>162</v>
      </c>
      <c r="E202" s="1" t="s">
        <v>65</v>
      </c>
      <c r="F202" s="1">
        <v>999</v>
      </c>
      <c r="G202" s="1" t="s">
        <v>68</v>
      </c>
      <c r="H202" s="3">
        <v>1864.08</v>
      </c>
      <c r="I202" s="3">
        <v>1864.08</v>
      </c>
      <c r="J202" s="2">
        <f t="shared" si="18"/>
        <v>0</v>
      </c>
      <c r="K202" s="5">
        <f t="shared" si="19"/>
        <v>0</v>
      </c>
      <c r="L202" s="1">
        <v>0</v>
      </c>
      <c r="M202" s="1">
        <v>-2</v>
      </c>
      <c r="N202" s="7"/>
      <c r="O202" s="7"/>
      <c r="P202" s="7">
        <v>0</v>
      </c>
      <c r="Q202" s="1">
        <v>0</v>
      </c>
      <c r="R202" s="1">
        <v>0</v>
      </c>
      <c r="S202" s="7">
        <v>0</v>
      </c>
      <c r="T202" s="1">
        <v>0</v>
      </c>
      <c r="U202" s="1">
        <v>0</v>
      </c>
      <c r="V202" s="8">
        <f t="shared" si="21"/>
        <v>0</v>
      </c>
      <c r="W202" s="1">
        <v>0</v>
      </c>
      <c r="X202" s="20">
        <v>0</v>
      </c>
      <c r="Y202" s="3">
        <v>-3728.16</v>
      </c>
      <c r="Z202" s="1">
        <v>0</v>
      </c>
      <c r="AA202" s="1">
        <v>0</v>
      </c>
      <c r="AB202" s="1">
        <v>0</v>
      </c>
      <c r="AC202" s="1">
        <v>0</v>
      </c>
      <c r="AD202" s="1">
        <v>-2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</row>
    <row r="203" spans="1:65" x14ac:dyDescent="0.2">
      <c r="A203" s="1">
        <v>65046</v>
      </c>
      <c r="B203" s="1" t="s">
        <v>88</v>
      </c>
      <c r="C203" s="1">
        <v>24</v>
      </c>
      <c r="D203" s="1">
        <v>162</v>
      </c>
      <c r="E203" s="1" t="s">
        <v>65</v>
      </c>
      <c r="F203" s="1">
        <v>999</v>
      </c>
      <c r="G203" s="1" t="s">
        <v>68</v>
      </c>
      <c r="H203" s="3">
        <v>26.948</v>
      </c>
      <c r="I203" s="3">
        <v>646.75199999999995</v>
      </c>
      <c r="J203" s="2">
        <f t="shared" si="18"/>
        <v>0</v>
      </c>
      <c r="K203" s="5">
        <f t="shared" si="19"/>
        <v>0</v>
      </c>
      <c r="L203" s="1">
        <v>0</v>
      </c>
      <c r="M203" s="1">
        <v>0</v>
      </c>
      <c r="N203" s="8"/>
      <c r="O203" s="8"/>
      <c r="P203" s="8">
        <f t="shared" ref="P203:P228" si="23">L203*0.8-M203</f>
        <v>0</v>
      </c>
      <c r="Q203" s="1">
        <v>0</v>
      </c>
      <c r="R203" s="1">
        <v>0</v>
      </c>
      <c r="S203" s="7">
        <v>0</v>
      </c>
      <c r="T203" s="1">
        <v>0</v>
      </c>
      <c r="U203" s="1">
        <v>0</v>
      </c>
      <c r="V203" s="8">
        <f t="shared" si="21"/>
        <v>0</v>
      </c>
      <c r="W203" s="1">
        <v>0</v>
      </c>
      <c r="X203" s="20">
        <v>0</v>
      </c>
      <c r="Y203" s="3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</row>
    <row r="204" spans="1:65" x14ac:dyDescent="0.2">
      <c r="A204" s="1">
        <v>65051</v>
      </c>
      <c r="B204" s="1" t="s">
        <v>88</v>
      </c>
      <c r="C204" s="1">
        <v>20</v>
      </c>
      <c r="D204" s="1">
        <v>162</v>
      </c>
      <c r="E204" s="1" t="s">
        <v>65</v>
      </c>
      <c r="F204" s="1">
        <v>999</v>
      </c>
      <c r="G204" s="1" t="s">
        <v>68</v>
      </c>
      <c r="H204" s="3">
        <v>62.2</v>
      </c>
      <c r="I204" s="3">
        <v>1244</v>
      </c>
      <c r="J204" s="2">
        <f t="shared" si="18"/>
        <v>0</v>
      </c>
      <c r="K204" s="5">
        <f t="shared" si="19"/>
        <v>0</v>
      </c>
      <c r="L204" s="1">
        <v>0</v>
      </c>
      <c r="M204" s="1">
        <v>0</v>
      </c>
      <c r="N204" s="8"/>
      <c r="O204" s="8"/>
      <c r="P204" s="8">
        <f t="shared" si="23"/>
        <v>0</v>
      </c>
      <c r="Q204" s="1">
        <v>0</v>
      </c>
      <c r="R204" s="1">
        <v>0</v>
      </c>
      <c r="S204" s="7">
        <v>0</v>
      </c>
      <c r="T204" s="1">
        <v>0</v>
      </c>
      <c r="U204" s="1">
        <v>0</v>
      </c>
      <c r="V204" s="8">
        <f t="shared" si="21"/>
        <v>0</v>
      </c>
      <c r="W204" s="1">
        <v>0</v>
      </c>
      <c r="X204" s="20">
        <v>0</v>
      </c>
      <c r="Y204" s="3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</row>
    <row r="205" spans="1:65" x14ac:dyDescent="0.2">
      <c r="A205" s="1">
        <v>65101</v>
      </c>
      <c r="B205" s="1" t="s">
        <v>88</v>
      </c>
      <c r="C205" s="1">
        <v>24</v>
      </c>
      <c r="D205" s="1">
        <v>162</v>
      </c>
      <c r="E205" s="1" t="s">
        <v>65</v>
      </c>
      <c r="F205" s="1">
        <v>999</v>
      </c>
      <c r="G205" s="1" t="s">
        <v>68</v>
      </c>
      <c r="H205" s="3">
        <v>33.331499999999998</v>
      </c>
      <c r="I205" s="3">
        <v>799.95600000000002</v>
      </c>
      <c r="J205" s="2">
        <f t="shared" si="18"/>
        <v>0</v>
      </c>
      <c r="K205" s="5">
        <f t="shared" si="19"/>
        <v>0</v>
      </c>
      <c r="L205" s="1">
        <v>0</v>
      </c>
      <c r="M205" s="1">
        <v>0</v>
      </c>
      <c r="N205" s="8"/>
      <c r="O205" s="8"/>
      <c r="P205" s="8">
        <f t="shared" si="23"/>
        <v>0</v>
      </c>
      <c r="Q205" s="1">
        <v>0</v>
      </c>
      <c r="R205" s="1">
        <v>0</v>
      </c>
      <c r="S205" s="7">
        <v>0</v>
      </c>
      <c r="T205" s="1">
        <v>0</v>
      </c>
      <c r="U205" s="1">
        <v>0</v>
      </c>
      <c r="V205" s="8">
        <f t="shared" si="21"/>
        <v>0</v>
      </c>
      <c r="W205" s="1">
        <v>0</v>
      </c>
      <c r="X205" s="20">
        <v>0</v>
      </c>
      <c r="Y205" s="3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</row>
    <row r="206" spans="1:65" x14ac:dyDescent="0.2">
      <c r="A206" s="1">
        <v>65104</v>
      </c>
      <c r="B206" s="1" t="s">
        <v>83</v>
      </c>
      <c r="C206" s="1">
        <v>24</v>
      </c>
      <c r="D206" s="1">
        <v>162</v>
      </c>
      <c r="E206" s="1" t="s">
        <v>65</v>
      </c>
      <c r="F206" s="1">
        <v>999</v>
      </c>
      <c r="G206" s="1" t="s">
        <v>68</v>
      </c>
      <c r="H206" s="3">
        <v>37.630000000000003</v>
      </c>
      <c r="I206" s="3">
        <v>903.12</v>
      </c>
      <c r="J206" s="2">
        <f t="shared" si="18"/>
        <v>0</v>
      </c>
      <c r="K206" s="5">
        <f t="shared" si="19"/>
        <v>0</v>
      </c>
      <c r="L206" s="1">
        <v>0</v>
      </c>
      <c r="M206" s="1">
        <v>0</v>
      </c>
      <c r="N206" s="8"/>
      <c r="O206" s="8"/>
      <c r="P206" s="8">
        <f t="shared" si="23"/>
        <v>0</v>
      </c>
      <c r="Q206" s="1">
        <v>0</v>
      </c>
      <c r="R206" s="1">
        <v>0</v>
      </c>
      <c r="S206" s="7">
        <v>0</v>
      </c>
      <c r="T206" s="1">
        <v>0</v>
      </c>
      <c r="U206" s="1">
        <v>0</v>
      </c>
      <c r="V206" s="8">
        <f t="shared" si="21"/>
        <v>0</v>
      </c>
      <c r="W206" s="1">
        <v>0</v>
      </c>
      <c r="X206" s="20">
        <v>0</v>
      </c>
      <c r="Y206" s="3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</row>
    <row r="207" spans="1:65" x14ac:dyDescent="0.2">
      <c r="A207" s="1">
        <v>65110</v>
      </c>
      <c r="B207" s="1" t="s">
        <v>88</v>
      </c>
      <c r="C207" s="1">
        <v>24</v>
      </c>
      <c r="D207" s="1">
        <v>162</v>
      </c>
      <c r="E207" s="1" t="s">
        <v>65</v>
      </c>
      <c r="F207" s="1">
        <v>999</v>
      </c>
      <c r="G207" s="1" t="s">
        <v>68</v>
      </c>
      <c r="H207" s="3">
        <v>37.630000000000003</v>
      </c>
      <c r="I207" s="3">
        <v>903.12</v>
      </c>
      <c r="J207" s="2">
        <f t="shared" si="18"/>
        <v>0</v>
      </c>
      <c r="K207" s="5">
        <f t="shared" si="19"/>
        <v>0</v>
      </c>
      <c r="L207" s="1">
        <v>0</v>
      </c>
      <c r="M207" s="1">
        <v>0</v>
      </c>
      <c r="N207" s="8"/>
      <c r="O207" s="8"/>
      <c r="P207" s="8">
        <f t="shared" si="23"/>
        <v>0</v>
      </c>
      <c r="Q207" s="1">
        <v>0</v>
      </c>
      <c r="R207" s="1">
        <v>0</v>
      </c>
      <c r="S207" s="7">
        <v>0</v>
      </c>
      <c r="T207" s="1">
        <v>0</v>
      </c>
      <c r="U207" s="1">
        <v>0</v>
      </c>
      <c r="V207" s="8">
        <f t="shared" si="21"/>
        <v>0</v>
      </c>
      <c r="W207" s="1">
        <v>0</v>
      </c>
      <c r="X207" s="20">
        <v>0</v>
      </c>
      <c r="Y207" s="3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</row>
    <row r="208" spans="1:65" x14ac:dyDescent="0.2">
      <c r="A208" s="1">
        <v>65111</v>
      </c>
      <c r="B208" s="1" t="s">
        <v>269</v>
      </c>
      <c r="C208" s="1">
        <v>6</v>
      </c>
      <c r="D208" s="1">
        <v>162</v>
      </c>
      <c r="E208" s="1" t="s">
        <v>65</v>
      </c>
      <c r="F208" s="1">
        <v>999</v>
      </c>
      <c r="G208" s="1" t="s">
        <v>68</v>
      </c>
      <c r="H208" s="3">
        <v>114.622</v>
      </c>
      <c r="I208" s="3">
        <v>687.73199999999997</v>
      </c>
      <c r="J208" s="2">
        <f t="shared" si="18"/>
        <v>0</v>
      </c>
      <c r="K208" s="5">
        <f t="shared" si="19"/>
        <v>0</v>
      </c>
      <c r="L208" s="1">
        <v>0</v>
      </c>
      <c r="M208" s="1">
        <v>0</v>
      </c>
      <c r="N208" s="8"/>
      <c r="O208" s="8"/>
      <c r="P208" s="8">
        <f t="shared" si="23"/>
        <v>0</v>
      </c>
      <c r="Q208" s="1">
        <v>0</v>
      </c>
      <c r="R208" s="1">
        <v>0</v>
      </c>
      <c r="S208" s="7">
        <v>0</v>
      </c>
      <c r="T208" s="1">
        <v>0</v>
      </c>
      <c r="U208" s="1">
        <v>0</v>
      </c>
      <c r="V208" s="8">
        <f t="shared" si="21"/>
        <v>0</v>
      </c>
      <c r="W208" s="1">
        <v>0</v>
      </c>
      <c r="X208" s="20">
        <v>0</v>
      </c>
      <c r="Y208" s="3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</row>
    <row r="209" spans="1:65" x14ac:dyDescent="0.2">
      <c r="A209" s="1">
        <v>65114</v>
      </c>
      <c r="B209" s="1" t="s">
        <v>88</v>
      </c>
      <c r="C209" s="1">
        <v>20</v>
      </c>
      <c r="D209" s="1">
        <v>162</v>
      </c>
      <c r="E209" s="1" t="s">
        <v>65</v>
      </c>
      <c r="F209" s="1">
        <v>999</v>
      </c>
      <c r="G209" s="1" t="s">
        <v>68</v>
      </c>
      <c r="H209" s="3">
        <v>56.1539</v>
      </c>
      <c r="I209" s="3">
        <v>1123.078</v>
      </c>
      <c r="J209" s="2">
        <f t="shared" si="18"/>
        <v>0</v>
      </c>
      <c r="K209" s="5">
        <f t="shared" si="19"/>
        <v>0</v>
      </c>
      <c r="L209" s="1">
        <v>0</v>
      </c>
      <c r="M209" s="1">
        <v>0</v>
      </c>
      <c r="N209" s="8"/>
      <c r="O209" s="8"/>
      <c r="P209" s="8">
        <f t="shared" si="23"/>
        <v>0</v>
      </c>
      <c r="Q209" s="1">
        <v>0</v>
      </c>
      <c r="R209" s="1">
        <v>0</v>
      </c>
      <c r="S209" s="7">
        <v>0</v>
      </c>
      <c r="T209" s="1">
        <v>0</v>
      </c>
      <c r="U209" s="1">
        <v>0</v>
      </c>
      <c r="V209" s="8">
        <f t="shared" si="21"/>
        <v>0</v>
      </c>
      <c r="W209" s="1">
        <v>0</v>
      </c>
      <c r="X209" s="20">
        <v>0</v>
      </c>
      <c r="Y209" s="3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</row>
    <row r="210" spans="1:65" x14ac:dyDescent="0.2">
      <c r="A210" s="1">
        <v>65115</v>
      </c>
      <c r="B210" s="1" t="s">
        <v>270</v>
      </c>
      <c r="C210" s="1">
        <v>24</v>
      </c>
      <c r="D210" s="1">
        <v>162</v>
      </c>
      <c r="E210" s="1" t="s">
        <v>65</v>
      </c>
      <c r="F210" s="1">
        <v>999</v>
      </c>
      <c r="G210" s="1" t="s">
        <v>68</v>
      </c>
      <c r="H210" s="3">
        <v>49.11</v>
      </c>
      <c r="I210" s="3">
        <v>1178.6400000000001</v>
      </c>
      <c r="J210" s="2">
        <f t="shared" si="18"/>
        <v>0</v>
      </c>
      <c r="K210" s="5">
        <f t="shared" si="19"/>
        <v>0</v>
      </c>
      <c r="L210" s="1">
        <v>0</v>
      </c>
      <c r="M210" s="1">
        <v>0</v>
      </c>
      <c r="N210" s="8"/>
      <c r="O210" s="8"/>
      <c r="P210" s="8">
        <f t="shared" si="23"/>
        <v>0</v>
      </c>
      <c r="Q210" s="1">
        <v>0</v>
      </c>
      <c r="R210" s="1">
        <v>0</v>
      </c>
      <c r="S210" s="7">
        <v>0</v>
      </c>
      <c r="T210" s="1">
        <v>0</v>
      </c>
      <c r="U210" s="1">
        <v>0</v>
      </c>
      <c r="V210" s="8">
        <f t="shared" si="21"/>
        <v>0</v>
      </c>
      <c r="W210" s="1">
        <v>0</v>
      </c>
      <c r="X210" s="20">
        <v>0</v>
      </c>
      <c r="Y210" s="3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</row>
    <row r="211" spans="1:65" x14ac:dyDescent="0.2">
      <c r="A211" s="1">
        <v>65116</v>
      </c>
      <c r="B211" s="1" t="s">
        <v>88</v>
      </c>
      <c r="C211" s="1">
        <v>20</v>
      </c>
      <c r="D211" s="1">
        <v>162</v>
      </c>
      <c r="E211" s="1" t="s">
        <v>65</v>
      </c>
      <c r="F211" s="1">
        <v>999</v>
      </c>
      <c r="G211" s="1" t="s">
        <v>68</v>
      </c>
      <c r="H211" s="3">
        <v>50.75</v>
      </c>
      <c r="I211" s="3">
        <v>1015</v>
      </c>
      <c r="J211" s="2">
        <f t="shared" si="18"/>
        <v>0</v>
      </c>
      <c r="K211" s="5">
        <f t="shared" si="19"/>
        <v>0</v>
      </c>
      <c r="L211" s="1">
        <v>0</v>
      </c>
      <c r="M211" s="1">
        <v>0</v>
      </c>
      <c r="N211" s="8"/>
      <c r="O211" s="8"/>
      <c r="P211" s="8">
        <f t="shared" si="23"/>
        <v>0</v>
      </c>
      <c r="Q211" s="1">
        <v>0</v>
      </c>
      <c r="R211" s="1">
        <v>0</v>
      </c>
      <c r="S211" s="7">
        <v>0</v>
      </c>
      <c r="T211" s="1">
        <v>0</v>
      </c>
      <c r="U211" s="1">
        <v>0</v>
      </c>
      <c r="V211" s="8">
        <f t="shared" si="21"/>
        <v>0</v>
      </c>
      <c r="W211" s="1">
        <v>0</v>
      </c>
      <c r="X211" s="20">
        <v>0</v>
      </c>
      <c r="Y211" s="3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</row>
    <row r="212" spans="1:65" x14ac:dyDescent="0.2">
      <c r="A212" s="1">
        <v>65118</v>
      </c>
      <c r="B212" s="1" t="s">
        <v>88</v>
      </c>
      <c r="C212" s="1">
        <v>12</v>
      </c>
      <c r="D212" s="1">
        <v>162</v>
      </c>
      <c r="E212" s="1" t="s">
        <v>65</v>
      </c>
      <c r="F212" s="1">
        <v>999</v>
      </c>
      <c r="G212" s="1" t="s">
        <v>68</v>
      </c>
      <c r="H212" s="3">
        <v>136.83000000000001</v>
      </c>
      <c r="I212" s="3">
        <v>1641.96</v>
      </c>
      <c r="J212" s="2">
        <f t="shared" si="18"/>
        <v>0</v>
      </c>
      <c r="K212" s="5">
        <f t="shared" si="19"/>
        <v>0</v>
      </c>
      <c r="L212" s="1">
        <v>0</v>
      </c>
      <c r="M212" s="1">
        <v>0</v>
      </c>
      <c r="N212" s="8"/>
      <c r="O212" s="8"/>
      <c r="P212" s="8">
        <f t="shared" si="23"/>
        <v>0</v>
      </c>
      <c r="Q212" s="1">
        <v>0</v>
      </c>
      <c r="R212" s="1">
        <v>0</v>
      </c>
      <c r="S212" s="7">
        <v>0</v>
      </c>
      <c r="T212" s="1">
        <v>0</v>
      </c>
      <c r="U212" s="1">
        <v>0</v>
      </c>
      <c r="V212" s="8">
        <f t="shared" si="21"/>
        <v>0</v>
      </c>
      <c r="W212" s="1">
        <v>0</v>
      </c>
      <c r="X212" s="20">
        <v>0</v>
      </c>
      <c r="Y212" s="3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</row>
    <row r="213" spans="1:65" x14ac:dyDescent="0.2">
      <c r="A213" s="1">
        <v>65130</v>
      </c>
      <c r="B213" s="1" t="s">
        <v>88</v>
      </c>
      <c r="C213" s="1">
        <v>24</v>
      </c>
      <c r="D213" s="1">
        <v>162</v>
      </c>
      <c r="E213" s="1" t="s">
        <v>65</v>
      </c>
      <c r="F213" s="1">
        <v>999</v>
      </c>
      <c r="G213" s="1" t="s">
        <v>68</v>
      </c>
      <c r="H213" s="3">
        <v>323.44</v>
      </c>
      <c r="I213" s="3">
        <v>7762.56</v>
      </c>
      <c r="J213" s="2">
        <f t="shared" si="18"/>
        <v>0</v>
      </c>
      <c r="K213" s="5">
        <f t="shared" si="19"/>
        <v>0</v>
      </c>
      <c r="L213" s="1">
        <v>0</v>
      </c>
      <c r="M213" s="1">
        <v>0</v>
      </c>
      <c r="N213" s="8"/>
      <c r="O213" s="8"/>
      <c r="P213" s="8">
        <f t="shared" si="23"/>
        <v>0</v>
      </c>
      <c r="Q213" s="1">
        <v>0</v>
      </c>
      <c r="R213" s="1">
        <v>0</v>
      </c>
      <c r="S213" s="7">
        <v>0</v>
      </c>
      <c r="T213" s="1">
        <v>0</v>
      </c>
      <c r="U213" s="1">
        <v>0</v>
      </c>
      <c r="V213" s="8">
        <f t="shared" si="21"/>
        <v>0</v>
      </c>
      <c r="W213" s="1">
        <v>0</v>
      </c>
      <c r="X213" s="20">
        <v>0</v>
      </c>
      <c r="Y213" s="3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</row>
    <row r="214" spans="1:65" x14ac:dyDescent="0.2">
      <c r="A214" s="1">
        <v>65132</v>
      </c>
      <c r="B214" s="1" t="s">
        <v>88</v>
      </c>
      <c r="C214" s="1">
        <v>20</v>
      </c>
      <c r="D214" s="1">
        <v>162</v>
      </c>
      <c r="E214" s="1" t="s">
        <v>65</v>
      </c>
      <c r="F214" s="1">
        <v>999</v>
      </c>
      <c r="G214" s="1" t="s">
        <v>68</v>
      </c>
      <c r="H214" s="3">
        <v>59.72</v>
      </c>
      <c r="I214" s="3">
        <v>1194.4000000000001</v>
      </c>
      <c r="J214" s="2">
        <f t="shared" si="18"/>
        <v>0</v>
      </c>
      <c r="K214" s="5">
        <f t="shared" si="19"/>
        <v>0</v>
      </c>
      <c r="L214" s="1">
        <v>0</v>
      </c>
      <c r="M214" s="1">
        <v>0</v>
      </c>
      <c r="N214" s="8"/>
      <c r="O214" s="8"/>
      <c r="P214" s="8">
        <f t="shared" si="23"/>
        <v>0</v>
      </c>
      <c r="Q214" s="1">
        <v>0</v>
      </c>
      <c r="R214" s="1">
        <v>0</v>
      </c>
      <c r="S214" s="7">
        <v>0</v>
      </c>
      <c r="T214" s="1">
        <v>0</v>
      </c>
      <c r="U214" s="1">
        <v>0</v>
      </c>
      <c r="V214" s="8">
        <f t="shared" si="21"/>
        <v>0</v>
      </c>
      <c r="W214" s="1">
        <v>0</v>
      </c>
      <c r="X214" s="20">
        <v>0</v>
      </c>
      <c r="Y214" s="3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</row>
    <row r="215" spans="1:65" x14ac:dyDescent="0.2">
      <c r="A215" s="1">
        <v>65138</v>
      </c>
      <c r="B215" s="1" t="s">
        <v>88</v>
      </c>
      <c r="C215" s="1">
        <v>24</v>
      </c>
      <c r="D215" s="1">
        <v>162</v>
      </c>
      <c r="E215" s="1" t="s">
        <v>65</v>
      </c>
      <c r="F215" s="1">
        <v>999</v>
      </c>
      <c r="G215" s="1" t="s">
        <v>68</v>
      </c>
      <c r="H215" s="3">
        <v>26.92</v>
      </c>
      <c r="I215" s="3">
        <v>646.08000000000004</v>
      </c>
      <c r="J215" s="2">
        <f t="shared" si="18"/>
        <v>0</v>
      </c>
      <c r="K215" s="5">
        <f t="shared" si="19"/>
        <v>0</v>
      </c>
      <c r="L215" s="1">
        <v>0</v>
      </c>
      <c r="M215" s="1">
        <v>0</v>
      </c>
      <c r="N215" s="8"/>
      <c r="O215" s="8"/>
      <c r="P215" s="8">
        <f t="shared" si="23"/>
        <v>0</v>
      </c>
      <c r="Q215" s="1">
        <v>0</v>
      </c>
      <c r="R215" s="1">
        <v>0</v>
      </c>
      <c r="S215" s="7">
        <v>0</v>
      </c>
      <c r="T215" s="1">
        <v>0</v>
      </c>
      <c r="U215" s="1">
        <v>0</v>
      </c>
      <c r="V215" s="8">
        <f t="shared" si="21"/>
        <v>0</v>
      </c>
      <c r="W215" s="1">
        <v>0</v>
      </c>
      <c r="X215" s="20">
        <v>0</v>
      </c>
      <c r="Y215" s="3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</row>
    <row r="216" spans="1:65" x14ac:dyDescent="0.2">
      <c r="A216" s="1">
        <v>65139</v>
      </c>
      <c r="B216" s="1" t="s">
        <v>271</v>
      </c>
      <c r="C216" s="1">
        <v>16</v>
      </c>
      <c r="D216" s="1">
        <v>162</v>
      </c>
      <c r="E216" s="1" t="s">
        <v>65</v>
      </c>
      <c r="F216" s="1">
        <v>999</v>
      </c>
      <c r="G216" s="1" t="s">
        <v>68</v>
      </c>
      <c r="H216" s="3">
        <v>17.466999999999999</v>
      </c>
      <c r="I216" s="3">
        <v>279.47199999999998</v>
      </c>
      <c r="J216" s="2">
        <f t="shared" si="18"/>
        <v>0</v>
      </c>
      <c r="K216" s="5">
        <f t="shared" si="19"/>
        <v>0</v>
      </c>
      <c r="L216" s="1">
        <v>0</v>
      </c>
      <c r="M216" s="1">
        <v>0</v>
      </c>
      <c r="N216" s="8"/>
      <c r="O216" s="8"/>
      <c r="P216" s="8">
        <f t="shared" si="23"/>
        <v>0</v>
      </c>
      <c r="Q216" s="1">
        <v>0</v>
      </c>
      <c r="R216" s="1">
        <v>0</v>
      </c>
      <c r="S216" s="7">
        <v>0</v>
      </c>
      <c r="T216" s="1">
        <v>0</v>
      </c>
      <c r="U216" s="1">
        <v>0</v>
      </c>
      <c r="V216" s="8">
        <f t="shared" si="21"/>
        <v>0</v>
      </c>
      <c r="W216" s="1">
        <v>0</v>
      </c>
      <c r="X216" s="20">
        <v>0</v>
      </c>
      <c r="Y216" s="3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</row>
    <row r="217" spans="1:65" x14ac:dyDescent="0.2">
      <c r="A217" s="1">
        <v>65141</v>
      </c>
      <c r="B217" s="1" t="s">
        <v>88</v>
      </c>
      <c r="C217" s="1">
        <v>28</v>
      </c>
      <c r="D217" s="1">
        <v>162</v>
      </c>
      <c r="E217" s="1" t="s">
        <v>65</v>
      </c>
      <c r="F217" s="1">
        <v>999</v>
      </c>
      <c r="G217" s="1" t="s">
        <v>68</v>
      </c>
      <c r="H217" s="3">
        <v>28.45</v>
      </c>
      <c r="I217" s="3">
        <v>796.6</v>
      </c>
      <c r="J217" s="2">
        <f t="shared" si="18"/>
        <v>0</v>
      </c>
      <c r="K217" s="5">
        <f t="shared" si="19"/>
        <v>0</v>
      </c>
      <c r="L217" s="1">
        <v>0</v>
      </c>
      <c r="M217" s="1">
        <v>0</v>
      </c>
      <c r="N217" s="8"/>
      <c r="O217" s="8"/>
      <c r="P217" s="8">
        <f t="shared" si="23"/>
        <v>0</v>
      </c>
      <c r="Q217" s="1">
        <v>0</v>
      </c>
      <c r="R217" s="1">
        <v>0</v>
      </c>
      <c r="S217" s="7">
        <v>0</v>
      </c>
      <c r="T217" s="1">
        <v>0</v>
      </c>
      <c r="U217" s="1">
        <v>0</v>
      </c>
      <c r="V217" s="8">
        <f t="shared" si="21"/>
        <v>0</v>
      </c>
      <c r="W217" s="1">
        <v>0</v>
      </c>
      <c r="X217" s="20">
        <v>0</v>
      </c>
      <c r="Y217" s="3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</row>
    <row r="218" spans="1:65" x14ac:dyDescent="0.2">
      <c r="A218" s="1">
        <v>65146</v>
      </c>
      <c r="B218" s="1" t="s">
        <v>88</v>
      </c>
      <c r="C218" s="1">
        <v>20</v>
      </c>
      <c r="D218" s="1">
        <v>162</v>
      </c>
      <c r="E218" s="1" t="s">
        <v>65</v>
      </c>
      <c r="F218" s="1">
        <v>999</v>
      </c>
      <c r="G218" s="1" t="s">
        <v>68</v>
      </c>
      <c r="H218" s="3">
        <v>50.75</v>
      </c>
      <c r="I218" s="3">
        <v>1015</v>
      </c>
      <c r="J218" s="2">
        <f t="shared" si="18"/>
        <v>0</v>
      </c>
      <c r="K218" s="5">
        <f t="shared" si="19"/>
        <v>0</v>
      </c>
      <c r="L218" s="1">
        <v>0</v>
      </c>
      <c r="M218" s="1">
        <v>0</v>
      </c>
      <c r="N218" s="8"/>
      <c r="O218" s="8"/>
      <c r="P218" s="8">
        <f t="shared" si="23"/>
        <v>0</v>
      </c>
      <c r="Q218" s="1">
        <v>0</v>
      </c>
      <c r="R218" s="1">
        <v>0</v>
      </c>
      <c r="S218" s="7">
        <v>0</v>
      </c>
      <c r="T218" s="1">
        <v>0</v>
      </c>
      <c r="U218" s="1">
        <v>0</v>
      </c>
      <c r="V218" s="8">
        <f t="shared" si="21"/>
        <v>0</v>
      </c>
      <c r="W218" s="1">
        <v>0</v>
      </c>
      <c r="X218" s="20">
        <v>0</v>
      </c>
      <c r="Y218" s="3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</row>
    <row r="219" spans="1:65" x14ac:dyDescent="0.2">
      <c r="A219" s="1">
        <v>65149</v>
      </c>
      <c r="B219" s="1" t="s">
        <v>88</v>
      </c>
      <c r="C219" s="1">
        <v>27</v>
      </c>
      <c r="D219" s="1">
        <v>162</v>
      </c>
      <c r="E219" s="1" t="s">
        <v>65</v>
      </c>
      <c r="F219" s="1">
        <v>999</v>
      </c>
      <c r="G219" s="1" t="s">
        <v>68</v>
      </c>
      <c r="H219" s="3">
        <v>31.200700000000001</v>
      </c>
      <c r="I219" s="3">
        <v>842.41890000000001</v>
      </c>
      <c r="J219" s="2">
        <f t="shared" si="18"/>
        <v>0</v>
      </c>
      <c r="K219" s="5">
        <f t="shared" si="19"/>
        <v>0</v>
      </c>
      <c r="L219" s="1">
        <v>0</v>
      </c>
      <c r="M219" s="1">
        <v>0</v>
      </c>
      <c r="N219" s="8"/>
      <c r="O219" s="8"/>
      <c r="P219" s="8">
        <f t="shared" si="23"/>
        <v>0</v>
      </c>
      <c r="Q219" s="1">
        <v>0</v>
      </c>
      <c r="R219" s="1">
        <v>0</v>
      </c>
      <c r="S219" s="7">
        <v>0</v>
      </c>
      <c r="T219" s="1">
        <v>0</v>
      </c>
      <c r="U219" s="1">
        <v>0</v>
      </c>
      <c r="V219" s="8">
        <f t="shared" si="21"/>
        <v>0</v>
      </c>
      <c r="W219" s="1">
        <v>0</v>
      </c>
      <c r="X219" s="20">
        <v>0</v>
      </c>
      <c r="Y219" s="3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</row>
    <row r="220" spans="1:65" x14ac:dyDescent="0.2">
      <c r="A220" s="1">
        <v>65155</v>
      </c>
      <c r="B220" s="1" t="s">
        <v>88</v>
      </c>
      <c r="C220" s="1">
        <v>24</v>
      </c>
      <c r="D220" s="1">
        <v>162</v>
      </c>
      <c r="E220" s="1" t="s">
        <v>65</v>
      </c>
      <c r="F220" s="1">
        <v>999</v>
      </c>
      <c r="G220" s="1" t="s">
        <v>68</v>
      </c>
      <c r="H220" s="3">
        <v>38.091999999999999</v>
      </c>
      <c r="I220" s="3">
        <v>914.20799999999997</v>
      </c>
      <c r="J220" s="2">
        <f t="shared" si="18"/>
        <v>0</v>
      </c>
      <c r="K220" s="5">
        <f t="shared" si="19"/>
        <v>0</v>
      </c>
      <c r="L220" s="1">
        <v>0</v>
      </c>
      <c r="M220" s="1">
        <v>0</v>
      </c>
      <c r="N220" s="8"/>
      <c r="O220" s="8"/>
      <c r="P220" s="8">
        <f t="shared" si="23"/>
        <v>0</v>
      </c>
      <c r="Q220" s="1">
        <v>0</v>
      </c>
      <c r="R220" s="1">
        <v>0</v>
      </c>
      <c r="S220" s="7">
        <v>0</v>
      </c>
      <c r="T220" s="1">
        <v>0</v>
      </c>
      <c r="U220" s="1">
        <v>0</v>
      </c>
      <c r="V220" s="8">
        <f t="shared" si="21"/>
        <v>0</v>
      </c>
      <c r="W220" s="1">
        <v>0</v>
      </c>
      <c r="X220" s="20">
        <v>0</v>
      </c>
      <c r="Y220" s="3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</row>
    <row r="221" spans="1:65" x14ac:dyDescent="0.2">
      <c r="A221" s="1">
        <v>65156</v>
      </c>
      <c r="B221" s="1" t="s">
        <v>88</v>
      </c>
      <c r="C221" s="1">
        <v>30</v>
      </c>
      <c r="D221" s="1">
        <v>162</v>
      </c>
      <c r="E221" s="1" t="s">
        <v>65</v>
      </c>
      <c r="F221" s="1">
        <v>999</v>
      </c>
      <c r="G221" s="1" t="s">
        <v>68</v>
      </c>
      <c r="H221" s="3">
        <v>46.07</v>
      </c>
      <c r="I221" s="3">
        <v>1382.1</v>
      </c>
      <c r="J221" s="2">
        <f t="shared" si="18"/>
        <v>0</v>
      </c>
      <c r="K221" s="5">
        <f t="shared" si="19"/>
        <v>0</v>
      </c>
      <c r="L221" s="1">
        <v>0</v>
      </c>
      <c r="M221" s="1">
        <v>0</v>
      </c>
      <c r="N221" s="8"/>
      <c r="O221" s="8"/>
      <c r="P221" s="8">
        <f t="shared" si="23"/>
        <v>0</v>
      </c>
      <c r="Q221" s="1">
        <v>0</v>
      </c>
      <c r="R221" s="1">
        <v>0</v>
      </c>
      <c r="S221" s="7">
        <v>0</v>
      </c>
      <c r="T221" s="1">
        <v>0</v>
      </c>
      <c r="U221" s="1">
        <v>0</v>
      </c>
      <c r="V221" s="8">
        <f t="shared" si="21"/>
        <v>0</v>
      </c>
      <c r="W221" s="1">
        <v>0</v>
      </c>
      <c r="X221" s="20">
        <v>0</v>
      </c>
      <c r="Y221" s="3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</row>
    <row r="222" spans="1:65" x14ac:dyDescent="0.2">
      <c r="A222" s="1">
        <v>65157</v>
      </c>
      <c r="B222" s="1" t="s">
        <v>245</v>
      </c>
      <c r="C222" s="1">
        <v>6</v>
      </c>
      <c r="D222" s="1">
        <v>162</v>
      </c>
      <c r="E222" s="1" t="s">
        <v>65</v>
      </c>
      <c r="F222" s="1">
        <v>162</v>
      </c>
      <c r="G222" s="1" t="s">
        <v>84</v>
      </c>
      <c r="H222" s="3">
        <v>323.44</v>
      </c>
      <c r="I222" s="3">
        <v>1940.64</v>
      </c>
      <c r="J222" s="2">
        <f t="shared" si="18"/>
        <v>0</v>
      </c>
      <c r="K222" s="5">
        <f t="shared" si="19"/>
        <v>0</v>
      </c>
      <c r="L222" s="1">
        <v>0</v>
      </c>
      <c r="M222" s="1">
        <v>0</v>
      </c>
      <c r="N222" s="8"/>
      <c r="O222" s="8"/>
      <c r="P222" s="8">
        <f t="shared" si="23"/>
        <v>0</v>
      </c>
      <c r="Q222" s="1">
        <v>0</v>
      </c>
      <c r="R222" s="1">
        <v>0</v>
      </c>
      <c r="S222" s="7">
        <v>0</v>
      </c>
      <c r="T222" s="1">
        <v>0</v>
      </c>
      <c r="U222" s="1">
        <v>0</v>
      </c>
      <c r="V222" s="8">
        <f t="shared" si="21"/>
        <v>0</v>
      </c>
      <c r="W222" s="1">
        <v>0</v>
      </c>
      <c r="X222" s="20">
        <v>0</v>
      </c>
      <c r="Y222" s="3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</row>
    <row r="223" spans="1:65" x14ac:dyDescent="0.2">
      <c r="A223" s="1">
        <v>65159</v>
      </c>
      <c r="B223" s="1" t="s">
        <v>272</v>
      </c>
      <c r="C223" s="1">
        <v>24</v>
      </c>
      <c r="D223" s="1">
        <v>162</v>
      </c>
      <c r="E223" s="1" t="s">
        <v>65</v>
      </c>
      <c r="F223" s="1">
        <v>807</v>
      </c>
      <c r="G223" s="1" t="s">
        <v>67</v>
      </c>
      <c r="H223" s="3">
        <v>76.069999999999993</v>
      </c>
      <c r="I223" s="3">
        <v>1825.68</v>
      </c>
      <c r="J223" s="2">
        <f t="shared" si="18"/>
        <v>0</v>
      </c>
      <c r="K223" s="5">
        <f t="shared" si="19"/>
        <v>0</v>
      </c>
      <c r="L223" s="1">
        <v>0</v>
      </c>
      <c r="M223" s="1">
        <v>0</v>
      </c>
      <c r="N223" s="8"/>
      <c r="O223" s="8"/>
      <c r="P223" s="8">
        <f t="shared" si="23"/>
        <v>0</v>
      </c>
      <c r="Q223" s="1">
        <v>0</v>
      </c>
      <c r="R223" s="1">
        <v>0</v>
      </c>
      <c r="S223" s="7">
        <v>0</v>
      </c>
      <c r="T223" s="1">
        <v>0</v>
      </c>
      <c r="U223" s="1">
        <v>0</v>
      </c>
      <c r="V223" s="8">
        <f t="shared" si="21"/>
        <v>0</v>
      </c>
      <c r="W223" s="1">
        <v>0</v>
      </c>
      <c r="X223" s="20">
        <v>0</v>
      </c>
      <c r="Y223" s="3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</row>
    <row r="224" spans="1:65" x14ac:dyDescent="0.2">
      <c r="A224" s="1">
        <v>65160</v>
      </c>
      <c r="B224" s="1" t="s">
        <v>273</v>
      </c>
      <c r="C224" s="1">
        <v>24</v>
      </c>
      <c r="D224" s="1">
        <v>162</v>
      </c>
      <c r="E224" s="1" t="s">
        <v>65</v>
      </c>
      <c r="F224" s="1">
        <v>807</v>
      </c>
      <c r="G224" s="1" t="s">
        <v>67</v>
      </c>
      <c r="H224" s="3">
        <v>63.79</v>
      </c>
      <c r="I224" s="3">
        <v>1530.96</v>
      </c>
      <c r="J224" s="2">
        <f t="shared" si="18"/>
        <v>0</v>
      </c>
      <c r="K224" s="5">
        <f t="shared" si="19"/>
        <v>0</v>
      </c>
      <c r="L224" s="1">
        <v>0</v>
      </c>
      <c r="M224" s="1">
        <v>0</v>
      </c>
      <c r="N224" s="8"/>
      <c r="O224" s="8"/>
      <c r="P224" s="8">
        <f t="shared" si="23"/>
        <v>0</v>
      </c>
      <c r="Q224" s="1">
        <v>0</v>
      </c>
      <c r="R224" s="1">
        <v>0</v>
      </c>
      <c r="S224" s="7">
        <v>0</v>
      </c>
      <c r="T224" s="1">
        <v>0</v>
      </c>
      <c r="U224" s="1">
        <v>0</v>
      </c>
      <c r="V224" s="8">
        <f t="shared" si="21"/>
        <v>0</v>
      </c>
      <c r="W224" s="1">
        <v>0</v>
      </c>
      <c r="X224" s="20">
        <v>0</v>
      </c>
      <c r="Y224" s="3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</row>
    <row r="225" spans="1:65" x14ac:dyDescent="0.2">
      <c r="A225" s="1">
        <v>65161</v>
      </c>
      <c r="B225" s="1" t="s">
        <v>88</v>
      </c>
      <c r="C225" s="1">
        <v>57</v>
      </c>
      <c r="D225" s="1">
        <v>162</v>
      </c>
      <c r="E225" s="1" t="s">
        <v>65</v>
      </c>
      <c r="F225" s="1">
        <v>998</v>
      </c>
      <c r="G225" s="1" t="s">
        <v>146</v>
      </c>
      <c r="H225" s="3">
        <v>0</v>
      </c>
      <c r="I225" s="3">
        <v>0</v>
      </c>
      <c r="J225" s="2">
        <f t="shared" si="18"/>
        <v>0</v>
      </c>
      <c r="K225" s="5">
        <f t="shared" si="19"/>
        <v>0</v>
      </c>
      <c r="L225" s="1">
        <v>0</v>
      </c>
      <c r="M225" s="1">
        <v>0</v>
      </c>
      <c r="N225" s="8"/>
      <c r="O225" s="8"/>
      <c r="P225" s="8">
        <f t="shared" si="23"/>
        <v>0</v>
      </c>
      <c r="Q225" s="1">
        <v>0</v>
      </c>
      <c r="R225" s="1">
        <v>0</v>
      </c>
      <c r="S225" s="7">
        <v>0</v>
      </c>
      <c r="T225" s="1">
        <v>0</v>
      </c>
      <c r="U225" s="1">
        <v>0</v>
      </c>
      <c r="V225" s="8">
        <f t="shared" si="21"/>
        <v>0</v>
      </c>
      <c r="W225" s="1">
        <v>0</v>
      </c>
      <c r="X225" s="20">
        <v>0</v>
      </c>
      <c r="Y225" s="3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</row>
    <row r="226" spans="1:65" x14ac:dyDescent="0.2">
      <c r="A226" s="1">
        <v>65162</v>
      </c>
      <c r="B226" s="1" t="s">
        <v>274</v>
      </c>
      <c r="C226" s="1">
        <v>30</v>
      </c>
      <c r="D226" s="1">
        <v>162</v>
      </c>
      <c r="E226" s="1" t="s">
        <v>65</v>
      </c>
      <c r="F226" s="1">
        <v>807</v>
      </c>
      <c r="G226" s="1" t="s">
        <v>67</v>
      </c>
      <c r="H226" s="3">
        <v>53.08</v>
      </c>
      <c r="I226" s="3">
        <v>1592.4</v>
      </c>
      <c r="J226" s="2">
        <f t="shared" si="18"/>
        <v>0</v>
      </c>
      <c r="K226" s="5">
        <f t="shared" si="19"/>
        <v>0</v>
      </c>
      <c r="L226" s="1">
        <v>0</v>
      </c>
      <c r="M226" s="1">
        <v>0</v>
      </c>
      <c r="N226" s="8"/>
      <c r="O226" s="8"/>
      <c r="P226" s="8">
        <f t="shared" si="23"/>
        <v>0</v>
      </c>
      <c r="Q226" s="1">
        <v>0</v>
      </c>
      <c r="R226" s="1">
        <v>0</v>
      </c>
      <c r="S226" s="7">
        <v>0</v>
      </c>
      <c r="T226" s="1">
        <v>0</v>
      </c>
      <c r="U226" s="1">
        <v>0</v>
      </c>
      <c r="V226" s="8">
        <f t="shared" si="21"/>
        <v>0</v>
      </c>
      <c r="W226" s="1">
        <v>0</v>
      </c>
      <c r="X226" s="20">
        <v>0</v>
      </c>
      <c r="Y226" s="3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</row>
    <row r="227" spans="1:65" x14ac:dyDescent="0.2">
      <c r="A227" s="1">
        <v>65182</v>
      </c>
      <c r="B227" s="1" t="s">
        <v>88</v>
      </c>
      <c r="C227" s="1">
        <v>24</v>
      </c>
      <c r="D227" s="1">
        <v>162</v>
      </c>
      <c r="E227" s="1" t="s">
        <v>65</v>
      </c>
      <c r="F227" s="1">
        <v>998</v>
      </c>
      <c r="G227" s="1" t="s">
        <v>146</v>
      </c>
      <c r="H227" s="3">
        <v>50.75</v>
      </c>
      <c r="I227" s="3">
        <v>1218</v>
      </c>
      <c r="J227" s="2">
        <f t="shared" si="18"/>
        <v>0</v>
      </c>
      <c r="K227" s="5">
        <f t="shared" si="19"/>
        <v>0</v>
      </c>
      <c r="L227" s="1">
        <v>0</v>
      </c>
      <c r="M227" s="1">
        <v>0</v>
      </c>
      <c r="N227" s="8"/>
      <c r="O227" s="8"/>
      <c r="P227" s="8">
        <f t="shared" si="23"/>
        <v>0</v>
      </c>
      <c r="Q227" s="1">
        <v>0</v>
      </c>
      <c r="R227" s="1">
        <v>0</v>
      </c>
      <c r="S227" s="7">
        <v>0</v>
      </c>
      <c r="T227" s="1">
        <v>0</v>
      </c>
      <c r="U227" s="1">
        <v>0</v>
      </c>
      <c r="V227" s="8">
        <f t="shared" si="21"/>
        <v>0</v>
      </c>
      <c r="W227" s="1">
        <v>0</v>
      </c>
      <c r="X227" s="20">
        <v>0</v>
      </c>
      <c r="Y227" s="3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</row>
    <row r="228" spans="1:65" x14ac:dyDescent="0.2">
      <c r="A228" s="1">
        <v>65891</v>
      </c>
      <c r="B228" s="1" t="s">
        <v>275</v>
      </c>
      <c r="C228" s="1">
        <v>1</v>
      </c>
      <c r="D228" s="1">
        <v>162</v>
      </c>
      <c r="E228" s="1" t="s">
        <v>65</v>
      </c>
      <c r="F228" s="1">
        <v>999</v>
      </c>
      <c r="G228" s="1" t="s">
        <v>68</v>
      </c>
      <c r="H228" s="3">
        <v>575.59</v>
      </c>
      <c r="I228" s="3">
        <v>575.59</v>
      </c>
      <c r="J228" s="2">
        <f t="shared" si="18"/>
        <v>0</v>
      </c>
      <c r="K228" s="5">
        <f t="shared" si="19"/>
        <v>0</v>
      </c>
      <c r="L228" s="1">
        <v>0</v>
      </c>
      <c r="M228" s="1">
        <v>0</v>
      </c>
      <c r="N228" s="8"/>
      <c r="O228" s="8"/>
      <c r="P228" s="8">
        <f t="shared" si="23"/>
        <v>0</v>
      </c>
      <c r="Q228" s="1">
        <v>0</v>
      </c>
      <c r="R228" s="1">
        <v>0</v>
      </c>
      <c r="S228" s="7">
        <v>0</v>
      </c>
      <c r="T228" s="1">
        <v>0</v>
      </c>
      <c r="U228" s="1">
        <v>0</v>
      </c>
      <c r="V228" s="8">
        <f t="shared" si="21"/>
        <v>0</v>
      </c>
      <c r="W228" s="1">
        <v>0</v>
      </c>
      <c r="X228" s="20">
        <v>0</v>
      </c>
      <c r="Y228" s="3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</row>
    <row r="229" spans="1:65" x14ac:dyDescent="0.2">
      <c r="A229" s="1">
        <v>69087</v>
      </c>
      <c r="B229" s="1" t="s">
        <v>72</v>
      </c>
      <c r="C229" s="1">
        <v>12</v>
      </c>
      <c r="D229" s="1">
        <v>162</v>
      </c>
      <c r="E229" s="1" t="s">
        <v>65</v>
      </c>
      <c r="F229" s="1">
        <v>999</v>
      </c>
      <c r="G229" s="1" t="s">
        <v>68</v>
      </c>
      <c r="H229" s="3">
        <v>162.9</v>
      </c>
      <c r="I229" s="3">
        <v>1954.8</v>
      </c>
      <c r="J229" s="2">
        <f t="shared" si="18"/>
        <v>0</v>
      </c>
      <c r="K229" s="5">
        <f t="shared" si="19"/>
        <v>0</v>
      </c>
      <c r="L229" s="1">
        <v>0</v>
      </c>
      <c r="M229" s="1">
        <v>1.92</v>
      </c>
      <c r="N229" s="7"/>
      <c r="O229" s="7"/>
      <c r="P229" s="7">
        <v>0</v>
      </c>
      <c r="Q229" s="1">
        <v>0</v>
      </c>
      <c r="R229" s="1">
        <v>0</v>
      </c>
      <c r="S229" s="7">
        <v>0</v>
      </c>
      <c r="T229" s="1">
        <v>0</v>
      </c>
      <c r="U229" s="1">
        <v>0</v>
      </c>
      <c r="V229" s="8">
        <f t="shared" si="21"/>
        <v>0</v>
      </c>
      <c r="W229" s="1">
        <v>0</v>
      </c>
      <c r="X229" s="20">
        <v>0</v>
      </c>
      <c r="Y229" s="3">
        <v>3746.7</v>
      </c>
      <c r="Z229" s="1">
        <v>0</v>
      </c>
      <c r="AA229" s="1">
        <v>0</v>
      </c>
      <c r="AB229" s="1">
        <v>0</v>
      </c>
      <c r="AC229" s="1">
        <v>0</v>
      </c>
      <c r="AD229" s="1">
        <v>23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</row>
    <row r="230" spans="1:65" x14ac:dyDescent="0.2">
      <c r="A230" s="1">
        <v>79141</v>
      </c>
      <c r="B230" s="1" t="s">
        <v>88</v>
      </c>
      <c r="C230" s="1">
        <v>30</v>
      </c>
      <c r="D230" s="1">
        <v>162</v>
      </c>
      <c r="E230" s="1" t="s">
        <v>65</v>
      </c>
      <c r="F230" s="1">
        <v>999</v>
      </c>
      <c r="G230" s="1" t="s">
        <v>68</v>
      </c>
      <c r="H230" s="3">
        <v>47.99</v>
      </c>
      <c r="I230" s="3">
        <v>1439.7</v>
      </c>
      <c r="J230" s="2">
        <f t="shared" si="18"/>
        <v>0</v>
      </c>
      <c r="K230" s="5">
        <f t="shared" si="19"/>
        <v>0</v>
      </c>
      <c r="L230" s="1">
        <v>0</v>
      </c>
      <c r="M230" s="1">
        <v>0</v>
      </c>
      <c r="N230" s="8"/>
      <c r="O230" s="8"/>
      <c r="P230" s="8">
        <f>L230*0.8-M230</f>
        <v>0</v>
      </c>
      <c r="Q230" s="1">
        <v>0</v>
      </c>
      <c r="R230" s="1">
        <v>0</v>
      </c>
      <c r="S230" s="7">
        <v>0</v>
      </c>
      <c r="T230" s="1">
        <v>0</v>
      </c>
      <c r="U230" s="1">
        <v>0</v>
      </c>
      <c r="V230" s="8">
        <f t="shared" si="21"/>
        <v>0</v>
      </c>
      <c r="W230" s="1">
        <v>0</v>
      </c>
      <c r="X230" s="20">
        <v>0</v>
      </c>
      <c r="Y230" s="3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</row>
    <row r="231" spans="1:65" x14ac:dyDescent="0.2">
      <c r="A231" s="1">
        <v>85004</v>
      </c>
      <c r="B231" s="1" t="s">
        <v>249</v>
      </c>
      <c r="C231" s="1">
        <v>1</v>
      </c>
      <c r="D231" s="1">
        <v>162</v>
      </c>
      <c r="E231" s="1" t="s">
        <v>65</v>
      </c>
      <c r="F231" s="1">
        <v>999</v>
      </c>
      <c r="G231" s="1" t="s">
        <v>68</v>
      </c>
      <c r="H231" s="3">
        <v>1954.8</v>
      </c>
      <c r="I231" s="3">
        <v>1954.8</v>
      </c>
      <c r="J231" s="2">
        <f t="shared" si="18"/>
        <v>0</v>
      </c>
      <c r="K231" s="5">
        <f t="shared" si="19"/>
        <v>0</v>
      </c>
      <c r="L231" s="1">
        <v>0</v>
      </c>
      <c r="M231" s="1">
        <v>-2</v>
      </c>
      <c r="N231" s="7"/>
      <c r="O231" s="7"/>
      <c r="P231" s="7">
        <v>0</v>
      </c>
      <c r="Q231" s="1">
        <v>0</v>
      </c>
      <c r="R231" s="1">
        <v>0</v>
      </c>
      <c r="S231" s="7">
        <v>0</v>
      </c>
      <c r="T231" s="1">
        <v>0</v>
      </c>
      <c r="U231" s="1">
        <v>0</v>
      </c>
      <c r="V231" s="8">
        <f t="shared" si="21"/>
        <v>0</v>
      </c>
      <c r="W231" s="1">
        <v>0</v>
      </c>
      <c r="X231" s="20">
        <v>0</v>
      </c>
      <c r="Y231" s="3">
        <v>-3909.6</v>
      </c>
      <c r="Z231" s="1">
        <v>0</v>
      </c>
      <c r="AA231" s="1">
        <v>0</v>
      </c>
      <c r="AB231" s="1">
        <v>0</v>
      </c>
      <c r="AC231" s="1">
        <v>0</v>
      </c>
      <c r="AD231" s="1">
        <v>-2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</row>
    <row r="232" spans="1:65" x14ac:dyDescent="0.2">
      <c r="A232" s="1">
        <v>88007</v>
      </c>
      <c r="B232" s="1" t="s">
        <v>276</v>
      </c>
      <c r="C232" s="1">
        <v>6</v>
      </c>
      <c r="D232" s="1">
        <v>162</v>
      </c>
      <c r="E232" s="1" t="s">
        <v>65</v>
      </c>
      <c r="F232" s="1">
        <v>807</v>
      </c>
      <c r="G232" s="1" t="s">
        <v>67</v>
      </c>
      <c r="H232" s="3">
        <v>386.09</v>
      </c>
      <c r="I232" s="3">
        <v>2316.54</v>
      </c>
      <c r="J232" s="2">
        <f t="shared" si="18"/>
        <v>0</v>
      </c>
      <c r="K232" s="5">
        <f t="shared" si="19"/>
        <v>0</v>
      </c>
      <c r="L232" s="1">
        <v>0</v>
      </c>
      <c r="M232" s="1">
        <v>0</v>
      </c>
      <c r="N232" s="8"/>
      <c r="O232" s="8"/>
      <c r="P232" s="8">
        <f t="shared" ref="P232:P258" si="24">L232*0.8-M232</f>
        <v>0</v>
      </c>
      <c r="Q232" s="1">
        <v>0</v>
      </c>
      <c r="R232" s="1">
        <v>0</v>
      </c>
      <c r="S232" s="7">
        <v>0</v>
      </c>
      <c r="T232" s="1">
        <v>0</v>
      </c>
      <c r="U232" s="1">
        <v>0</v>
      </c>
      <c r="V232" s="8">
        <f t="shared" si="21"/>
        <v>0</v>
      </c>
      <c r="W232" s="1">
        <v>0</v>
      </c>
      <c r="X232" s="20">
        <v>0</v>
      </c>
      <c r="Y232" s="3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</row>
    <row r="233" spans="1:65" x14ac:dyDescent="0.2">
      <c r="A233" s="1">
        <v>88008</v>
      </c>
      <c r="B233" s="1" t="s">
        <v>277</v>
      </c>
      <c r="C233" s="1">
        <v>6</v>
      </c>
      <c r="D233" s="1">
        <v>162</v>
      </c>
      <c r="E233" s="1" t="s">
        <v>65</v>
      </c>
      <c r="F233" s="1">
        <v>807</v>
      </c>
      <c r="G233" s="1" t="s">
        <v>67</v>
      </c>
      <c r="H233" s="3">
        <v>386.09</v>
      </c>
      <c r="I233" s="3">
        <v>2316.54</v>
      </c>
      <c r="J233" s="2">
        <f t="shared" si="18"/>
        <v>0</v>
      </c>
      <c r="K233" s="5">
        <f t="shared" si="19"/>
        <v>0</v>
      </c>
      <c r="L233" s="1">
        <v>0</v>
      </c>
      <c r="M233" s="1">
        <v>0</v>
      </c>
      <c r="N233" s="8"/>
      <c r="O233" s="8"/>
      <c r="P233" s="8">
        <f t="shared" si="24"/>
        <v>0</v>
      </c>
      <c r="Q233" s="1">
        <v>0</v>
      </c>
      <c r="R233" s="1">
        <v>0</v>
      </c>
      <c r="S233" s="7">
        <v>0</v>
      </c>
      <c r="T233" s="1">
        <v>0</v>
      </c>
      <c r="U233" s="1">
        <v>0</v>
      </c>
      <c r="V233" s="8">
        <f t="shared" si="21"/>
        <v>0</v>
      </c>
      <c r="W233" s="1">
        <v>0</v>
      </c>
      <c r="X233" s="20">
        <v>0</v>
      </c>
      <c r="Y233" s="3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</row>
    <row r="234" spans="1:65" x14ac:dyDescent="0.2">
      <c r="A234" s="1">
        <v>88012</v>
      </c>
      <c r="B234" s="1" t="s">
        <v>278</v>
      </c>
      <c r="C234" s="1">
        <v>12</v>
      </c>
      <c r="D234" s="1">
        <v>162</v>
      </c>
      <c r="E234" s="1" t="s">
        <v>65</v>
      </c>
      <c r="F234" s="1">
        <v>123</v>
      </c>
      <c r="G234" s="1" t="s">
        <v>138</v>
      </c>
      <c r="H234" s="3">
        <v>59</v>
      </c>
      <c r="I234" s="3">
        <v>708</v>
      </c>
      <c r="J234" s="2">
        <f t="shared" si="18"/>
        <v>0</v>
      </c>
      <c r="K234" s="5">
        <f t="shared" si="19"/>
        <v>0</v>
      </c>
      <c r="L234" s="1">
        <v>0</v>
      </c>
      <c r="M234" s="1">
        <v>0</v>
      </c>
      <c r="N234" s="8"/>
      <c r="O234" s="8"/>
      <c r="P234" s="8">
        <f t="shared" si="24"/>
        <v>0</v>
      </c>
      <c r="Q234" s="1">
        <v>0</v>
      </c>
      <c r="R234" s="1">
        <v>0</v>
      </c>
      <c r="S234" s="7">
        <v>0</v>
      </c>
      <c r="T234" s="1">
        <v>0</v>
      </c>
      <c r="U234" s="1">
        <v>0</v>
      </c>
      <c r="V234" s="8">
        <f t="shared" si="21"/>
        <v>0</v>
      </c>
      <c r="W234" s="1">
        <v>0</v>
      </c>
      <c r="X234" s="20">
        <v>0</v>
      </c>
      <c r="Y234" s="3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</row>
    <row r="235" spans="1:65" x14ac:dyDescent="0.2">
      <c r="A235" s="1">
        <v>88054</v>
      </c>
      <c r="B235" s="1" t="s">
        <v>88</v>
      </c>
      <c r="C235" s="1">
        <v>10</v>
      </c>
      <c r="D235" s="1">
        <v>162</v>
      </c>
      <c r="E235" s="1" t="s">
        <v>65</v>
      </c>
      <c r="F235" s="1">
        <v>999</v>
      </c>
      <c r="G235" s="1" t="s">
        <v>68</v>
      </c>
      <c r="H235" s="3">
        <v>256.95</v>
      </c>
      <c r="I235" s="3">
        <v>2569.5</v>
      </c>
      <c r="J235" s="2">
        <f t="shared" si="18"/>
        <v>0</v>
      </c>
      <c r="K235" s="5">
        <f t="shared" si="19"/>
        <v>0</v>
      </c>
      <c r="L235" s="1">
        <v>0</v>
      </c>
      <c r="M235" s="1">
        <v>0</v>
      </c>
      <c r="N235" s="8"/>
      <c r="O235" s="8"/>
      <c r="P235" s="8">
        <f t="shared" si="24"/>
        <v>0</v>
      </c>
      <c r="Q235" s="1">
        <v>0</v>
      </c>
      <c r="R235" s="1">
        <v>0</v>
      </c>
      <c r="S235" s="7">
        <v>0</v>
      </c>
      <c r="T235" s="1">
        <v>0</v>
      </c>
      <c r="U235" s="1">
        <v>0</v>
      </c>
      <c r="V235" s="8">
        <f t="shared" si="21"/>
        <v>0</v>
      </c>
      <c r="W235" s="1">
        <v>0</v>
      </c>
      <c r="X235" s="20">
        <v>0</v>
      </c>
      <c r="Y235" s="3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</row>
    <row r="236" spans="1:65" x14ac:dyDescent="0.2">
      <c r="A236" s="1">
        <v>88119</v>
      </c>
      <c r="B236" s="1" t="s">
        <v>88</v>
      </c>
      <c r="C236" s="1">
        <v>24</v>
      </c>
      <c r="D236" s="1">
        <v>162</v>
      </c>
      <c r="E236" s="1" t="s">
        <v>65</v>
      </c>
      <c r="F236" s="1">
        <v>999</v>
      </c>
      <c r="G236" s="1" t="s">
        <v>68</v>
      </c>
      <c r="H236" s="3">
        <v>33.582900000000002</v>
      </c>
      <c r="I236" s="3">
        <v>805.9896</v>
      </c>
      <c r="J236" s="2">
        <f t="shared" si="18"/>
        <v>0</v>
      </c>
      <c r="K236" s="5">
        <f t="shared" si="19"/>
        <v>0</v>
      </c>
      <c r="L236" s="1">
        <v>0</v>
      </c>
      <c r="M236" s="1">
        <v>0</v>
      </c>
      <c r="N236" s="8"/>
      <c r="O236" s="8"/>
      <c r="P236" s="8">
        <f t="shared" si="24"/>
        <v>0</v>
      </c>
      <c r="Q236" s="1">
        <v>0</v>
      </c>
      <c r="R236" s="1">
        <v>0</v>
      </c>
      <c r="S236" s="7">
        <v>0</v>
      </c>
      <c r="T236" s="1">
        <v>0</v>
      </c>
      <c r="U236" s="1">
        <v>0</v>
      </c>
      <c r="V236" s="8">
        <f t="shared" si="21"/>
        <v>0</v>
      </c>
      <c r="W236" s="1">
        <v>0</v>
      </c>
      <c r="X236" s="20">
        <v>0</v>
      </c>
      <c r="Y236" s="3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</row>
    <row r="237" spans="1:65" x14ac:dyDescent="0.2">
      <c r="A237" s="1">
        <v>88121</v>
      </c>
      <c r="B237" s="1" t="s">
        <v>274</v>
      </c>
      <c r="C237" s="1">
        <v>6</v>
      </c>
      <c r="D237" s="1">
        <v>162</v>
      </c>
      <c r="E237" s="1" t="s">
        <v>65</v>
      </c>
      <c r="F237" s="1">
        <v>999</v>
      </c>
      <c r="G237" s="1" t="s">
        <v>68</v>
      </c>
      <c r="H237" s="3">
        <v>133.1866</v>
      </c>
      <c r="I237" s="3">
        <v>799.11959999999999</v>
      </c>
      <c r="J237" s="2">
        <f t="shared" si="18"/>
        <v>0</v>
      </c>
      <c r="K237" s="5">
        <f t="shared" si="19"/>
        <v>0</v>
      </c>
      <c r="L237" s="1">
        <v>0</v>
      </c>
      <c r="M237" s="1">
        <v>0</v>
      </c>
      <c r="N237" s="8"/>
      <c r="O237" s="8"/>
      <c r="P237" s="8">
        <f t="shared" si="24"/>
        <v>0</v>
      </c>
      <c r="Q237" s="1">
        <v>0</v>
      </c>
      <c r="R237" s="1">
        <v>0</v>
      </c>
      <c r="S237" s="7">
        <v>0</v>
      </c>
      <c r="T237" s="1">
        <v>0</v>
      </c>
      <c r="U237" s="1">
        <v>0</v>
      </c>
      <c r="V237" s="8">
        <f t="shared" si="21"/>
        <v>0</v>
      </c>
      <c r="W237" s="1">
        <v>0</v>
      </c>
      <c r="X237" s="20">
        <v>0</v>
      </c>
      <c r="Y237" s="3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</row>
    <row r="238" spans="1:65" x14ac:dyDescent="0.2">
      <c r="A238" s="1">
        <v>88122</v>
      </c>
      <c r="B238" s="1" t="s">
        <v>163</v>
      </c>
      <c r="C238" s="1">
        <v>24</v>
      </c>
      <c r="D238" s="1">
        <v>162</v>
      </c>
      <c r="E238" s="1" t="s">
        <v>65</v>
      </c>
      <c r="F238" s="1">
        <v>974</v>
      </c>
      <c r="G238" s="1" t="s">
        <v>70</v>
      </c>
      <c r="H238" s="3">
        <v>72.685599999999994</v>
      </c>
      <c r="I238" s="3">
        <v>1744.4544000000001</v>
      </c>
      <c r="J238" s="2">
        <f t="shared" si="18"/>
        <v>0</v>
      </c>
      <c r="K238" s="5">
        <f t="shared" si="19"/>
        <v>0</v>
      </c>
      <c r="L238" s="1">
        <v>0</v>
      </c>
      <c r="M238" s="1">
        <v>0</v>
      </c>
      <c r="N238" s="8"/>
      <c r="O238" s="8"/>
      <c r="P238" s="8">
        <f t="shared" si="24"/>
        <v>0</v>
      </c>
      <c r="Q238" s="1">
        <v>0</v>
      </c>
      <c r="R238" s="1">
        <v>0</v>
      </c>
      <c r="S238" s="7">
        <v>0</v>
      </c>
      <c r="T238" s="1">
        <v>0</v>
      </c>
      <c r="U238" s="1">
        <v>0</v>
      </c>
      <c r="V238" s="8">
        <f t="shared" si="21"/>
        <v>0</v>
      </c>
      <c r="W238" s="1">
        <v>0</v>
      </c>
      <c r="X238" s="20">
        <v>0</v>
      </c>
      <c r="Y238" s="3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</row>
    <row r="239" spans="1:65" x14ac:dyDescent="0.2">
      <c r="A239" s="1">
        <v>88132</v>
      </c>
      <c r="B239" s="1" t="s">
        <v>279</v>
      </c>
      <c r="C239" s="1">
        <v>1</v>
      </c>
      <c r="D239" s="1">
        <v>162</v>
      </c>
      <c r="E239" s="1" t="s">
        <v>65</v>
      </c>
      <c r="F239" s="1">
        <v>999</v>
      </c>
      <c r="G239" s="1" t="s">
        <v>68</v>
      </c>
      <c r="H239" s="3">
        <v>198.89930000000001</v>
      </c>
      <c r="I239" s="3">
        <v>198.89930000000001</v>
      </c>
      <c r="J239" s="2">
        <f t="shared" si="18"/>
        <v>0</v>
      </c>
      <c r="K239" s="5">
        <f t="shared" si="19"/>
        <v>0</v>
      </c>
      <c r="L239" s="1">
        <v>0</v>
      </c>
      <c r="M239" s="1">
        <v>0</v>
      </c>
      <c r="N239" s="8"/>
      <c r="O239" s="8"/>
      <c r="P239" s="8">
        <f t="shared" si="24"/>
        <v>0</v>
      </c>
      <c r="Q239" s="1">
        <v>0</v>
      </c>
      <c r="R239" s="1">
        <v>0</v>
      </c>
      <c r="S239" s="7">
        <v>0</v>
      </c>
      <c r="T239" s="1">
        <v>0</v>
      </c>
      <c r="U239" s="1">
        <v>0</v>
      </c>
      <c r="V239" s="8">
        <f t="shared" si="21"/>
        <v>0</v>
      </c>
      <c r="W239" s="1">
        <v>0</v>
      </c>
      <c r="X239" s="20">
        <v>0</v>
      </c>
      <c r="Y239" s="3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</row>
    <row r="240" spans="1:65" x14ac:dyDescent="0.2">
      <c r="A240" s="1">
        <v>88137</v>
      </c>
      <c r="B240" s="1" t="s">
        <v>88</v>
      </c>
      <c r="C240" s="1">
        <v>14</v>
      </c>
      <c r="D240" s="1">
        <v>162</v>
      </c>
      <c r="E240" s="1" t="s">
        <v>65</v>
      </c>
      <c r="F240" s="1">
        <v>999</v>
      </c>
      <c r="G240" s="1" t="s">
        <v>68</v>
      </c>
      <c r="H240" s="3">
        <v>102.89319999999999</v>
      </c>
      <c r="I240" s="3">
        <v>1440.5047999999999</v>
      </c>
      <c r="J240" s="2">
        <f t="shared" si="18"/>
        <v>0</v>
      </c>
      <c r="K240" s="5">
        <f t="shared" si="19"/>
        <v>0</v>
      </c>
      <c r="L240" s="1">
        <v>0</v>
      </c>
      <c r="M240" s="1">
        <v>0</v>
      </c>
      <c r="N240" s="8"/>
      <c r="O240" s="8"/>
      <c r="P240" s="8">
        <f t="shared" si="24"/>
        <v>0</v>
      </c>
      <c r="Q240" s="1">
        <v>0</v>
      </c>
      <c r="R240" s="1">
        <v>0</v>
      </c>
      <c r="S240" s="7">
        <v>0</v>
      </c>
      <c r="T240" s="1">
        <v>0</v>
      </c>
      <c r="U240" s="1">
        <v>0</v>
      </c>
      <c r="V240" s="8">
        <f t="shared" si="21"/>
        <v>0</v>
      </c>
      <c r="W240" s="1">
        <v>0</v>
      </c>
      <c r="X240" s="20">
        <v>0</v>
      </c>
      <c r="Y240" s="3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</row>
    <row r="241" spans="1:65" x14ac:dyDescent="0.2">
      <c r="A241" s="1">
        <v>88157</v>
      </c>
      <c r="B241" s="1" t="s">
        <v>280</v>
      </c>
      <c r="C241" s="1">
        <v>24</v>
      </c>
      <c r="D241" s="1">
        <v>162</v>
      </c>
      <c r="E241" s="1" t="s">
        <v>65</v>
      </c>
      <c r="F241" s="1">
        <v>974</v>
      </c>
      <c r="G241" s="1" t="s">
        <v>70</v>
      </c>
      <c r="H241" s="3">
        <v>72.685599999999994</v>
      </c>
      <c r="I241" s="3">
        <v>1744.4544000000001</v>
      </c>
      <c r="J241" s="2">
        <f t="shared" si="18"/>
        <v>0</v>
      </c>
      <c r="K241" s="5">
        <f t="shared" si="19"/>
        <v>0</v>
      </c>
      <c r="L241" s="1">
        <v>0</v>
      </c>
      <c r="M241" s="1">
        <v>0</v>
      </c>
      <c r="N241" s="8"/>
      <c r="O241" s="8"/>
      <c r="P241" s="8">
        <f t="shared" si="24"/>
        <v>0</v>
      </c>
      <c r="Q241" s="1">
        <v>0</v>
      </c>
      <c r="R241" s="1">
        <v>0</v>
      </c>
      <c r="S241" s="7">
        <v>0</v>
      </c>
      <c r="T241" s="1">
        <v>0</v>
      </c>
      <c r="U241" s="1">
        <v>0</v>
      </c>
      <c r="V241" s="8">
        <f t="shared" si="21"/>
        <v>0</v>
      </c>
      <c r="W241" s="1">
        <v>0</v>
      </c>
      <c r="X241" s="20">
        <v>0</v>
      </c>
      <c r="Y241" s="3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</row>
    <row r="242" spans="1:65" x14ac:dyDescent="0.2">
      <c r="A242" s="1">
        <v>88173</v>
      </c>
      <c r="B242" s="1" t="s">
        <v>88</v>
      </c>
      <c r="C242" s="1">
        <v>24</v>
      </c>
      <c r="D242" s="1">
        <v>162</v>
      </c>
      <c r="E242" s="1" t="s">
        <v>65</v>
      </c>
      <c r="F242" s="1">
        <v>999</v>
      </c>
      <c r="G242" s="1" t="s">
        <v>68</v>
      </c>
      <c r="H242" s="3">
        <v>42.212400000000002</v>
      </c>
      <c r="I242" s="3">
        <v>1013.0976000000001</v>
      </c>
      <c r="J242" s="2">
        <f t="shared" si="18"/>
        <v>0</v>
      </c>
      <c r="K242" s="5">
        <f t="shared" si="19"/>
        <v>0</v>
      </c>
      <c r="L242" s="1">
        <v>0</v>
      </c>
      <c r="M242" s="1">
        <v>0</v>
      </c>
      <c r="N242" s="8"/>
      <c r="O242" s="8"/>
      <c r="P242" s="8">
        <f t="shared" si="24"/>
        <v>0</v>
      </c>
      <c r="Q242" s="1">
        <v>0</v>
      </c>
      <c r="R242" s="1">
        <v>0</v>
      </c>
      <c r="S242" s="7">
        <v>0</v>
      </c>
      <c r="T242" s="1">
        <v>0</v>
      </c>
      <c r="U242" s="1">
        <v>0</v>
      </c>
      <c r="V242" s="8">
        <f t="shared" si="21"/>
        <v>0</v>
      </c>
      <c r="W242" s="1">
        <v>0</v>
      </c>
      <c r="X242" s="20">
        <v>0</v>
      </c>
      <c r="Y242" s="3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</row>
    <row r="243" spans="1:65" x14ac:dyDescent="0.2">
      <c r="A243" s="1">
        <v>90197</v>
      </c>
      <c r="B243" s="1" t="s">
        <v>88</v>
      </c>
      <c r="C243" s="1">
        <v>12</v>
      </c>
      <c r="D243" s="1">
        <v>162</v>
      </c>
      <c r="E243" s="1" t="s">
        <v>65</v>
      </c>
      <c r="F243" s="1">
        <v>999</v>
      </c>
      <c r="G243" s="1" t="s">
        <v>68</v>
      </c>
      <c r="H243" s="3">
        <v>43.4</v>
      </c>
      <c r="I243" s="3">
        <v>520.79999999999995</v>
      </c>
      <c r="J243" s="2">
        <f t="shared" si="18"/>
        <v>0</v>
      </c>
      <c r="K243" s="5">
        <f t="shared" si="19"/>
        <v>0</v>
      </c>
      <c r="L243" s="1">
        <v>0</v>
      </c>
      <c r="M243" s="1">
        <v>0</v>
      </c>
      <c r="N243" s="8"/>
      <c r="O243" s="8"/>
      <c r="P243" s="8">
        <f t="shared" si="24"/>
        <v>0</v>
      </c>
      <c r="Q243" s="1">
        <v>0</v>
      </c>
      <c r="R243" s="1">
        <v>0</v>
      </c>
      <c r="S243" s="7">
        <v>0</v>
      </c>
      <c r="T243" s="1">
        <v>0</v>
      </c>
      <c r="U243" s="1">
        <v>0</v>
      </c>
      <c r="V243" s="8">
        <f t="shared" si="21"/>
        <v>0</v>
      </c>
      <c r="W243" s="1">
        <v>0</v>
      </c>
      <c r="X243" s="20">
        <v>0</v>
      </c>
      <c r="Y243" s="3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</row>
    <row r="244" spans="1:65" x14ac:dyDescent="0.2">
      <c r="A244" s="1">
        <v>90198</v>
      </c>
      <c r="B244" s="1" t="s">
        <v>88</v>
      </c>
      <c r="C244" s="1">
        <v>12</v>
      </c>
      <c r="D244" s="1">
        <v>162</v>
      </c>
      <c r="E244" s="1" t="s">
        <v>65</v>
      </c>
      <c r="F244" s="1">
        <v>999</v>
      </c>
      <c r="G244" s="1" t="s">
        <v>68</v>
      </c>
      <c r="H244" s="3">
        <v>41.285299999999999</v>
      </c>
      <c r="I244" s="3">
        <v>495.42360000000002</v>
      </c>
      <c r="J244" s="2">
        <f t="shared" si="18"/>
        <v>0</v>
      </c>
      <c r="K244" s="5">
        <f t="shared" si="19"/>
        <v>0</v>
      </c>
      <c r="L244" s="1">
        <v>0</v>
      </c>
      <c r="M244" s="1">
        <v>0</v>
      </c>
      <c r="N244" s="8"/>
      <c r="O244" s="8"/>
      <c r="P244" s="8">
        <f t="shared" si="24"/>
        <v>0</v>
      </c>
      <c r="Q244" s="1">
        <v>0</v>
      </c>
      <c r="R244" s="1">
        <v>0</v>
      </c>
      <c r="S244" s="7">
        <v>0</v>
      </c>
      <c r="T244" s="1">
        <v>0</v>
      </c>
      <c r="U244" s="1">
        <v>0</v>
      </c>
      <c r="V244" s="8">
        <f t="shared" si="21"/>
        <v>0</v>
      </c>
      <c r="W244" s="1">
        <v>0</v>
      </c>
      <c r="X244" s="20">
        <v>0</v>
      </c>
      <c r="Y244" s="3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</row>
    <row r="245" spans="1:65" x14ac:dyDescent="0.2">
      <c r="A245" s="1">
        <v>91001</v>
      </c>
      <c r="B245" s="1" t="s">
        <v>282</v>
      </c>
      <c r="C245" s="1">
        <v>6</v>
      </c>
      <c r="D245" s="1">
        <v>162</v>
      </c>
      <c r="E245" s="1" t="s">
        <v>65</v>
      </c>
      <c r="F245" s="1">
        <v>999</v>
      </c>
      <c r="G245" s="1" t="s">
        <v>68</v>
      </c>
      <c r="H245" s="3">
        <v>96.25</v>
      </c>
      <c r="I245" s="3">
        <v>577.5</v>
      </c>
      <c r="J245" s="2">
        <f t="shared" si="18"/>
        <v>0</v>
      </c>
      <c r="K245" s="5">
        <f t="shared" si="19"/>
        <v>0</v>
      </c>
      <c r="L245" s="1">
        <v>0</v>
      </c>
      <c r="M245" s="1">
        <v>0</v>
      </c>
      <c r="N245" s="8"/>
      <c r="O245" s="8"/>
      <c r="P245" s="8">
        <f t="shared" si="24"/>
        <v>0</v>
      </c>
      <c r="Q245" s="1">
        <v>0</v>
      </c>
      <c r="R245" s="1">
        <v>0</v>
      </c>
      <c r="S245" s="7">
        <v>0</v>
      </c>
      <c r="T245" s="1">
        <v>0</v>
      </c>
      <c r="U245" s="1">
        <v>0</v>
      </c>
      <c r="V245" s="8">
        <f t="shared" si="21"/>
        <v>0</v>
      </c>
      <c r="W245" s="1">
        <v>0</v>
      </c>
      <c r="X245" s="20">
        <v>0</v>
      </c>
      <c r="Y245" s="3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</row>
    <row r="246" spans="1:65" x14ac:dyDescent="0.2">
      <c r="A246" s="1">
        <v>91002</v>
      </c>
      <c r="B246" s="1" t="s">
        <v>283</v>
      </c>
      <c r="C246" s="1">
        <v>6</v>
      </c>
      <c r="D246" s="1">
        <v>162</v>
      </c>
      <c r="E246" s="1" t="s">
        <v>65</v>
      </c>
      <c r="F246" s="1">
        <v>123</v>
      </c>
      <c r="G246" s="1" t="s">
        <v>138</v>
      </c>
      <c r="H246" s="3">
        <v>236.76300000000001</v>
      </c>
      <c r="I246" s="3">
        <v>1420.578</v>
      </c>
      <c r="J246" s="2">
        <f t="shared" si="18"/>
        <v>0</v>
      </c>
      <c r="K246" s="5">
        <f t="shared" si="19"/>
        <v>0</v>
      </c>
      <c r="L246" s="1">
        <v>0</v>
      </c>
      <c r="M246" s="1">
        <v>0</v>
      </c>
      <c r="N246" s="8"/>
      <c r="O246" s="8"/>
      <c r="P246" s="8">
        <f t="shared" si="24"/>
        <v>0</v>
      </c>
      <c r="Q246" s="1">
        <v>0</v>
      </c>
      <c r="R246" s="1">
        <v>0</v>
      </c>
      <c r="S246" s="7">
        <v>0</v>
      </c>
      <c r="T246" s="1">
        <v>0</v>
      </c>
      <c r="U246" s="1">
        <v>0</v>
      </c>
      <c r="V246" s="8">
        <f t="shared" si="21"/>
        <v>0</v>
      </c>
      <c r="W246" s="1">
        <v>0</v>
      </c>
      <c r="X246" s="20">
        <v>0</v>
      </c>
      <c r="Y246" s="3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</row>
    <row r="247" spans="1:65" x14ac:dyDescent="0.2">
      <c r="A247" s="1">
        <v>91004</v>
      </c>
      <c r="B247" s="1" t="s">
        <v>202</v>
      </c>
      <c r="C247" s="1">
        <v>16</v>
      </c>
      <c r="D247" s="1">
        <v>162</v>
      </c>
      <c r="E247" s="1" t="s">
        <v>65</v>
      </c>
      <c r="F247" s="1">
        <v>123</v>
      </c>
      <c r="G247" s="1" t="s">
        <v>138</v>
      </c>
      <c r="H247" s="3">
        <v>70.36</v>
      </c>
      <c r="I247" s="3">
        <v>1125.76</v>
      </c>
      <c r="J247" s="2">
        <f t="shared" si="18"/>
        <v>0</v>
      </c>
      <c r="K247" s="5">
        <f t="shared" si="19"/>
        <v>0</v>
      </c>
      <c r="L247" s="1">
        <v>0</v>
      </c>
      <c r="M247" s="1">
        <v>0</v>
      </c>
      <c r="N247" s="8"/>
      <c r="O247" s="8"/>
      <c r="P247" s="8">
        <f t="shared" si="24"/>
        <v>0</v>
      </c>
      <c r="Q247" s="1">
        <v>0</v>
      </c>
      <c r="R247" s="1">
        <v>0</v>
      </c>
      <c r="S247" s="7">
        <v>0</v>
      </c>
      <c r="T247" s="1">
        <v>0</v>
      </c>
      <c r="U247" s="1">
        <v>0</v>
      </c>
      <c r="V247" s="8">
        <f t="shared" si="21"/>
        <v>0</v>
      </c>
      <c r="W247" s="1">
        <v>0</v>
      </c>
      <c r="X247" s="20">
        <v>0</v>
      </c>
      <c r="Y247" s="3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</row>
    <row r="248" spans="1:65" x14ac:dyDescent="0.2">
      <c r="A248" s="1">
        <v>91012</v>
      </c>
      <c r="B248" s="1" t="s">
        <v>88</v>
      </c>
      <c r="C248" s="1">
        <v>12</v>
      </c>
      <c r="D248" s="1">
        <v>162</v>
      </c>
      <c r="E248" s="1" t="s">
        <v>65</v>
      </c>
      <c r="F248" s="1">
        <v>999</v>
      </c>
      <c r="G248" s="1" t="s">
        <v>68</v>
      </c>
      <c r="H248" s="3">
        <v>54.210799999999999</v>
      </c>
      <c r="I248" s="3">
        <v>650.52959999999996</v>
      </c>
      <c r="J248" s="2">
        <f t="shared" si="18"/>
        <v>0</v>
      </c>
      <c r="K248" s="5">
        <f t="shared" si="19"/>
        <v>0</v>
      </c>
      <c r="L248" s="1">
        <v>0</v>
      </c>
      <c r="M248" s="1">
        <v>0</v>
      </c>
      <c r="N248" s="8"/>
      <c r="O248" s="8"/>
      <c r="P248" s="8">
        <f t="shared" si="24"/>
        <v>0</v>
      </c>
      <c r="Q248" s="1">
        <v>0</v>
      </c>
      <c r="R248" s="1">
        <v>0</v>
      </c>
      <c r="S248" s="7">
        <v>0</v>
      </c>
      <c r="T248" s="1">
        <v>0</v>
      </c>
      <c r="U248" s="1">
        <v>0</v>
      </c>
      <c r="V248" s="8">
        <f t="shared" si="21"/>
        <v>0</v>
      </c>
      <c r="W248" s="1">
        <v>0</v>
      </c>
      <c r="X248" s="20">
        <v>0</v>
      </c>
      <c r="Y248" s="3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</row>
    <row r="249" spans="1:65" x14ac:dyDescent="0.2">
      <c r="A249" s="1">
        <v>91017</v>
      </c>
      <c r="B249" s="1" t="s">
        <v>88</v>
      </c>
      <c r="C249" s="1">
        <v>6</v>
      </c>
      <c r="D249" s="1">
        <v>162</v>
      </c>
      <c r="E249" s="1" t="s">
        <v>65</v>
      </c>
      <c r="F249" s="1">
        <v>999</v>
      </c>
      <c r="G249" s="1" t="s">
        <v>68</v>
      </c>
      <c r="H249" s="3">
        <v>76.869399999999999</v>
      </c>
      <c r="I249" s="3">
        <v>461.21640000000002</v>
      </c>
      <c r="J249" s="2">
        <f t="shared" si="18"/>
        <v>0</v>
      </c>
      <c r="K249" s="5">
        <f t="shared" si="19"/>
        <v>0</v>
      </c>
      <c r="L249" s="1">
        <v>0</v>
      </c>
      <c r="M249" s="1">
        <v>0</v>
      </c>
      <c r="N249" s="8"/>
      <c r="O249" s="8"/>
      <c r="P249" s="8">
        <f t="shared" si="24"/>
        <v>0</v>
      </c>
      <c r="Q249" s="1">
        <v>0</v>
      </c>
      <c r="R249" s="1">
        <v>0</v>
      </c>
      <c r="S249" s="7">
        <v>0</v>
      </c>
      <c r="T249" s="1">
        <v>0</v>
      </c>
      <c r="U249" s="1">
        <v>0</v>
      </c>
      <c r="V249" s="8">
        <f t="shared" si="21"/>
        <v>0</v>
      </c>
      <c r="W249" s="1">
        <v>0</v>
      </c>
      <c r="X249" s="20">
        <v>0</v>
      </c>
      <c r="Y249" s="3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</row>
    <row r="250" spans="1:65" x14ac:dyDescent="0.2">
      <c r="A250" s="1">
        <v>91025</v>
      </c>
      <c r="B250" s="1" t="s">
        <v>88</v>
      </c>
      <c r="C250" s="1">
        <v>12</v>
      </c>
      <c r="D250" s="1">
        <v>162</v>
      </c>
      <c r="E250" s="1" t="s">
        <v>65</v>
      </c>
      <c r="F250" s="1">
        <v>999</v>
      </c>
      <c r="G250" s="1" t="s">
        <v>68</v>
      </c>
      <c r="H250" s="3">
        <v>31.59</v>
      </c>
      <c r="I250" s="3">
        <v>379.08</v>
      </c>
      <c r="J250" s="2">
        <f t="shared" si="18"/>
        <v>0</v>
      </c>
      <c r="K250" s="5">
        <f t="shared" si="19"/>
        <v>0</v>
      </c>
      <c r="L250" s="1">
        <v>0</v>
      </c>
      <c r="M250" s="1">
        <v>0</v>
      </c>
      <c r="N250" s="8"/>
      <c r="O250" s="8"/>
      <c r="P250" s="8">
        <f t="shared" si="24"/>
        <v>0</v>
      </c>
      <c r="Q250" s="1">
        <v>0</v>
      </c>
      <c r="R250" s="1">
        <v>0</v>
      </c>
      <c r="S250" s="7">
        <v>0</v>
      </c>
      <c r="T250" s="1">
        <v>0</v>
      </c>
      <c r="U250" s="1">
        <v>0</v>
      </c>
      <c r="V250" s="8">
        <f t="shared" si="21"/>
        <v>0</v>
      </c>
      <c r="W250" s="1">
        <v>0</v>
      </c>
      <c r="X250" s="20">
        <v>0</v>
      </c>
      <c r="Y250" s="3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</row>
    <row r="251" spans="1:65" x14ac:dyDescent="0.2">
      <c r="A251" s="1">
        <v>91026</v>
      </c>
      <c r="B251" s="1" t="s">
        <v>88</v>
      </c>
      <c r="C251" s="1">
        <v>6</v>
      </c>
      <c r="D251" s="1">
        <v>162</v>
      </c>
      <c r="E251" s="1" t="s">
        <v>65</v>
      </c>
      <c r="F251" s="1">
        <v>999</v>
      </c>
      <c r="G251" s="1" t="s">
        <v>68</v>
      </c>
      <c r="H251" s="3">
        <v>77.921300000000002</v>
      </c>
      <c r="I251" s="3">
        <v>467.52780000000001</v>
      </c>
      <c r="J251" s="2">
        <f t="shared" si="18"/>
        <v>0</v>
      </c>
      <c r="K251" s="5">
        <f t="shared" si="19"/>
        <v>0</v>
      </c>
      <c r="L251" s="1">
        <v>0</v>
      </c>
      <c r="M251" s="1">
        <v>0</v>
      </c>
      <c r="N251" s="8"/>
      <c r="O251" s="8"/>
      <c r="P251" s="8">
        <f t="shared" si="24"/>
        <v>0</v>
      </c>
      <c r="Q251" s="1">
        <v>0</v>
      </c>
      <c r="R251" s="1">
        <v>0</v>
      </c>
      <c r="S251" s="7">
        <v>0</v>
      </c>
      <c r="T251" s="1">
        <v>0</v>
      </c>
      <c r="U251" s="1">
        <v>0</v>
      </c>
      <c r="V251" s="8">
        <f t="shared" si="21"/>
        <v>0</v>
      </c>
      <c r="W251" s="1">
        <v>0</v>
      </c>
      <c r="X251" s="20">
        <v>0</v>
      </c>
      <c r="Y251" s="3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</row>
    <row r="252" spans="1:65" x14ac:dyDescent="0.2">
      <c r="A252" s="1">
        <v>91032</v>
      </c>
      <c r="B252" s="1" t="s">
        <v>88</v>
      </c>
      <c r="C252" s="1">
        <v>12</v>
      </c>
      <c r="D252" s="1">
        <v>162</v>
      </c>
      <c r="E252" s="1" t="s">
        <v>65</v>
      </c>
      <c r="F252" s="1">
        <v>999</v>
      </c>
      <c r="G252" s="1" t="s">
        <v>68</v>
      </c>
      <c r="H252" s="3">
        <v>40.387</v>
      </c>
      <c r="I252" s="3">
        <v>484.64400000000001</v>
      </c>
      <c r="J252" s="2">
        <f t="shared" si="18"/>
        <v>0</v>
      </c>
      <c r="K252" s="5">
        <f t="shared" si="19"/>
        <v>0</v>
      </c>
      <c r="L252" s="1">
        <v>0</v>
      </c>
      <c r="M252" s="1">
        <v>0</v>
      </c>
      <c r="N252" s="8"/>
      <c r="O252" s="8"/>
      <c r="P252" s="8">
        <f t="shared" si="24"/>
        <v>0</v>
      </c>
      <c r="Q252" s="1">
        <v>0</v>
      </c>
      <c r="R252" s="1">
        <v>0</v>
      </c>
      <c r="S252" s="7">
        <v>0</v>
      </c>
      <c r="T252" s="1">
        <v>0</v>
      </c>
      <c r="U252" s="1">
        <v>0</v>
      </c>
      <c r="V252" s="8">
        <f t="shared" si="21"/>
        <v>0</v>
      </c>
      <c r="W252" s="1">
        <v>0</v>
      </c>
      <c r="X252" s="20">
        <v>0</v>
      </c>
      <c r="Y252" s="3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</row>
    <row r="253" spans="1:65" x14ac:dyDescent="0.2">
      <c r="A253" s="1">
        <v>91034</v>
      </c>
      <c r="B253" s="1" t="s">
        <v>88</v>
      </c>
      <c r="C253" s="1">
        <v>5</v>
      </c>
      <c r="D253" s="1">
        <v>162</v>
      </c>
      <c r="E253" s="1" t="s">
        <v>65</v>
      </c>
      <c r="F253" s="1">
        <v>999</v>
      </c>
      <c r="G253" s="1" t="s">
        <v>68</v>
      </c>
      <c r="H253" s="3">
        <v>105.61</v>
      </c>
      <c r="I253" s="3">
        <v>528.04999999999995</v>
      </c>
      <c r="J253" s="2">
        <f t="shared" si="18"/>
        <v>0</v>
      </c>
      <c r="K253" s="5">
        <f t="shared" si="19"/>
        <v>0</v>
      </c>
      <c r="L253" s="1">
        <v>0</v>
      </c>
      <c r="M253" s="1">
        <v>0</v>
      </c>
      <c r="N253" s="8"/>
      <c r="O253" s="8"/>
      <c r="P253" s="8">
        <f t="shared" si="24"/>
        <v>0</v>
      </c>
      <c r="Q253" s="1">
        <v>0</v>
      </c>
      <c r="R253" s="1">
        <v>0</v>
      </c>
      <c r="S253" s="7">
        <v>0</v>
      </c>
      <c r="T253" s="1">
        <v>0</v>
      </c>
      <c r="U253" s="1">
        <v>0</v>
      </c>
      <c r="V253" s="8">
        <f t="shared" si="21"/>
        <v>0</v>
      </c>
      <c r="W253" s="1">
        <v>0</v>
      </c>
      <c r="X253" s="20">
        <v>0</v>
      </c>
      <c r="Y253" s="3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</row>
    <row r="254" spans="1:65" x14ac:dyDescent="0.2">
      <c r="A254" s="1">
        <v>91038</v>
      </c>
      <c r="B254" s="1" t="s">
        <v>284</v>
      </c>
      <c r="C254" s="1">
        <v>1</v>
      </c>
      <c r="D254" s="1">
        <v>162</v>
      </c>
      <c r="E254" s="1" t="s">
        <v>65</v>
      </c>
      <c r="F254" s="1">
        <v>999</v>
      </c>
      <c r="G254" s="1" t="s">
        <v>68</v>
      </c>
      <c r="H254" s="3">
        <v>591.226</v>
      </c>
      <c r="I254" s="3">
        <v>591.226</v>
      </c>
      <c r="J254" s="2">
        <f t="shared" si="18"/>
        <v>0</v>
      </c>
      <c r="K254" s="5">
        <f t="shared" si="19"/>
        <v>0</v>
      </c>
      <c r="L254" s="1">
        <v>0</v>
      </c>
      <c r="M254" s="1">
        <v>0</v>
      </c>
      <c r="N254" s="8"/>
      <c r="O254" s="8"/>
      <c r="P254" s="8">
        <f t="shared" si="24"/>
        <v>0</v>
      </c>
      <c r="Q254" s="1">
        <v>0</v>
      </c>
      <c r="R254" s="1">
        <v>0</v>
      </c>
      <c r="S254" s="7">
        <v>0</v>
      </c>
      <c r="T254" s="1">
        <v>0</v>
      </c>
      <c r="U254" s="1">
        <v>0</v>
      </c>
      <c r="V254" s="8">
        <f t="shared" si="21"/>
        <v>0</v>
      </c>
      <c r="W254" s="1">
        <v>0</v>
      </c>
      <c r="X254" s="20">
        <v>0</v>
      </c>
      <c r="Y254" s="3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</row>
    <row r="255" spans="1:65" x14ac:dyDescent="0.2">
      <c r="A255" s="1">
        <v>91044</v>
      </c>
      <c r="B255" s="1" t="s">
        <v>88</v>
      </c>
      <c r="C255" s="1">
        <v>6</v>
      </c>
      <c r="D255" s="1">
        <v>162</v>
      </c>
      <c r="E255" s="1" t="s">
        <v>65</v>
      </c>
      <c r="F255" s="1">
        <v>999</v>
      </c>
      <c r="G255" s="1" t="s">
        <v>68</v>
      </c>
      <c r="H255" s="3">
        <v>66.299000000000007</v>
      </c>
      <c r="I255" s="3">
        <v>397.79399999999998</v>
      </c>
      <c r="J255" s="2">
        <f t="shared" si="18"/>
        <v>0</v>
      </c>
      <c r="K255" s="5">
        <f t="shared" si="19"/>
        <v>0</v>
      </c>
      <c r="L255" s="1">
        <v>0</v>
      </c>
      <c r="M255" s="1">
        <v>0</v>
      </c>
      <c r="N255" s="8"/>
      <c r="O255" s="8"/>
      <c r="P255" s="8">
        <f t="shared" si="24"/>
        <v>0</v>
      </c>
      <c r="Q255" s="1">
        <v>0</v>
      </c>
      <c r="R255" s="1">
        <v>0</v>
      </c>
      <c r="S255" s="7">
        <v>0</v>
      </c>
      <c r="T255" s="1">
        <v>0</v>
      </c>
      <c r="U255" s="1">
        <v>0</v>
      </c>
      <c r="V255" s="8">
        <f t="shared" si="21"/>
        <v>0</v>
      </c>
      <c r="W255" s="1">
        <v>0</v>
      </c>
      <c r="X255" s="20">
        <v>0</v>
      </c>
      <c r="Y255" s="3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</row>
    <row r="256" spans="1:65" x14ac:dyDescent="0.2">
      <c r="A256" s="1">
        <v>91053</v>
      </c>
      <c r="B256" s="1" t="s">
        <v>88</v>
      </c>
      <c r="C256" s="1">
        <v>6</v>
      </c>
      <c r="D256" s="1">
        <v>162</v>
      </c>
      <c r="E256" s="1" t="s">
        <v>65</v>
      </c>
      <c r="F256" s="1">
        <v>999</v>
      </c>
      <c r="G256" s="1" t="s">
        <v>68</v>
      </c>
      <c r="H256" s="3">
        <v>55.5</v>
      </c>
      <c r="I256" s="3">
        <v>333</v>
      </c>
      <c r="J256" s="2">
        <f t="shared" si="18"/>
        <v>0</v>
      </c>
      <c r="K256" s="5">
        <f t="shared" si="19"/>
        <v>0</v>
      </c>
      <c r="L256" s="1">
        <v>0</v>
      </c>
      <c r="M256" s="1">
        <v>0</v>
      </c>
      <c r="N256" s="8"/>
      <c r="O256" s="8"/>
      <c r="P256" s="8">
        <f t="shared" si="24"/>
        <v>0</v>
      </c>
      <c r="Q256" s="1">
        <v>0</v>
      </c>
      <c r="R256" s="1">
        <v>0</v>
      </c>
      <c r="S256" s="7">
        <v>0</v>
      </c>
      <c r="T256" s="1">
        <v>0</v>
      </c>
      <c r="U256" s="1">
        <v>0</v>
      </c>
      <c r="V256" s="8">
        <f t="shared" si="21"/>
        <v>0</v>
      </c>
      <c r="W256" s="1">
        <v>0</v>
      </c>
      <c r="X256" s="20">
        <v>0</v>
      </c>
      <c r="Y256" s="3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</row>
    <row r="257" spans="1:65" x14ac:dyDescent="0.2">
      <c r="A257" s="1">
        <v>91054</v>
      </c>
      <c r="B257" s="1" t="s">
        <v>281</v>
      </c>
      <c r="C257" s="1">
        <v>12</v>
      </c>
      <c r="D257" s="1">
        <v>162</v>
      </c>
      <c r="E257" s="1" t="s">
        <v>65</v>
      </c>
      <c r="F257" s="1">
        <v>999</v>
      </c>
      <c r="G257" s="1" t="s">
        <v>68</v>
      </c>
      <c r="H257" s="3">
        <v>104.2492</v>
      </c>
      <c r="I257" s="3">
        <v>1250.9903999999999</v>
      </c>
      <c r="J257" s="2">
        <f t="shared" si="18"/>
        <v>0</v>
      </c>
      <c r="K257" s="5">
        <f t="shared" si="19"/>
        <v>0</v>
      </c>
      <c r="L257" s="1">
        <v>0</v>
      </c>
      <c r="M257" s="1">
        <v>0</v>
      </c>
      <c r="N257" s="8"/>
      <c r="O257" s="8"/>
      <c r="P257" s="8">
        <f t="shared" si="24"/>
        <v>0</v>
      </c>
      <c r="Q257" s="1">
        <v>0</v>
      </c>
      <c r="R257" s="1">
        <v>0</v>
      </c>
      <c r="S257" s="7">
        <v>0</v>
      </c>
      <c r="T257" s="1">
        <v>0</v>
      </c>
      <c r="U257" s="1">
        <v>0</v>
      </c>
      <c r="V257" s="8">
        <f t="shared" si="21"/>
        <v>0</v>
      </c>
      <c r="W257" s="1">
        <v>0</v>
      </c>
      <c r="X257" s="20">
        <v>0</v>
      </c>
      <c r="Y257" s="3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</row>
    <row r="258" spans="1:65" x14ac:dyDescent="0.2">
      <c r="A258" s="1">
        <v>91056</v>
      </c>
      <c r="B258" s="1" t="s">
        <v>88</v>
      </c>
      <c r="C258" s="1">
        <v>6</v>
      </c>
      <c r="D258" s="1">
        <v>162</v>
      </c>
      <c r="E258" s="1" t="s">
        <v>65</v>
      </c>
      <c r="F258" s="1">
        <v>999</v>
      </c>
      <c r="G258" s="1" t="s">
        <v>68</v>
      </c>
      <c r="H258" s="3">
        <v>71.92</v>
      </c>
      <c r="I258" s="3">
        <v>431.52</v>
      </c>
      <c r="J258" s="2">
        <f t="shared" si="18"/>
        <v>0</v>
      </c>
      <c r="K258" s="5">
        <f t="shared" si="19"/>
        <v>0</v>
      </c>
      <c r="L258" s="1">
        <v>0</v>
      </c>
      <c r="M258" s="1">
        <v>0</v>
      </c>
      <c r="N258" s="8"/>
      <c r="O258" s="8"/>
      <c r="P258" s="8">
        <f t="shared" si="24"/>
        <v>0</v>
      </c>
      <c r="Q258" s="1">
        <v>0</v>
      </c>
      <c r="R258" s="1">
        <v>0</v>
      </c>
      <c r="S258" s="7">
        <v>0</v>
      </c>
      <c r="T258" s="1">
        <v>0</v>
      </c>
      <c r="U258" s="1">
        <v>0</v>
      </c>
      <c r="V258" s="8">
        <f t="shared" si="21"/>
        <v>0</v>
      </c>
      <c r="W258" s="1">
        <v>0</v>
      </c>
      <c r="X258" s="20">
        <v>0</v>
      </c>
      <c r="Y258" s="3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</row>
    <row r="259" spans="1:65" x14ac:dyDescent="0.2">
      <c r="A259" s="1">
        <v>91059</v>
      </c>
      <c r="B259" s="1" t="s">
        <v>246</v>
      </c>
      <c r="C259" s="1">
        <v>1</v>
      </c>
      <c r="D259" s="1">
        <v>162</v>
      </c>
      <c r="E259" s="1" t="s">
        <v>65</v>
      </c>
      <c r="F259" s="1">
        <v>999</v>
      </c>
      <c r="G259" s="1" t="s">
        <v>68</v>
      </c>
      <c r="H259" s="3">
        <v>5002.5600000000004</v>
      </c>
      <c r="I259" s="3">
        <v>5002.5600000000004</v>
      </c>
      <c r="J259" s="2">
        <f t="shared" si="18"/>
        <v>0</v>
      </c>
      <c r="K259" s="5">
        <f t="shared" si="19"/>
        <v>0</v>
      </c>
      <c r="L259" s="1">
        <v>0</v>
      </c>
      <c r="M259" s="1">
        <v>-1</v>
      </c>
      <c r="N259" s="7"/>
      <c r="O259" s="7"/>
      <c r="P259" s="7">
        <v>0</v>
      </c>
      <c r="Q259" s="1">
        <v>0</v>
      </c>
      <c r="R259" s="1">
        <v>0</v>
      </c>
      <c r="S259" s="7">
        <v>0</v>
      </c>
      <c r="T259" s="1">
        <v>0</v>
      </c>
      <c r="U259" s="1">
        <v>0</v>
      </c>
      <c r="V259" s="8">
        <f t="shared" si="21"/>
        <v>0</v>
      </c>
      <c r="W259" s="1">
        <v>0</v>
      </c>
      <c r="X259" s="20">
        <v>0</v>
      </c>
      <c r="Y259" s="3">
        <v>-5002.5600000000004</v>
      </c>
      <c r="Z259" s="1">
        <v>0</v>
      </c>
      <c r="AA259" s="1">
        <v>0</v>
      </c>
      <c r="AB259" s="1">
        <v>0</v>
      </c>
      <c r="AC259" s="1">
        <v>0</v>
      </c>
      <c r="AD259" s="1">
        <v>-1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</row>
    <row r="260" spans="1:65" x14ac:dyDescent="0.2">
      <c r="A260" s="1">
        <v>91082</v>
      </c>
      <c r="B260" s="1" t="s">
        <v>88</v>
      </c>
      <c r="C260" s="1">
        <v>12</v>
      </c>
      <c r="D260" s="1">
        <v>162</v>
      </c>
      <c r="E260" s="1" t="s">
        <v>65</v>
      </c>
      <c r="F260" s="1">
        <v>999</v>
      </c>
      <c r="G260" s="1" t="s">
        <v>68</v>
      </c>
      <c r="H260" s="3">
        <v>31.59</v>
      </c>
      <c r="I260" s="3">
        <v>379.08</v>
      </c>
      <c r="J260" s="2">
        <f t="shared" si="18"/>
        <v>0</v>
      </c>
      <c r="K260" s="5">
        <f t="shared" si="19"/>
        <v>0</v>
      </c>
      <c r="L260" s="1">
        <v>0</v>
      </c>
      <c r="M260" s="1">
        <v>0</v>
      </c>
      <c r="N260" s="8"/>
      <c r="O260" s="8"/>
      <c r="P260" s="8">
        <f t="shared" ref="P260:P271" si="25">L260*0.8-M260</f>
        <v>0</v>
      </c>
      <c r="Q260" s="1">
        <v>0</v>
      </c>
      <c r="R260" s="1">
        <v>0</v>
      </c>
      <c r="S260" s="7">
        <v>0</v>
      </c>
      <c r="T260" s="1">
        <v>0</v>
      </c>
      <c r="U260" s="1">
        <v>0</v>
      </c>
      <c r="V260" s="8">
        <f t="shared" si="21"/>
        <v>0</v>
      </c>
      <c r="W260" s="1">
        <v>0</v>
      </c>
      <c r="X260" s="20">
        <v>0</v>
      </c>
      <c r="Y260" s="3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</row>
    <row r="261" spans="1:65" x14ac:dyDescent="0.2">
      <c r="A261" s="1">
        <v>91083</v>
      </c>
      <c r="B261" s="1" t="s">
        <v>88</v>
      </c>
      <c r="C261" s="1">
        <v>12</v>
      </c>
      <c r="D261" s="1">
        <v>162</v>
      </c>
      <c r="E261" s="1" t="s">
        <v>65</v>
      </c>
      <c r="F261" s="1">
        <v>999</v>
      </c>
      <c r="G261" s="1" t="s">
        <v>68</v>
      </c>
      <c r="H261" s="3">
        <v>31.59</v>
      </c>
      <c r="I261" s="3">
        <v>379.08</v>
      </c>
      <c r="J261" s="2">
        <f t="shared" si="18"/>
        <v>0</v>
      </c>
      <c r="K261" s="5">
        <f t="shared" si="19"/>
        <v>0</v>
      </c>
      <c r="L261" s="1">
        <v>0</v>
      </c>
      <c r="M261" s="1">
        <v>0</v>
      </c>
      <c r="N261" s="8"/>
      <c r="O261" s="8"/>
      <c r="P261" s="8">
        <f t="shared" si="25"/>
        <v>0</v>
      </c>
      <c r="Q261" s="1">
        <v>0</v>
      </c>
      <c r="R261" s="1">
        <v>0</v>
      </c>
      <c r="S261" s="7">
        <v>0</v>
      </c>
      <c r="T261" s="1">
        <v>0</v>
      </c>
      <c r="U261" s="1">
        <v>0</v>
      </c>
      <c r="V261" s="8">
        <f t="shared" si="21"/>
        <v>0</v>
      </c>
      <c r="W261" s="1">
        <v>0</v>
      </c>
      <c r="X261" s="20">
        <v>0</v>
      </c>
      <c r="Y261" s="3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</row>
    <row r="262" spans="1:65" x14ac:dyDescent="0.2">
      <c r="A262" s="1">
        <v>91100</v>
      </c>
      <c r="B262" s="1" t="s">
        <v>88</v>
      </c>
      <c r="C262" s="1">
        <v>5</v>
      </c>
      <c r="D262" s="1">
        <v>162</v>
      </c>
      <c r="E262" s="1" t="s">
        <v>65</v>
      </c>
      <c r="F262" s="1">
        <v>999</v>
      </c>
      <c r="G262" s="1" t="s">
        <v>68</v>
      </c>
      <c r="H262" s="3">
        <v>105.61</v>
      </c>
      <c r="I262" s="3">
        <v>528.04999999999995</v>
      </c>
      <c r="J262" s="2">
        <f t="shared" si="18"/>
        <v>0</v>
      </c>
      <c r="K262" s="5">
        <f t="shared" si="19"/>
        <v>0</v>
      </c>
      <c r="L262" s="1">
        <v>0</v>
      </c>
      <c r="M262" s="1">
        <v>0</v>
      </c>
      <c r="N262" s="8"/>
      <c r="O262" s="8"/>
      <c r="P262" s="8">
        <f t="shared" si="25"/>
        <v>0</v>
      </c>
      <c r="Q262" s="1">
        <v>0</v>
      </c>
      <c r="R262" s="1">
        <v>0</v>
      </c>
      <c r="S262" s="7">
        <v>0</v>
      </c>
      <c r="T262" s="1">
        <v>0</v>
      </c>
      <c r="U262" s="1">
        <v>0</v>
      </c>
      <c r="V262" s="8">
        <f t="shared" si="21"/>
        <v>0</v>
      </c>
      <c r="W262" s="1">
        <v>0</v>
      </c>
      <c r="X262" s="20">
        <v>0</v>
      </c>
      <c r="Y262" s="3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</row>
    <row r="263" spans="1:65" x14ac:dyDescent="0.2">
      <c r="A263" s="1">
        <v>91103</v>
      </c>
      <c r="B263" s="1" t="s">
        <v>88</v>
      </c>
      <c r="C263" s="1">
        <v>6</v>
      </c>
      <c r="D263" s="1">
        <v>162</v>
      </c>
      <c r="E263" s="1" t="s">
        <v>65</v>
      </c>
      <c r="F263" s="1">
        <v>999</v>
      </c>
      <c r="G263" s="1" t="s">
        <v>68</v>
      </c>
      <c r="H263" s="3">
        <v>68.241</v>
      </c>
      <c r="I263" s="3">
        <v>409.44600000000003</v>
      </c>
      <c r="J263" s="2">
        <f t="shared" si="18"/>
        <v>0</v>
      </c>
      <c r="K263" s="5">
        <f t="shared" si="19"/>
        <v>0</v>
      </c>
      <c r="L263" s="1">
        <v>0</v>
      </c>
      <c r="M263" s="1">
        <v>0</v>
      </c>
      <c r="N263" s="8"/>
      <c r="O263" s="8"/>
      <c r="P263" s="8">
        <f t="shared" si="25"/>
        <v>0</v>
      </c>
      <c r="Q263" s="1">
        <v>0</v>
      </c>
      <c r="R263" s="1">
        <v>0</v>
      </c>
      <c r="S263" s="7">
        <v>0</v>
      </c>
      <c r="T263" s="1">
        <v>0</v>
      </c>
      <c r="U263" s="1">
        <v>0</v>
      </c>
      <c r="V263" s="8">
        <f t="shared" si="21"/>
        <v>0</v>
      </c>
      <c r="W263" s="1">
        <v>0</v>
      </c>
      <c r="X263" s="20">
        <v>0</v>
      </c>
      <c r="Y263" s="3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</row>
    <row r="264" spans="1:65" x14ac:dyDescent="0.2">
      <c r="A264" s="1">
        <v>91104</v>
      </c>
      <c r="B264" s="1" t="s">
        <v>88</v>
      </c>
      <c r="C264" s="1">
        <v>6</v>
      </c>
      <c r="D264" s="1">
        <v>162</v>
      </c>
      <c r="E264" s="1" t="s">
        <v>65</v>
      </c>
      <c r="F264" s="1">
        <v>999</v>
      </c>
      <c r="G264" s="1" t="s">
        <v>68</v>
      </c>
      <c r="H264" s="3">
        <v>148.66990000000001</v>
      </c>
      <c r="I264" s="3">
        <v>892.01940000000002</v>
      </c>
      <c r="J264" s="2">
        <f t="shared" si="18"/>
        <v>0</v>
      </c>
      <c r="K264" s="5">
        <f t="shared" si="19"/>
        <v>0</v>
      </c>
      <c r="L264" s="1">
        <v>0</v>
      </c>
      <c r="M264" s="1">
        <v>0</v>
      </c>
      <c r="N264" s="8"/>
      <c r="O264" s="8"/>
      <c r="P264" s="8">
        <f t="shared" si="25"/>
        <v>0</v>
      </c>
      <c r="Q264" s="1">
        <v>0</v>
      </c>
      <c r="R264" s="1">
        <v>0</v>
      </c>
      <c r="S264" s="7">
        <v>0</v>
      </c>
      <c r="T264" s="1">
        <v>0</v>
      </c>
      <c r="U264" s="1">
        <v>0</v>
      </c>
      <c r="V264" s="8">
        <f t="shared" si="21"/>
        <v>0</v>
      </c>
      <c r="W264" s="1">
        <v>0</v>
      </c>
      <c r="X264" s="20">
        <v>0</v>
      </c>
      <c r="Y264" s="3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</row>
    <row r="265" spans="1:65" x14ac:dyDescent="0.2">
      <c r="A265" s="1">
        <v>91105</v>
      </c>
      <c r="B265" s="1" t="s">
        <v>88</v>
      </c>
      <c r="C265" s="1">
        <v>6</v>
      </c>
      <c r="D265" s="1">
        <v>162</v>
      </c>
      <c r="E265" s="1" t="s">
        <v>65</v>
      </c>
      <c r="F265" s="1">
        <v>999</v>
      </c>
      <c r="G265" s="1" t="s">
        <v>68</v>
      </c>
      <c r="H265" s="3">
        <v>68.849999999999994</v>
      </c>
      <c r="I265" s="3">
        <v>413.1</v>
      </c>
      <c r="J265" s="2">
        <f t="shared" si="18"/>
        <v>0</v>
      </c>
      <c r="K265" s="5">
        <f t="shared" si="19"/>
        <v>0</v>
      </c>
      <c r="L265" s="1">
        <v>0</v>
      </c>
      <c r="M265" s="1">
        <v>0</v>
      </c>
      <c r="N265" s="8"/>
      <c r="O265" s="8"/>
      <c r="P265" s="8">
        <f t="shared" si="25"/>
        <v>0</v>
      </c>
      <c r="Q265" s="1">
        <v>0</v>
      </c>
      <c r="R265" s="1">
        <v>0</v>
      </c>
      <c r="S265" s="7">
        <v>0</v>
      </c>
      <c r="T265" s="1">
        <v>0</v>
      </c>
      <c r="U265" s="1">
        <v>0</v>
      </c>
      <c r="V265" s="8">
        <f t="shared" si="21"/>
        <v>0</v>
      </c>
      <c r="W265" s="1">
        <v>0</v>
      </c>
      <c r="X265" s="20">
        <v>0</v>
      </c>
      <c r="Y265" s="3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</row>
    <row r="266" spans="1:65" x14ac:dyDescent="0.2">
      <c r="A266" s="1">
        <v>91109</v>
      </c>
      <c r="B266" s="1" t="s">
        <v>285</v>
      </c>
      <c r="C266" s="1">
        <v>2</v>
      </c>
      <c r="D266" s="1">
        <v>162</v>
      </c>
      <c r="E266" s="1" t="s">
        <v>65</v>
      </c>
      <c r="F266" s="1">
        <v>999</v>
      </c>
      <c r="G266" s="1" t="s">
        <v>68</v>
      </c>
      <c r="H266" s="3">
        <v>1997.6298999999999</v>
      </c>
      <c r="I266" s="3">
        <v>3995.2597999999998</v>
      </c>
      <c r="J266" s="2">
        <f t="shared" si="18"/>
        <v>0</v>
      </c>
      <c r="K266" s="5">
        <f t="shared" si="19"/>
        <v>0</v>
      </c>
      <c r="L266" s="1">
        <v>0</v>
      </c>
      <c r="M266" s="1">
        <v>0</v>
      </c>
      <c r="N266" s="8"/>
      <c r="O266" s="8"/>
      <c r="P266" s="8">
        <f t="shared" si="25"/>
        <v>0</v>
      </c>
      <c r="Q266" s="1">
        <v>0</v>
      </c>
      <c r="R266" s="1">
        <v>0</v>
      </c>
      <c r="S266" s="7">
        <v>0</v>
      </c>
      <c r="T266" s="1">
        <v>0</v>
      </c>
      <c r="U266" s="1">
        <v>0</v>
      </c>
      <c r="V266" s="8">
        <f t="shared" si="21"/>
        <v>0</v>
      </c>
      <c r="W266" s="1">
        <v>0</v>
      </c>
      <c r="X266" s="20">
        <v>0</v>
      </c>
      <c r="Y266" s="3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</row>
    <row r="267" spans="1:65" x14ac:dyDescent="0.2">
      <c r="A267" s="1">
        <v>91110</v>
      </c>
      <c r="B267" s="1" t="s">
        <v>286</v>
      </c>
      <c r="C267" s="1">
        <v>1</v>
      </c>
      <c r="D267" s="1">
        <v>162</v>
      </c>
      <c r="E267" s="1" t="s">
        <v>65</v>
      </c>
      <c r="F267" s="1">
        <v>999</v>
      </c>
      <c r="G267" s="1" t="s">
        <v>68</v>
      </c>
      <c r="H267" s="3">
        <v>1597.4899</v>
      </c>
      <c r="I267" s="3">
        <v>1597.4899</v>
      </c>
      <c r="J267" s="2">
        <f t="shared" si="18"/>
        <v>0</v>
      </c>
      <c r="K267" s="5">
        <f t="shared" si="19"/>
        <v>0</v>
      </c>
      <c r="L267" s="1">
        <v>0</v>
      </c>
      <c r="M267" s="1">
        <v>0</v>
      </c>
      <c r="N267" s="8"/>
      <c r="O267" s="8"/>
      <c r="P267" s="8">
        <f t="shared" si="25"/>
        <v>0</v>
      </c>
      <c r="Q267" s="1">
        <v>0</v>
      </c>
      <c r="R267" s="1">
        <v>0</v>
      </c>
      <c r="S267" s="7">
        <v>0</v>
      </c>
      <c r="T267" s="1">
        <v>0</v>
      </c>
      <c r="U267" s="1">
        <v>0</v>
      </c>
      <c r="V267" s="8">
        <f t="shared" si="21"/>
        <v>0</v>
      </c>
      <c r="W267" s="1">
        <v>0</v>
      </c>
      <c r="X267" s="20">
        <v>0</v>
      </c>
      <c r="Y267" s="3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</row>
    <row r="268" spans="1:65" x14ac:dyDescent="0.2">
      <c r="A268" s="1">
        <v>91112</v>
      </c>
      <c r="B268" s="1" t="s">
        <v>287</v>
      </c>
      <c r="C268" s="1">
        <v>1</v>
      </c>
      <c r="D268" s="1">
        <v>162</v>
      </c>
      <c r="E268" s="1" t="s">
        <v>65</v>
      </c>
      <c r="F268" s="1">
        <v>999</v>
      </c>
      <c r="G268" s="1" t="s">
        <v>68</v>
      </c>
      <c r="H268" s="3">
        <v>495.56</v>
      </c>
      <c r="I268" s="3">
        <v>495.56</v>
      </c>
      <c r="J268" s="2">
        <f t="shared" si="18"/>
        <v>0</v>
      </c>
      <c r="K268" s="5">
        <f t="shared" si="19"/>
        <v>0</v>
      </c>
      <c r="L268" s="1">
        <v>0</v>
      </c>
      <c r="M268" s="1">
        <v>0</v>
      </c>
      <c r="N268" s="8"/>
      <c r="O268" s="8"/>
      <c r="P268" s="8">
        <f t="shared" si="25"/>
        <v>0</v>
      </c>
      <c r="Q268" s="1">
        <v>0</v>
      </c>
      <c r="R268" s="1">
        <v>0</v>
      </c>
      <c r="S268" s="7">
        <v>0</v>
      </c>
      <c r="T268" s="1">
        <v>0</v>
      </c>
      <c r="U268" s="1">
        <v>0</v>
      </c>
      <c r="V268" s="8">
        <f t="shared" si="21"/>
        <v>0</v>
      </c>
      <c r="W268" s="1">
        <v>0</v>
      </c>
      <c r="X268" s="20">
        <v>0</v>
      </c>
      <c r="Y268" s="3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</row>
    <row r="269" spans="1:65" x14ac:dyDescent="0.2">
      <c r="A269" s="1">
        <v>91123</v>
      </c>
      <c r="B269" s="1" t="s">
        <v>288</v>
      </c>
      <c r="C269" s="1">
        <v>1</v>
      </c>
      <c r="D269" s="1">
        <v>162</v>
      </c>
      <c r="E269" s="1" t="s">
        <v>65</v>
      </c>
      <c r="F269" s="1">
        <v>999</v>
      </c>
      <c r="G269" s="1" t="s">
        <v>68</v>
      </c>
      <c r="H269" s="3">
        <v>1795.28</v>
      </c>
      <c r="I269" s="3">
        <v>1795.28</v>
      </c>
      <c r="J269" s="2">
        <f t="shared" si="18"/>
        <v>0</v>
      </c>
      <c r="K269" s="5">
        <f t="shared" si="19"/>
        <v>0</v>
      </c>
      <c r="L269" s="1">
        <v>0</v>
      </c>
      <c r="M269" s="1">
        <v>0</v>
      </c>
      <c r="N269" s="8"/>
      <c r="O269" s="8"/>
      <c r="P269" s="8">
        <f t="shared" si="25"/>
        <v>0</v>
      </c>
      <c r="Q269" s="1">
        <v>0</v>
      </c>
      <c r="R269" s="1">
        <v>0</v>
      </c>
      <c r="S269" s="7">
        <v>0</v>
      </c>
      <c r="T269" s="1">
        <v>0</v>
      </c>
      <c r="U269" s="1">
        <v>0</v>
      </c>
      <c r="V269" s="8">
        <f t="shared" si="21"/>
        <v>0</v>
      </c>
      <c r="W269" s="1">
        <v>0</v>
      </c>
      <c r="X269" s="20">
        <v>0</v>
      </c>
      <c r="Y269" s="3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</row>
    <row r="270" spans="1:65" x14ac:dyDescent="0.2">
      <c r="A270" s="1">
        <v>91155</v>
      </c>
      <c r="B270" s="1" t="s">
        <v>289</v>
      </c>
      <c r="C270" s="1">
        <v>1</v>
      </c>
      <c r="D270" s="1">
        <v>162</v>
      </c>
      <c r="E270" s="1" t="s">
        <v>65</v>
      </c>
      <c r="F270" s="1">
        <v>999</v>
      </c>
      <c r="G270" s="1" t="s">
        <v>68</v>
      </c>
      <c r="H270" s="3">
        <v>558.15</v>
      </c>
      <c r="I270" s="3">
        <v>558.15</v>
      </c>
      <c r="J270" s="2">
        <f t="shared" si="18"/>
        <v>0</v>
      </c>
      <c r="K270" s="5">
        <f t="shared" si="19"/>
        <v>0</v>
      </c>
      <c r="L270" s="1">
        <v>0</v>
      </c>
      <c r="M270" s="1">
        <v>0</v>
      </c>
      <c r="N270" s="8"/>
      <c r="O270" s="8"/>
      <c r="P270" s="8">
        <f t="shared" si="25"/>
        <v>0</v>
      </c>
      <c r="Q270" s="1">
        <v>0</v>
      </c>
      <c r="R270" s="1">
        <v>0</v>
      </c>
      <c r="S270" s="7">
        <v>0</v>
      </c>
      <c r="T270" s="1">
        <v>0</v>
      </c>
      <c r="U270" s="1">
        <v>0</v>
      </c>
      <c r="V270" s="8">
        <f t="shared" si="21"/>
        <v>0</v>
      </c>
      <c r="W270" s="1">
        <v>0</v>
      </c>
      <c r="X270" s="20">
        <v>0</v>
      </c>
      <c r="Y270" s="3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</row>
    <row r="271" spans="1:65" x14ac:dyDescent="0.2">
      <c r="A271" s="1">
        <v>95171</v>
      </c>
      <c r="B271" s="1" t="s">
        <v>290</v>
      </c>
      <c r="C271" s="1">
        <v>40</v>
      </c>
      <c r="D271" s="1">
        <v>162</v>
      </c>
      <c r="E271" s="1" t="s">
        <v>65</v>
      </c>
      <c r="F271" s="1">
        <v>999</v>
      </c>
      <c r="G271" s="1" t="s">
        <v>68</v>
      </c>
      <c r="H271" s="3">
        <v>44.881999999999998</v>
      </c>
      <c r="I271" s="3">
        <v>1795.28</v>
      </c>
      <c r="J271" s="2">
        <f t="shared" si="18"/>
        <v>0</v>
      </c>
      <c r="K271" s="5">
        <f t="shared" si="19"/>
        <v>0</v>
      </c>
      <c r="L271" s="1">
        <v>0</v>
      </c>
      <c r="M271" s="1">
        <v>0</v>
      </c>
      <c r="N271" s="8"/>
      <c r="O271" s="8"/>
      <c r="P271" s="8">
        <f t="shared" si="25"/>
        <v>0</v>
      </c>
      <c r="Q271" s="1">
        <v>0</v>
      </c>
      <c r="R271" s="1">
        <v>0</v>
      </c>
      <c r="S271" s="7">
        <v>0</v>
      </c>
      <c r="T271" s="1">
        <v>0</v>
      </c>
      <c r="U271" s="1">
        <v>0</v>
      </c>
      <c r="V271" s="8">
        <f t="shared" si="21"/>
        <v>0</v>
      </c>
      <c r="W271" s="1">
        <v>0</v>
      </c>
      <c r="X271" s="20">
        <v>0</v>
      </c>
      <c r="Y271" s="3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</row>
    <row r="272" spans="1:65" x14ac:dyDescent="0.2">
      <c r="A272" s="1">
        <v>95285</v>
      </c>
      <c r="B272" s="1" t="s">
        <v>248</v>
      </c>
      <c r="C272" s="1">
        <v>1</v>
      </c>
      <c r="D272" s="1">
        <v>162</v>
      </c>
      <c r="E272" s="1" t="s">
        <v>65</v>
      </c>
      <c r="F272" s="1">
        <v>999</v>
      </c>
      <c r="G272" s="1" t="s">
        <v>68</v>
      </c>
      <c r="H272" s="3">
        <v>4356.72</v>
      </c>
      <c r="I272" s="3">
        <v>4356.72</v>
      </c>
      <c r="J272" s="2">
        <f t="shared" si="18"/>
        <v>0</v>
      </c>
      <c r="K272" s="5">
        <f t="shared" si="19"/>
        <v>0</v>
      </c>
      <c r="L272" s="1">
        <v>0</v>
      </c>
      <c r="M272" s="1">
        <v>4</v>
      </c>
      <c r="N272" s="7"/>
      <c r="O272" s="7"/>
      <c r="P272" s="7">
        <v>0</v>
      </c>
      <c r="Q272" s="1">
        <v>0</v>
      </c>
      <c r="R272" s="1">
        <v>0</v>
      </c>
      <c r="S272" s="7">
        <v>0</v>
      </c>
      <c r="T272" s="1">
        <v>0</v>
      </c>
      <c r="U272" s="1">
        <v>0</v>
      </c>
      <c r="V272" s="8">
        <f t="shared" si="21"/>
        <v>0</v>
      </c>
      <c r="W272" s="1">
        <v>0</v>
      </c>
      <c r="X272" s="20">
        <v>0</v>
      </c>
      <c r="Y272" s="3">
        <v>17426.88</v>
      </c>
      <c r="Z272" s="1">
        <v>0</v>
      </c>
      <c r="AA272" s="1">
        <v>0</v>
      </c>
      <c r="AB272" s="1">
        <v>0</v>
      </c>
      <c r="AC272" s="1">
        <v>0</v>
      </c>
      <c r="AD272" s="1">
        <v>4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</row>
    <row r="273" spans="1:65" x14ac:dyDescent="0.2">
      <c r="A273" s="1">
        <v>95459</v>
      </c>
      <c r="B273" s="1" t="s">
        <v>243</v>
      </c>
      <c r="C273" s="1">
        <v>2</v>
      </c>
      <c r="D273" s="1">
        <v>162</v>
      </c>
      <c r="E273" s="1" t="s">
        <v>65</v>
      </c>
      <c r="F273" s="1">
        <v>123</v>
      </c>
      <c r="G273" s="1" t="s">
        <v>138</v>
      </c>
      <c r="H273" s="3">
        <v>2210.7600000000002</v>
      </c>
      <c r="I273" s="3">
        <v>4421.5200000000004</v>
      </c>
      <c r="J273" s="2">
        <f t="shared" si="18"/>
        <v>0</v>
      </c>
      <c r="K273" s="5">
        <f t="shared" si="19"/>
        <v>0</v>
      </c>
      <c r="L273" s="1">
        <v>0</v>
      </c>
      <c r="M273" s="1">
        <v>3</v>
      </c>
      <c r="N273" s="7"/>
      <c r="O273" s="7"/>
      <c r="P273" s="7">
        <v>0</v>
      </c>
      <c r="Q273" s="1">
        <v>0</v>
      </c>
      <c r="R273" s="1">
        <v>0</v>
      </c>
      <c r="S273" s="7">
        <v>0</v>
      </c>
      <c r="T273" s="1">
        <v>0</v>
      </c>
      <c r="U273" s="1">
        <v>0</v>
      </c>
      <c r="V273" s="8">
        <f t="shared" si="21"/>
        <v>0</v>
      </c>
      <c r="W273" s="1">
        <v>0</v>
      </c>
      <c r="X273" s="20">
        <v>0</v>
      </c>
      <c r="Y273" s="3">
        <v>13264.56</v>
      </c>
      <c r="Z273" s="1">
        <v>0</v>
      </c>
      <c r="AA273" s="1">
        <v>0</v>
      </c>
      <c r="AB273" s="1">
        <v>0</v>
      </c>
      <c r="AC273" s="1">
        <v>0</v>
      </c>
      <c r="AD273" s="1">
        <v>6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</row>
    <row r="274" spans="1:65" x14ac:dyDescent="0.2">
      <c r="A274" s="1">
        <v>95524</v>
      </c>
      <c r="B274" s="1" t="s">
        <v>88</v>
      </c>
      <c r="C274" s="1">
        <v>12</v>
      </c>
      <c r="D274" s="1">
        <v>162</v>
      </c>
      <c r="E274" s="1" t="s">
        <v>65</v>
      </c>
      <c r="F274" s="1">
        <v>999</v>
      </c>
      <c r="G274" s="1" t="s">
        <v>68</v>
      </c>
      <c r="H274" s="3">
        <v>22.715</v>
      </c>
      <c r="I274" s="3">
        <v>272.58</v>
      </c>
      <c r="J274" s="2">
        <f t="shared" si="18"/>
        <v>0</v>
      </c>
      <c r="K274" s="5">
        <f t="shared" si="19"/>
        <v>0</v>
      </c>
      <c r="L274" s="1">
        <v>0</v>
      </c>
      <c r="M274" s="1">
        <v>0</v>
      </c>
      <c r="N274" s="8"/>
      <c r="O274" s="8"/>
      <c r="P274" s="8">
        <f t="shared" ref="P274:P275" si="26">L274*0.8-M274</f>
        <v>0</v>
      </c>
      <c r="Q274" s="1">
        <v>0</v>
      </c>
      <c r="R274" s="1">
        <v>0</v>
      </c>
      <c r="S274" s="7">
        <v>0</v>
      </c>
      <c r="T274" s="1">
        <v>0</v>
      </c>
      <c r="U274" s="1">
        <v>0</v>
      </c>
      <c r="V274" s="8">
        <f t="shared" si="21"/>
        <v>0</v>
      </c>
      <c r="W274" s="1">
        <v>0</v>
      </c>
      <c r="X274" s="20">
        <v>0</v>
      </c>
      <c r="Y274" s="3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</row>
    <row r="275" spans="1:65" x14ac:dyDescent="0.2">
      <c r="A275" s="1">
        <v>95596</v>
      </c>
      <c r="B275" s="1" t="s">
        <v>95</v>
      </c>
      <c r="C275" s="1">
        <v>1</v>
      </c>
      <c r="D275" s="1">
        <v>162</v>
      </c>
      <c r="E275" s="1" t="s">
        <v>65</v>
      </c>
      <c r="F275" s="1">
        <v>999</v>
      </c>
      <c r="G275" s="1" t="s">
        <v>68</v>
      </c>
      <c r="H275" s="3">
        <v>636.12</v>
      </c>
      <c r="I275" s="3">
        <v>636.12</v>
      </c>
      <c r="J275" s="2">
        <f t="shared" si="18"/>
        <v>0</v>
      </c>
      <c r="K275" s="5">
        <f t="shared" si="19"/>
        <v>0</v>
      </c>
      <c r="L275" s="1">
        <v>0</v>
      </c>
      <c r="M275" s="1">
        <v>0</v>
      </c>
      <c r="N275" s="8"/>
      <c r="O275" s="8"/>
      <c r="P275" s="8">
        <f t="shared" si="26"/>
        <v>0</v>
      </c>
      <c r="Q275" s="1">
        <v>0</v>
      </c>
      <c r="R275" s="1">
        <v>0</v>
      </c>
      <c r="S275" s="7">
        <v>0</v>
      </c>
      <c r="T275" s="1">
        <v>0</v>
      </c>
      <c r="U275" s="1">
        <v>0</v>
      </c>
      <c r="V275" s="8">
        <f t="shared" si="21"/>
        <v>0</v>
      </c>
      <c r="W275" s="1">
        <v>0</v>
      </c>
      <c r="X275" s="20">
        <v>0</v>
      </c>
      <c r="Y275" s="3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</row>
    <row r="276" spans="1:65" x14ac:dyDescent="0.2">
      <c r="A276" s="1">
        <v>95597</v>
      </c>
      <c r="B276" s="1" t="s">
        <v>255</v>
      </c>
      <c r="C276" s="1">
        <v>1</v>
      </c>
      <c r="D276" s="1">
        <v>162</v>
      </c>
      <c r="E276" s="1" t="s">
        <v>65</v>
      </c>
      <c r="F276" s="1">
        <v>999</v>
      </c>
      <c r="G276" s="1" t="s">
        <v>68</v>
      </c>
      <c r="H276" s="3">
        <v>1764.72</v>
      </c>
      <c r="I276" s="3">
        <v>1764.72</v>
      </c>
      <c r="J276" s="2">
        <f t="shared" si="18"/>
        <v>0</v>
      </c>
      <c r="K276" s="5">
        <f t="shared" si="19"/>
        <v>0</v>
      </c>
      <c r="L276" s="1">
        <v>0</v>
      </c>
      <c r="M276" s="1">
        <v>2</v>
      </c>
      <c r="N276" s="7"/>
      <c r="O276" s="7"/>
      <c r="P276" s="7">
        <v>0</v>
      </c>
      <c r="Q276" s="1">
        <v>0</v>
      </c>
      <c r="R276" s="1">
        <v>0</v>
      </c>
      <c r="S276" s="7">
        <v>0</v>
      </c>
      <c r="T276" s="1">
        <v>0</v>
      </c>
      <c r="U276" s="1">
        <v>0</v>
      </c>
      <c r="V276" s="8">
        <f t="shared" si="21"/>
        <v>0</v>
      </c>
      <c r="W276" s="1">
        <v>0</v>
      </c>
      <c r="X276" s="20">
        <v>0</v>
      </c>
      <c r="Y276" s="3">
        <v>3529.44</v>
      </c>
      <c r="Z276" s="1">
        <v>0</v>
      </c>
      <c r="AA276" s="1">
        <v>0</v>
      </c>
      <c r="AB276" s="1">
        <v>0</v>
      </c>
      <c r="AC276" s="1">
        <v>0</v>
      </c>
      <c r="AD276" s="1">
        <v>2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</row>
    <row r="277" spans="1:65" x14ac:dyDescent="0.2">
      <c r="A277" s="1">
        <v>95841</v>
      </c>
      <c r="B277" s="1" t="s">
        <v>291</v>
      </c>
      <c r="C277" s="1">
        <v>1</v>
      </c>
      <c r="D277" s="1">
        <v>162</v>
      </c>
      <c r="E277" s="1" t="s">
        <v>65</v>
      </c>
      <c r="F277" s="1">
        <v>999</v>
      </c>
      <c r="G277" s="1" t="s">
        <v>68</v>
      </c>
      <c r="H277" s="3">
        <v>636.12</v>
      </c>
      <c r="I277" s="3">
        <v>636.12</v>
      </c>
      <c r="J277" s="2">
        <f t="shared" si="18"/>
        <v>0</v>
      </c>
      <c r="K277" s="5">
        <f t="shared" si="19"/>
        <v>0</v>
      </c>
      <c r="L277" s="1">
        <v>0</v>
      </c>
      <c r="M277" s="1">
        <v>0</v>
      </c>
      <c r="N277" s="8"/>
      <c r="O277" s="8"/>
      <c r="P277" s="8">
        <f t="shared" ref="P277:P284" si="27">L277*0.8-M277</f>
        <v>0</v>
      </c>
      <c r="Q277" s="1">
        <v>0</v>
      </c>
      <c r="R277" s="1">
        <v>0</v>
      </c>
      <c r="S277" s="7">
        <v>0</v>
      </c>
      <c r="T277" s="1">
        <v>0</v>
      </c>
      <c r="U277" s="1">
        <v>0</v>
      </c>
      <c r="V277" s="8">
        <f t="shared" si="21"/>
        <v>0</v>
      </c>
      <c r="W277" s="1">
        <v>0</v>
      </c>
      <c r="X277" s="20">
        <v>0</v>
      </c>
      <c r="Y277" s="3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</row>
    <row r="278" spans="1:65" x14ac:dyDescent="0.2">
      <c r="A278" s="1">
        <v>96150</v>
      </c>
      <c r="B278" s="1" t="s">
        <v>292</v>
      </c>
      <c r="C278" s="1">
        <v>10</v>
      </c>
      <c r="D278" s="1">
        <v>162</v>
      </c>
      <c r="E278" s="1" t="s">
        <v>65</v>
      </c>
      <c r="F278" s="1">
        <v>999</v>
      </c>
      <c r="G278" s="1" t="s">
        <v>68</v>
      </c>
      <c r="H278" s="3">
        <v>124.76</v>
      </c>
      <c r="I278" s="3">
        <v>1247.5999999999999</v>
      </c>
      <c r="J278" s="2">
        <f t="shared" si="18"/>
        <v>0</v>
      </c>
      <c r="K278" s="5">
        <f t="shared" si="19"/>
        <v>0</v>
      </c>
      <c r="L278" s="1">
        <v>0</v>
      </c>
      <c r="M278" s="1">
        <v>0</v>
      </c>
      <c r="N278" s="8"/>
      <c r="O278" s="8"/>
      <c r="P278" s="8">
        <f t="shared" si="27"/>
        <v>0</v>
      </c>
      <c r="Q278" s="1">
        <v>0</v>
      </c>
      <c r="R278" s="1">
        <v>0</v>
      </c>
      <c r="S278" s="7">
        <v>0</v>
      </c>
      <c r="T278" s="1">
        <v>0</v>
      </c>
      <c r="U278" s="1">
        <v>0</v>
      </c>
      <c r="V278" s="8">
        <f t="shared" si="21"/>
        <v>0</v>
      </c>
      <c r="W278" s="1">
        <v>0</v>
      </c>
      <c r="X278" s="20">
        <v>0</v>
      </c>
      <c r="Y278" s="3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</row>
    <row r="279" spans="1:65" x14ac:dyDescent="0.2">
      <c r="A279" s="1">
        <v>96163</v>
      </c>
      <c r="B279" s="1" t="s">
        <v>92</v>
      </c>
      <c r="C279" s="1">
        <v>12</v>
      </c>
      <c r="D279" s="1">
        <v>162</v>
      </c>
      <c r="E279" s="1" t="s">
        <v>65</v>
      </c>
      <c r="F279" s="1">
        <v>999</v>
      </c>
      <c r="G279" s="1" t="s">
        <v>68</v>
      </c>
      <c r="H279" s="3">
        <v>104.2492</v>
      </c>
      <c r="I279" s="3">
        <v>1250.9903999999999</v>
      </c>
      <c r="J279" s="2">
        <f t="shared" si="18"/>
        <v>0</v>
      </c>
      <c r="K279" s="5">
        <f t="shared" si="19"/>
        <v>0</v>
      </c>
      <c r="L279" s="1">
        <v>0</v>
      </c>
      <c r="M279" s="1">
        <v>0</v>
      </c>
      <c r="N279" s="8"/>
      <c r="O279" s="8"/>
      <c r="P279" s="8">
        <f t="shared" si="27"/>
        <v>0</v>
      </c>
      <c r="Q279" s="1">
        <v>0</v>
      </c>
      <c r="R279" s="1">
        <v>0</v>
      </c>
      <c r="S279" s="7">
        <v>0</v>
      </c>
      <c r="T279" s="1">
        <v>0</v>
      </c>
      <c r="U279" s="1">
        <v>0</v>
      </c>
      <c r="V279" s="8">
        <f t="shared" si="21"/>
        <v>0</v>
      </c>
      <c r="W279" s="1">
        <v>0</v>
      </c>
      <c r="X279" s="20">
        <v>0</v>
      </c>
      <c r="Y279" s="3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</row>
    <row r="280" spans="1:65" x14ac:dyDescent="0.2">
      <c r="A280" s="1">
        <v>96281</v>
      </c>
      <c r="B280" s="1" t="s">
        <v>80</v>
      </c>
      <c r="C280" s="1">
        <v>24</v>
      </c>
      <c r="D280" s="1">
        <v>162</v>
      </c>
      <c r="E280" s="1" t="s">
        <v>65</v>
      </c>
      <c r="F280" s="1">
        <v>999</v>
      </c>
      <c r="G280" s="1" t="s">
        <v>68</v>
      </c>
      <c r="H280" s="3">
        <v>72.534999999999997</v>
      </c>
      <c r="I280" s="3">
        <v>1740.84</v>
      </c>
      <c r="J280" s="2">
        <f t="shared" si="18"/>
        <v>0</v>
      </c>
      <c r="K280" s="5">
        <f t="shared" si="19"/>
        <v>0</v>
      </c>
      <c r="L280" s="1">
        <v>0</v>
      </c>
      <c r="M280" s="1">
        <v>0</v>
      </c>
      <c r="N280" s="8"/>
      <c r="O280" s="8"/>
      <c r="P280" s="8">
        <f t="shared" si="27"/>
        <v>0</v>
      </c>
      <c r="Q280" s="1">
        <v>0</v>
      </c>
      <c r="R280" s="1">
        <v>0</v>
      </c>
      <c r="S280" s="7">
        <v>0</v>
      </c>
      <c r="T280" s="1">
        <v>0</v>
      </c>
      <c r="U280" s="1">
        <v>0</v>
      </c>
      <c r="V280" s="8">
        <f t="shared" si="21"/>
        <v>0</v>
      </c>
      <c r="W280" s="1">
        <v>0</v>
      </c>
      <c r="X280" s="20">
        <v>0</v>
      </c>
      <c r="Y280" s="3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</row>
    <row r="281" spans="1:65" x14ac:dyDescent="0.2">
      <c r="A281" s="1">
        <v>96915</v>
      </c>
      <c r="B281" s="1" t="s">
        <v>293</v>
      </c>
      <c r="C281" s="1">
        <v>16</v>
      </c>
      <c r="D281" s="1">
        <v>162</v>
      </c>
      <c r="E281" s="1" t="s">
        <v>65</v>
      </c>
      <c r="F281" s="1">
        <v>123</v>
      </c>
      <c r="G281" s="1" t="s">
        <v>138</v>
      </c>
      <c r="H281" s="3">
        <v>51.72</v>
      </c>
      <c r="I281" s="3">
        <v>827.52</v>
      </c>
      <c r="J281" s="2">
        <f t="shared" si="18"/>
        <v>0</v>
      </c>
      <c r="K281" s="5">
        <f t="shared" si="19"/>
        <v>0</v>
      </c>
      <c r="L281" s="1">
        <v>0</v>
      </c>
      <c r="M281" s="1">
        <v>0</v>
      </c>
      <c r="N281" s="8"/>
      <c r="O281" s="8"/>
      <c r="P281" s="8">
        <f t="shared" si="27"/>
        <v>0</v>
      </c>
      <c r="Q281" s="1">
        <v>0</v>
      </c>
      <c r="R281" s="1">
        <v>0</v>
      </c>
      <c r="S281" s="7">
        <v>0</v>
      </c>
      <c r="T281" s="1">
        <v>0</v>
      </c>
      <c r="U281" s="1">
        <v>0</v>
      </c>
      <c r="V281" s="8">
        <f t="shared" si="21"/>
        <v>0</v>
      </c>
      <c r="W281" s="1">
        <v>0</v>
      </c>
      <c r="X281" s="20">
        <v>0</v>
      </c>
      <c r="Y281" s="3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</row>
    <row r="282" spans="1:65" x14ac:dyDescent="0.2">
      <c r="A282" s="1">
        <v>97087</v>
      </c>
      <c r="B282" s="1" t="s">
        <v>294</v>
      </c>
      <c r="C282" s="1">
        <v>12</v>
      </c>
      <c r="D282" s="1">
        <v>162</v>
      </c>
      <c r="E282" s="1" t="s">
        <v>65</v>
      </c>
      <c r="F282" s="1">
        <v>999</v>
      </c>
      <c r="G282" s="1" t="s">
        <v>68</v>
      </c>
      <c r="H282" s="3">
        <v>111.44</v>
      </c>
      <c r="I282" s="3">
        <v>1337.28</v>
      </c>
      <c r="J282" s="2">
        <f t="shared" si="18"/>
        <v>0</v>
      </c>
      <c r="K282" s="5">
        <f t="shared" si="19"/>
        <v>0</v>
      </c>
      <c r="L282" s="1">
        <v>0</v>
      </c>
      <c r="M282" s="1">
        <v>0</v>
      </c>
      <c r="N282" s="8"/>
      <c r="O282" s="8"/>
      <c r="P282" s="8">
        <f t="shared" si="27"/>
        <v>0</v>
      </c>
      <c r="Q282" s="1">
        <v>0</v>
      </c>
      <c r="R282" s="1">
        <v>0</v>
      </c>
      <c r="S282" s="7">
        <v>0</v>
      </c>
      <c r="T282" s="1">
        <v>0</v>
      </c>
      <c r="U282" s="1">
        <v>0</v>
      </c>
      <c r="V282" s="8">
        <f t="shared" si="21"/>
        <v>0</v>
      </c>
      <c r="W282" s="1">
        <v>0</v>
      </c>
      <c r="X282" s="20">
        <v>0</v>
      </c>
      <c r="Y282" s="3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</row>
    <row r="283" spans="1:65" x14ac:dyDescent="0.2">
      <c r="A283" s="1">
        <v>97303</v>
      </c>
      <c r="B283" s="1" t="s">
        <v>238</v>
      </c>
      <c r="C283" s="1">
        <v>16</v>
      </c>
      <c r="D283" s="1">
        <v>162</v>
      </c>
      <c r="E283" s="1" t="s">
        <v>65</v>
      </c>
      <c r="F283" s="1">
        <v>123</v>
      </c>
      <c r="G283" s="1" t="s">
        <v>138</v>
      </c>
      <c r="H283" s="3">
        <v>70.367999999999995</v>
      </c>
      <c r="I283" s="3">
        <v>1125.8879999999999</v>
      </c>
      <c r="J283" s="2">
        <f t="shared" si="18"/>
        <v>0</v>
      </c>
      <c r="K283" s="5">
        <f t="shared" si="19"/>
        <v>0</v>
      </c>
      <c r="L283" s="1">
        <v>0</v>
      </c>
      <c r="M283" s="1">
        <v>0</v>
      </c>
      <c r="N283" s="8"/>
      <c r="O283" s="8"/>
      <c r="P283" s="8">
        <f t="shared" si="27"/>
        <v>0</v>
      </c>
      <c r="Q283" s="1">
        <v>0</v>
      </c>
      <c r="R283" s="1">
        <v>0</v>
      </c>
      <c r="S283" s="7">
        <v>0</v>
      </c>
      <c r="T283" s="1">
        <v>0</v>
      </c>
      <c r="U283" s="1">
        <v>0</v>
      </c>
      <c r="V283" s="8">
        <f t="shared" si="21"/>
        <v>0</v>
      </c>
      <c r="W283" s="1">
        <v>0</v>
      </c>
      <c r="X283" s="20">
        <v>0</v>
      </c>
      <c r="Y283" s="3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</row>
    <row r="284" spans="1:65" x14ac:dyDescent="0.2">
      <c r="A284" s="1">
        <v>97312</v>
      </c>
      <c r="B284" s="1" t="s">
        <v>241</v>
      </c>
      <c r="C284" s="1">
        <v>6</v>
      </c>
      <c r="D284" s="1">
        <v>162</v>
      </c>
      <c r="E284" s="1" t="s">
        <v>65</v>
      </c>
      <c r="F284" s="1">
        <v>162</v>
      </c>
      <c r="G284" s="1" t="s">
        <v>84</v>
      </c>
      <c r="H284" s="3">
        <v>21.364999999999998</v>
      </c>
      <c r="I284" s="3">
        <v>128.19</v>
      </c>
      <c r="J284" s="2">
        <f t="shared" si="18"/>
        <v>0</v>
      </c>
      <c r="K284" s="5">
        <f t="shared" si="19"/>
        <v>0</v>
      </c>
      <c r="L284" s="1">
        <v>0</v>
      </c>
      <c r="M284" s="1">
        <v>0</v>
      </c>
      <c r="N284" s="8"/>
      <c r="O284" s="8"/>
      <c r="P284" s="8">
        <f t="shared" si="27"/>
        <v>0</v>
      </c>
      <c r="Q284" s="1">
        <v>0</v>
      </c>
      <c r="R284" s="1">
        <v>0</v>
      </c>
      <c r="S284" s="7">
        <v>0</v>
      </c>
      <c r="T284" s="1">
        <v>0</v>
      </c>
      <c r="U284" s="1">
        <v>-1</v>
      </c>
      <c r="V284" s="7">
        <v>0</v>
      </c>
      <c r="W284" s="1">
        <v>0</v>
      </c>
      <c r="X284" s="20">
        <v>0</v>
      </c>
      <c r="Y284" s="3">
        <v>-128.19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-6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</row>
    <row r="285" spans="1:65" x14ac:dyDescent="0.2">
      <c r="H285" s="9"/>
      <c r="I285" s="9"/>
      <c r="J285" s="9"/>
      <c r="X285" s="9"/>
      <c r="Y285" s="9"/>
    </row>
    <row r="286" spans="1:65" x14ac:dyDescent="0.2">
      <c r="H286" s="9"/>
      <c r="I286" s="9"/>
      <c r="J286" s="9"/>
      <c r="X286" s="9"/>
      <c r="Y286" s="9"/>
    </row>
    <row r="287" spans="1:65" x14ac:dyDescent="0.2">
      <c r="H287" s="9"/>
      <c r="I287" s="9"/>
      <c r="J287" s="9"/>
      <c r="X287" s="9"/>
      <c r="Y287" s="9"/>
    </row>
    <row r="288" spans="1:65" x14ac:dyDescent="0.2">
      <c r="H288" s="9"/>
      <c r="I288" s="9"/>
      <c r="J288" s="9"/>
      <c r="X288" s="9"/>
      <c r="Y288" s="9"/>
    </row>
    <row r="289" spans="8:25" x14ac:dyDescent="0.2">
      <c r="H289" s="9"/>
      <c r="I289" s="9"/>
      <c r="J289" s="9"/>
      <c r="X289" s="9"/>
      <c r="Y289" s="9"/>
    </row>
    <row r="290" spans="8:25" x14ac:dyDescent="0.2">
      <c r="H290" s="9"/>
      <c r="I290" s="9"/>
      <c r="J290" s="9"/>
      <c r="X290" s="9"/>
      <c r="Y290" s="9"/>
    </row>
    <row r="291" spans="8:25" x14ac:dyDescent="0.2">
      <c r="H291" s="9"/>
      <c r="I291" s="9"/>
      <c r="J291" s="9"/>
      <c r="X291" s="9"/>
      <c r="Y291" s="9"/>
    </row>
    <row r="292" spans="8:25" x14ac:dyDescent="0.2">
      <c r="H292" s="9"/>
      <c r="I292" s="9"/>
      <c r="J292" s="9"/>
      <c r="X292" s="9"/>
      <c r="Y292" s="9"/>
    </row>
    <row r="293" spans="8:25" x14ac:dyDescent="0.2">
      <c r="H293" s="9"/>
      <c r="I293" s="9"/>
      <c r="J293" s="9"/>
      <c r="X293" s="9"/>
      <c r="Y293" s="9"/>
    </row>
    <row r="294" spans="8:25" x14ac:dyDescent="0.2">
      <c r="H294" s="9"/>
      <c r="I294" s="9"/>
      <c r="J294" s="9"/>
      <c r="X294" s="9"/>
      <c r="Y294" s="9"/>
    </row>
    <row r="295" spans="8:25" x14ac:dyDescent="0.2">
      <c r="H295" s="9"/>
      <c r="I295" s="9"/>
      <c r="J295" s="9"/>
      <c r="X295" s="9"/>
      <c r="Y295" s="9"/>
    </row>
    <row r="296" spans="8:25" x14ac:dyDescent="0.2">
      <c r="H296" s="9"/>
      <c r="I296" s="9"/>
      <c r="J296" s="9"/>
      <c r="X296" s="9"/>
      <c r="Y296" s="9"/>
    </row>
    <row r="297" spans="8:25" x14ac:dyDescent="0.2">
      <c r="H297" s="9"/>
      <c r="I297" s="9"/>
      <c r="J297" s="9"/>
      <c r="X297" s="9"/>
      <c r="Y297" s="9"/>
    </row>
    <row r="298" spans="8:25" x14ac:dyDescent="0.2">
      <c r="H298" s="9"/>
      <c r="I298" s="9"/>
      <c r="J298" s="9"/>
      <c r="X298" s="9"/>
      <c r="Y298" s="9"/>
    </row>
    <row r="299" spans="8:25" x14ac:dyDescent="0.2">
      <c r="H299" s="9"/>
      <c r="I299" s="9"/>
      <c r="J299" s="9"/>
      <c r="X299" s="9"/>
      <c r="Y299" s="9"/>
    </row>
    <row r="300" spans="8:25" x14ac:dyDescent="0.2">
      <c r="H300" s="9"/>
      <c r="I300" s="9"/>
      <c r="J300" s="9"/>
      <c r="X300" s="9"/>
      <c r="Y300" s="9"/>
    </row>
    <row r="301" spans="8:25" x14ac:dyDescent="0.2">
      <c r="H301" s="9"/>
      <c r="I301" s="9"/>
      <c r="J301" s="9"/>
      <c r="X301" s="9"/>
      <c r="Y301" s="9"/>
    </row>
    <row r="302" spans="8:25" x14ac:dyDescent="0.2">
      <c r="H302" s="9"/>
      <c r="I302" s="9"/>
      <c r="J302" s="9"/>
      <c r="X302" s="9"/>
      <c r="Y302" s="9"/>
    </row>
    <row r="303" spans="8:25" x14ac:dyDescent="0.2">
      <c r="H303" s="9"/>
      <c r="I303" s="9"/>
      <c r="J303" s="9"/>
      <c r="X303" s="9"/>
      <c r="Y303" s="9"/>
    </row>
    <row r="304" spans="8:25" x14ac:dyDescent="0.2">
      <c r="H304" s="9"/>
      <c r="I304" s="9"/>
      <c r="J304" s="9"/>
      <c r="X304" s="9"/>
      <c r="Y304" s="9"/>
    </row>
    <row r="305" spans="8:25" x14ac:dyDescent="0.2">
      <c r="H305" s="9"/>
      <c r="I305" s="9"/>
      <c r="J305" s="9"/>
      <c r="X305" s="9"/>
      <c r="Y305" s="9"/>
    </row>
    <row r="306" spans="8:25" x14ac:dyDescent="0.2">
      <c r="H306" s="9"/>
      <c r="I306" s="9"/>
      <c r="J306" s="9"/>
      <c r="X306" s="9"/>
      <c r="Y306" s="9"/>
    </row>
    <row r="307" spans="8:25" x14ac:dyDescent="0.2">
      <c r="H307" s="9"/>
      <c r="I307" s="9"/>
      <c r="J307" s="9"/>
      <c r="X307" s="9"/>
      <c r="Y307" s="9"/>
    </row>
    <row r="308" spans="8:25" x14ac:dyDescent="0.2">
      <c r="H308" s="9"/>
      <c r="I308" s="9"/>
      <c r="J308" s="9"/>
      <c r="X308" s="9"/>
      <c r="Y308" s="9"/>
    </row>
    <row r="309" spans="8:25" x14ac:dyDescent="0.2">
      <c r="H309" s="9"/>
      <c r="I309" s="9"/>
      <c r="J309" s="9"/>
      <c r="X309" s="9"/>
      <c r="Y309" s="9"/>
    </row>
    <row r="310" spans="8:25" x14ac:dyDescent="0.2">
      <c r="H310" s="9"/>
      <c r="I310" s="9"/>
      <c r="J310" s="9"/>
      <c r="X310" s="9"/>
      <c r="Y310" s="9"/>
    </row>
    <row r="311" spans="8:25" x14ac:dyDescent="0.2">
      <c r="H311" s="9"/>
      <c r="I311" s="9"/>
      <c r="J311" s="9"/>
      <c r="X311" s="9"/>
      <c r="Y311" s="9"/>
    </row>
    <row r="312" spans="8:25" x14ac:dyDescent="0.2">
      <c r="H312" s="9"/>
      <c r="I312" s="9"/>
      <c r="J312" s="9"/>
      <c r="X312" s="9"/>
      <c r="Y312" s="9"/>
    </row>
    <row r="313" spans="8:25" x14ac:dyDescent="0.2">
      <c r="H313" s="9"/>
      <c r="I313" s="9"/>
      <c r="J313" s="9"/>
      <c r="X313" s="9"/>
      <c r="Y313" s="9"/>
    </row>
    <row r="314" spans="8:25" x14ac:dyDescent="0.2">
      <c r="H314" s="9"/>
      <c r="I314" s="9"/>
      <c r="J314" s="9"/>
      <c r="X314" s="9"/>
      <c r="Y314" s="9"/>
    </row>
    <row r="315" spans="8:25" x14ac:dyDescent="0.2">
      <c r="H315" s="9"/>
      <c r="I315" s="9"/>
      <c r="J315" s="9"/>
      <c r="X315" s="9"/>
      <c r="Y315" s="9"/>
    </row>
    <row r="316" spans="8:25" x14ac:dyDescent="0.2">
      <c r="H316" s="9"/>
      <c r="I316" s="9"/>
      <c r="J316" s="9"/>
      <c r="X316" s="9"/>
      <c r="Y316" s="9"/>
    </row>
    <row r="317" spans="8:25" x14ac:dyDescent="0.2">
      <c r="H317" s="9"/>
      <c r="I317" s="9"/>
      <c r="J317" s="9"/>
      <c r="X317" s="9"/>
      <c r="Y317" s="9"/>
    </row>
    <row r="318" spans="8:25" x14ac:dyDescent="0.2">
      <c r="H318" s="9"/>
      <c r="I318" s="9"/>
      <c r="J318" s="9"/>
      <c r="X318" s="9"/>
      <c r="Y318" s="9"/>
    </row>
    <row r="319" spans="8:25" x14ac:dyDescent="0.2">
      <c r="H319" s="9"/>
      <c r="I319" s="9"/>
      <c r="J319" s="9"/>
      <c r="X319" s="9"/>
      <c r="Y319" s="9"/>
    </row>
    <row r="320" spans="8:25" x14ac:dyDescent="0.2">
      <c r="H320" s="9"/>
      <c r="I320" s="9"/>
      <c r="J320" s="9"/>
      <c r="X320" s="9"/>
      <c r="Y320" s="9"/>
    </row>
    <row r="321" spans="8:25" x14ac:dyDescent="0.2">
      <c r="H321" s="9"/>
      <c r="I321" s="9"/>
      <c r="J321" s="9"/>
      <c r="X321" s="9"/>
      <c r="Y321" s="9"/>
    </row>
    <row r="322" spans="8:25" x14ac:dyDescent="0.2">
      <c r="H322" s="9"/>
      <c r="I322" s="9"/>
      <c r="J322" s="9"/>
      <c r="X322" s="9"/>
      <c r="Y322" s="9"/>
    </row>
    <row r="323" spans="8:25" x14ac:dyDescent="0.2">
      <c r="H323" s="9"/>
      <c r="I323" s="9"/>
      <c r="J323" s="9"/>
      <c r="X323" s="9"/>
      <c r="Y323" s="9"/>
    </row>
    <row r="324" spans="8:25" x14ac:dyDescent="0.2">
      <c r="H324" s="9"/>
      <c r="I324" s="9"/>
      <c r="J324" s="9"/>
      <c r="X324" s="9"/>
      <c r="Y324" s="9"/>
    </row>
    <row r="325" spans="8:25" x14ac:dyDescent="0.2">
      <c r="H325" s="9"/>
      <c r="I325" s="9"/>
      <c r="J325" s="9"/>
      <c r="X325" s="9"/>
      <c r="Y325" s="9"/>
    </row>
    <row r="326" spans="8:25" x14ac:dyDescent="0.2">
      <c r="H326" s="9"/>
      <c r="I326" s="9"/>
      <c r="J326" s="9"/>
      <c r="X326" s="9"/>
      <c r="Y326" s="9"/>
    </row>
    <row r="327" spans="8:25" x14ac:dyDescent="0.2">
      <c r="H327" s="9"/>
      <c r="I327" s="9"/>
      <c r="J327" s="9"/>
      <c r="X327" s="9"/>
      <c r="Y327" s="9"/>
    </row>
    <row r="328" spans="8:25" x14ac:dyDescent="0.2">
      <c r="H328" s="9"/>
      <c r="I328" s="9"/>
      <c r="J328" s="9"/>
      <c r="X328" s="9"/>
      <c r="Y328" s="9"/>
    </row>
    <row r="329" spans="8:25" x14ac:dyDescent="0.2">
      <c r="H329" s="9"/>
      <c r="I329" s="9"/>
      <c r="J329" s="9"/>
      <c r="X329" s="9"/>
      <c r="Y329" s="9"/>
    </row>
    <row r="330" spans="8:25" x14ac:dyDescent="0.2">
      <c r="H330" s="9"/>
      <c r="I330" s="9"/>
      <c r="J330" s="9"/>
      <c r="X330" s="9"/>
      <c r="Y330" s="9"/>
    </row>
    <row r="331" spans="8:25" x14ac:dyDescent="0.2">
      <c r="H331" s="9"/>
      <c r="I331" s="9"/>
      <c r="J331" s="9"/>
      <c r="X331" s="9"/>
      <c r="Y331" s="9"/>
    </row>
    <row r="332" spans="8:25" x14ac:dyDescent="0.2">
      <c r="H332" s="9"/>
      <c r="I332" s="9"/>
      <c r="J332" s="9"/>
      <c r="X332" s="9"/>
      <c r="Y332" s="9"/>
    </row>
    <row r="333" spans="8:25" x14ac:dyDescent="0.2">
      <c r="H333" s="9"/>
      <c r="I333" s="9"/>
      <c r="J333" s="9"/>
      <c r="X333" s="9"/>
      <c r="Y333" s="9"/>
    </row>
    <row r="334" spans="8:25" x14ac:dyDescent="0.2">
      <c r="H334" s="9"/>
      <c r="I334" s="9"/>
      <c r="J334" s="9"/>
      <c r="X334" s="9"/>
      <c r="Y334" s="9"/>
    </row>
    <row r="335" spans="8:25" x14ac:dyDescent="0.2">
      <c r="H335" s="9"/>
      <c r="I335" s="9"/>
      <c r="J335" s="9"/>
      <c r="X335" s="9"/>
      <c r="Y335" s="9"/>
    </row>
    <row r="336" spans="8:25" x14ac:dyDescent="0.2">
      <c r="H336" s="9"/>
      <c r="I336" s="9"/>
      <c r="J336" s="9"/>
      <c r="X336" s="9"/>
      <c r="Y336" s="9"/>
    </row>
    <row r="337" spans="8:25" x14ac:dyDescent="0.2">
      <c r="H337" s="9"/>
      <c r="I337" s="9"/>
      <c r="J337" s="9"/>
      <c r="X337" s="9"/>
      <c r="Y337" s="9"/>
    </row>
    <row r="338" spans="8:25" x14ac:dyDescent="0.2">
      <c r="H338" s="9"/>
      <c r="I338" s="9"/>
      <c r="J338" s="9"/>
      <c r="X338" s="9"/>
      <c r="Y338" s="9"/>
    </row>
    <row r="339" spans="8:25" x14ac:dyDescent="0.2">
      <c r="H339" s="9"/>
      <c r="I339" s="9"/>
      <c r="J339" s="9"/>
      <c r="X339" s="9"/>
      <c r="Y339" s="9"/>
    </row>
    <row r="340" spans="8:25" x14ac:dyDescent="0.2">
      <c r="H340" s="9"/>
      <c r="I340" s="9"/>
      <c r="J340" s="9"/>
      <c r="X340" s="9"/>
      <c r="Y340" s="9"/>
    </row>
    <row r="341" spans="8:25" x14ac:dyDescent="0.2">
      <c r="H341" s="9"/>
      <c r="I341" s="9"/>
      <c r="J341" s="9"/>
      <c r="X341" s="9"/>
      <c r="Y341" s="9"/>
    </row>
    <row r="342" spans="8:25" x14ac:dyDescent="0.2">
      <c r="H342" s="9"/>
      <c r="I342" s="9"/>
      <c r="J342" s="9"/>
      <c r="X342" s="9"/>
      <c r="Y342" s="9"/>
    </row>
    <row r="343" spans="8:25" x14ac:dyDescent="0.2">
      <c r="H343" s="9"/>
      <c r="I343" s="9"/>
      <c r="J343" s="9"/>
      <c r="X343" s="9"/>
      <c r="Y343" s="9"/>
    </row>
    <row r="344" spans="8:25" x14ac:dyDescent="0.2">
      <c r="H344" s="9"/>
      <c r="I344" s="9"/>
      <c r="J344" s="9"/>
      <c r="X344" s="9"/>
      <c r="Y344" s="9"/>
    </row>
    <row r="345" spans="8:25" x14ac:dyDescent="0.2">
      <c r="H345" s="9"/>
      <c r="I345" s="9"/>
      <c r="J345" s="9"/>
      <c r="X345" s="9"/>
      <c r="Y345" s="9"/>
    </row>
    <row r="346" spans="8:25" x14ac:dyDescent="0.2">
      <c r="H346" s="9"/>
      <c r="I346" s="9"/>
      <c r="J346" s="9"/>
      <c r="X346" s="9"/>
      <c r="Y346" s="9"/>
    </row>
    <row r="347" spans="8:25" x14ac:dyDescent="0.2">
      <c r="H347" s="9"/>
      <c r="I347" s="9"/>
      <c r="J347" s="9"/>
      <c r="X347" s="9"/>
      <c r="Y347" s="9"/>
    </row>
    <row r="348" spans="8:25" x14ac:dyDescent="0.2">
      <c r="H348" s="9"/>
      <c r="I348" s="9"/>
      <c r="J348" s="9"/>
      <c r="X348" s="9"/>
      <c r="Y348" s="9"/>
    </row>
    <row r="349" spans="8:25" x14ac:dyDescent="0.2">
      <c r="H349" s="9"/>
      <c r="I349" s="9"/>
      <c r="J349" s="9"/>
      <c r="X349" s="9"/>
      <c r="Y349" s="9"/>
    </row>
    <row r="350" spans="8:25" x14ac:dyDescent="0.2">
      <c r="H350" s="9"/>
      <c r="I350" s="9"/>
      <c r="J350" s="9"/>
      <c r="X350" s="9"/>
      <c r="Y350" s="9"/>
    </row>
    <row r="351" spans="8:25" x14ac:dyDescent="0.2">
      <c r="H351" s="9"/>
      <c r="I351" s="9"/>
      <c r="J351" s="9"/>
      <c r="X351" s="9"/>
      <c r="Y351" s="9"/>
    </row>
    <row r="352" spans="8:25" x14ac:dyDescent="0.2">
      <c r="H352" s="9"/>
      <c r="I352" s="9"/>
      <c r="J352" s="9"/>
      <c r="X352" s="9"/>
      <c r="Y352" s="9"/>
    </row>
    <row r="353" spans="8:25" x14ac:dyDescent="0.2">
      <c r="H353" s="9"/>
      <c r="I353" s="9"/>
      <c r="J353" s="9"/>
      <c r="X353" s="9"/>
      <c r="Y353" s="9"/>
    </row>
    <row r="354" spans="8:25" x14ac:dyDescent="0.2">
      <c r="H354" s="9"/>
      <c r="I354" s="9"/>
      <c r="J354" s="9"/>
      <c r="X354" s="9"/>
      <c r="Y354" s="9"/>
    </row>
    <row r="355" spans="8:25" x14ac:dyDescent="0.2">
      <c r="H355" s="9"/>
      <c r="I355" s="9"/>
      <c r="J355" s="9"/>
      <c r="X355" s="9"/>
      <c r="Y355" s="9"/>
    </row>
    <row r="356" spans="8:25" x14ac:dyDescent="0.2">
      <c r="H356" s="9"/>
      <c r="I356" s="9"/>
      <c r="J356" s="9"/>
      <c r="X356" s="9"/>
      <c r="Y356" s="9"/>
    </row>
    <row r="357" spans="8:25" x14ac:dyDescent="0.2">
      <c r="H357" s="9"/>
      <c r="I357" s="9"/>
      <c r="J357" s="9"/>
      <c r="X357" s="9"/>
      <c r="Y357" s="9"/>
    </row>
    <row r="358" spans="8:25" x14ac:dyDescent="0.2">
      <c r="H358" s="9"/>
      <c r="I358" s="9"/>
      <c r="J358" s="9"/>
      <c r="X358" s="9"/>
      <c r="Y358" s="9"/>
    </row>
    <row r="359" spans="8:25" x14ac:dyDescent="0.2">
      <c r="H359" s="9"/>
      <c r="I359" s="9"/>
      <c r="J359" s="9"/>
      <c r="X359" s="9"/>
      <c r="Y359" s="9"/>
    </row>
    <row r="360" spans="8:25" x14ac:dyDescent="0.2">
      <c r="H360" s="9"/>
      <c r="I360" s="9"/>
      <c r="J360" s="9"/>
      <c r="X360" s="9"/>
      <c r="Y360" s="9"/>
    </row>
    <row r="361" spans="8:25" x14ac:dyDescent="0.2">
      <c r="H361" s="9"/>
      <c r="I361" s="9"/>
      <c r="J361" s="9"/>
      <c r="X361" s="9"/>
      <c r="Y361" s="9"/>
    </row>
    <row r="362" spans="8:25" x14ac:dyDescent="0.2">
      <c r="H362" s="9"/>
      <c r="I362" s="9"/>
      <c r="J362" s="9"/>
      <c r="X362" s="9"/>
      <c r="Y362" s="9"/>
    </row>
    <row r="363" spans="8:25" x14ac:dyDescent="0.2">
      <c r="H363" s="9"/>
      <c r="I363" s="9"/>
      <c r="J363" s="9"/>
      <c r="X363" s="9"/>
      <c r="Y363" s="9"/>
    </row>
    <row r="364" spans="8:25" x14ac:dyDescent="0.2">
      <c r="H364" s="9"/>
      <c r="I364" s="9"/>
      <c r="J364" s="9"/>
      <c r="X364" s="9"/>
      <c r="Y364" s="9"/>
    </row>
    <row r="365" spans="8:25" x14ac:dyDescent="0.2">
      <c r="H365" s="9"/>
      <c r="I365" s="9"/>
      <c r="J365" s="9"/>
      <c r="X365" s="9"/>
      <c r="Y365" s="9"/>
    </row>
    <row r="366" spans="8:25" x14ac:dyDescent="0.2">
      <c r="H366" s="9"/>
      <c r="I366" s="9"/>
      <c r="J366" s="9"/>
      <c r="X366" s="9"/>
      <c r="Y366" s="9"/>
    </row>
    <row r="367" spans="8:25" x14ac:dyDescent="0.2">
      <c r="H367" s="9"/>
      <c r="I367" s="9"/>
      <c r="J367" s="9"/>
      <c r="X367" s="9"/>
      <c r="Y367" s="9"/>
    </row>
    <row r="368" spans="8:25" x14ac:dyDescent="0.2">
      <c r="H368" s="9"/>
      <c r="I368" s="9"/>
      <c r="J368" s="9"/>
      <c r="X368" s="9"/>
      <c r="Y368" s="9"/>
    </row>
    <row r="369" spans="8:25" x14ac:dyDescent="0.2">
      <c r="H369" s="9"/>
      <c r="I369" s="9"/>
      <c r="J369" s="9"/>
      <c r="X369" s="9"/>
      <c r="Y369" s="9"/>
    </row>
    <row r="370" spans="8:25" x14ac:dyDescent="0.2">
      <c r="H370" s="9"/>
      <c r="I370" s="9"/>
      <c r="J370" s="9"/>
      <c r="X370" s="9"/>
      <c r="Y370" s="9"/>
    </row>
    <row r="371" spans="8:25" x14ac:dyDescent="0.2">
      <c r="H371" s="9"/>
      <c r="I371" s="9"/>
      <c r="J371" s="9"/>
      <c r="X371" s="9"/>
      <c r="Y371" s="9"/>
    </row>
    <row r="372" spans="8:25" x14ac:dyDescent="0.2">
      <c r="H372" s="9"/>
      <c r="I372" s="9"/>
      <c r="J372" s="9"/>
      <c r="X372" s="9"/>
      <c r="Y372" s="9"/>
    </row>
    <row r="373" spans="8:25" x14ac:dyDescent="0.2">
      <c r="H373" s="9"/>
      <c r="I373" s="9"/>
      <c r="J373" s="9"/>
      <c r="X373" s="9"/>
      <c r="Y373" s="9"/>
    </row>
    <row r="374" spans="8:25" x14ac:dyDescent="0.2">
      <c r="H374" s="9"/>
      <c r="I374" s="9"/>
      <c r="J374" s="9"/>
      <c r="X374" s="9"/>
      <c r="Y374" s="9"/>
    </row>
    <row r="375" spans="8:25" x14ac:dyDescent="0.2">
      <c r="H375" s="9"/>
      <c r="I375" s="9"/>
      <c r="J375" s="9"/>
      <c r="X375" s="9"/>
      <c r="Y375" s="9"/>
    </row>
    <row r="376" spans="8:25" x14ac:dyDescent="0.2">
      <c r="H376" s="9"/>
      <c r="I376" s="9"/>
      <c r="J376" s="9"/>
      <c r="X376" s="9"/>
      <c r="Y376" s="9"/>
    </row>
    <row r="377" spans="8:25" x14ac:dyDescent="0.2">
      <c r="H377" s="9"/>
      <c r="I377" s="9"/>
      <c r="J377" s="9"/>
      <c r="X377" s="9"/>
      <c r="Y377" s="9"/>
    </row>
    <row r="378" spans="8:25" x14ac:dyDescent="0.2">
      <c r="H378" s="9"/>
      <c r="I378" s="9"/>
      <c r="J378" s="9"/>
      <c r="X378" s="9"/>
      <c r="Y378" s="9"/>
    </row>
    <row r="379" spans="8:25" x14ac:dyDescent="0.2">
      <c r="H379" s="9"/>
      <c r="I379" s="9"/>
      <c r="J379" s="9"/>
      <c r="X379" s="9"/>
      <c r="Y379" s="9"/>
    </row>
    <row r="380" spans="8:25" x14ac:dyDescent="0.2">
      <c r="H380" s="9"/>
      <c r="I380" s="9"/>
      <c r="J380" s="9"/>
      <c r="X380" s="9"/>
      <c r="Y380" s="9"/>
    </row>
    <row r="381" spans="8:25" x14ac:dyDescent="0.2">
      <c r="H381" s="9"/>
      <c r="I381" s="9"/>
      <c r="J381" s="9"/>
      <c r="X381" s="9"/>
      <c r="Y381" s="9"/>
    </row>
    <row r="382" spans="8:25" x14ac:dyDescent="0.2">
      <c r="H382" s="9"/>
      <c r="I382" s="9"/>
      <c r="J382" s="9"/>
      <c r="X382" s="9"/>
      <c r="Y382" s="9"/>
    </row>
    <row r="383" spans="8:25" x14ac:dyDescent="0.2">
      <c r="H383" s="9"/>
      <c r="I383" s="9"/>
      <c r="J383" s="9"/>
      <c r="X383" s="9"/>
      <c r="Y383" s="9"/>
    </row>
    <row r="384" spans="8:25" x14ac:dyDescent="0.2">
      <c r="H384" s="9"/>
      <c r="I384" s="9"/>
      <c r="J384" s="9"/>
      <c r="X384" s="9"/>
      <c r="Y384" s="9"/>
    </row>
    <row r="385" spans="8:25" x14ac:dyDescent="0.2">
      <c r="H385" s="9"/>
      <c r="I385" s="9"/>
      <c r="J385" s="9"/>
      <c r="X385" s="9"/>
      <c r="Y385" s="9"/>
    </row>
    <row r="386" spans="8:25" x14ac:dyDescent="0.2">
      <c r="H386" s="9"/>
      <c r="I386" s="9"/>
      <c r="J386" s="9"/>
      <c r="X386" s="9"/>
      <c r="Y386" s="9"/>
    </row>
    <row r="387" spans="8:25" x14ac:dyDescent="0.2">
      <c r="H387" s="9"/>
      <c r="I387" s="9"/>
      <c r="J387" s="9"/>
      <c r="X387" s="9"/>
      <c r="Y387" s="9"/>
    </row>
    <row r="388" spans="8:25" x14ac:dyDescent="0.2">
      <c r="H388" s="9"/>
      <c r="I388" s="9"/>
      <c r="J388" s="9"/>
      <c r="X388" s="9"/>
      <c r="Y388" s="9"/>
    </row>
    <row r="389" spans="8:25" x14ac:dyDescent="0.2">
      <c r="H389" s="9"/>
      <c r="I389" s="9"/>
      <c r="J389" s="9"/>
      <c r="X389" s="9"/>
      <c r="Y389" s="9"/>
    </row>
    <row r="390" spans="8:25" x14ac:dyDescent="0.2">
      <c r="H390" s="9"/>
      <c r="I390" s="9"/>
      <c r="J390" s="9"/>
      <c r="X390" s="9"/>
      <c r="Y390" s="9"/>
    </row>
    <row r="391" spans="8:25" x14ac:dyDescent="0.2">
      <c r="H391" s="9"/>
      <c r="I391" s="9"/>
      <c r="J391" s="9"/>
      <c r="X391" s="9"/>
      <c r="Y391" s="9"/>
    </row>
    <row r="392" spans="8:25" x14ac:dyDescent="0.2">
      <c r="H392" s="9"/>
      <c r="I392" s="9"/>
      <c r="J392" s="9"/>
      <c r="X392" s="9"/>
      <c r="Y392" s="9"/>
    </row>
    <row r="393" spans="8:25" x14ac:dyDescent="0.2">
      <c r="H393" s="9"/>
      <c r="I393" s="9"/>
      <c r="J393" s="9"/>
      <c r="X393" s="9"/>
      <c r="Y393" s="9"/>
    </row>
    <row r="394" spans="8:25" x14ac:dyDescent="0.2">
      <c r="H394" s="9"/>
      <c r="I394" s="9"/>
      <c r="J394" s="9"/>
      <c r="X394" s="9"/>
      <c r="Y394" s="9"/>
    </row>
    <row r="395" spans="8:25" x14ac:dyDescent="0.2">
      <c r="H395" s="9"/>
      <c r="I395" s="9"/>
      <c r="J395" s="9"/>
      <c r="X395" s="9"/>
      <c r="Y395" s="9"/>
    </row>
    <row r="396" spans="8:25" x14ac:dyDescent="0.2">
      <c r="H396" s="9"/>
      <c r="I396" s="9"/>
      <c r="J396" s="9"/>
      <c r="X396" s="9"/>
      <c r="Y396" s="9"/>
    </row>
    <row r="397" spans="8:25" x14ac:dyDescent="0.2">
      <c r="H397" s="9"/>
      <c r="I397" s="9"/>
      <c r="J397" s="9"/>
      <c r="X397" s="9"/>
      <c r="Y397" s="9"/>
    </row>
    <row r="398" spans="8:25" x14ac:dyDescent="0.2">
      <c r="H398" s="9"/>
      <c r="I398" s="9"/>
      <c r="J398" s="9"/>
      <c r="X398" s="9"/>
      <c r="Y398" s="9"/>
    </row>
    <row r="399" spans="8:25" x14ac:dyDescent="0.2">
      <c r="H399" s="9"/>
      <c r="I399" s="9"/>
      <c r="J399" s="9"/>
      <c r="X399" s="9"/>
      <c r="Y399" s="9"/>
    </row>
    <row r="400" spans="8:25" x14ac:dyDescent="0.2">
      <c r="H400" s="9"/>
      <c r="I400" s="9"/>
      <c r="J400" s="9"/>
      <c r="X400" s="9"/>
      <c r="Y400" s="9"/>
    </row>
    <row r="401" spans="8:25" x14ac:dyDescent="0.2">
      <c r="H401" s="9"/>
      <c r="I401" s="9"/>
      <c r="J401" s="9"/>
      <c r="X401" s="9"/>
      <c r="Y401" s="9"/>
    </row>
    <row r="402" spans="8:25" x14ac:dyDescent="0.2">
      <c r="H402" s="9"/>
      <c r="I402" s="9"/>
      <c r="J402" s="9"/>
      <c r="X402" s="9"/>
      <c r="Y402" s="9"/>
    </row>
    <row r="403" spans="8:25" x14ac:dyDescent="0.2">
      <c r="H403" s="9"/>
      <c r="I403" s="9"/>
      <c r="J403" s="9"/>
      <c r="X403" s="9"/>
      <c r="Y403" s="9"/>
    </row>
    <row r="404" spans="8:25" x14ac:dyDescent="0.2">
      <c r="H404" s="9"/>
      <c r="I404" s="9"/>
      <c r="J404" s="9"/>
      <c r="X404" s="9"/>
      <c r="Y404" s="9"/>
    </row>
    <row r="405" spans="8:25" x14ac:dyDescent="0.2">
      <c r="H405" s="9"/>
      <c r="I405" s="9"/>
      <c r="J405" s="9"/>
      <c r="X405" s="9"/>
      <c r="Y405" s="9"/>
    </row>
    <row r="406" spans="8:25" x14ac:dyDescent="0.2">
      <c r="H406" s="9"/>
      <c r="I406" s="9"/>
      <c r="J406" s="9"/>
      <c r="X406" s="9"/>
      <c r="Y406" s="9"/>
    </row>
    <row r="407" spans="8:25" x14ac:dyDescent="0.2">
      <c r="H407" s="9"/>
      <c r="I407" s="9"/>
      <c r="J407" s="9"/>
      <c r="X407" s="9"/>
      <c r="Y407" s="9"/>
    </row>
    <row r="408" spans="8:25" x14ac:dyDescent="0.2">
      <c r="H408" s="9"/>
      <c r="I408" s="9"/>
      <c r="J408" s="9"/>
      <c r="X408" s="9"/>
      <c r="Y408" s="9"/>
    </row>
    <row r="409" spans="8:25" x14ac:dyDescent="0.2">
      <c r="H409" s="9"/>
      <c r="I409" s="9"/>
      <c r="J409" s="9"/>
      <c r="X409" s="9"/>
      <c r="Y409" s="9"/>
    </row>
    <row r="410" spans="8:25" x14ac:dyDescent="0.2">
      <c r="H410" s="9"/>
      <c r="I410" s="9"/>
      <c r="J410" s="9"/>
      <c r="X410" s="9"/>
      <c r="Y410" s="9"/>
    </row>
    <row r="411" spans="8:25" x14ac:dyDescent="0.2">
      <c r="H411" s="9"/>
      <c r="I411" s="9"/>
      <c r="J411" s="9"/>
      <c r="X411" s="9"/>
      <c r="Y411" s="9"/>
    </row>
    <row r="412" spans="8:25" x14ac:dyDescent="0.2">
      <c r="H412" s="9"/>
      <c r="I412" s="9"/>
      <c r="J412" s="9"/>
      <c r="X412" s="9"/>
      <c r="Y412" s="9"/>
    </row>
    <row r="413" spans="8:25" x14ac:dyDescent="0.2">
      <c r="H413" s="9"/>
      <c r="I413" s="9"/>
      <c r="J413" s="9"/>
      <c r="X413" s="9"/>
      <c r="Y413" s="9"/>
    </row>
    <row r="414" spans="8:25" x14ac:dyDescent="0.2">
      <c r="H414" s="9"/>
      <c r="I414" s="9"/>
      <c r="J414" s="9"/>
      <c r="X414" s="9"/>
      <c r="Y414" s="9"/>
    </row>
    <row r="415" spans="8:25" x14ac:dyDescent="0.2">
      <c r="H415" s="9"/>
      <c r="I415" s="9"/>
      <c r="J415" s="9"/>
      <c r="X415" s="9"/>
      <c r="Y415" s="9"/>
    </row>
    <row r="416" spans="8:25" x14ac:dyDescent="0.2">
      <c r="H416" s="9"/>
      <c r="I416" s="9"/>
      <c r="J416" s="9"/>
      <c r="X416" s="9"/>
      <c r="Y416" s="9"/>
    </row>
    <row r="417" spans="8:25" x14ac:dyDescent="0.2">
      <c r="H417" s="9"/>
      <c r="I417" s="9"/>
      <c r="J417" s="9"/>
      <c r="X417" s="9"/>
      <c r="Y417" s="9"/>
    </row>
    <row r="418" spans="8:25" x14ac:dyDescent="0.2">
      <c r="H418" s="9"/>
      <c r="I418" s="9"/>
      <c r="J418" s="9"/>
      <c r="X418" s="9"/>
      <c r="Y418" s="9"/>
    </row>
    <row r="419" spans="8:25" x14ac:dyDescent="0.2">
      <c r="H419" s="9"/>
      <c r="I419" s="9"/>
      <c r="J419" s="9"/>
      <c r="X419" s="9"/>
      <c r="Y419" s="9"/>
    </row>
    <row r="420" spans="8:25" x14ac:dyDescent="0.2">
      <c r="H420" s="9"/>
      <c r="I420" s="9"/>
      <c r="J420" s="9"/>
      <c r="X420" s="9"/>
      <c r="Y420" s="9"/>
    </row>
    <row r="421" spans="8:25" x14ac:dyDescent="0.2">
      <c r="H421" s="9"/>
      <c r="I421" s="9"/>
      <c r="J421" s="9"/>
      <c r="X421" s="9"/>
      <c r="Y421" s="9"/>
    </row>
    <row r="422" spans="8:25" x14ac:dyDescent="0.2">
      <c r="H422" s="9"/>
      <c r="I422" s="9"/>
      <c r="J422" s="9"/>
      <c r="X422" s="9"/>
      <c r="Y422" s="9"/>
    </row>
    <row r="423" spans="8:25" x14ac:dyDescent="0.2">
      <c r="H423" s="9"/>
      <c r="I423" s="9"/>
      <c r="J423" s="9"/>
      <c r="X423" s="9"/>
      <c r="Y423" s="9"/>
    </row>
    <row r="424" spans="8:25" x14ac:dyDescent="0.2">
      <c r="H424" s="9"/>
      <c r="I424" s="9"/>
      <c r="J424" s="9"/>
      <c r="X424" s="9"/>
      <c r="Y424" s="9"/>
    </row>
    <row r="425" spans="8:25" x14ac:dyDescent="0.2">
      <c r="H425" s="9"/>
      <c r="I425" s="9"/>
      <c r="J425" s="9"/>
      <c r="X425" s="9"/>
      <c r="Y425" s="9"/>
    </row>
    <row r="426" spans="8:25" x14ac:dyDescent="0.2">
      <c r="H426" s="9"/>
      <c r="I426" s="9"/>
      <c r="J426" s="9"/>
      <c r="X426" s="9"/>
      <c r="Y426" s="9"/>
    </row>
    <row r="427" spans="8:25" x14ac:dyDescent="0.2">
      <c r="H427" s="9"/>
      <c r="I427" s="9"/>
      <c r="J427" s="9"/>
      <c r="X427" s="9"/>
      <c r="Y427" s="9"/>
    </row>
    <row r="428" spans="8:25" x14ac:dyDescent="0.2">
      <c r="H428" s="9"/>
      <c r="I428" s="9"/>
      <c r="J428" s="9"/>
      <c r="X428" s="9"/>
      <c r="Y428" s="9"/>
    </row>
    <row r="429" spans="8:25" x14ac:dyDescent="0.2">
      <c r="H429" s="9"/>
      <c r="I429" s="9"/>
      <c r="J429" s="9"/>
      <c r="X429" s="9"/>
      <c r="Y429" s="9"/>
    </row>
    <row r="430" spans="8:25" x14ac:dyDescent="0.2">
      <c r="H430" s="9"/>
      <c r="I430" s="9"/>
      <c r="J430" s="9"/>
      <c r="X430" s="9"/>
      <c r="Y430" s="9"/>
    </row>
    <row r="431" spans="8:25" x14ac:dyDescent="0.2">
      <c r="H431" s="9"/>
      <c r="I431" s="9"/>
      <c r="J431" s="9"/>
      <c r="X431" s="9"/>
      <c r="Y431" s="9"/>
    </row>
    <row r="432" spans="8:25" x14ac:dyDescent="0.2">
      <c r="H432" s="9"/>
      <c r="I432" s="9"/>
      <c r="J432" s="9"/>
      <c r="X432" s="9"/>
      <c r="Y432" s="9"/>
    </row>
    <row r="433" spans="8:25" x14ac:dyDescent="0.2">
      <c r="H433" s="9"/>
      <c r="I433" s="9"/>
      <c r="J433" s="9"/>
      <c r="X433" s="9"/>
      <c r="Y433" s="9"/>
    </row>
    <row r="434" spans="8:25" x14ac:dyDescent="0.2">
      <c r="H434" s="9"/>
      <c r="I434" s="9"/>
      <c r="J434" s="9"/>
      <c r="X434" s="9"/>
      <c r="Y434" s="9"/>
    </row>
    <row r="435" spans="8:25" x14ac:dyDescent="0.2">
      <c r="H435" s="9"/>
      <c r="I435" s="9"/>
      <c r="J435" s="9"/>
      <c r="X435" s="9"/>
      <c r="Y435" s="9"/>
    </row>
    <row r="436" spans="8:25" x14ac:dyDescent="0.2">
      <c r="H436" s="9"/>
      <c r="I436" s="9"/>
      <c r="J436" s="9"/>
      <c r="X436" s="9"/>
      <c r="Y436" s="9"/>
    </row>
    <row r="437" spans="8:25" x14ac:dyDescent="0.2">
      <c r="H437" s="9"/>
      <c r="I437" s="9"/>
      <c r="J437" s="9"/>
      <c r="X437" s="9"/>
      <c r="Y437" s="9"/>
    </row>
    <row r="438" spans="8:25" x14ac:dyDescent="0.2">
      <c r="H438" s="9"/>
      <c r="I438" s="9"/>
      <c r="J438" s="9"/>
      <c r="X438" s="9"/>
      <c r="Y438" s="9"/>
    </row>
    <row r="439" spans="8:25" x14ac:dyDescent="0.2">
      <c r="H439" s="9"/>
      <c r="I439" s="9"/>
      <c r="J439" s="9"/>
      <c r="X439" s="9"/>
      <c r="Y439" s="9"/>
    </row>
    <row r="440" spans="8:25" x14ac:dyDescent="0.2">
      <c r="H440" s="9"/>
      <c r="I440" s="9"/>
      <c r="J440" s="9"/>
      <c r="X440" s="9"/>
      <c r="Y440" s="9"/>
    </row>
    <row r="441" spans="8:25" x14ac:dyDescent="0.2">
      <c r="H441" s="9"/>
      <c r="I441" s="9"/>
      <c r="J441" s="9"/>
      <c r="X441" s="9"/>
      <c r="Y441" s="9"/>
    </row>
    <row r="442" spans="8:25" x14ac:dyDescent="0.2">
      <c r="H442" s="9"/>
      <c r="I442" s="9"/>
      <c r="J442" s="9"/>
      <c r="X442" s="9"/>
      <c r="Y442" s="9"/>
    </row>
    <row r="443" spans="8:25" x14ac:dyDescent="0.2">
      <c r="H443" s="9"/>
      <c r="I443" s="9"/>
      <c r="J443" s="9"/>
      <c r="X443" s="9"/>
      <c r="Y443" s="9"/>
    </row>
    <row r="444" spans="8:25" x14ac:dyDescent="0.2">
      <c r="H444" s="9"/>
      <c r="I444" s="9"/>
      <c r="J444" s="9"/>
      <c r="X444" s="9"/>
      <c r="Y444" s="9"/>
    </row>
    <row r="445" spans="8:25" x14ac:dyDescent="0.2">
      <c r="H445" s="9"/>
      <c r="I445" s="9"/>
      <c r="J445" s="9"/>
      <c r="X445" s="9"/>
      <c r="Y445" s="9"/>
    </row>
    <row r="446" spans="8:25" x14ac:dyDescent="0.2">
      <c r="H446" s="9"/>
      <c r="I446" s="9"/>
      <c r="J446" s="9"/>
      <c r="X446" s="9"/>
      <c r="Y446" s="9"/>
    </row>
    <row r="447" spans="8:25" x14ac:dyDescent="0.2">
      <c r="H447" s="9"/>
      <c r="I447" s="9"/>
      <c r="J447" s="9"/>
      <c r="X447" s="9"/>
      <c r="Y447" s="9"/>
    </row>
    <row r="448" spans="8:25" x14ac:dyDescent="0.2">
      <c r="H448" s="9"/>
      <c r="I448" s="9"/>
      <c r="J448" s="9"/>
      <c r="X448" s="9"/>
      <c r="Y448" s="9"/>
    </row>
    <row r="449" spans="8:25" x14ac:dyDescent="0.2">
      <c r="H449" s="9"/>
      <c r="I449" s="9"/>
      <c r="J449" s="9"/>
      <c r="X449" s="9"/>
      <c r="Y449" s="9"/>
    </row>
    <row r="450" spans="8:25" x14ac:dyDescent="0.2">
      <c r="H450" s="9"/>
      <c r="I450" s="9"/>
      <c r="J450" s="9"/>
      <c r="X450" s="9"/>
      <c r="Y450" s="9"/>
    </row>
    <row r="451" spans="8:25" x14ac:dyDescent="0.2">
      <c r="H451" s="9"/>
      <c r="I451" s="9"/>
      <c r="J451" s="9"/>
      <c r="X451" s="9"/>
      <c r="Y451" s="9"/>
    </row>
    <row r="452" spans="8:25" x14ac:dyDescent="0.2">
      <c r="H452" s="9"/>
      <c r="I452" s="9"/>
      <c r="J452" s="9"/>
      <c r="X452" s="9"/>
      <c r="Y452" s="9"/>
    </row>
    <row r="453" spans="8:25" x14ac:dyDescent="0.2">
      <c r="H453" s="9"/>
      <c r="I453" s="9"/>
      <c r="J453" s="9"/>
      <c r="X453" s="9"/>
      <c r="Y453" s="9"/>
    </row>
    <row r="454" spans="8:25" x14ac:dyDescent="0.2">
      <c r="H454" s="9"/>
      <c r="I454" s="9"/>
      <c r="J454" s="9"/>
      <c r="X454" s="9"/>
      <c r="Y454" s="9"/>
    </row>
    <row r="455" spans="8:25" x14ac:dyDescent="0.2">
      <c r="H455" s="9"/>
      <c r="I455" s="9"/>
      <c r="J455" s="9"/>
      <c r="X455" s="9"/>
      <c r="Y455" s="9"/>
    </row>
    <row r="456" spans="8:25" x14ac:dyDescent="0.2">
      <c r="H456" s="9"/>
      <c r="I456" s="9"/>
      <c r="J456" s="9"/>
      <c r="X456" s="9"/>
      <c r="Y456" s="9"/>
    </row>
    <row r="457" spans="8:25" x14ac:dyDescent="0.2">
      <c r="H457" s="9"/>
      <c r="I457" s="9"/>
      <c r="J457" s="9"/>
      <c r="X457" s="9"/>
      <c r="Y457" s="9"/>
    </row>
    <row r="458" spans="8:25" x14ac:dyDescent="0.2">
      <c r="H458" s="9"/>
      <c r="I458" s="9"/>
      <c r="J458" s="9"/>
      <c r="X458" s="9"/>
      <c r="Y458" s="9"/>
    </row>
    <row r="459" spans="8:25" x14ac:dyDescent="0.2">
      <c r="H459" s="9"/>
      <c r="I459" s="9"/>
      <c r="J459" s="9"/>
      <c r="X459" s="9"/>
      <c r="Y459" s="9"/>
    </row>
    <row r="460" spans="8:25" x14ac:dyDescent="0.2">
      <c r="H460" s="9"/>
      <c r="I460" s="9"/>
      <c r="J460" s="9"/>
      <c r="X460" s="9"/>
      <c r="Y460" s="9"/>
    </row>
    <row r="461" spans="8:25" x14ac:dyDescent="0.2">
      <c r="H461" s="9"/>
      <c r="I461" s="9"/>
      <c r="J461" s="9"/>
      <c r="X461" s="9"/>
      <c r="Y461" s="9"/>
    </row>
    <row r="462" spans="8:25" x14ac:dyDescent="0.2">
      <c r="H462" s="9"/>
      <c r="I462" s="9"/>
      <c r="J462" s="9"/>
      <c r="X462" s="9"/>
      <c r="Y462" s="9"/>
    </row>
    <row r="463" spans="8:25" x14ac:dyDescent="0.2">
      <c r="H463" s="9"/>
      <c r="I463" s="9"/>
      <c r="J463" s="9"/>
      <c r="X463" s="9"/>
      <c r="Y463" s="9"/>
    </row>
    <row r="464" spans="8:25" x14ac:dyDescent="0.2">
      <c r="H464" s="9"/>
      <c r="I464" s="9"/>
      <c r="J464" s="9"/>
      <c r="X464" s="9"/>
      <c r="Y464" s="9"/>
    </row>
    <row r="465" spans="8:25" x14ac:dyDescent="0.2">
      <c r="H465" s="9"/>
      <c r="I465" s="9"/>
      <c r="J465" s="9"/>
      <c r="X465" s="9"/>
      <c r="Y465" s="9"/>
    </row>
    <row r="466" spans="8:25" x14ac:dyDescent="0.2">
      <c r="H466" s="9"/>
      <c r="I466" s="9"/>
      <c r="J466" s="9"/>
      <c r="X466" s="9"/>
      <c r="Y466" s="9"/>
    </row>
    <row r="467" spans="8:25" x14ac:dyDescent="0.2">
      <c r="H467" s="9"/>
      <c r="I467" s="9"/>
      <c r="J467" s="9"/>
      <c r="X467" s="9"/>
      <c r="Y467" s="9"/>
    </row>
    <row r="468" spans="8:25" x14ac:dyDescent="0.2">
      <c r="H468" s="9"/>
      <c r="I468" s="9"/>
      <c r="J468" s="9"/>
      <c r="X468" s="9"/>
      <c r="Y468" s="9"/>
    </row>
    <row r="469" spans="8:25" x14ac:dyDescent="0.2">
      <c r="H469" s="9"/>
      <c r="I469" s="9"/>
      <c r="J469" s="9"/>
      <c r="X469" s="9"/>
      <c r="Y469" s="9"/>
    </row>
    <row r="470" spans="8:25" x14ac:dyDescent="0.2">
      <c r="H470" s="9"/>
      <c r="I470" s="9"/>
      <c r="J470" s="9"/>
      <c r="X470" s="9"/>
      <c r="Y470" s="9"/>
    </row>
    <row r="471" spans="8:25" x14ac:dyDescent="0.2">
      <c r="H471" s="9"/>
      <c r="I471" s="9"/>
      <c r="J471" s="9"/>
      <c r="X471" s="9"/>
      <c r="Y471" s="9"/>
    </row>
    <row r="472" spans="8:25" x14ac:dyDescent="0.2">
      <c r="H472" s="9"/>
      <c r="I472" s="9"/>
      <c r="J472" s="9"/>
      <c r="X472" s="9"/>
      <c r="Y472" s="9"/>
    </row>
    <row r="473" spans="8:25" x14ac:dyDescent="0.2">
      <c r="H473" s="9"/>
      <c r="I473" s="9"/>
      <c r="J473" s="9"/>
      <c r="X473" s="9"/>
      <c r="Y473" s="9"/>
    </row>
    <row r="474" spans="8:25" x14ac:dyDescent="0.2">
      <c r="H474" s="9"/>
      <c r="I474" s="9"/>
      <c r="J474" s="9"/>
      <c r="X474" s="9"/>
      <c r="Y474" s="9"/>
    </row>
    <row r="475" spans="8:25" x14ac:dyDescent="0.2">
      <c r="H475" s="9"/>
      <c r="I475" s="9"/>
      <c r="J475" s="9"/>
      <c r="X475" s="9"/>
      <c r="Y475" s="9"/>
    </row>
    <row r="476" spans="8:25" x14ac:dyDescent="0.2">
      <c r="H476" s="9"/>
      <c r="I476" s="9"/>
      <c r="J476" s="9"/>
      <c r="X476" s="9"/>
      <c r="Y476" s="9"/>
    </row>
    <row r="477" spans="8:25" x14ac:dyDescent="0.2">
      <c r="H477" s="9"/>
      <c r="I477" s="9"/>
      <c r="J477" s="9"/>
      <c r="X477" s="9"/>
      <c r="Y477" s="9"/>
    </row>
    <row r="478" spans="8:25" x14ac:dyDescent="0.2">
      <c r="H478" s="9"/>
      <c r="I478" s="9"/>
      <c r="J478" s="9"/>
      <c r="X478" s="9"/>
      <c r="Y478" s="9"/>
    </row>
    <row r="479" spans="8:25" x14ac:dyDescent="0.2">
      <c r="H479" s="9"/>
      <c r="I479" s="9"/>
      <c r="J479" s="9"/>
      <c r="X479" s="9"/>
      <c r="Y479" s="9"/>
    </row>
    <row r="480" spans="8:25" x14ac:dyDescent="0.2">
      <c r="H480" s="9"/>
      <c r="I480" s="9"/>
      <c r="J480" s="9"/>
      <c r="X480" s="9"/>
      <c r="Y480" s="9"/>
    </row>
    <row r="481" spans="8:25" x14ac:dyDescent="0.2">
      <c r="H481" s="9"/>
      <c r="I481" s="9"/>
      <c r="J481" s="9"/>
      <c r="X481" s="9"/>
      <c r="Y481" s="9"/>
    </row>
    <row r="482" spans="8:25" x14ac:dyDescent="0.2">
      <c r="H482" s="9"/>
      <c r="I482" s="9"/>
      <c r="J482" s="9"/>
      <c r="X482" s="9"/>
      <c r="Y482" s="9"/>
    </row>
    <row r="483" spans="8:25" x14ac:dyDescent="0.2">
      <c r="H483" s="9"/>
      <c r="I483" s="9"/>
      <c r="J483" s="9"/>
      <c r="X483" s="9"/>
      <c r="Y483" s="9"/>
    </row>
    <row r="484" spans="8:25" x14ac:dyDescent="0.2">
      <c r="H484" s="9"/>
      <c r="I484" s="9"/>
      <c r="J484" s="9"/>
      <c r="X484" s="9"/>
      <c r="Y484" s="9"/>
    </row>
    <row r="485" spans="8:25" x14ac:dyDescent="0.2">
      <c r="H485" s="9"/>
      <c r="I485" s="9"/>
      <c r="J485" s="9"/>
      <c r="X485" s="9"/>
      <c r="Y485" s="9"/>
    </row>
    <row r="486" spans="8:25" x14ac:dyDescent="0.2">
      <c r="H486" s="9"/>
      <c r="I486" s="9"/>
      <c r="J486" s="9"/>
      <c r="X486" s="9"/>
      <c r="Y486" s="9"/>
    </row>
    <row r="487" spans="8:25" x14ac:dyDescent="0.2">
      <c r="H487" s="9"/>
      <c r="I487" s="9"/>
      <c r="J487" s="9"/>
      <c r="X487" s="9"/>
      <c r="Y487" s="9"/>
    </row>
    <row r="488" spans="8:25" x14ac:dyDescent="0.2">
      <c r="H488" s="9"/>
      <c r="I488" s="9"/>
      <c r="J488" s="9"/>
      <c r="X488" s="9"/>
      <c r="Y488" s="9"/>
    </row>
    <row r="489" spans="8:25" x14ac:dyDescent="0.2">
      <c r="H489" s="9"/>
      <c r="I489" s="9"/>
      <c r="J489" s="9"/>
      <c r="X489" s="9"/>
      <c r="Y489" s="9"/>
    </row>
    <row r="490" spans="8:25" x14ac:dyDescent="0.2">
      <c r="H490" s="9"/>
      <c r="I490" s="9"/>
      <c r="J490" s="9"/>
      <c r="X490" s="9"/>
      <c r="Y490" s="9"/>
    </row>
    <row r="491" spans="8:25" x14ac:dyDescent="0.2">
      <c r="H491" s="9"/>
      <c r="I491" s="9"/>
      <c r="J491" s="9"/>
      <c r="X491" s="9"/>
      <c r="Y491" s="9"/>
    </row>
    <row r="492" spans="8:25" x14ac:dyDescent="0.2">
      <c r="H492" s="9"/>
      <c r="I492" s="9"/>
      <c r="J492" s="9"/>
      <c r="X492" s="9"/>
      <c r="Y492" s="9"/>
    </row>
    <row r="493" spans="8:25" x14ac:dyDescent="0.2">
      <c r="H493" s="9"/>
      <c r="I493" s="9"/>
      <c r="J493" s="9"/>
      <c r="X493" s="9"/>
      <c r="Y493" s="9"/>
    </row>
    <row r="494" spans="8:25" x14ac:dyDescent="0.2">
      <c r="H494" s="9"/>
      <c r="I494" s="9"/>
      <c r="J494" s="9"/>
      <c r="X494" s="9"/>
      <c r="Y494" s="9"/>
    </row>
    <row r="495" spans="8:25" x14ac:dyDescent="0.2">
      <c r="H495" s="9"/>
      <c r="I495" s="9"/>
      <c r="J495" s="9"/>
      <c r="X495" s="9"/>
      <c r="Y495" s="9"/>
    </row>
    <row r="496" spans="8:25" x14ac:dyDescent="0.2">
      <c r="H496" s="9"/>
      <c r="I496" s="9"/>
      <c r="J496" s="9"/>
      <c r="X496" s="9"/>
      <c r="Y496" s="9"/>
    </row>
    <row r="497" spans="8:25" x14ac:dyDescent="0.2">
      <c r="H497" s="9"/>
      <c r="I497" s="9"/>
      <c r="J497" s="9"/>
      <c r="X497" s="9"/>
      <c r="Y497" s="9"/>
    </row>
    <row r="498" spans="8:25" x14ac:dyDescent="0.2">
      <c r="H498" s="9"/>
      <c r="I498" s="9"/>
      <c r="J498" s="9"/>
      <c r="X498" s="9"/>
      <c r="Y498" s="9"/>
    </row>
    <row r="499" spans="8:25" x14ac:dyDescent="0.2">
      <c r="H499" s="9"/>
      <c r="I499" s="9"/>
      <c r="J499" s="9"/>
      <c r="X499" s="9"/>
      <c r="Y499" s="9"/>
    </row>
    <row r="500" spans="8:25" x14ac:dyDescent="0.2">
      <c r="H500" s="9"/>
      <c r="I500" s="9"/>
      <c r="J500" s="9"/>
      <c r="X500" s="9"/>
      <c r="Y500" s="9"/>
    </row>
    <row r="501" spans="8:25" x14ac:dyDescent="0.2">
      <c r="H501" s="9"/>
      <c r="I501" s="9"/>
      <c r="J501" s="9"/>
      <c r="X501" s="9"/>
      <c r="Y501" s="9"/>
    </row>
    <row r="502" spans="8:25" x14ac:dyDescent="0.2">
      <c r="H502" s="9"/>
      <c r="I502" s="9"/>
      <c r="J502" s="9"/>
      <c r="X502" s="9"/>
      <c r="Y502" s="9"/>
    </row>
    <row r="503" spans="8:25" x14ac:dyDescent="0.2">
      <c r="H503" s="9"/>
      <c r="I503" s="9"/>
      <c r="J503" s="9"/>
      <c r="X503" s="9"/>
      <c r="Y503" s="9"/>
    </row>
    <row r="504" spans="8:25" x14ac:dyDescent="0.2">
      <c r="H504" s="9"/>
      <c r="I504" s="9"/>
      <c r="J504" s="9"/>
      <c r="X504" s="9"/>
      <c r="Y504" s="9"/>
    </row>
    <row r="505" spans="8:25" x14ac:dyDescent="0.2">
      <c r="H505" s="9"/>
      <c r="I505" s="9"/>
      <c r="J505" s="9"/>
      <c r="X505" s="9"/>
      <c r="Y505" s="9"/>
    </row>
    <row r="506" spans="8:25" x14ac:dyDescent="0.2">
      <c r="H506" s="9"/>
      <c r="I506" s="9"/>
      <c r="J506" s="9"/>
      <c r="X506" s="9"/>
      <c r="Y506" s="9"/>
    </row>
    <row r="507" spans="8:25" x14ac:dyDescent="0.2">
      <c r="H507" s="9"/>
      <c r="I507" s="9"/>
      <c r="J507" s="9"/>
      <c r="X507" s="9"/>
      <c r="Y507" s="9"/>
    </row>
    <row r="508" spans="8:25" x14ac:dyDescent="0.2">
      <c r="H508" s="9"/>
      <c r="I508" s="9"/>
      <c r="J508" s="9"/>
      <c r="X508" s="9"/>
      <c r="Y508" s="9"/>
    </row>
    <row r="509" spans="8:25" x14ac:dyDescent="0.2">
      <c r="H509" s="9"/>
      <c r="I509" s="9"/>
      <c r="J509" s="9"/>
      <c r="X509" s="9"/>
      <c r="Y509" s="9"/>
    </row>
    <row r="510" spans="8:25" x14ac:dyDescent="0.2">
      <c r="H510" s="9"/>
      <c r="I510" s="9"/>
      <c r="J510" s="9"/>
      <c r="X510" s="9"/>
      <c r="Y510" s="9"/>
    </row>
    <row r="511" spans="8:25" x14ac:dyDescent="0.2">
      <c r="H511" s="9"/>
      <c r="I511" s="9"/>
      <c r="J511" s="9"/>
      <c r="X511" s="9"/>
      <c r="Y511" s="9"/>
    </row>
    <row r="512" spans="8:25" x14ac:dyDescent="0.2">
      <c r="H512" s="9"/>
      <c r="I512" s="9"/>
      <c r="J512" s="9"/>
      <c r="X512" s="9"/>
      <c r="Y512" s="9"/>
    </row>
    <row r="513" spans="8:25" x14ac:dyDescent="0.2">
      <c r="H513" s="9"/>
      <c r="I513" s="9"/>
      <c r="J513" s="9"/>
      <c r="X513" s="9"/>
      <c r="Y513" s="9"/>
    </row>
    <row r="514" spans="8:25" x14ac:dyDescent="0.2">
      <c r="H514" s="9"/>
      <c r="I514" s="9"/>
      <c r="J514" s="9"/>
      <c r="X514" s="9"/>
      <c r="Y514" s="9"/>
    </row>
    <row r="515" spans="8:25" x14ac:dyDescent="0.2">
      <c r="H515" s="9"/>
      <c r="I515" s="9"/>
      <c r="J515" s="9"/>
      <c r="X515" s="9"/>
      <c r="Y515" s="9"/>
    </row>
    <row r="516" spans="8:25" x14ac:dyDescent="0.2">
      <c r="H516" s="9"/>
      <c r="I516" s="9"/>
      <c r="J516" s="9"/>
      <c r="X516" s="9"/>
      <c r="Y516" s="9"/>
    </row>
    <row r="517" spans="8:25" x14ac:dyDescent="0.2">
      <c r="H517" s="9"/>
      <c r="I517" s="9"/>
      <c r="J517" s="9"/>
      <c r="X517" s="9"/>
      <c r="Y517" s="9"/>
    </row>
    <row r="518" spans="8:25" x14ac:dyDescent="0.2">
      <c r="H518" s="9"/>
      <c r="I518" s="9"/>
      <c r="J518" s="9"/>
      <c r="X518" s="9"/>
      <c r="Y518" s="9"/>
    </row>
    <row r="519" spans="8:25" x14ac:dyDescent="0.2">
      <c r="H519" s="9"/>
      <c r="I519" s="9"/>
      <c r="J519" s="9"/>
      <c r="X519" s="9"/>
      <c r="Y519" s="9"/>
    </row>
    <row r="520" spans="8:25" x14ac:dyDescent="0.2">
      <c r="H520" s="9"/>
      <c r="I520" s="9"/>
      <c r="J520" s="9"/>
      <c r="X520" s="9"/>
      <c r="Y520" s="9"/>
    </row>
    <row r="521" spans="8:25" x14ac:dyDescent="0.2">
      <c r="H521" s="9"/>
      <c r="I521" s="9"/>
      <c r="J521" s="9"/>
      <c r="X521" s="9"/>
      <c r="Y521" s="9"/>
    </row>
    <row r="522" spans="8:25" x14ac:dyDescent="0.2">
      <c r="H522" s="9"/>
      <c r="I522" s="9"/>
      <c r="J522" s="9"/>
      <c r="X522" s="9"/>
      <c r="Y522" s="9"/>
    </row>
    <row r="523" spans="8:25" x14ac:dyDescent="0.2">
      <c r="H523" s="9"/>
      <c r="I523" s="9"/>
      <c r="J523" s="9"/>
      <c r="X523" s="9"/>
      <c r="Y523" s="9"/>
    </row>
    <row r="524" spans="8:25" x14ac:dyDescent="0.2">
      <c r="H524" s="9"/>
      <c r="I524" s="9"/>
      <c r="J524" s="9"/>
      <c r="X524" s="9"/>
      <c r="Y524" s="9"/>
    </row>
    <row r="525" spans="8:25" x14ac:dyDescent="0.2">
      <c r="H525" s="9"/>
      <c r="I525" s="9"/>
      <c r="J525" s="9"/>
      <c r="X525" s="9"/>
      <c r="Y525" s="9"/>
    </row>
    <row r="526" spans="8:25" x14ac:dyDescent="0.2">
      <c r="H526" s="9"/>
      <c r="I526" s="9"/>
      <c r="J526" s="9"/>
      <c r="X526" s="9"/>
      <c r="Y526" s="9"/>
    </row>
    <row r="527" spans="8:25" x14ac:dyDescent="0.2">
      <c r="H527" s="9"/>
      <c r="I527" s="9"/>
      <c r="J527" s="9"/>
      <c r="X527" s="9"/>
      <c r="Y527" s="9"/>
    </row>
    <row r="528" spans="8:25" x14ac:dyDescent="0.2">
      <c r="H528" s="9"/>
      <c r="I528" s="9"/>
      <c r="J528" s="9"/>
      <c r="X528" s="9"/>
      <c r="Y528" s="9"/>
    </row>
    <row r="529" spans="8:25" x14ac:dyDescent="0.2">
      <c r="H529" s="9"/>
      <c r="I529" s="9"/>
      <c r="J529" s="9"/>
      <c r="X529" s="9"/>
      <c r="Y529" s="9"/>
    </row>
    <row r="530" spans="8:25" x14ac:dyDescent="0.2">
      <c r="H530" s="9"/>
      <c r="I530" s="9"/>
      <c r="J530" s="9"/>
      <c r="X530" s="9"/>
      <c r="Y530" s="9"/>
    </row>
    <row r="531" spans="8:25" x14ac:dyDescent="0.2">
      <c r="H531" s="9"/>
      <c r="I531" s="9"/>
      <c r="J531" s="9"/>
      <c r="X531" s="9"/>
      <c r="Y531" s="9"/>
    </row>
    <row r="532" spans="8:25" x14ac:dyDescent="0.2">
      <c r="H532" s="9"/>
      <c r="I532" s="9"/>
      <c r="J532" s="9"/>
      <c r="X532" s="9"/>
      <c r="Y532" s="9"/>
    </row>
    <row r="533" spans="8:25" x14ac:dyDescent="0.2">
      <c r="H533" s="9"/>
      <c r="I533" s="9"/>
      <c r="J533" s="9"/>
      <c r="X533" s="9"/>
      <c r="Y533" s="9"/>
    </row>
    <row r="534" spans="8:25" x14ac:dyDescent="0.2">
      <c r="H534" s="9"/>
      <c r="I534" s="9"/>
      <c r="J534" s="9"/>
      <c r="X534" s="9"/>
      <c r="Y534" s="9"/>
    </row>
    <row r="535" spans="8:25" x14ac:dyDescent="0.2">
      <c r="H535" s="9"/>
      <c r="I535" s="9"/>
      <c r="J535" s="9"/>
      <c r="X535" s="9"/>
      <c r="Y535" s="9"/>
    </row>
    <row r="536" spans="8:25" x14ac:dyDescent="0.2">
      <c r="H536" s="9"/>
      <c r="I536" s="9"/>
      <c r="J536" s="9"/>
      <c r="X536" s="9"/>
      <c r="Y536" s="9"/>
    </row>
    <row r="537" spans="8:25" x14ac:dyDescent="0.2">
      <c r="H537" s="9"/>
      <c r="I537" s="9"/>
      <c r="J537" s="9"/>
      <c r="X537" s="9"/>
      <c r="Y537" s="9"/>
    </row>
    <row r="538" spans="8:25" x14ac:dyDescent="0.2">
      <c r="H538" s="9"/>
      <c r="I538" s="9"/>
      <c r="J538" s="9"/>
      <c r="X538" s="9"/>
      <c r="Y538" s="9"/>
    </row>
    <row r="539" spans="8:25" x14ac:dyDescent="0.2">
      <c r="H539" s="9"/>
      <c r="I539" s="9"/>
      <c r="J539" s="9"/>
      <c r="X539" s="9"/>
      <c r="Y539" s="9"/>
    </row>
    <row r="540" spans="8:25" x14ac:dyDescent="0.2">
      <c r="H540" s="9"/>
      <c r="I540" s="9"/>
      <c r="J540" s="9"/>
      <c r="X540" s="9"/>
      <c r="Y540" s="9"/>
    </row>
    <row r="541" spans="8:25" x14ac:dyDescent="0.2">
      <c r="H541" s="9"/>
      <c r="I541" s="9"/>
      <c r="J541" s="9"/>
      <c r="X541" s="9"/>
      <c r="Y541" s="9"/>
    </row>
    <row r="542" spans="8:25" x14ac:dyDescent="0.2">
      <c r="H542" s="9"/>
      <c r="I542" s="9"/>
      <c r="J542" s="9"/>
      <c r="X542" s="9"/>
      <c r="Y542" s="9"/>
    </row>
    <row r="543" spans="8:25" x14ac:dyDescent="0.2">
      <c r="H543" s="9"/>
      <c r="I543" s="9"/>
      <c r="J543" s="9"/>
      <c r="X543" s="9"/>
      <c r="Y543" s="9"/>
    </row>
    <row r="544" spans="8:25" x14ac:dyDescent="0.2">
      <c r="H544" s="9"/>
      <c r="I544" s="9"/>
      <c r="J544" s="9"/>
      <c r="X544" s="9"/>
      <c r="Y544" s="9"/>
    </row>
    <row r="545" spans="8:25" x14ac:dyDescent="0.2">
      <c r="H545" s="9"/>
      <c r="I545" s="9"/>
      <c r="J545" s="9"/>
      <c r="X545" s="9"/>
      <c r="Y545" s="9"/>
    </row>
    <row r="546" spans="8:25" x14ac:dyDescent="0.2">
      <c r="H546" s="9"/>
      <c r="I546" s="9"/>
      <c r="J546" s="9"/>
      <c r="X546" s="9"/>
      <c r="Y546" s="9"/>
    </row>
    <row r="547" spans="8:25" x14ac:dyDescent="0.2">
      <c r="H547" s="9"/>
      <c r="I547" s="9"/>
      <c r="J547" s="9"/>
      <c r="X547" s="9"/>
      <c r="Y547" s="9"/>
    </row>
    <row r="548" spans="8:25" x14ac:dyDescent="0.2">
      <c r="H548" s="9"/>
      <c r="I548" s="9"/>
      <c r="J548" s="9"/>
      <c r="X548" s="9"/>
      <c r="Y548" s="9"/>
    </row>
    <row r="549" spans="8:25" x14ac:dyDescent="0.2">
      <c r="H549" s="9"/>
      <c r="I549" s="9"/>
      <c r="J549" s="9"/>
      <c r="X549" s="9"/>
      <c r="Y549" s="9"/>
    </row>
    <row r="550" spans="8:25" x14ac:dyDescent="0.2">
      <c r="H550" s="9"/>
      <c r="I550" s="9"/>
      <c r="J550" s="9"/>
      <c r="X550" s="9"/>
      <c r="Y550" s="9"/>
    </row>
    <row r="551" spans="8:25" x14ac:dyDescent="0.2">
      <c r="H551" s="9"/>
      <c r="I551" s="9"/>
      <c r="J551" s="9"/>
      <c r="X551" s="9"/>
      <c r="Y551" s="9"/>
    </row>
    <row r="552" spans="8:25" x14ac:dyDescent="0.2">
      <c r="H552" s="9"/>
      <c r="I552" s="9"/>
      <c r="J552" s="9"/>
      <c r="X552" s="9"/>
      <c r="Y552" s="9"/>
    </row>
    <row r="553" spans="8:25" x14ac:dyDescent="0.2">
      <c r="H553" s="9"/>
      <c r="I553" s="9"/>
      <c r="J553" s="9"/>
      <c r="X553" s="9"/>
      <c r="Y553" s="9"/>
    </row>
    <row r="554" spans="8:25" x14ac:dyDescent="0.2">
      <c r="H554" s="9"/>
      <c r="I554" s="9"/>
      <c r="J554" s="9"/>
      <c r="X554" s="9"/>
      <c r="Y554" s="9"/>
    </row>
    <row r="555" spans="8:25" x14ac:dyDescent="0.2">
      <c r="H555" s="9"/>
      <c r="I555" s="9"/>
      <c r="J555" s="9"/>
      <c r="X555" s="9"/>
      <c r="Y555" s="9"/>
    </row>
    <row r="556" spans="8:25" x14ac:dyDescent="0.2">
      <c r="H556" s="9"/>
      <c r="I556" s="9"/>
      <c r="J556" s="9"/>
      <c r="X556" s="9"/>
      <c r="Y556" s="9"/>
    </row>
    <row r="557" spans="8:25" x14ac:dyDescent="0.2">
      <c r="H557" s="9"/>
      <c r="I557" s="9"/>
      <c r="J557" s="9"/>
      <c r="X557" s="9"/>
      <c r="Y557" s="9"/>
    </row>
    <row r="558" spans="8:25" x14ac:dyDescent="0.2">
      <c r="H558" s="9"/>
      <c r="I558" s="9"/>
      <c r="J558" s="9"/>
      <c r="X558" s="9"/>
      <c r="Y558" s="9"/>
    </row>
    <row r="559" spans="8:25" x14ac:dyDescent="0.2">
      <c r="H559" s="9"/>
      <c r="I559" s="9"/>
      <c r="J559" s="9"/>
      <c r="X559" s="9"/>
      <c r="Y559" s="9"/>
    </row>
    <row r="560" spans="8:25" x14ac:dyDescent="0.2">
      <c r="H560" s="9"/>
      <c r="I560" s="9"/>
      <c r="J560" s="9"/>
      <c r="X560" s="9"/>
      <c r="Y560" s="9"/>
    </row>
    <row r="561" spans="8:25" x14ac:dyDescent="0.2">
      <c r="H561" s="9"/>
      <c r="I561" s="9"/>
      <c r="J561" s="9"/>
      <c r="X561" s="9"/>
      <c r="Y561" s="9"/>
    </row>
    <row r="562" spans="8:25" x14ac:dyDescent="0.2">
      <c r="H562" s="9"/>
      <c r="I562" s="9"/>
      <c r="J562" s="9"/>
      <c r="X562" s="9"/>
      <c r="Y562" s="9"/>
    </row>
    <row r="563" spans="8:25" x14ac:dyDescent="0.2">
      <c r="H563" s="9"/>
      <c r="I563" s="9"/>
      <c r="J563" s="9"/>
      <c r="X563" s="9"/>
      <c r="Y563" s="9"/>
    </row>
    <row r="564" spans="8:25" x14ac:dyDescent="0.2">
      <c r="H564" s="9"/>
      <c r="I564" s="9"/>
      <c r="J564" s="9"/>
      <c r="X564" s="9"/>
      <c r="Y564" s="9"/>
    </row>
    <row r="565" spans="8:25" x14ac:dyDescent="0.2">
      <c r="H565" s="9"/>
      <c r="I565" s="9"/>
      <c r="J565" s="9"/>
      <c r="X565" s="9"/>
      <c r="Y565" s="9"/>
    </row>
    <row r="566" spans="8:25" x14ac:dyDescent="0.2">
      <c r="H566" s="9"/>
      <c r="I566" s="9"/>
      <c r="J566" s="9"/>
      <c r="X566" s="9"/>
      <c r="Y566" s="9"/>
    </row>
    <row r="567" spans="8:25" x14ac:dyDescent="0.2">
      <c r="H567" s="9"/>
      <c r="I567" s="9"/>
      <c r="J567" s="9"/>
      <c r="X567" s="9"/>
      <c r="Y567" s="9"/>
    </row>
    <row r="568" spans="8:25" x14ac:dyDescent="0.2">
      <c r="H568" s="9"/>
      <c r="I568" s="9"/>
      <c r="J568" s="9"/>
      <c r="X568" s="9"/>
      <c r="Y568" s="9"/>
    </row>
    <row r="569" spans="8:25" x14ac:dyDescent="0.2">
      <c r="H569" s="9"/>
      <c r="I569" s="9"/>
      <c r="J569" s="9"/>
      <c r="X569" s="9"/>
      <c r="Y569" s="9"/>
    </row>
    <row r="570" spans="8:25" x14ac:dyDescent="0.2">
      <c r="H570" s="9"/>
      <c r="I570" s="9"/>
      <c r="J570" s="9"/>
      <c r="X570" s="9"/>
      <c r="Y570" s="9"/>
    </row>
    <row r="571" spans="8:25" x14ac:dyDescent="0.2">
      <c r="H571" s="9"/>
      <c r="I571" s="9"/>
      <c r="J571" s="9"/>
      <c r="X571" s="9"/>
      <c r="Y571" s="9"/>
    </row>
    <row r="572" spans="8:25" x14ac:dyDescent="0.2">
      <c r="H572" s="9"/>
      <c r="I572" s="9"/>
      <c r="J572" s="9"/>
      <c r="X572" s="9"/>
      <c r="Y572" s="9"/>
    </row>
    <row r="573" spans="8:25" x14ac:dyDescent="0.2">
      <c r="H573" s="9"/>
      <c r="I573" s="9"/>
      <c r="J573" s="9"/>
      <c r="X573" s="9"/>
      <c r="Y573" s="9"/>
    </row>
    <row r="574" spans="8:25" x14ac:dyDescent="0.2">
      <c r="H574" s="9"/>
      <c r="I574" s="9"/>
      <c r="J574" s="9"/>
      <c r="X574" s="9"/>
      <c r="Y574" s="9"/>
    </row>
    <row r="575" spans="8:25" x14ac:dyDescent="0.2">
      <c r="H575" s="9"/>
      <c r="I575" s="9"/>
      <c r="J575" s="9"/>
      <c r="X575" s="9"/>
      <c r="Y575" s="9"/>
    </row>
    <row r="576" spans="8:25" x14ac:dyDescent="0.2">
      <c r="H576" s="9"/>
      <c r="I576" s="9"/>
      <c r="J576" s="9"/>
      <c r="X576" s="9"/>
      <c r="Y576" s="9"/>
    </row>
    <row r="577" spans="8:25" x14ac:dyDescent="0.2">
      <c r="H577" s="9"/>
      <c r="I577" s="9"/>
      <c r="J577" s="9"/>
      <c r="X577" s="9"/>
      <c r="Y577" s="9"/>
    </row>
    <row r="578" spans="8:25" x14ac:dyDescent="0.2">
      <c r="H578" s="9"/>
      <c r="I578" s="9"/>
      <c r="J578" s="9"/>
      <c r="X578" s="9"/>
      <c r="Y578" s="9"/>
    </row>
    <row r="579" spans="8:25" x14ac:dyDescent="0.2">
      <c r="H579" s="9"/>
      <c r="I579" s="9"/>
      <c r="J579" s="9"/>
      <c r="X579" s="9"/>
      <c r="Y579" s="9"/>
    </row>
    <row r="580" spans="8:25" x14ac:dyDescent="0.2">
      <c r="H580" s="9"/>
      <c r="I580" s="9"/>
      <c r="J580" s="9"/>
      <c r="X580" s="9"/>
      <c r="Y580" s="9"/>
    </row>
    <row r="581" spans="8:25" x14ac:dyDescent="0.2">
      <c r="H581" s="9"/>
      <c r="I581" s="9"/>
      <c r="J581" s="9"/>
      <c r="X581" s="9"/>
      <c r="Y581" s="9"/>
    </row>
    <row r="582" spans="8:25" x14ac:dyDescent="0.2">
      <c r="H582" s="9"/>
      <c r="I582" s="9"/>
      <c r="J582" s="9"/>
      <c r="X582" s="9"/>
      <c r="Y582" s="9"/>
    </row>
    <row r="583" spans="8:25" x14ac:dyDescent="0.2">
      <c r="H583" s="9"/>
      <c r="I583" s="9"/>
      <c r="J583" s="9"/>
      <c r="X583" s="9"/>
      <c r="Y583" s="9"/>
    </row>
    <row r="584" spans="8:25" x14ac:dyDescent="0.2">
      <c r="H584" s="9"/>
      <c r="I584" s="9"/>
      <c r="J584" s="9"/>
      <c r="X584" s="9"/>
      <c r="Y584" s="9"/>
    </row>
    <row r="585" spans="8:25" x14ac:dyDescent="0.2">
      <c r="H585" s="9"/>
      <c r="I585" s="9"/>
      <c r="J585" s="9"/>
      <c r="X585" s="9"/>
      <c r="Y585" s="9"/>
    </row>
    <row r="586" spans="8:25" x14ac:dyDescent="0.2">
      <c r="H586" s="9"/>
      <c r="I586" s="9"/>
      <c r="J586" s="9"/>
      <c r="X586" s="9"/>
      <c r="Y586" s="9"/>
    </row>
    <row r="587" spans="8:25" x14ac:dyDescent="0.2">
      <c r="H587" s="9"/>
      <c r="I587" s="9"/>
      <c r="J587" s="9"/>
      <c r="X587" s="9"/>
      <c r="Y587" s="9"/>
    </row>
    <row r="588" spans="8:25" x14ac:dyDescent="0.2">
      <c r="H588" s="9"/>
      <c r="I588" s="9"/>
      <c r="J588" s="9"/>
      <c r="X588" s="9"/>
      <c r="Y588" s="9"/>
    </row>
    <row r="589" spans="8:25" x14ac:dyDescent="0.2">
      <c r="H589" s="9"/>
      <c r="I589" s="9"/>
      <c r="J589" s="9"/>
      <c r="X589" s="9"/>
      <c r="Y589" s="9"/>
    </row>
    <row r="590" spans="8:25" x14ac:dyDescent="0.2">
      <c r="H590" s="9"/>
      <c r="I590" s="9"/>
      <c r="J590" s="9"/>
      <c r="X590" s="9"/>
      <c r="Y590" s="9"/>
    </row>
    <row r="591" spans="8:25" x14ac:dyDescent="0.2">
      <c r="H591" s="9"/>
      <c r="I591" s="9"/>
      <c r="J591" s="9"/>
      <c r="X591" s="9"/>
      <c r="Y591" s="9"/>
    </row>
    <row r="592" spans="8:25" x14ac:dyDescent="0.2">
      <c r="H592" s="9"/>
      <c r="I592" s="9"/>
      <c r="J592" s="9"/>
      <c r="X592" s="9"/>
      <c r="Y592" s="9"/>
    </row>
    <row r="593" spans="8:25" x14ac:dyDescent="0.2">
      <c r="H593" s="9"/>
      <c r="I593" s="9"/>
      <c r="J593" s="9"/>
      <c r="X593" s="9"/>
      <c r="Y593" s="9"/>
    </row>
    <row r="594" spans="8:25" x14ac:dyDescent="0.2">
      <c r="H594" s="9"/>
      <c r="I594" s="9"/>
      <c r="J594" s="9"/>
      <c r="X594" s="9"/>
      <c r="Y594" s="9"/>
    </row>
    <row r="595" spans="8:25" x14ac:dyDescent="0.2">
      <c r="H595" s="9"/>
      <c r="I595" s="9"/>
      <c r="J595" s="9"/>
      <c r="X595" s="9"/>
      <c r="Y595" s="9"/>
    </row>
    <row r="596" spans="8:25" x14ac:dyDescent="0.2">
      <c r="H596" s="9"/>
      <c r="I596" s="9"/>
      <c r="J596" s="9"/>
      <c r="X596" s="9"/>
      <c r="Y596" s="9"/>
    </row>
    <row r="597" spans="8:25" x14ac:dyDescent="0.2">
      <c r="H597" s="9"/>
      <c r="I597" s="9"/>
      <c r="J597" s="9"/>
      <c r="X597" s="9"/>
      <c r="Y597" s="9"/>
    </row>
    <row r="598" spans="8:25" x14ac:dyDescent="0.2">
      <c r="H598" s="9"/>
      <c r="I598" s="9"/>
      <c r="J598" s="9"/>
      <c r="X598" s="9"/>
      <c r="Y598" s="9"/>
    </row>
    <row r="599" spans="8:25" x14ac:dyDescent="0.2">
      <c r="H599" s="9"/>
      <c r="I599" s="9"/>
      <c r="J599" s="9"/>
      <c r="X599" s="9"/>
      <c r="Y599" s="9"/>
    </row>
    <row r="600" spans="8:25" x14ac:dyDescent="0.2">
      <c r="H600" s="9"/>
      <c r="I600" s="9"/>
      <c r="J600" s="9"/>
      <c r="X600" s="9"/>
      <c r="Y600" s="9"/>
    </row>
    <row r="601" spans="8:25" x14ac:dyDescent="0.2">
      <c r="H601" s="9"/>
      <c r="I601" s="9"/>
      <c r="J601" s="9"/>
      <c r="X601" s="9"/>
      <c r="Y601" s="9"/>
    </row>
    <row r="602" spans="8:25" x14ac:dyDescent="0.2">
      <c r="H602" s="9"/>
      <c r="I602" s="9"/>
      <c r="J602" s="9"/>
      <c r="X602" s="9"/>
      <c r="Y602" s="9"/>
    </row>
    <row r="603" spans="8:25" x14ac:dyDescent="0.2">
      <c r="H603" s="9"/>
      <c r="I603" s="9"/>
      <c r="J603" s="9"/>
      <c r="X603" s="9"/>
      <c r="Y603" s="9"/>
    </row>
    <row r="604" spans="8:25" x14ac:dyDescent="0.2">
      <c r="H604" s="9"/>
      <c r="I604" s="9"/>
      <c r="J604" s="9"/>
      <c r="X604" s="9"/>
      <c r="Y604" s="9"/>
    </row>
    <row r="605" spans="8:25" x14ac:dyDescent="0.2">
      <c r="H605" s="9"/>
      <c r="I605" s="9"/>
      <c r="J605" s="9"/>
      <c r="X605" s="9"/>
      <c r="Y605" s="9"/>
    </row>
    <row r="606" spans="8:25" x14ac:dyDescent="0.2">
      <c r="H606" s="9"/>
      <c r="I606" s="9"/>
      <c r="J606" s="9"/>
      <c r="X606" s="9"/>
      <c r="Y606" s="9"/>
    </row>
    <row r="607" spans="8:25" x14ac:dyDescent="0.2">
      <c r="H607" s="9"/>
      <c r="I607" s="9"/>
      <c r="J607" s="9"/>
      <c r="X607" s="9"/>
      <c r="Y607" s="9"/>
    </row>
    <row r="608" spans="8:25" x14ac:dyDescent="0.2">
      <c r="H608" s="9"/>
      <c r="I608" s="9"/>
      <c r="J608" s="9"/>
      <c r="X608" s="9"/>
      <c r="Y608" s="9"/>
    </row>
    <row r="609" spans="8:25" x14ac:dyDescent="0.2">
      <c r="H609" s="9"/>
      <c r="I609" s="9"/>
      <c r="J609" s="9"/>
      <c r="X609" s="9"/>
      <c r="Y609" s="9"/>
    </row>
    <row r="610" spans="8:25" x14ac:dyDescent="0.2">
      <c r="H610" s="9"/>
      <c r="I610" s="9"/>
      <c r="J610" s="9"/>
      <c r="X610" s="9"/>
      <c r="Y610" s="9"/>
    </row>
    <row r="611" spans="8:25" x14ac:dyDescent="0.2">
      <c r="H611" s="9"/>
      <c r="I611" s="9"/>
      <c r="J611" s="9"/>
      <c r="X611" s="9"/>
      <c r="Y611" s="9"/>
    </row>
    <row r="612" spans="8:25" x14ac:dyDescent="0.2">
      <c r="H612" s="9"/>
      <c r="I612" s="9"/>
      <c r="J612" s="9"/>
      <c r="X612" s="9"/>
      <c r="Y612" s="9"/>
    </row>
    <row r="613" spans="8:25" x14ac:dyDescent="0.2">
      <c r="H613" s="9"/>
      <c r="I613" s="9"/>
      <c r="J613" s="9"/>
      <c r="X613" s="9"/>
      <c r="Y613" s="9"/>
    </row>
    <row r="614" spans="8:25" x14ac:dyDescent="0.2">
      <c r="H614" s="9"/>
      <c r="I614" s="9"/>
      <c r="J614" s="9"/>
      <c r="X614" s="9"/>
      <c r="Y614" s="9"/>
    </row>
    <row r="615" spans="8:25" x14ac:dyDescent="0.2">
      <c r="H615" s="9"/>
      <c r="I615" s="9"/>
      <c r="J615" s="9"/>
      <c r="X615" s="9"/>
      <c r="Y615" s="9"/>
    </row>
    <row r="616" spans="8:25" x14ac:dyDescent="0.2">
      <c r="H616" s="9"/>
      <c r="I616" s="9"/>
      <c r="J616" s="9"/>
      <c r="X616" s="9"/>
      <c r="Y616" s="9"/>
    </row>
    <row r="617" spans="8:25" x14ac:dyDescent="0.2">
      <c r="H617" s="9"/>
      <c r="I617" s="9"/>
      <c r="J617" s="9"/>
      <c r="X617" s="9"/>
      <c r="Y617" s="9"/>
    </row>
    <row r="618" spans="8:25" x14ac:dyDescent="0.2">
      <c r="H618" s="9"/>
      <c r="I618" s="9"/>
      <c r="J618" s="9"/>
      <c r="X618" s="9"/>
      <c r="Y618" s="9"/>
    </row>
    <row r="619" spans="8:25" x14ac:dyDescent="0.2">
      <c r="H619" s="9"/>
      <c r="I619" s="9"/>
      <c r="J619" s="9"/>
      <c r="X619" s="9"/>
      <c r="Y619" s="9"/>
    </row>
    <row r="620" spans="8:25" x14ac:dyDescent="0.2">
      <c r="H620" s="9"/>
      <c r="I620" s="9"/>
      <c r="J620" s="9"/>
      <c r="X620" s="9"/>
      <c r="Y620" s="9"/>
    </row>
    <row r="621" spans="8:25" x14ac:dyDescent="0.2">
      <c r="H621" s="9"/>
      <c r="I621" s="9"/>
      <c r="J621" s="9"/>
      <c r="X621" s="9"/>
      <c r="Y621" s="9"/>
    </row>
    <row r="622" spans="8:25" x14ac:dyDescent="0.2">
      <c r="H622" s="9"/>
      <c r="I622" s="9"/>
      <c r="J622" s="9"/>
      <c r="X622" s="9"/>
      <c r="Y622" s="9"/>
    </row>
    <row r="623" spans="8:25" x14ac:dyDescent="0.2">
      <c r="H623" s="9"/>
      <c r="I623" s="9"/>
      <c r="J623" s="9"/>
      <c r="X623" s="9"/>
      <c r="Y623" s="9"/>
    </row>
    <row r="624" spans="8:25" x14ac:dyDescent="0.2">
      <c r="H624" s="9"/>
      <c r="I624" s="9"/>
      <c r="J624" s="9"/>
      <c r="X624" s="9"/>
      <c r="Y624" s="9"/>
    </row>
    <row r="625" spans="8:25" x14ac:dyDescent="0.2">
      <c r="H625" s="9"/>
      <c r="I625" s="9"/>
      <c r="J625" s="9"/>
      <c r="X625" s="9"/>
      <c r="Y625" s="9"/>
    </row>
    <row r="626" spans="8:25" x14ac:dyDescent="0.2">
      <c r="H626" s="9"/>
      <c r="I626" s="9"/>
      <c r="J626" s="9"/>
      <c r="X626" s="9"/>
      <c r="Y626" s="9"/>
    </row>
    <row r="627" spans="8:25" x14ac:dyDescent="0.2">
      <c r="H627" s="9"/>
      <c r="I627" s="9"/>
      <c r="J627" s="9"/>
      <c r="X627" s="9"/>
      <c r="Y627" s="9"/>
    </row>
    <row r="628" spans="8:25" x14ac:dyDescent="0.2">
      <c r="H628" s="9"/>
      <c r="I628" s="9"/>
      <c r="J628" s="9"/>
      <c r="X628" s="9"/>
      <c r="Y628" s="9"/>
    </row>
    <row r="629" spans="8:25" x14ac:dyDescent="0.2">
      <c r="H629" s="9"/>
      <c r="I629" s="9"/>
      <c r="J629" s="9"/>
      <c r="X629" s="9"/>
      <c r="Y629" s="9"/>
    </row>
    <row r="630" spans="8:25" x14ac:dyDescent="0.2">
      <c r="H630" s="9"/>
      <c r="I630" s="9"/>
      <c r="J630" s="9"/>
      <c r="X630" s="9"/>
      <c r="Y630" s="9"/>
    </row>
    <row r="631" spans="8:25" x14ac:dyDescent="0.2">
      <c r="H631" s="9"/>
      <c r="I631" s="9"/>
      <c r="J631" s="9"/>
      <c r="X631" s="9"/>
      <c r="Y631" s="9"/>
    </row>
    <row r="632" spans="8:25" x14ac:dyDescent="0.2">
      <c r="H632" s="9"/>
      <c r="I632" s="9"/>
      <c r="J632" s="9"/>
      <c r="X632" s="9"/>
      <c r="Y632" s="9"/>
    </row>
    <row r="633" spans="8:25" x14ac:dyDescent="0.2">
      <c r="H633" s="9"/>
      <c r="I633" s="9"/>
      <c r="J633" s="9"/>
      <c r="X633" s="9"/>
      <c r="Y633" s="9"/>
    </row>
    <row r="634" spans="8:25" x14ac:dyDescent="0.2">
      <c r="H634" s="9"/>
      <c r="I634" s="9"/>
      <c r="J634" s="9"/>
      <c r="X634" s="9"/>
      <c r="Y634" s="9"/>
    </row>
    <row r="635" spans="8:25" x14ac:dyDescent="0.2">
      <c r="H635" s="9"/>
      <c r="I635" s="9"/>
      <c r="J635" s="9"/>
      <c r="X635" s="9"/>
      <c r="Y635" s="9"/>
    </row>
    <row r="636" spans="8:25" x14ac:dyDescent="0.2">
      <c r="H636" s="9"/>
      <c r="I636" s="9"/>
      <c r="J636" s="9"/>
      <c r="X636" s="9"/>
      <c r="Y636" s="9"/>
    </row>
    <row r="637" spans="8:25" x14ac:dyDescent="0.2">
      <c r="H637" s="9"/>
      <c r="I637" s="9"/>
      <c r="J637" s="9"/>
      <c r="X637" s="9"/>
      <c r="Y637" s="9"/>
    </row>
    <row r="638" spans="8:25" x14ac:dyDescent="0.2">
      <c r="H638" s="9"/>
      <c r="I638" s="9"/>
      <c r="J638" s="9"/>
      <c r="X638" s="9"/>
      <c r="Y638" s="9"/>
    </row>
    <row r="639" spans="8:25" x14ac:dyDescent="0.2">
      <c r="H639" s="9"/>
      <c r="I639" s="9"/>
      <c r="J639" s="9"/>
      <c r="X639" s="9"/>
      <c r="Y639" s="9"/>
    </row>
    <row r="640" spans="8:25" x14ac:dyDescent="0.2">
      <c r="H640" s="9"/>
      <c r="I640" s="9"/>
      <c r="J640" s="9"/>
      <c r="X640" s="9"/>
      <c r="Y640" s="9"/>
    </row>
    <row r="641" spans="8:25" x14ac:dyDescent="0.2">
      <c r="H641" s="9"/>
      <c r="I641" s="9"/>
      <c r="J641" s="9"/>
      <c r="X641" s="9"/>
      <c r="Y641" s="9"/>
    </row>
    <row r="642" spans="8:25" x14ac:dyDescent="0.2">
      <c r="H642" s="9"/>
      <c r="I642" s="9"/>
      <c r="J642" s="9"/>
      <c r="X642" s="9"/>
      <c r="Y642" s="9"/>
    </row>
    <row r="643" spans="8:25" x14ac:dyDescent="0.2">
      <c r="H643" s="9"/>
      <c r="I643" s="9"/>
      <c r="J643" s="9"/>
      <c r="X643" s="9"/>
      <c r="Y643" s="9"/>
    </row>
    <row r="644" spans="8:25" x14ac:dyDescent="0.2">
      <c r="H644" s="9"/>
      <c r="I644" s="9"/>
      <c r="J644" s="9"/>
      <c r="X644" s="9"/>
      <c r="Y644" s="9"/>
    </row>
    <row r="645" spans="8:25" x14ac:dyDescent="0.2">
      <c r="H645" s="9"/>
      <c r="I645" s="9"/>
      <c r="J645" s="9"/>
      <c r="X645" s="9"/>
      <c r="Y645" s="9"/>
    </row>
    <row r="646" spans="8:25" x14ac:dyDescent="0.2">
      <c r="H646" s="9"/>
      <c r="I646" s="9"/>
      <c r="J646" s="9"/>
      <c r="X646" s="9"/>
      <c r="Y646" s="9"/>
    </row>
    <row r="647" spans="8:25" x14ac:dyDescent="0.2">
      <c r="H647" s="9"/>
      <c r="I647" s="9"/>
      <c r="J647" s="9"/>
      <c r="X647" s="9"/>
      <c r="Y647" s="9"/>
    </row>
    <row r="648" spans="8:25" x14ac:dyDescent="0.2">
      <c r="H648" s="9"/>
      <c r="I648" s="9"/>
      <c r="J648" s="9"/>
      <c r="X648" s="9"/>
      <c r="Y648" s="9"/>
    </row>
    <row r="649" spans="8:25" x14ac:dyDescent="0.2">
      <c r="H649" s="9"/>
      <c r="I649" s="9"/>
      <c r="J649" s="9"/>
      <c r="X649" s="9"/>
      <c r="Y649" s="9"/>
    </row>
    <row r="650" spans="8:25" x14ac:dyDescent="0.2">
      <c r="H650" s="9"/>
      <c r="I650" s="9"/>
      <c r="J650" s="9"/>
      <c r="X650" s="9"/>
      <c r="Y650" s="9"/>
    </row>
    <row r="651" spans="8:25" x14ac:dyDescent="0.2">
      <c r="H651" s="9"/>
      <c r="I651" s="9"/>
      <c r="J651" s="9"/>
      <c r="X651" s="9"/>
      <c r="Y651" s="9"/>
    </row>
    <row r="652" spans="8:25" x14ac:dyDescent="0.2">
      <c r="H652" s="9"/>
      <c r="I652" s="9"/>
      <c r="J652" s="9"/>
      <c r="X652" s="9"/>
      <c r="Y652" s="9"/>
    </row>
    <row r="653" spans="8:25" x14ac:dyDescent="0.2">
      <c r="H653" s="9"/>
      <c r="I653" s="9"/>
      <c r="J653" s="9"/>
      <c r="X653" s="9"/>
      <c r="Y653" s="9"/>
    </row>
    <row r="654" spans="8:25" x14ac:dyDescent="0.2">
      <c r="H654" s="9"/>
      <c r="I654" s="9"/>
      <c r="J654" s="9"/>
      <c r="X654" s="9"/>
      <c r="Y654" s="9"/>
    </row>
    <row r="655" spans="8:25" x14ac:dyDescent="0.2">
      <c r="H655" s="9"/>
      <c r="I655" s="9"/>
      <c r="J655" s="9"/>
      <c r="X655" s="9"/>
      <c r="Y655" s="9"/>
    </row>
    <row r="656" spans="8:25" x14ac:dyDescent="0.2">
      <c r="H656" s="9"/>
      <c r="I656" s="9"/>
      <c r="J656" s="9"/>
      <c r="X656" s="9"/>
      <c r="Y656" s="9"/>
    </row>
    <row r="657" spans="8:25" x14ac:dyDescent="0.2">
      <c r="H657" s="9"/>
      <c r="I657" s="9"/>
      <c r="J657" s="9"/>
      <c r="X657" s="9"/>
      <c r="Y657" s="9"/>
    </row>
    <row r="658" spans="8:25" x14ac:dyDescent="0.2">
      <c r="H658" s="9"/>
      <c r="I658" s="9"/>
      <c r="J658" s="9"/>
      <c r="X658" s="9"/>
      <c r="Y658" s="9"/>
    </row>
    <row r="659" spans="8:25" x14ac:dyDescent="0.2">
      <c r="H659" s="9"/>
      <c r="I659" s="9"/>
      <c r="J659" s="9"/>
      <c r="X659" s="9"/>
      <c r="Y659" s="9"/>
    </row>
    <row r="660" spans="8:25" x14ac:dyDescent="0.2">
      <c r="H660" s="9"/>
      <c r="I660" s="9"/>
      <c r="J660" s="9"/>
      <c r="X660" s="9"/>
      <c r="Y660" s="9"/>
    </row>
    <row r="661" spans="8:25" x14ac:dyDescent="0.2">
      <c r="H661" s="9"/>
      <c r="I661" s="9"/>
      <c r="J661" s="9"/>
      <c r="X661" s="9"/>
      <c r="Y661" s="9"/>
    </row>
    <row r="662" spans="8:25" x14ac:dyDescent="0.2">
      <c r="H662" s="9"/>
      <c r="I662" s="9"/>
      <c r="J662" s="9"/>
      <c r="X662" s="9"/>
      <c r="Y662" s="9"/>
    </row>
    <row r="663" spans="8:25" x14ac:dyDescent="0.2">
      <c r="H663" s="9"/>
      <c r="I663" s="9"/>
      <c r="J663" s="9"/>
      <c r="X663" s="9"/>
      <c r="Y663" s="9"/>
    </row>
    <row r="664" spans="8:25" x14ac:dyDescent="0.2">
      <c r="H664" s="9"/>
      <c r="I664" s="9"/>
      <c r="J664" s="9"/>
      <c r="X664" s="9"/>
      <c r="Y664" s="9"/>
    </row>
    <row r="665" spans="8:25" x14ac:dyDescent="0.2">
      <c r="H665" s="9"/>
      <c r="I665" s="9"/>
      <c r="J665" s="9"/>
      <c r="X665" s="9"/>
      <c r="Y665" s="9"/>
    </row>
    <row r="666" spans="8:25" x14ac:dyDescent="0.2">
      <c r="H666" s="9"/>
      <c r="I666" s="9"/>
      <c r="J666" s="9"/>
      <c r="X666" s="9"/>
      <c r="Y666" s="9"/>
    </row>
    <row r="667" spans="8:25" x14ac:dyDescent="0.2">
      <c r="H667" s="9"/>
      <c r="I667" s="9"/>
      <c r="J667" s="9"/>
      <c r="X667" s="9"/>
      <c r="Y667" s="9"/>
    </row>
    <row r="668" spans="8:25" x14ac:dyDescent="0.2">
      <c r="H668" s="9"/>
      <c r="I668" s="9"/>
      <c r="J668" s="9"/>
      <c r="X668" s="9"/>
      <c r="Y668" s="9"/>
    </row>
    <row r="669" spans="8:25" x14ac:dyDescent="0.2">
      <c r="H669" s="9"/>
      <c r="I669" s="9"/>
      <c r="J669" s="9"/>
      <c r="X669" s="9"/>
      <c r="Y669" s="9"/>
    </row>
    <row r="670" spans="8:25" x14ac:dyDescent="0.2">
      <c r="H670" s="9"/>
      <c r="I670" s="9"/>
      <c r="J670" s="9"/>
      <c r="X670" s="9"/>
      <c r="Y670" s="9"/>
    </row>
    <row r="671" spans="8:25" x14ac:dyDescent="0.2">
      <c r="H671" s="9"/>
      <c r="I671" s="9"/>
      <c r="J671" s="9"/>
      <c r="X671" s="9"/>
      <c r="Y671" s="9"/>
    </row>
    <row r="672" spans="8:25" x14ac:dyDescent="0.2">
      <c r="H672" s="9"/>
      <c r="I672" s="9"/>
      <c r="J672" s="9"/>
      <c r="X672" s="9"/>
      <c r="Y672" s="9"/>
    </row>
    <row r="673" spans="8:25" x14ac:dyDescent="0.2">
      <c r="H673" s="9"/>
      <c r="I673" s="9"/>
      <c r="J673" s="9"/>
      <c r="X673" s="9"/>
      <c r="Y673" s="9"/>
    </row>
    <row r="674" spans="8:25" x14ac:dyDescent="0.2">
      <c r="H674" s="9"/>
      <c r="I674" s="9"/>
      <c r="J674" s="9"/>
      <c r="X674" s="9"/>
      <c r="Y674" s="9"/>
    </row>
    <row r="675" spans="8:25" x14ac:dyDescent="0.2">
      <c r="H675" s="9"/>
      <c r="I675" s="9"/>
      <c r="J675" s="9"/>
      <c r="X675" s="9"/>
      <c r="Y675" s="9"/>
    </row>
    <row r="676" spans="8:25" x14ac:dyDescent="0.2">
      <c r="H676" s="9"/>
      <c r="I676" s="9"/>
      <c r="J676" s="9"/>
      <c r="X676" s="9"/>
      <c r="Y676" s="9"/>
    </row>
    <row r="677" spans="8:25" x14ac:dyDescent="0.2">
      <c r="H677" s="9"/>
      <c r="I677" s="9"/>
      <c r="J677" s="9"/>
      <c r="X677" s="9"/>
      <c r="Y677" s="9"/>
    </row>
    <row r="678" spans="8:25" x14ac:dyDescent="0.2">
      <c r="H678" s="9"/>
      <c r="I678" s="9"/>
      <c r="J678" s="9"/>
      <c r="X678" s="9"/>
      <c r="Y678" s="9"/>
    </row>
    <row r="679" spans="8:25" x14ac:dyDescent="0.2">
      <c r="H679" s="9"/>
      <c r="I679" s="9"/>
      <c r="J679" s="9"/>
      <c r="X679" s="9"/>
      <c r="Y679" s="9"/>
    </row>
    <row r="680" spans="8:25" x14ac:dyDescent="0.2">
      <c r="H680" s="9"/>
      <c r="I680" s="9"/>
      <c r="J680" s="9"/>
      <c r="X680" s="9"/>
      <c r="Y680" s="9"/>
    </row>
    <row r="681" spans="8:25" x14ac:dyDescent="0.2">
      <c r="H681" s="9"/>
      <c r="I681" s="9"/>
      <c r="J681" s="9"/>
      <c r="X681" s="9"/>
      <c r="Y681" s="9"/>
    </row>
    <row r="682" spans="8:25" x14ac:dyDescent="0.2">
      <c r="H682" s="9"/>
      <c r="I682" s="9"/>
      <c r="J682" s="9"/>
      <c r="X682" s="9"/>
      <c r="Y682" s="9"/>
    </row>
    <row r="683" spans="8:25" x14ac:dyDescent="0.2">
      <c r="H683" s="9"/>
      <c r="I683" s="9"/>
      <c r="J683" s="9"/>
      <c r="X683" s="9"/>
      <c r="Y683" s="9"/>
    </row>
    <row r="684" spans="8:25" x14ac:dyDescent="0.2">
      <c r="H684" s="9"/>
      <c r="I684" s="9"/>
      <c r="J684" s="9"/>
      <c r="X684" s="9"/>
      <c r="Y684" s="9"/>
    </row>
    <row r="685" spans="8:25" x14ac:dyDescent="0.2">
      <c r="H685" s="9"/>
      <c r="I685" s="9"/>
      <c r="J685" s="9"/>
      <c r="X685" s="9"/>
      <c r="Y685" s="9"/>
    </row>
    <row r="686" spans="8:25" x14ac:dyDescent="0.2">
      <c r="H686" s="9"/>
      <c r="I686" s="9"/>
      <c r="J686" s="9"/>
      <c r="X686" s="9"/>
      <c r="Y686" s="9"/>
    </row>
    <row r="687" spans="8:25" x14ac:dyDescent="0.2">
      <c r="H687" s="9"/>
      <c r="I687" s="9"/>
      <c r="J687" s="9"/>
      <c r="X687" s="9"/>
      <c r="Y687" s="9"/>
    </row>
    <row r="688" spans="8:25" x14ac:dyDescent="0.2">
      <c r="H688" s="9"/>
      <c r="I688" s="9"/>
      <c r="J688" s="9"/>
      <c r="X688" s="9"/>
      <c r="Y688" s="9"/>
    </row>
    <row r="689" spans="8:25" x14ac:dyDescent="0.2">
      <c r="H689" s="9"/>
      <c r="I689" s="9"/>
      <c r="J689" s="9"/>
      <c r="X689" s="9"/>
      <c r="Y689" s="9"/>
    </row>
    <row r="690" spans="8:25" x14ac:dyDescent="0.2">
      <c r="H690" s="9"/>
      <c r="I690" s="9"/>
      <c r="J690" s="9"/>
      <c r="X690" s="9"/>
      <c r="Y690" s="9"/>
    </row>
    <row r="691" spans="8:25" x14ac:dyDescent="0.2">
      <c r="H691" s="9"/>
      <c r="I691" s="9"/>
      <c r="J691" s="9"/>
      <c r="X691" s="9"/>
      <c r="Y691" s="9"/>
    </row>
    <row r="692" spans="8:25" x14ac:dyDescent="0.2">
      <c r="H692" s="9"/>
      <c r="I692" s="9"/>
      <c r="J692" s="9"/>
      <c r="X692" s="9"/>
      <c r="Y692" s="9"/>
    </row>
    <row r="693" spans="8:25" x14ac:dyDescent="0.2">
      <c r="H693" s="9"/>
      <c r="I693" s="9"/>
      <c r="J693" s="9"/>
      <c r="X693" s="9"/>
      <c r="Y693" s="9"/>
    </row>
    <row r="694" spans="8:25" x14ac:dyDescent="0.2">
      <c r="H694" s="9"/>
      <c r="I694" s="9"/>
      <c r="J694" s="9"/>
      <c r="X694" s="9"/>
      <c r="Y694" s="9"/>
    </row>
    <row r="695" spans="8:25" x14ac:dyDescent="0.2">
      <c r="H695" s="9"/>
      <c r="I695" s="9"/>
      <c r="J695" s="9"/>
      <c r="X695" s="9"/>
      <c r="Y695" s="9"/>
    </row>
    <row r="696" spans="8:25" x14ac:dyDescent="0.2">
      <c r="H696" s="9"/>
      <c r="I696" s="9"/>
      <c r="J696" s="9"/>
      <c r="X696" s="9"/>
      <c r="Y696" s="9"/>
    </row>
    <row r="697" spans="8:25" x14ac:dyDescent="0.2">
      <c r="H697" s="9"/>
      <c r="I697" s="9"/>
      <c r="J697" s="9"/>
      <c r="X697" s="9"/>
      <c r="Y697" s="9"/>
    </row>
    <row r="698" spans="8:25" x14ac:dyDescent="0.2">
      <c r="H698" s="9"/>
      <c r="I698" s="9"/>
      <c r="J698" s="9"/>
      <c r="X698" s="9"/>
      <c r="Y698" s="9"/>
    </row>
    <row r="699" spans="8:25" x14ac:dyDescent="0.2">
      <c r="H699" s="9"/>
      <c r="I699" s="9"/>
      <c r="J699" s="9"/>
      <c r="X699" s="9"/>
      <c r="Y699" s="9"/>
    </row>
    <row r="700" spans="8:25" x14ac:dyDescent="0.2">
      <c r="H700" s="9"/>
      <c r="I700" s="9"/>
      <c r="J700" s="9"/>
      <c r="X700" s="9"/>
      <c r="Y700" s="9"/>
    </row>
    <row r="701" spans="8:25" x14ac:dyDescent="0.2">
      <c r="H701" s="9"/>
      <c r="I701" s="9"/>
      <c r="J701" s="9"/>
      <c r="X701" s="9"/>
      <c r="Y701" s="9"/>
    </row>
    <row r="702" spans="8:25" x14ac:dyDescent="0.2">
      <c r="H702" s="9"/>
      <c r="I702" s="9"/>
      <c r="J702" s="9"/>
      <c r="X702" s="9"/>
      <c r="Y702" s="9"/>
    </row>
    <row r="703" spans="8:25" x14ac:dyDescent="0.2">
      <c r="H703" s="9"/>
      <c r="I703" s="9"/>
      <c r="J703" s="9"/>
      <c r="X703" s="9"/>
      <c r="Y703" s="9"/>
    </row>
    <row r="704" spans="8:25" x14ac:dyDescent="0.2">
      <c r="H704" s="9"/>
      <c r="I704" s="9"/>
      <c r="J704" s="9"/>
      <c r="X704" s="9"/>
      <c r="Y704" s="9"/>
    </row>
    <row r="705" spans="8:25" x14ac:dyDescent="0.2">
      <c r="H705" s="9"/>
      <c r="I705" s="9"/>
      <c r="J705" s="9"/>
      <c r="X705" s="9"/>
      <c r="Y705" s="9"/>
    </row>
    <row r="706" spans="8:25" x14ac:dyDescent="0.2">
      <c r="H706" s="9"/>
      <c r="I706" s="9"/>
      <c r="J706" s="9"/>
      <c r="X706" s="9"/>
      <c r="Y706" s="9"/>
    </row>
    <row r="707" spans="8:25" x14ac:dyDescent="0.2">
      <c r="H707" s="9"/>
      <c r="I707" s="9"/>
      <c r="J707" s="9"/>
      <c r="X707" s="9"/>
      <c r="Y707" s="9"/>
    </row>
    <row r="708" spans="8:25" x14ac:dyDescent="0.2">
      <c r="H708" s="9"/>
      <c r="I708" s="9"/>
      <c r="J708" s="9"/>
      <c r="X708" s="9"/>
      <c r="Y708" s="9"/>
    </row>
    <row r="709" spans="8:25" x14ac:dyDescent="0.2">
      <c r="H709" s="9"/>
      <c r="I709" s="9"/>
      <c r="J709" s="9"/>
      <c r="X709" s="9"/>
      <c r="Y709" s="9"/>
    </row>
    <row r="710" spans="8:25" x14ac:dyDescent="0.2">
      <c r="H710" s="9"/>
      <c r="I710" s="9"/>
      <c r="J710" s="9"/>
      <c r="X710" s="9"/>
      <c r="Y710" s="9"/>
    </row>
    <row r="711" spans="8:25" x14ac:dyDescent="0.2">
      <c r="H711" s="9"/>
      <c r="I711" s="9"/>
      <c r="J711" s="9"/>
      <c r="X711" s="9"/>
      <c r="Y711" s="9"/>
    </row>
    <row r="712" spans="8:25" x14ac:dyDescent="0.2">
      <c r="H712" s="9"/>
      <c r="I712" s="9"/>
      <c r="J712" s="9"/>
      <c r="X712" s="9"/>
      <c r="Y712" s="9"/>
    </row>
    <row r="713" spans="8:25" x14ac:dyDescent="0.2">
      <c r="H713" s="9"/>
      <c r="I713" s="9"/>
      <c r="J713" s="9"/>
      <c r="X713" s="9"/>
      <c r="Y713" s="9"/>
    </row>
    <row r="714" spans="8:25" x14ac:dyDescent="0.2">
      <c r="H714" s="9"/>
      <c r="I714" s="9"/>
      <c r="J714" s="9"/>
      <c r="X714" s="9"/>
      <c r="Y714" s="9"/>
    </row>
    <row r="715" spans="8:25" x14ac:dyDescent="0.2">
      <c r="H715" s="9"/>
      <c r="I715" s="9"/>
      <c r="J715" s="9"/>
      <c r="X715" s="9"/>
      <c r="Y715" s="9"/>
    </row>
    <row r="716" spans="8:25" x14ac:dyDescent="0.2">
      <c r="H716" s="9"/>
      <c r="I716" s="9"/>
      <c r="J716" s="9"/>
      <c r="X716" s="9"/>
      <c r="Y716" s="9"/>
    </row>
    <row r="717" spans="8:25" x14ac:dyDescent="0.2">
      <c r="H717" s="9"/>
      <c r="I717" s="9"/>
      <c r="J717" s="9"/>
      <c r="X717" s="9"/>
      <c r="Y717" s="9"/>
    </row>
    <row r="718" spans="8:25" x14ac:dyDescent="0.2">
      <c r="H718" s="9"/>
      <c r="I718" s="9"/>
      <c r="J718" s="9"/>
      <c r="X718" s="9"/>
      <c r="Y718" s="9"/>
    </row>
    <row r="719" spans="8:25" x14ac:dyDescent="0.2">
      <c r="H719" s="9"/>
      <c r="I719" s="9"/>
      <c r="J719" s="9"/>
      <c r="X719" s="9"/>
      <c r="Y719" s="9"/>
    </row>
    <row r="720" spans="8:25" x14ac:dyDescent="0.2">
      <c r="H720" s="9"/>
      <c r="I720" s="9"/>
      <c r="J720" s="9"/>
      <c r="X720" s="9"/>
      <c r="Y720" s="9"/>
    </row>
    <row r="721" spans="8:25" x14ac:dyDescent="0.2">
      <c r="H721" s="9"/>
      <c r="I721" s="9"/>
      <c r="J721" s="9"/>
      <c r="X721" s="9"/>
      <c r="Y721" s="9"/>
    </row>
    <row r="722" spans="8:25" x14ac:dyDescent="0.2">
      <c r="H722" s="9"/>
      <c r="I722" s="9"/>
      <c r="J722" s="9"/>
      <c r="X722" s="9"/>
      <c r="Y722" s="9"/>
    </row>
    <row r="723" spans="8:25" x14ac:dyDescent="0.2">
      <c r="H723" s="9"/>
      <c r="I723" s="9"/>
      <c r="J723" s="9"/>
      <c r="X723" s="9"/>
      <c r="Y723" s="9"/>
    </row>
    <row r="724" spans="8:25" x14ac:dyDescent="0.2">
      <c r="H724" s="9"/>
      <c r="I724" s="9"/>
      <c r="J724" s="9"/>
      <c r="X724" s="9"/>
      <c r="Y724" s="9"/>
    </row>
    <row r="725" spans="8:25" x14ac:dyDescent="0.2">
      <c r="H725" s="9"/>
      <c r="I725" s="9"/>
      <c r="J725" s="9"/>
      <c r="X725" s="9"/>
      <c r="Y725" s="9"/>
    </row>
    <row r="726" spans="8:25" x14ac:dyDescent="0.2">
      <c r="H726" s="9"/>
      <c r="I726" s="9"/>
      <c r="J726" s="9"/>
      <c r="X726" s="9"/>
      <c r="Y726" s="9"/>
    </row>
    <row r="727" spans="8:25" x14ac:dyDescent="0.2">
      <c r="H727" s="9"/>
      <c r="I727" s="9"/>
      <c r="J727" s="9"/>
      <c r="X727" s="9"/>
      <c r="Y727" s="9"/>
    </row>
    <row r="728" spans="8:25" x14ac:dyDescent="0.2">
      <c r="H728" s="9"/>
      <c r="I728" s="9"/>
      <c r="J728" s="9"/>
      <c r="X728" s="9"/>
      <c r="Y728" s="9"/>
    </row>
    <row r="729" spans="8:25" x14ac:dyDescent="0.2">
      <c r="H729" s="9"/>
      <c r="I729" s="9"/>
      <c r="J729" s="9"/>
      <c r="X729" s="9"/>
      <c r="Y729" s="9"/>
    </row>
    <row r="730" spans="8:25" x14ac:dyDescent="0.2">
      <c r="H730" s="9"/>
      <c r="I730" s="9"/>
      <c r="J730" s="9"/>
      <c r="X730" s="9"/>
      <c r="Y730" s="9"/>
    </row>
    <row r="731" spans="8:25" x14ac:dyDescent="0.2">
      <c r="H731" s="9"/>
      <c r="I731" s="9"/>
      <c r="J731" s="9"/>
      <c r="X731" s="9"/>
      <c r="Y731" s="9"/>
    </row>
    <row r="732" spans="8:25" x14ac:dyDescent="0.2">
      <c r="H732" s="9"/>
      <c r="I732" s="9"/>
      <c r="J732" s="9"/>
      <c r="X732" s="9"/>
      <c r="Y732" s="9"/>
    </row>
    <row r="733" spans="8:25" x14ac:dyDescent="0.2">
      <c r="H733" s="9"/>
      <c r="I733" s="9"/>
      <c r="J733" s="9"/>
      <c r="X733" s="9"/>
      <c r="Y733" s="9"/>
    </row>
    <row r="734" spans="8:25" x14ac:dyDescent="0.2">
      <c r="H734" s="9"/>
      <c r="I734" s="9"/>
      <c r="J734" s="9"/>
      <c r="X734" s="9"/>
      <c r="Y734" s="9"/>
    </row>
    <row r="735" spans="8:25" x14ac:dyDescent="0.2">
      <c r="H735" s="9"/>
      <c r="I735" s="9"/>
      <c r="J735" s="9"/>
      <c r="X735" s="9"/>
      <c r="Y735" s="9"/>
    </row>
    <row r="736" spans="8:25" x14ac:dyDescent="0.2">
      <c r="H736" s="9"/>
      <c r="I736" s="9"/>
      <c r="J736" s="9"/>
      <c r="X736" s="9"/>
      <c r="Y736" s="9"/>
    </row>
    <row r="737" spans="8:25" x14ac:dyDescent="0.2">
      <c r="H737" s="9"/>
      <c r="I737" s="9"/>
      <c r="J737" s="9"/>
      <c r="X737" s="9"/>
      <c r="Y737" s="9"/>
    </row>
    <row r="738" spans="8:25" x14ac:dyDescent="0.2">
      <c r="H738" s="9"/>
      <c r="I738" s="9"/>
      <c r="J738" s="9"/>
      <c r="X738" s="9"/>
      <c r="Y738" s="9"/>
    </row>
    <row r="739" spans="8:25" x14ac:dyDescent="0.2">
      <c r="H739" s="9"/>
      <c r="I739" s="9"/>
      <c r="J739" s="9"/>
      <c r="X739" s="9"/>
      <c r="Y739" s="9"/>
    </row>
    <row r="740" spans="8:25" x14ac:dyDescent="0.2">
      <c r="H740" s="9"/>
      <c r="I740" s="9"/>
      <c r="J740" s="9"/>
      <c r="X740" s="9"/>
      <c r="Y740" s="9"/>
    </row>
    <row r="741" spans="8:25" x14ac:dyDescent="0.2">
      <c r="H741" s="9"/>
      <c r="I741" s="9"/>
      <c r="J741" s="9"/>
      <c r="X741" s="9"/>
      <c r="Y741" s="9"/>
    </row>
    <row r="742" spans="8:25" x14ac:dyDescent="0.2">
      <c r="H742" s="9"/>
      <c r="I742" s="9"/>
      <c r="J742" s="9"/>
      <c r="X742" s="9"/>
      <c r="Y742" s="9"/>
    </row>
    <row r="743" spans="8:25" x14ac:dyDescent="0.2">
      <c r="H743" s="9"/>
      <c r="I743" s="9"/>
      <c r="J743" s="9"/>
      <c r="X743" s="9"/>
      <c r="Y743" s="9"/>
    </row>
    <row r="744" spans="8:25" x14ac:dyDescent="0.2">
      <c r="H744" s="9"/>
      <c r="I744" s="9"/>
      <c r="J744" s="9"/>
      <c r="X744" s="9"/>
      <c r="Y744" s="9"/>
    </row>
    <row r="745" spans="8:25" x14ac:dyDescent="0.2">
      <c r="H745" s="9"/>
      <c r="I745" s="9"/>
      <c r="J745" s="9"/>
      <c r="X745" s="9"/>
      <c r="Y745" s="9"/>
    </row>
    <row r="746" spans="8:25" x14ac:dyDescent="0.2">
      <c r="H746" s="9"/>
      <c r="I746" s="9"/>
      <c r="J746" s="9"/>
      <c r="X746" s="9"/>
      <c r="Y746" s="9"/>
    </row>
    <row r="747" spans="8:25" x14ac:dyDescent="0.2">
      <c r="H747" s="9"/>
      <c r="I747" s="9"/>
      <c r="J747" s="9"/>
      <c r="X747" s="9"/>
      <c r="Y747" s="9"/>
    </row>
    <row r="748" spans="8:25" x14ac:dyDescent="0.2">
      <c r="H748" s="9"/>
      <c r="I748" s="9"/>
      <c r="J748" s="9"/>
      <c r="X748" s="9"/>
      <c r="Y748" s="9"/>
    </row>
    <row r="749" spans="8:25" x14ac:dyDescent="0.2">
      <c r="H749" s="9"/>
      <c r="I749" s="9"/>
      <c r="J749" s="9"/>
      <c r="X749" s="9"/>
      <c r="Y749" s="9"/>
    </row>
    <row r="750" spans="8:25" x14ac:dyDescent="0.2">
      <c r="H750" s="9"/>
      <c r="I750" s="9"/>
      <c r="J750" s="9"/>
      <c r="X750" s="9"/>
      <c r="Y750" s="9"/>
    </row>
    <row r="751" spans="8:25" x14ac:dyDescent="0.2">
      <c r="H751" s="9"/>
      <c r="I751" s="9"/>
      <c r="J751" s="9"/>
      <c r="X751" s="9"/>
      <c r="Y751" s="9"/>
    </row>
    <row r="752" spans="8:25" x14ac:dyDescent="0.2">
      <c r="H752" s="9"/>
      <c r="I752" s="9"/>
      <c r="J752" s="9"/>
      <c r="X752" s="9"/>
      <c r="Y752" s="9"/>
    </row>
    <row r="753" spans="8:25" x14ac:dyDescent="0.2">
      <c r="H753" s="9"/>
      <c r="I753" s="9"/>
      <c r="J753" s="9"/>
      <c r="X753" s="9"/>
      <c r="Y753" s="9"/>
    </row>
    <row r="754" spans="8:25" x14ac:dyDescent="0.2">
      <c r="H754" s="9"/>
      <c r="I754" s="9"/>
      <c r="J754" s="9"/>
      <c r="X754" s="9"/>
      <c r="Y754" s="9"/>
    </row>
    <row r="755" spans="8:25" x14ac:dyDescent="0.2">
      <c r="H755" s="9"/>
      <c r="I755" s="9"/>
      <c r="J755" s="9"/>
      <c r="X755" s="9"/>
      <c r="Y755" s="9"/>
    </row>
    <row r="756" spans="8:25" x14ac:dyDescent="0.2">
      <c r="H756" s="9"/>
      <c r="I756" s="9"/>
      <c r="J756" s="9"/>
      <c r="X756" s="9"/>
      <c r="Y756" s="9"/>
    </row>
    <row r="757" spans="8:25" x14ac:dyDescent="0.2">
      <c r="H757" s="9"/>
      <c r="I757" s="9"/>
      <c r="J757" s="9"/>
      <c r="X757" s="9"/>
      <c r="Y757" s="9"/>
    </row>
    <row r="758" spans="8:25" x14ac:dyDescent="0.2">
      <c r="H758" s="9"/>
      <c r="I758" s="9"/>
      <c r="J758" s="9"/>
      <c r="X758" s="9"/>
      <c r="Y758" s="9"/>
    </row>
    <row r="759" spans="8:25" x14ac:dyDescent="0.2">
      <c r="H759" s="9"/>
      <c r="I759" s="9"/>
      <c r="J759" s="9"/>
      <c r="X759" s="9"/>
      <c r="Y759" s="9"/>
    </row>
    <row r="760" spans="8:25" x14ac:dyDescent="0.2">
      <c r="H760" s="9"/>
      <c r="I760" s="9"/>
      <c r="J760" s="9"/>
      <c r="X760" s="9"/>
      <c r="Y760" s="9"/>
    </row>
    <row r="761" spans="8:25" x14ac:dyDescent="0.2">
      <c r="H761" s="9"/>
      <c r="I761" s="9"/>
      <c r="J761" s="9"/>
      <c r="X761" s="9"/>
      <c r="Y761" s="9"/>
    </row>
    <row r="762" spans="8:25" x14ac:dyDescent="0.2">
      <c r="H762" s="9"/>
      <c r="I762" s="9"/>
      <c r="J762" s="9"/>
      <c r="X762" s="9"/>
      <c r="Y762" s="9"/>
    </row>
    <row r="763" spans="8:25" x14ac:dyDescent="0.2">
      <c r="H763" s="9"/>
      <c r="I763" s="9"/>
      <c r="J763" s="9"/>
      <c r="X763" s="9"/>
      <c r="Y763" s="9"/>
    </row>
    <row r="764" spans="8:25" x14ac:dyDescent="0.2">
      <c r="H764" s="9"/>
      <c r="I764" s="9"/>
      <c r="J764" s="9"/>
      <c r="X764" s="9"/>
      <c r="Y764" s="9"/>
    </row>
    <row r="765" spans="8:25" x14ac:dyDescent="0.2">
      <c r="H765" s="9"/>
      <c r="I765" s="9"/>
      <c r="J765" s="9"/>
      <c r="X765" s="9"/>
      <c r="Y765" s="9"/>
    </row>
    <row r="766" spans="8:25" x14ac:dyDescent="0.2">
      <c r="H766" s="9"/>
      <c r="I766" s="9"/>
      <c r="J766" s="9"/>
      <c r="X766" s="9"/>
      <c r="Y766" s="9"/>
    </row>
    <row r="767" spans="8:25" x14ac:dyDescent="0.2">
      <c r="H767" s="9"/>
      <c r="I767" s="9"/>
      <c r="J767" s="9"/>
      <c r="X767" s="9"/>
      <c r="Y767" s="9"/>
    </row>
    <row r="768" spans="8:25" x14ac:dyDescent="0.2">
      <c r="H768" s="9"/>
      <c r="I768" s="9"/>
      <c r="J768" s="9"/>
      <c r="X768" s="9"/>
      <c r="Y768" s="9"/>
    </row>
    <row r="769" spans="8:25" x14ac:dyDescent="0.2">
      <c r="H769" s="9"/>
      <c r="I769" s="9"/>
      <c r="J769" s="9"/>
      <c r="X769" s="9"/>
      <c r="Y769" s="9"/>
    </row>
    <row r="770" spans="8:25" x14ac:dyDescent="0.2">
      <c r="H770" s="9"/>
      <c r="I770" s="9"/>
      <c r="J770" s="9"/>
      <c r="X770" s="9"/>
      <c r="Y770" s="9"/>
    </row>
    <row r="771" spans="8:25" x14ac:dyDescent="0.2">
      <c r="H771" s="9"/>
      <c r="I771" s="9"/>
      <c r="J771" s="9"/>
      <c r="X771" s="9"/>
      <c r="Y771" s="9"/>
    </row>
    <row r="772" spans="8:25" x14ac:dyDescent="0.2">
      <c r="H772" s="9"/>
      <c r="I772" s="9"/>
      <c r="J772" s="9"/>
      <c r="X772" s="9"/>
      <c r="Y772" s="9"/>
    </row>
    <row r="773" spans="8:25" x14ac:dyDescent="0.2">
      <c r="H773" s="9"/>
      <c r="I773" s="9"/>
      <c r="J773" s="9"/>
      <c r="X773" s="9"/>
      <c r="Y773" s="9"/>
    </row>
    <row r="774" spans="8:25" x14ac:dyDescent="0.2">
      <c r="H774" s="9"/>
      <c r="I774" s="9"/>
      <c r="J774" s="9"/>
      <c r="X774" s="9"/>
      <c r="Y774" s="9"/>
    </row>
    <row r="775" spans="8:25" x14ac:dyDescent="0.2">
      <c r="H775" s="9"/>
      <c r="I775" s="9"/>
      <c r="J775" s="9"/>
      <c r="X775" s="9"/>
      <c r="Y775" s="9"/>
    </row>
    <row r="776" spans="8:25" x14ac:dyDescent="0.2">
      <c r="H776" s="9"/>
      <c r="I776" s="9"/>
      <c r="J776" s="9"/>
      <c r="X776" s="9"/>
      <c r="Y776" s="9"/>
    </row>
    <row r="777" spans="8:25" x14ac:dyDescent="0.2">
      <c r="H777" s="9"/>
      <c r="I777" s="9"/>
      <c r="J777" s="9"/>
      <c r="X777" s="9"/>
      <c r="Y777" s="9"/>
    </row>
    <row r="778" spans="8:25" x14ac:dyDescent="0.2">
      <c r="H778" s="9"/>
      <c r="I778" s="9"/>
      <c r="J778" s="9"/>
      <c r="X778" s="9"/>
      <c r="Y778" s="9"/>
    </row>
    <row r="779" spans="8:25" x14ac:dyDescent="0.2">
      <c r="H779" s="9"/>
      <c r="I779" s="9"/>
      <c r="J779" s="9"/>
      <c r="X779" s="9"/>
      <c r="Y779" s="9"/>
    </row>
    <row r="780" spans="8:25" x14ac:dyDescent="0.2">
      <c r="H780" s="9"/>
      <c r="I780" s="9"/>
      <c r="J780" s="9"/>
      <c r="X780" s="9"/>
      <c r="Y780" s="9"/>
    </row>
    <row r="781" spans="8:25" x14ac:dyDescent="0.2">
      <c r="H781" s="9"/>
      <c r="I781" s="9"/>
      <c r="J781" s="9"/>
      <c r="X781" s="9"/>
      <c r="Y781" s="9"/>
    </row>
    <row r="782" spans="8:25" x14ac:dyDescent="0.2">
      <c r="H782" s="9"/>
      <c r="I782" s="9"/>
      <c r="J782" s="9"/>
      <c r="X782" s="9"/>
      <c r="Y782" s="9"/>
    </row>
    <row r="783" spans="8:25" x14ac:dyDescent="0.2">
      <c r="H783" s="9"/>
      <c r="I783" s="9"/>
      <c r="J783" s="9"/>
      <c r="X783" s="9"/>
      <c r="Y783" s="9"/>
    </row>
    <row r="784" spans="8:25" x14ac:dyDescent="0.2">
      <c r="H784" s="9"/>
      <c r="I784" s="9"/>
      <c r="J784" s="9"/>
      <c r="X784" s="9"/>
      <c r="Y784" s="9"/>
    </row>
    <row r="785" spans="8:25" x14ac:dyDescent="0.2">
      <c r="H785" s="9"/>
      <c r="I785" s="9"/>
      <c r="J785" s="9"/>
      <c r="X785" s="9"/>
      <c r="Y785" s="9"/>
    </row>
    <row r="786" spans="8:25" x14ac:dyDescent="0.2">
      <c r="H786" s="9"/>
      <c r="I786" s="9"/>
      <c r="J786" s="9"/>
      <c r="X786" s="9"/>
      <c r="Y786" s="9"/>
    </row>
    <row r="787" spans="8:25" x14ac:dyDescent="0.2">
      <c r="H787" s="9"/>
      <c r="I787" s="9"/>
      <c r="J787" s="9"/>
      <c r="X787" s="9"/>
      <c r="Y787" s="9"/>
    </row>
    <row r="788" spans="8:25" x14ac:dyDescent="0.2">
      <c r="H788" s="9"/>
      <c r="I788" s="9"/>
      <c r="J788" s="9"/>
      <c r="X788" s="9"/>
      <c r="Y788" s="9"/>
    </row>
    <row r="789" spans="8:25" x14ac:dyDescent="0.2">
      <c r="H789" s="9"/>
      <c r="I789" s="9"/>
      <c r="J789" s="9"/>
      <c r="X789" s="9"/>
      <c r="Y789" s="9"/>
    </row>
    <row r="790" spans="8:25" x14ac:dyDescent="0.2">
      <c r="H790" s="9"/>
      <c r="I790" s="9"/>
      <c r="J790" s="9"/>
      <c r="X790" s="9"/>
      <c r="Y790" s="9"/>
    </row>
    <row r="791" spans="8:25" x14ac:dyDescent="0.2">
      <c r="H791" s="9"/>
      <c r="I791" s="9"/>
      <c r="J791" s="9"/>
      <c r="X791" s="9"/>
      <c r="Y791" s="9"/>
    </row>
    <row r="792" spans="8:25" x14ac:dyDescent="0.2">
      <c r="H792" s="9"/>
      <c r="I792" s="9"/>
      <c r="J792" s="9"/>
      <c r="X792" s="9"/>
      <c r="Y792" s="9"/>
    </row>
    <row r="793" spans="8:25" x14ac:dyDescent="0.2">
      <c r="H793" s="9"/>
      <c r="I793" s="9"/>
      <c r="J793" s="9"/>
      <c r="X793" s="9"/>
      <c r="Y793" s="9"/>
    </row>
    <row r="794" spans="8:25" x14ac:dyDescent="0.2">
      <c r="H794" s="9"/>
      <c r="I794" s="9"/>
      <c r="J794" s="9"/>
      <c r="X794" s="9"/>
      <c r="Y794" s="9"/>
    </row>
    <row r="795" spans="8:25" x14ac:dyDescent="0.2">
      <c r="H795" s="9"/>
      <c r="I795" s="9"/>
      <c r="J795" s="9"/>
      <c r="X795" s="9"/>
      <c r="Y795" s="9"/>
    </row>
    <row r="796" spans="8:25" x14ac:dyDescent="0.2">
      <c r="H796" s="9"/>
      <c r="I796" s="9"/>
      <c r="J796" s="9"/>
      <c r="X796" s="9"/>
      <c r="Y796" s="9"/>
    </row>
    <row r="797" spans="8:25" x14ac:dyDescent="0.2">
      <c r="H797" s="9"/>
      <c r="I797" s="9"/>
      <c r="J797" s="9"/>
      <c r="X797" s="9"/>
      <c r="Y797" s="9"/>
    </row>
    <row r="798" spans="8:25" x14ac:dyDescent="0.2">
      <c r="H798" s="9"/>
      <c r="I798" s="9"/>
      <c r="J798" s="9"/>
      <c r="X798" s="9"/>
      <c r="Y798" s="9"/>
    </row>
    <row r="799" spans="8:25" x14ac:dyDescent="0.2">
      <c r="H799" s="9"/>
      <c r="I799" s="9"/>
      <c r="J799" s="9"/>
      <c r="X799" s="9"/>
      <c r="Y799" s="9"/>
    </row>
    <row r="800" spans="8:25" x14ac:dyDescent="0.2">
      <c r="H800" s="9"/>
      <c r="I800" s="9"/>
      <c r="J800" s="9"/>
      <c r="X800" s="9"/>
      <c r="Y800" s="9"/>
    </row>
    <row r="801" spans="8:25" x14ac:dyDescent="0.2">
      <c r="H801" s="9"/>
      <c r="I801" s="9"/>
      <c r="J801" s="9"/>
      <c r="X801" s="9"/>
      <c r="Y801" s="9"/>
    </row>
    <row r="802" spans="8:25" x14ac:dyDescent="0.2">
      <c r="H802" s="9"/>
      <c r="I802" s="9"/>
      <c r="J802" s="9"/>
      <c r="X802" s="9"/>
      <c r="Y802" s="9"/>
    </row>
    <row r="803" spans="8:25" x14ac:dyDescent="0.2">
      <c r="H803" s="9"/>
      <c r="I803" s="9"/>
      <c r="J803" s="9"/>
      <c r="X803" s="9"/>
      <c r="Y803" s="9"/>
    </row>
    <row r="804" spans="8:25" x14ac:dyDescent="0.2">
      <c r="H804" s="9"/>
      <c r="I804" s="9"/>
      <c r="J804" s="9"/>
      <c r="X804" s="9"/>
      <c r="Y804" s="9"/>
    </row>
    <row r="805" spans="8:25" x14ac:dyDescent="0.2">
      <c r="H805" s="9"/>
      <c r="I805" s="9"/>
      <c r="J805" s="9"/>
      <c r="X805" s="9"/>
      <c r="Y805" s="9"/>
    </row>
    <row r="806" spans="8:25" x14ac:dyDescent="0.2">
      <c r="H806" s="9"/>
      <c r="I806" s="9"/>
      <c r="J806" s="9"/>
      <c r="X806" s="9"/>
      <c r="Y806" s="9"/>
    </row>
    <row r="807" spans="8:25" x14ac:dyDescent="0.2">
      <c r="H807" s="9"/>
      <c r="I807" s="9"/>
      <c r="J807" s="9"/>
      <c r="X807" s="9"/>
      <c r="Y807" s="9"/>
    </row>
    <row r="808" spans="8:25" x14ac:dyDescent="0.2">
      <c r="H808" s="9"/>
      <c r="I808" s="9"/>
      <c r="J808" s="9"/>
      <c r="X808" s="9"/>
      <c r="Y808" s="9"/>
    </row>
    <row r="809" spans="8:25" x14ac:dyDescent="0.2">
      <c r="H809" s="9"/>
      <c r="I809" s="9"/>
      <c r="J809" s="9"/>
      <c r="X809" s="9"/>
      <c r="Y809" s="9"/>
    </row>
    <row r="810" spans="8:25" x14ac:dyDescent="0.2">
      <c r="H810" s="9"/>
      <c r="I810" s="9"/>
      <c r="J810" s="9"/>
      <c r="X810" s="9"/>
      <c r="Y810" s="9"/>
    </row>
    <row r="811" spans="8:25" x14ac:dyDescent="0.2">
      <c r="H811" s="9"/>
      <c r="I811" s="9"/>
      <c r="J811" s="9"/>
      <c r="X811" s="9"/>
      <c r="Y811" s="9"/>
    </row>
    <row r="812" spans="8:25" x14ac:dyDescent="0.2">
      <c r="H812" s="9"/>
      <c r="I812" s="9"/>
      <c r="J812" s="9"/>
      <c r="X812" s="9"/>
      <c r="Y812" s="9"/>
    </row>
    <row r="813" spans="8:25" x14ac:dyDescent="0.2">
      <c r="H813" s="9"/>
      <c r="I813" s="9"/>
      <c r="J813" s="9"/>
      <c r="X813" s="9"/>
      <c r="Y813" s="9"/>
    </row>
    <row r="814" spans="8:25" x14ac:dyDescent="0.2">
      <c r="H814" s="9"/>
      <c r="I814" s="9"/>
      <c r="J814" s="9"/>
      <c r="X814" s="9"/>
      <c r="Y814" s="9"/>
    </row>
    <row r="815" spans="8:25" x14ac:dyDescent="0.2">
      <c r="H815" s="9"/>
      <c r="I815" s="9"/>
      <c r="J815" s="9"/>
      <c r="X815" s="9"/>
      <c r="Y815" s="9"/>
    </row>
    <row r="816" spans="8:25" x14ac:dyDescent="0.2">
      <c r="H816" s="9"/>
      <c r="I816" s="9"/>
      <c r="J816" s="9"/>
      <c r="X816" s="9"/>
      <c r="Y816" s="9"/>
    </row>
    <row r="817" spans="8:25" x14ac:dyDescent="0.2">
      <c r="H817" s="9"/>
      <c r="I817" s="9"/>
      <c r="J817" s="9"/>
      <c r="X817" s="9"/>
      <c r="Y817" s="9"/>
    </row>
    <row r="818" spans="8:25" x14ac:dyDescent="0.2">
      <c r="H818" s="9"/>
      <c r="I818" s="9"/>
      <c r="J818" s="9"/>
      <c r="X818" s="9"/>
      <c r="Y818" s="9"/>
    </row>
    <row r="819" spans="8:25" x14ac:dyDescent="0.2">
      <c r="H819" s="9"/>
      <c r="I819" s="9"/>
      <c r="J819" s="9"/>
      <c r="X819" s="9"/>
      <c r="Y819" s="9"/>
    </row>
    <row r="820" spans="8:25" x14ac:dyDescent="0.2">
      <c r="H820" s="9"/>
      <c r="I820" s="9"/>
      <c r="J820" s="9"/>
      <c r="X820" s="9"/>
      <c r="Y820" s="9"/>
    </row>
    <row r="821" spans="8:25" x14ac:dyDescent="0.2">
      <c r="H821" s="9"/>
      <c r="I821" s="9"/>
      <c r="J821" s="9"/>
      <c r="X821" s="9"/>
      <c r="Y821" s="9"/>
    </row>
    <row r="822" spans="8:25" x14ac:dyDescent="0.2">
      <c r="H822" s="9"/>
      <c r="I822" s="9"/>
      <c r="J822" s="9"/>
      <c r="X822" s="9"/>
      <c r="Y822" s="9"/>
    </row>
    <row r="823" spans="8:25" x14ac:dyDescent="0.2">
      <c r="H823" s="9"/>
      <c r="I823" s="9"/>
      <c r="J823" s="9"/>
      <c r="X823" s="9"/>
      <c r="Y823" s="9"/>
    </row>
    <row r="824" spans="8:25" x14ac:dyDescent="0.2">
      <c r="H824" s="9"/>
      <c r="I824" s="9"/>
      <c r="J824" s="9"/>
      <c r="X824" s="9"/>
      <c r="Y824" s="9"/>
    </row>
    <row r="825" spans="8:25" x14ac:dyDescent="0.2">
      <c r="H825" s="9"/>
      <c r="I825" s="9"/>
      <c r="J825" s="9"/>
      <c r="X825" s="9"/>
      <c r="Y825" s="9"/>
    </row>
    <row r="826" spans="8:25" x14ac:dyDescent="0.2">
      <c r="H826" s="9"/>
      <c r="I826" s="9"/>
      <c r="J826" s="9"/>
      <c r="X826" s="9"/>
      <c r="Y826" s="9"/>
    </row>
    <row r="827" spans="8:25" x14ac:dyDescent="0.2">
      <c r="H827" s="9"/>
      <c r="I827" s="9"/>
      <c r="J827" s="9"/>
      <c r="X827" s="9"/>
      <c r="Y827" s="9"/>
    </row>
    <row r="828" spans="8:25" x14ac:dyDescent="0.2">
      <c r="H828" s="9"/>
      <c r="I828" s="9"/>
      <c r="J828" s="9"/>
      <c r="X828" s="9"/>
      <c r="Y828" s="9"/>
    </row>
    <row r="829" spans="8:25" x14ac:dyDescent="0.2">
      <c r="H829" s="9"/>
      <c r="I829" s="9"/>
      <c r="J829" s="9"/>
      <c r="X829" s="9"/>
      <c r="Y829" s="9"/>
    </row>
    <row r="830" spans="8:25" x14ac:dyDescent="0.2">
      <c r="H830" s="9"/>
      <c r="I830" s="9"/>
      <c r="J830" s="9"/>
      <c r="X830" s="9"/>
      <c r="Y830" s="9"/>
    </row>
    <row r="831" spans="8:25" x14ac:dyDescent="0.2">
      <c r="H831" s="9"/>
      <c r="I831" s="9"/>
      <c r="J831" s="9"/>
      <c r="X831" s="9"/>
      <c r="Y831" s="9"/>
    </row>
    <row r="832" spans="8:25" x14ac:dyDescent="0.2">
      <c r="H832" s="9"/>
      <c r="I832" s="9"/>
      <c r="J832" s="9"/>
      <c r="X832" s="9"/>
      <c r="Y832" s="9"/>
    </row>
    <row r="833" spans="8:25" x14ac:dyDescent="0.2">
      <c r="H833" s="9"/>
      <c r="I833" s="9"/>
      <c r="J833" s="9"/>
      <c r="X833" s="9"/>
      <c r="Y833" s="9"/>
    </row>
    <row r="834" spans="8:25" x14ac:dyDescent="0.2">
      <c r="H834" s="9"/>
      <c r="I834" s="9"/>
      <c r="J834" s="9"/>
      <c r="X834" s="9"/>
      <c r="Y834" s="9"/>
    </row>
    <row r="835" spans="8:25" x14ac:dyDescent="0.2">
      <c r="H835" s="9"/>
      <c r="I835" s="9"/>
      <c r="J835" s="9"/>
      <c r="X835" s="9"/>
      <c r="Y835" s="9"/>
    </row>
    <row r="836" spans="8:25" x14ac:dyDescent="0.2">
      <c r="H836" s="9"/>
      <c r="I836" s="9"/>
      <c r="J836" s="9"/>
      <c r="X836" s="9"/>
      <c r="Y836" s="9"/>
    </row>
    <row r="837" spans="8:25" x14ac:dyDescent="0.2">
      <c r="H837" s="9"/>
      <c r="I837" s="9"/>
      <c r="J837" s="9"/>
      <c r="X837" s="9"/>
      <c r="Y837" s="9"/>
    </row>
    <row r="838" spans="8:25" x14ac:dyDescent="0.2">
      <c r="H838" s="9"/>
      <c r="I838" s="9"/>
      <c r="J838" s="9"/>
      <c r="X838" s="9"/>
      <c r="Y838" s="9"/>
    </row>
    <row r="839" spans="8:25" x14ac:dyDescent="0.2">
      <c r="H839" s="9"/>
      <c r="I839" s="9"/>
      <c r="J839" s="9"/>
      <c r="X839" s="9"/>
      <c r="Y839" s="9"/>
    </row>
    <row r="840" spans="8:25" x14ac:dyDescent="0.2">
      <c r="H840" s="9"/>
      <c r="I840" s="9"/>
      <c r="J840" s="9"/>
      <c r="X840" s="9"/>
      <c r="Y840" s="9"/>
    </row>
    <row r="841" spans="8:25" x14ac:dyDescent="0.2">
      <c r="H841" s="9"/>
      <c r="I841" s="9"/>
      <c r="J841" s="9"/>
      <c r="X841" s="9"/>
      <c r="Y841" s="9"/>
    </row>
    <row r="842" spans="8:25" x14ac:dyDescent="0.2">
      <c r="H842" s="9"/>
      <c r="I842" s="9"/>
      <c r="J842" s="9"/>
      <c r="X842" s="9"/>
      <c r="Y842" s="9"/>
    </row>
    <row r="843" spans="8:25" x14ac:dyDescent="0.2">
      <c r="H843" s="9"/>
      <c r="I843" s="9"/>
      <c r="J843" s="9"/>
      <c r="X843" s="9"/>
      <c r="Y843" s="9"/>
    </row>
    <row r="844" spans="8:25" x14ac:dyDescent="0.2">
      <c r="H844" s="9"/>
      <c r="I844" s="9"/>
      <c r="J844" s="9"/>
      <c r="X844" s="9"/>
      <c r="Y844" s="9"/>
    </row>
    <row r="845" spans="8:25" x14ac:dyDescent="0.2">
      <c r="H845" s="9"/>
      <c r="I845" s="9"/>
      <c r="J845" s="9"/>
      <c r="X845" s="9"/>
      <c r="Y845" s="9"/>
    </row>
    <row r="846" spans="8:25" x14ac:dyDescent="0.2">
      <c r="H846" s="9"/>
      <c r="I846" s="9"/>
      <c r="J846" s="9"/>
      <c r="X846" s="9"/>
      <c r="Y846" s="9"/>
    </row>
    <row r="847" spans="8:25" x14ac:dyDescent="0.2">
      <c r="H847" s="9"/>
      <c r="I847" s="9"/>
      <c r="J847" s="9"/>
      <c r="X847" s="9"/>
      <c r="Y847" s="9"/>
    </row>
    <row r="848" spans="8:25" x14ac:dyDescent="0.2">
      <c r="H848" s="9"/>
      <c r="I848" s="9"/>
      <c r="J848" s="9"/>
      <c r="X848" s="9"/>
      <c r="Y848" s="9"/>
    </row>
    <row r="849" spans="8:25" x14ac:dyDescent="0.2">
      <c r="H849" s="9"/>
      <c r="I849" s="9"/>
      <c r="J849" s="9"/>
      <c r="X849" s="9"/>
      <c r="Y849" s="9"/>
    </row>
    <row r="850" spans="8:25" x14ac:dyDescent="0.2">
      <c r="H850" s="9"/>
      <c r="I850" s="9"/>
      <c r="J850" s="9"/>
      <c r="X850" s="9"/>
      <c r="Y850" s="9"/>
    </row>
    <row r="851" spans="8:25" x14ac:dyDescent="0.2">
      <c r="H851" s="9"/>
      <c r="I851" s="9"/>
      <c r="J851" s="9"/>
      <c r="X851" s="9"/>
      <c r="Y851" s="9"/>
    </row>
    <row r="852" spans="8:25" x14ac:dyDescent="0.2">
      <c r="H852" s="9"/>
      <c r="I852" s="9"/>
      <c r="J852" s="9"/>
      <c r="X852" s="9"/>
      <c r="Y852" s="9"/>
    </row>
    <row r="853" spans="8:25" x14ac:dyDescent="0.2">
      <c r="H853" s="9"/>
      <c r="I853" s="9"/>
      <c r="J853" s="9"/>
      <c r="X853" s="9"/>
      <c r="Y853" s="9"/>
    </row>
    <row r="854" spans="8:25" x14ac:dyDescent="0.2">
      <c r="H854" s="9"/>
      <c r="I854" s="9"/>
      <c r="J854" s="9"/>
      <c r="X854" s="9"/>
      <c r="Y854" s="9"/>
    </row>
    <row r="855" spans="8:25" x14ac:dyDescent="0.2">
      <c r="H855" s="9"/>
      <c r="I855" s="9"/>
      <c r="J855" s="9"/>
      <c r="X855" s="9"/>
      <c r="Y855" s="9"/>
    </row>
    <row r="856" spans="8:25" x14ac:dyDescent="0.2">
      <c r="H856" s="9"/>
      <c r="I856" s="9"/>
      <c r="J856" s="9"/>
      <c r="X856" s="9"/>
      <c r="Y856" s="9"/>
    </row>
    <row r="857" spans="8:25" x14ac:dyDescent="0.2">
      <c r="H857" s="9"/>
      <c r="I857" s="9"/>
      <c r="J857" s="9"/>
      <c r="X857" s="9"/>
      <c r="Y857" s="9"/>
    </row>
    <row r="858" spans="8:25" x14ac:dyDescent="0.2">
      <c r="H858" s="9"/>
      <c r="I858" s="9"/>
      <c r="J858" s="9"/>
      <c r="X858" s="9"/>
      <c r="Y858" s="9"/>
    </row>
    <row r="859" spans="8:25" x14ac:dyDescent="0.2">
      <c r="H859" s="9"/>
      <c r="I859" s="9"/>
      <c r="J859" s="9"/>
      <c r="X859" s="9"/>
      <c r="Y859" s="9"/>
    </row>
    <row r="860" spans="8:25" x14ac:dyDescent="0.2">
      <c r="H860" s="9"/>
      <c r="I860" s="9"/>
      <c r="J860" s="9"/>
      <c r="X860" s="9"/>
      <c r="Y860" s="9"/>
    </row>
    <row r="861" spans="8:25" x14ac:dyDescent="0.2">
      <c r="H861" s="9"/>
      <c r="I861" s="9"/>
      <c r="J861" s="9"/>
      <c r="X861" s="9"/>
      <c r="Y861" s="9"/>
    </row>
    <row r="862" spans="8:25" x14ac:dyDescent="0.2">
      <c r="H862" s="9"/>
      <c r="I862" s="9"/>
      <c r="J862" s="9"/>
      <c r="X862" s="9"/>
      <c r="Y862" s="9"/>
    </row>
    <row r="863" spans="8:25" x14ac:dyDescent="0.2">
      <c r="H863" s="9"/>
      <c r="I863" s="9"/>
      <c r="J863" s="9"/>
      <c r="X863" s="9"/>
      <c r="Y863" s="9"/>
    </row>
    <row r="864" spans="8:25" x14ac:dyDescent="0.2">
      <c r="H864" s="9"/>
      <c r="I864" s="9"/>
      <c r="J864" s="9"/>
      <c r="X864" s="9"/>
      <c r="Y864" s="9"/>
    </row>
    <row r="865" spans="8:25" x14ac:dyDescent="0.2">
      <c r="H865" s="9"/>
      <c r="I865" s="9"/>
      <c r="J865" s="9"/>
      <c r="X865" s="9"/>
      <c r="Y865" s="9"/>
    </row>
    <row r="866" spans="8:25" x14ac:dyDescent="0.2">
      <c r="H866" s="9"/>
      <c r="I866" s="9"/>
      <c r="J866" s="9"/>
      <c r="X866" s="9"/>
      <c r="Y866" s="9"/>
    </row>
    <row r="867" spans="8:25" x14ac:dyDescent="0.2">
      <c r="H867" s="9"/>
      <c r="I867" s="9"/>
      <c r="J867" s="9"/>
      <c r="X867" s="9"/>
      <c r="Y867" s="9"/>
    </row>
    <row r="868" spans="8:25" x14ac:dyDescent="0.2">
      <c r="H868" s="9"/>
      <c r="I868" s="9"/>
      <c r="J868" s="9"/>
      <c r="X868" s="9"/>
      <c r="Y868" s="9"/>
    </row>
    <row r="869" spans="8:25" x14ac:dyDescent="0.2">
      <c r="H869" s="9"/>
      <c r="I869" s="9"/>
      <c r="J869" s="9"/>
      <c r="X869" s="9"/>
      <c r="Y869" s="9"/>
    </row>
    <row r="870" spans="8:25" x14ac:dyDescent="0.2">
      <c r="H870" s="9"/>
      <c r="I870" s="9"/>
      <c r="J870" s="9"/>
      <c r="X870" s="9"/>
      <c r="Y870" s="9"/>
    </row>
    <row r="871" spans="8:25" x14ac:dyDescent="0.2">
      <c r="H871" s="9"/>
      <c r="I871" s="9"/>
      <c r="J871" s="9"/>
      <c r="X871" s="9"/>
      <c r="Y871" s="9"/>
    </row>
    <row r="872" spans="8:25" x14ac:dyDescent="0.2">
      <c r="H872" s="9"/>
      <c r="I872" s="9"/>
      <c r="J872" s="9"/>
      <c r="X872" s="9"/>
      <c r="Y872" s="9"/>
    </row>
    <row r="873" spans="8:25" x14ac:dyDescent="0.2">
      <c r="H873" s="9"/>
      <c r="I873" s="9"/>
      <c r="J873" s="9"/>
      <c r="X873" s="9"/>
      <c r="Y873" s="9"/>
    </row>
    <row r="874" spans="8:25" x14ac:dyDescent="0.2">
      <c r="H874" s="9"/>
      <c r="I874" s="9"/>
      <c r="J874" s="9"/>
      <c r="X874" s="9"/>
      <c r="Y874" s="9"/>
    </row>
    <row r="875" spans="8:25" x14ac:dyDescent="0.2">
      <c r="H875" s="9"/>
      <c r="I875" s="9"/>
      <c r="J875" s="9"/>
      <c r="X875" s="9"/>
      <c r="Y875" s="9"/>
    </row>
    <row r="876" spans="8:25" x14ac:dyDescent="0.2">
      <c r="H876" s="9"/>
      <c r="I876" s="9"/>
      <c r="J876" s="9"/>
      <c r="X876" s="9"/>
      <c r="Y876" s="9"/>
    </row>
    <row r="877" spans="8:25" x14ac:dyDescent="0.2">
      <c r="H877" s="9"/>
      <c r="I877" s="9"/>
      <c r="J877" s="9"/>
      <c r="X877" s="9"/>
      <c r="Y877" s="9"/>
    </row>
    <row r="878" spans="8:25" x14ac:dyDescent="0.2">
      <c r="H878" s="9"/>
      <c r="I878" s="9"/>
      <c r="J878" s="9"/>
      <c r="X878" s="9"/>
      <c r="Y878" s="9"/>
    </row>
    <row r="879" spans="8:25" x14ac:dyDescent="0.2">
      <c r="H879" s="9"/>
      <c r="I879" s="9"/>
      <c r="J879" s="9"/>
      <c r="X879" s="9"/>
      <c r="Y879" s="9"/>
    </row>
    <row r="880" spans="8:25" x14ac:dyDescent="0.2">
      <c r="H880" s="9"/>
      <c r="I880" s="9"/>
      <c r="J880" s="9"/>
      <c r="X880" s="9"/>
      <c r="Y880" s="9"/>
    </row>
    <row r="881" spans="8:25" x14ac:dyDescent="0.2">
      <c r="H881" s="9"/>
      <c r="I881" s="9"/>
      <c r="J881" s="9"/>
      <c r="X881" s="9"/>
      <c r="Y881" s="9"/>
    </row>
    <row r="882" spans="8:25" x14ac:dyDescent="0.2">
      <c r="H882" s="9"/>
      <c r="I882" s="9"/>
      <c r="J882" s="9"/>
      <c r="X882" s="9"/>
      <c r="Y882" s="9"/>
    </row>
    <row r="883" spans="8:25" x14ac:dyDescent="0.2">
      <c r="H883" s="9"/>
      <c r="I883" s="9"/>
      <c r="J883" s="9"/>
      <c r="X883" s="9"/>
      <c r="Y883" s="9"/>
    </row>
    <row r="884" spans="8:25" x14ac:dyDescent="0.2">
      <c r="H884" s="9"/>
      <c r="I884" s="9"/>
      <c r="J884" s="9"/>
      <c r="X884" s="9"/>
      <c r="Y884" s="9"/>
    </row>
    <row r="885" spans="8:25" x14ac:dyDescent="0.2">
      <c r="H885" s="9"/>
      <c r="I885" s="9"/>
      <c r="J885" s="9"/>
      <c r="X885" s="9"/>
      <c r="Y885" s="9"/>
    </row>
    <row r="886" spans="8:25" x14ac:dyDescent="0.2">
      <c r="H886" s="9"/>
      <c r="I886" s="9"/>
      <c r="J886" s="9"/>
      <c r="X886" s="9"/>
      <c r="Y886" s="9"/>
    </row>
    <row r="887" spans="8:25" x14ac:dyDescent="0.2">
      <c r="H887" s="9"/>
      <c r="I887" s="9"/>
      <c r="J887" s="9"/>
      <c r="X887" s="9"/>
      <c r="Y887" s="9"/>
    </row>
    <row r="888" spans="8:25" x14ac:dyDescent="0.2">
      <c r="H888" s="9"/>
      <c r="I888" s="9"/>
      <c r="J888" s="9"/>
      <c r="X888" s="9"/>
      <c r="Y888" s="9"/>
    </row>
    <row r="889" spans="8:25" x14ac:dyDescent="0.2">
      <c r="H889" s="9"/>
      <c r="I889" s="9"/>
      <c r="J889" s="9"/>
      <c r="X889" s="9"/>
      <c r="Y889" s="9"/>
    </row>
    <row r="890" spans="8:25" x14ac:dyDescent="0.2">
      <c r="H890" s="9"/>
      <c r="I890" s="9"/>
      <c r="J890" s="9"/>
      <c r="X890" s="9"/>
      <c r="Y890" s="9"/>
    </row>
    <row r="891" spans="8:25" x14ac:dyDescent="0.2">
      <c r="H891" s="9"/>
      <c r="I891" s="9"/>
      <c r="J891" s="9"/>
      <c r="X891" s="9"/>
      <c r="Y891" s="9"/>
    </row>
    <row r="892" spans="8:25" x14ac:dyDescent="0.2">
      <c r="H892" s="9"/>
      <c r="I892" s="9"/>
      <c r="J892" s="9"/>
      <c r="X892" s="9"/>
      <c r="Y892" s="9"/>
    </row>
    <row r="893" spans="8:25" x14ac:dyDescent="0.2">
      <c r="H893" s="9"/>
      <c r="I893" s="9"/>
      <c r="J893" s="9"/>
      <c r="X893" s="9"/>
      <c r="Y893" s="9"/>
    </row>
    <row r="894" spans="8:25" x14ac:dyDescent="0.2">
      <c r="H894" s="9"/>
      <c r="I894" s="9"/>
      <c r="J894" s="9"/>
      <c r="X894" s="9"/>
      <c r="Y894" s="9"/>
    </row>
    <row r="895" spans="8:25" x14ac:dyDescent="0.2">
      <c r="H895" s="9"/>
      <c r="I895" s="9"/>
      <c r="J895" s="9"/>
      <c r="X895" s="9"/>
      <c r="Y895" s="9"/>
    </row>
    <row r="896" spans="8:25" x14ac:dyDescent="0.2">
      <c r="H896" s="9"/>
      <c r="I896" s="9"/>
      <c r="J896" s="9"/>
      <c r="X896" s="9"/>
      <c r="Y896" s="9"/>
    </row>
    <row r="897" spans="8:25" x14ac:dyDescent="0.2">
      <c r="H897" s="9"/>
      <c r="I897" s="9"/>
      <c r="J897" s="9"/>
      <c r="X897" s="9"/>
      <c r="Y897" s="9"/>
    </row>
    <row r="898" spans="8:25" x14ac:dyDescent="0.2">
      <c r="H898" s="9"/>
      <c r="I898" s="9"/>
      <c r="J898" s="9"/>
      <c r="X898" s="9"/>
      <c r="Y898" s="9"/>
    </row>
    <row r="899" spans="8:25" x14ac:dyDescent="0.2">
      <c r="H899" s="9"/>
      <c r="I899" s="9"/>
      <c r="J899" s="9"/>
      <c r="X899" s="9"/>
      <c r="Y899" s="9"/>
    </row>
    <row r="900" spans="8:25" x14ac:dyDescent="0.2">
      <c r="H900" s="9"/>
      <c r="I900" s="9"/>
      <c r="J900" s="9"/>
      <c r="X900" s="9"/>
      <c r="Y900" s="9"/>
    </row>
    <row r="901" spans="8:25" x14ac:dyDescent="0.2">
      <c r="H901" s="9"/>
      <c r="I901" s="9"/>
      <c r="J901" s="9"/>
      <c r="X901" s="9"/>
      <c r="Y901" s="9"/>
    </row>
    <row r="902" spans="8:25" x14ac:dyDescent="0.2">
      <c r="H902" s="9"/>
      <c r="I902" s="9"/>
      <c r="J902" s="9"/>
      <c r="X902" s="9"/>
      <c r="Y902" s="9"/>
    </row>
    <row r="903" spans="8:25" x14ac:dyDescent="0.2">
      <c r="H903" s="9"/>
      <c r="I903" s="9"/>
      <c r="J903" s="9"/>
      <c r="X903" s="9"/>
      <c r="Y903" s="9"/>
    </row>
    <row r="904" spans="8:25" x14ac:dyDescent="0.2">
      <c r="H904" s="9"/>
      <c r="I904" s="9"/>
      <c r="J904" s="9"/>
      <c r="X904" s="9"/>
      <c r="Y904" s="9"/>
    </row>
    <row r="905" spans="8:25" x14ac:dyDescent="0.2">
      <c r="H905" s="9"/>
      <c r="I905" s="9"/>
      <c r="J905" s="9"/>
      <c r="X905" s="9"/>
      <c r="Y905" s="9"/>
    </row>
    <row r="906" spans="8:25" x14ac:dyDescent="0.2">
      <c r="H906" s="9"/>
      <c r="I906" s="9"/>
      <c r="J906" s="9"/>
      <c r="X906" s="9"/>
      <c r="Y906" s="9"/>
    </row>
    <row r="907" spans="8:25" x14ac:dyDescent="0.2">
      <c r="H907" s="9"/>
      <c r="I907" s="9"/>
      <c r="J907" s="9"/>
      <c r="X907" s="9"/>
      <c r="Y907" s="9"/>
    </row>
    <row r="908" spans="8:25" x14ac:dyDescent="0.2">
      <c r="H908" s="9"/>
      <c r="I908" s="9"/>
      <c r="J908" s="9"/>
      <c r="X908" s="9"/>
      <c r="Y908" s="9"/>
    </row>
    <row r="909" spans="8:25" x14ac:dyDescent="0.2">
      <c r="H909" s="9"/>
      <c r="I909" s="9"/>
      <c r="J909" s="9"/>
      <c r="X909" s="9"/>
      <c r="Y909" s="9"/>
    </row>
    <row r="910" spans="8:25" x14ac:dyDescent="0.2">
      <c r="H910" s="9"/>
      <c r="I910" s="9"/>
      <c r="J910" s="9"/>
      <c r="X910" s="9"/>
      <c r="Y910" s="9"/>
    </row>
    <row r="911" spans="8:25" x14ac:dyDescent="0.2">
      <c r="H911" s="9"/>
      <c r="I911" s="9"/>
      <c r="J911" s="9"/>
      <c r="X911" s="9"/>
      <c r="Y911" s="9"/>
    </row>
    <row r="912" spans="8:25" x14ac:dyDescent="0.2">
      <c r="H912" s="9"/>
      <c r="I912" s="9"/>
      <c r="J912" s="9"/>
      <c r="X912" s="9"/>
      <c r="Y912" s="9"/>
    </row>
    <row r="913" spans="8:25" x14ac:dyDescent="0.2">
      <c r="H913" s="9"/>
      <c r="I913" s="9"/>
      <c r="J913" s="9"/>
      <c r="X913" s="9"/>
      <c r="Y913" s="9"/>
    </row>
    <row r="914" spans="8:25" x14ac:dyDescent="0.2">
      <c r="H914" s="9"/>
      <c r="I914" s="9"/>
      <c r="J914" s="9"/>
      <c r="X914" s="9"/>
      <c r="Y914" s="9"/>
    </row>
    <row r="915" spans="8:25" x14ac:dyDescent="0.2">
      <c r="H915" s="9"/>
      <c r="I915" s="9"/>
      <c r="J915" s="9"/>
      <c r="X915" s="9"/>
      <c r="Y915" s="9"/>
    </row>
    <row r="916" spans="8:25" x14ac:dyDescent="0.2">
      <c r="H916" s="9"/>
      <c r="I916" s="9"/>
      <c r="J916" s="9"/>
      <c r="X916" s="9"/>
      <c r="Y916" s="9"/>
    </row>
    <row r="917" spans="8:25" x14ac:dyDescent="0.2">
      <c r="H917" s="9"/>
      <c r="I917" s="9"/>
      <c r="J917" s="9"/>
      <c r="X917" s="9"/>
      <c r="Y917" s="9"/>
    </row>
    <row r="918" spans="8:25" x14ac:dyDescent="0.2">
      <c r="H918" s="9"/>
      <c r="I918" s="9"/>
      <c r="J918" s="9"/>
      <c r="X918" s="9"/>
      <c r="Y918" s="9"/>
    </row>
    <row r="919" spans="8:25" x14ac:dyDescent="0.2">
      <c r="H919" s="9"/>
      <c r="I919" s="9"/>
      <c r="J919" s="9"/>
      <c r="X919" s="9"/>
      <c r="Y919" s="9"/>
    </row>
    <row r="920" spans="8:25" x14ac:dyDescent="0.2">
      <c r="H920" s="9"/>
      <c r="I920" s="9"/>
      <c r="J920" s="9"/>
      <c r="X920" s="9"/>
      <c r="Y920" s="9"/>
    </row>
    <row r="921" spans="8:25" x14ac:dyDescent="0.2">
      <c r="H921" s="9"/>
      <c r="I921" s="9"/>
      <c r="J921" s="9"/>
      <c r="X921" s="9"/>
      <c r="Y921" s="9"/>
    </row>
    <row r="922" spans="8:25" x14ac:dyDescent="0.2">
      <c r="H922" s="9"/>
      <c r="I922" s="9"/>
      <c r="J922" s="9"/>
      <c r="X922" s="9"/>
      <c r="Y922" s="9"/>
    </row>
    <row r="923" spans="8:25" x14ac:dyDescent="0.2">
      <c r="H923" s="9"/>
      <c r="I923" s="9"/>
      <c r="J923" s="9"/>
      <c r="X923" s="9"/>
      <c r="Y923" s="9"/>
    </row>
    <row r="924" spans="8:25" x14ac:dyDescent="0.2">
      <c r="H924" s="9"/>
      <c r="I924" s="9"/>
      <c r="J924" s="9"/>
      <c r="X924" s="9"/>
      <c r="Y924" s="9"/>
    </row>
    <row r="925" spans="8:25" x14ac:dyDescent="0.2">
      <c r="H925" s="9"/>
      <c r="I925" s="9"/>
      <c r="J925" s="9"/>
      <c r="X925" s="9"/>
      <c r="Y925" s="9"/>
    </row>
    <row r="926" spans="8:25" x14ac:dyDescent="0.2">
      <c r="H926" s="9"/>
      <c r="I926" s="9"/>
      <c r="J926" s="9"/>
      <c r="X926" s="9"/>
      <c r="Y926" s="9"/>
    </row>
    <row r="927" spans="8:25" x14ac:dyDescent="0.2">
      <c r="H927" s="9"/>
      <c r="I927" s="9"/>
      <c r="J927" s="9"/>
      <c r="X927" s="9"/>
      <c r="Y927" s="9"/>
    </row>
    <row r="928" spans="8:25" x14ac:dyDescent="0.2">
      <c r="H928" s="9"/>
      <c r="I928" s="9"/>
      <c r="J928" s="9"/>
      <c r="X928" s="9"/>
      <c r="Y928" s="9"/>
    </row>
    <row r="929" spans="8:25" x14ac:dyDescent="0.2">
      <c r="H929" s="9"/>
      <c r="I929" s="9"/>
      <c r="J929" s="9"/>
      <c r="X929" s="9"/>
      <c r="Y929" s="9"/>
    </row>
    <row r="930" spans="8:25" x14ac:dyDescent="0.2">
      <c r="H930" s="9"/>
      <c r="I930" s="9"/>
      <c r="J930" s="9"/>
      <c r="X930" s="9"/>
      <c r="Y930" s="9"/>
    </row>
    <row r="931" spans="8:25" x14ac:dyDescent="0.2">
      <c r="H931" s="9"/>
      <c r="I931" s="9"/>
      <c r="J931" s="9"/>
      <c r="X931" s="9"/>
      <c r="Y931" s="9"/>
    </row>
    <row r="932" spans="8:25" x14ac:dyDescent="0.2">
      <c r="H932" s="9"/>
      <c r="I932" s="9"/>
      <c r="J932" s="9"/>
      <c r="X932" s="9"/>
      <c r="Y932" s="9"/>
    </row>
    <row r="933" spans="8:25" x14ac:dyDescent="0.2">
      <c r="H933" s="9"/>
      <c r="I933" s="9"/>
      <c r="J933" s="9"/>
      <c r="X933" s="9"/>
      <c r="Y933" s="9"/>
    </row>
    <row r="934" spans="8:25" x14ac:dyDescent="0.2">
      <c r="H934" s="9"/>
      <c r="I934" s="9"/>
      <c r="J934" s="9"/>
      <c r="X934" s="9"/>
      <c r="Y934" s="9"/>
    </row>
    <row r="935" spans="8:25" x14ac:dyDescent="0.2">
      <c r="H935" s="9"/>
      <c r="I935" s="9"/>
      <c r="J935" s="9"/>
      <c r="X935" s="9"/>
      <c r="Y935" s="9"/>
    </row>
    <row r="936" spans="8:25" x14ac:dyDescent="0.2">
      <c r="H936" s="9"/>
      <c r="I936" s="9"/>
      <c r="J936" s="9"/>
      <c r="X936" s="9"/>
      <c r="Y936" s="9"/>
    </row>
    <row r="937" spans="8:25" x14ac:dyDescent="0.2">
      <c r="H937" s="9"/>
      <c r="I937" s="9"/>
      <c r="J937" s="9"/>
      <c r="X937" s="9"/>
      <c r="Y937" s="9"/>
    </row>
    <row r="938" spans="8:25" x14ac:dyDescent="0.2">
      <c r="H938" s="9"/>
      <c r="I938" s="9"/>
      <c r="J938" s="9"/>
      <c r="X938" s="9"/>
      <c r="Y938" s="9"/>
    </row>
    <row r="939" spans="8:25" x14ac:dyDescent="0.2">
      <c r="H939" s="9"/>
      <c r="I939" s="9"/>
      <c r="J939" s="9"/>
      <c r="X939" s="9"/>
      <c r="Y939" s="9"/>
    </row>
    <row r="940" spans="8:25" x14ac:dyDescent="0.2">
      <c r="H940" s="9"/>
      <c r="I940" s="9"/>
      <c r="J940" s="9"/>
      <c r="X940" s="9"/>
      <c r="Y940" s="9"/>
    </row>
    <row r="941" spans="8:25" x14ac:dyDescent="0.2">
      <c r="H941" s="9"/>
      <c r="I941" s="9"/>
      <c r="J941" s="9"/>
      <c r="X941" s="9"/>
      <c r="Y941" s="9"/>
    </row>
    <row r="942" spans="8:25" x14ac:dyDescent="0.2">
      <c r="H942" s="9"/>
      <c r="I942" s="9"/>
      <c r="J942" s="9"/>
      <c r="X942" s="9"/>
      <c r="Y942" s="9"/>
    </row>
    <row r="943" spans="8:25" x14ac:dyDescent="0.2">
      <c r="H943" s="9"/>
      <c r="I943" s="9"/>
      <c r="J943" s="9"/>
      <c r="X943" s="9"/>
      <c r="Y943" s="9"/>
    </row>
    <row r="944" spans="8:25" x14ac:dyDescent="0.2">
      <c r="H944" s="9"/>
      <c r="I944" s="9"/>
      <c r="J944" s="9"/>
      <c r="X944" s="9"/>
      <c r="Y944" s="9"/>
    </row>
    <row r="945" spans="8:25" x14ac:dyDescent="0.2">
      <c r="H945" s="9"/>
      <c r="I945" s="9"/>
      <c r="J945" s="9"/>
      <c r="X945" s="9"/>
      <c r="Y945" s="9"/>
    </row>
    <row r="946" spans="8:25" x14ac:dyDescent="0.2">
      <c r="H946" s="9"/>
      <c r="I946" s="9"/>
      <c r="J946" s="9"/>
      <c r="X946" s="9"/>
      <c r="Y946" s="9"/>
    </row>
    <row r="947" spans="8:25" x14ac:dyDescent="0.2">
      <c r="H947" s="9"/>
      <c r="I947" s="9"/>
      <c r="J947" s="9"/>
      <c r="X947" s="9"/>
      <c r="Y947" s="9"/>
    </row>
    <row r="948" spans="8:25" x14ac:dyDescent="0.2">
      <c r="H948" s="9"/>
      <c r="I948" s="9"/>
      <c r="J948" s="9"/>
      <c r="X948" s="9"/>
      <c r="Y948" s="9"/>
    </row>
    <row r="949" spans="8:25" x14ac:dyDescent="0.2">
      <c r="H949" s="9"/>
      <c r="I949" s="9"/>
      <c r="J949" s="9"/>
      <c r="X949" s="9"/>
      <c r="Y949" s="9"/>
    </row>
    <row r="950" spans="8:25" x14ac:dyDescent="0.2">
      <c r="H950" s="9"/>
      <c r="I950" s="9"/>
      <c r="J950" s="9"/>
      <c r="X950" s="9"/>
      <c r="Y950" s="9"/>
    </row>
    <row r="951" spans="8:25" x14ac:dyDescent="0.2">
      <c r="H951" s="9"/>
      <c r="I951" s="9"/>
      <c r="J951" s="9"/>
      <c r="X951" s="9"/>
      <c r="Y951" s="9"/>
    </row>
    <row r="952" spans="8:25" x14ac:dyDescent="0.2">
      <c r="H952" s="9"/>
      <c r="I952" s="9"/>
      <c r="J952" s="9"/>
      <c r="X952" s="9"/>
      <c r="Y952" s="9"/>
    </row>
    <row r="953" spans="8:25" x14ac:dyDescent="0.2">
      <c r="H953" s="9"/>
      <c r="I953" s="9"/>
      <c r="J953" s="9"/>
      <c r="X953" s="9"/>
      <c r="Y953" s="9"/>
    </row>
    <row r="954" spans="8:25" x14ac:dyDescent="0.2">
      <c r="H954" s="9"/>
      <c r="I954" s="9"/>
      <c r="J954" s="9"/>
      <c r="X954" s="9"/>
      <c r="Y954" s="9"/>
    </row>
    <row r="955" spans="8:25" x14ac:dyDescent="0.2">
      <c r="H955" s="9"/>
      <c r="I955" s="9"/>
      <c r="J955" s="9"/>
      <c r="X955" s="9"/>
      <c r="Y955" s="9"/>
    </row>
    <row r="956" spans="8:25" x14ac:dyDescent="0.2">
      <c r="H956" s="9"/>
      <c r="I956" s="9"/>
      <c r="J956" s="9"/>
      <c r="X956" s="9"/>
      <c r="Y956" s="9"/>
    </row>
    <row r="957" spans="8:25" x14ac:dyDescent="0.2">
      <c r="H957" s="9"/>
      <c r="I957" s="9"/>
      <c r="J957" s="9"/>
      <c r="X957" s="9"/>
      <c r="Y957" s="9"/>
    </row>
    <row r="958" spans="8:25" x14ac:dyDescent="0.2">
      <c r="H958" s="9"/>
      <c r="I958" s="9"/>
      <c r="J958" s="9"/>
      <c r="X958" s="9"/>
      <c r="Y958" s="9"/>
    </row>
    <row r="959" spans="8:25" x14ac:dyDescent="0.2">
      <c r="H959" s="9"/>
      <c r="I959" s="9"/>
      <c r="J959" s="9"/>
      <c r="X959" s="9"/>
      <c r="Y959" s="9"/>
    </row>
    <row r="960" spans="8:25" x14ac:dyDescent="0.2">
      <c r="H960" s="9"/>
      <c r="I960" s="9"/>
      <c r="J960" s="9"/>
      <c r="X960" s="9"/>
      <c r="Y960" s="9"/>
    </row>
    <row r="961" spans="8:25" x14ac:dyDescent="0.2">
      <c r="H961" s="9"/>
      <c r="I961" s="9"/>
      <c r="J961" s="9"/>
      <c r="X961" s="9"/>
      <c r="Y961" s="9"/>
    </row>
    <row r="962" spans="8:25" x14ac:dyDescent="0.2">
      <c r="H962" s="9"/>
      <c r="I962" s="9"/>
      <c r="J962" s="9"/>
      <c r="X962" s="9"/>
      <c r="Y962" s="9"/>
    </row>
    <row r="963" spans="8:25" x14ac:dyDescent="0.2">
      <c r="H963" s="9"/>
      <c r="I963" s="9"/>
      <c r="J963" s="9"/>
      <c r="X963" s="9"/>
      <c r="Y963" s="9"/>
    </row>
    <row r="964" spans="8:25" x14ac:dyDescent="0.2">
      <c r="H964" s="9"/>
      <c r="I964" s="9"/>
      <c r="J964" s="9"/>
      <c r="X964" s="9"/>
      <c r="Y964" s="9"/>
    </row>
    <row r="965" spans="8:25" x14ac:dyDescent="0.2">
      <c r="H965" s="9"/>
      <c r="I965" s="9"/>
      <c r="J965" s="9"/>
      <c r="X965" s="9"/>
      <c r="Y965" s="9"/>
    </row>
    <row r="966" spans="8:25" x14ac:dyDescent="0.2">
      <c r="H966" s="9"/>
      <c r="I966" s="9"/>
      <c r="J966" s="9"/>
      <c r="X966" s="9"/>
      <c r="Y966" s="9"/>
    </row>
    <row r="967" spans="8:25" x14ac:dyDescent="0.2">
      <c r="H967" s="9"/>
      <c r="I967" s="9"/>
      <c r="J967" s="9"/>
      <c r="X967" s="9"/>
      <c r="Y967" s="9"/>
    </row>
    <row r="968" spans="8:25" x14ac:dyDescent="0.2">
      <c r="H968" s="9"/>
      <c r="I968" s="9"/>
      <c r="J968" s="9"/>
      <c r="X968" s="9"/>
      <c r="Y968" s="9"/>
    </row>
    <row r="969" spans="8:25" x14ac:dyDescent="0.2">
      <c r="H969" s="9"/>
      <c r="I969" s="9"/>
      <c r="J969" s="9"/>
      <c r="X969" s="9"/>
      <c r="Y969" s="9"/>
    </row>
    <row r="970" spans="8:25" x14ac:dyDescent="0.2">
      <c r="H970" s="9"/>
      <c r="I970" s="9"/>
      <c r="J970" s="9"/>
      <c r="X970" s="9"/>
      <c r="Y970" s="9"/>
    </row>
    <row r="971" spans="8:25" x14ac:dyDescent="0.2">
      <c r="H971" s="9"/>
      <c r="I971" s="9"/>
      <c r="J971" s="9"/>
      <c r="X971" s="9"/>
      <c r="Y971" s="9"/>
    </row>
    <row r="972" spans="8:25" x14ac:dyDescent="0.2">
      <c r="H972" s="9"/>
      <c r="I972" s="9"/>
      <c r="J972" s="9"/>
      <c r="X972" s="9"/>
      <c r="Y972" s="9"/>
    </row>
    <row r="973" spans="8:25" x14ac:dyDescent="0.2">
      <c r="H973" s="9"/>
      <c r="I973" s="9"/>
      <c r="J973" s="9"/>
      <c r="X973" s="9"/>
      <c r="Y973" s="9"/>
    </row>
    <row r="974" spans="8:25" x14ac:dyDescent="0.2">
      <c r="H974" s="9"/>
      <c r="I974" s="9"/>
      <c r="J974" s="9"/>
      <c r="X974" s="9"/>
      <c r="Y974" s="9"/>
    </row>
    <row r="975" spans="8:25" x14ac:dyDescent="0.2">
      <c r="H975" s="9"/>
      <c r="I975" s="9"/>
      <c r="J975" s="9"/>
      <c r="X975" s="9"/>
      <c r="Y975" s="9"/>
    </row>
    <row r="976" spans="8:25" x14ac:dyDescent="0.2">
      <c r="H976" s="9"/>
      <c r="I976" s="9"/>
      <c r="J976" s="9"/>
      <c r="X976" s="9"/>
      <c r="Y976" s="9"/>
    </row>
    <row r="977" spans="8:25" x14ac:dyDescent="0.2">
      <c r="H977" s="9"/>
      <c r="I977" s="9"/>
      <c r="J977" s="9"/>
      <c r="X977" s="9"/>
      <c r="Y977" s="9"/>
    </row>
    <row r="978" spans="8:25" x14ac:dyDescent="0.2">
      <c r="H978" s="9"/>
      <c r="I978" s="9"/>
      <c r="J978" s="9"/>
      <c r="X978" s="9"/>
      <c r="Y978" s="9"/>
    </row>
    <row r="979" spans="8:25" x14ac:dyDescent="0.2">
      <c r="H979" s="9"/>
      <c r="I979" s="9"/>
      <c r="J979" s="9"/>
      <c r="X979" s="9"/>
      <c r="Y979" s="9"/>
    </row>
    <row r="980" spans="8:25" x14ac:dyDescent="0.2">
      <c r="H980" s="9"/>
      <c r="I980" s="9"/>
      <c r="J980" s="9"/>
      <c r="X980" s="9"/>
      <c r="Y980" s="9"/>
    </row>
    <row r="981" spans="8:25" x14ac:dyDescent="0.2">
      <c r="H981" s="9"/>
      <c r="I981" s="9"/>
      <c r="J981" s="9"/>
      <c r="X981" s="9"/>
      <c r="Y981" s="9"/>
    </row>
    <row r="982" spans="8:25" x14ac:dyDescent="0.2">
      <c r="H982" s="9"/>
      <c r="I982" s="9"/>
      <c r="J982" s="9"/>
      <c r="X982" s="9"/>
      <c r="Y982" s="9"/>
    </row>
    <row r="983" spans="8:25" x14ac:dyDescent="0.2">
      <c r="H983" s="9"/>
      <c r="I983" s="9"/>
      <c r="J983" s="9"/>
      <c r="X983" s="9"/>
      <c r="Y983" s="9"/>
    </row>
    <row r="984" spans="8:25" x14ac:dyDescent="0.2">
      <c r="H984" s="9"/>
      <c r="I984" s="9"/>
      <c r="J984" s="9"/>
      <c r="X984" s="9"/>
      <c r="Y984" s="9"/>
    </row>
    <row r="985" spans="8:25" x14ac:dyDescent="0.2">
      <c r="H985" s="9"/>
      <c r="I985" s="9"/>
      <c r="J985" s="9"/>
      <c r="X985" s="9"/>
      <c r="Y985" s="9"/>
    </row>
    <row r="986" spans="8:25" x14ac:dyDescent="0.2">
      <c r="H986" s="9"/>
      <c r="I986" s="9"/>
      <c r="J986" s="9"/>
      <c r="X986" s="9"/>
      <c r="Y986" s="9"/>
    </row>
    <row r="987" spans="8:25" x14ac:dyDescent="0.2">
      <c r="H987" s="9"/>
      <c r="I987" s="9"/>
      <c r="J987" s="9"/>
      <c r="X987" s="9"/>
      <c r="Y987" s="9"/>
    </row>
    <row r="988" spans="8:25" x14ac:dyDescent="0.2">
      <c r="H988" s="9"/>
      <c r="I988" s="9"/>
      <c r="J988" s="9"/>
      <c r="X988" s="9"/>
      <c r="Y988" s="9"/>
    </row>
    <row r="989" spans="8:25" x14ac:dyDescent="0.2">
      <c r="H989" s="9"/>
      <c r="I989" s="9"/>
      <c r="J989" s="9"/>
      <c r="X989" s="9"/>
      <c r="Y989" s="9"/>
    </row>
    <row r="990" spans="8:25" x14ac:dyDescent="0.2">
      <c r="H990" s="9"/>
      <c r="I990" s="9"/>
      <c r="J990" s="9"/>
      <c r="X990" s="9"/>
      <c r="Y990" s="9"/>
    </row>
    <row r="991" spans="8:25" x14ac:dyDescent="0.2">
      <c r="H991" s="9"/>
      <c r="I991" s="9"/>
      <c r="J991" s="9"/>
      <c r="X991" s="9"/>
      <c r="Y991" s="9"/>
    </row>
    <row r="992" spans="8:25" x14ac:dyDescent="0.2">
      <c r="H992" s="9"/>
      <c r="I992" s="9"/>
      <c r="J992" s="9"/>
      <c r="X992" s="9"/>
      <c r="Y992" s="9"/>
    </row>
    <row r="993" spans="8:25" x14ac:dyDescent="0.2">
      <c r="H993" s="9"/>
      <c r="I993" s="9"/>
      <c r="J993" s="9"/>
      <c r="X993" s="9"/>
      <c r="Y993" s="9"/>
    </row>
    <row r="994" spans="8:25" x14ac:dyDescent="0.2">
      <c r="H994" s="9"/>
      <c r="I994" s="9"/>
      <c r="J994" s="9"/>
      <c r="X994" s="9"/>
      <c r="Y994" s="9"/>
    </row>
    <row r="995" spans="8:25" x14ac:dyDescent="0.2">
      <c r="H995" s="9"/>
      <c r="I995" s="9"/>
      <c r="J995" s="9"/>
      <c r="X995" s="9"/>
      <c r="Y995" s="9"/>
    </row>
    <row r="996" spans="8:25" x14ac:dyDescent="0.2">
      <c r="H996" s="9"/>
      <c r="I996" s="9"/>
      <c r="J996" s="9"/>
      <c r="X996" s="9"/>
      <c r="Y996" s="9"/>
    </row>
    <row r="997" spans="8:25" x14ac:dyDescent="0.2">
      <c r="H997" s="9"/>
      <c r="I997" s="9"/>
      <c r="J997" s="9"/>
      <c r="X997" s="9"/>
      <c r="Y997" s="9"/>
    </row>
    <row r="998" spans="8:25" x14ac:dyDescent="0.2">
      <c r="H998" s="9"/>
      <c r="I998" s="9"/>
      <c r="J998" s="9"/>
      <c r="X998" s="9"/>
      <c r="Y998" s="9"/>
    </row>
    <row r="999" spans="8:25" x14ac:dyDescent="0.2">
      <c r="H999" s="9"/>
      <c r="I999" s="9"/>
      <c r="J999" s="9"/>
      <c r="X999" s="9"/>
      <c r="Y999" s="9"/>
    </row>
    <row r="1000" spans="8:25" x14ac:dyDescent="0.2">
      <c r="H1000" s="9"/>
      <c r="I1000" s="9"/>
      <c r="J1000" s="9"/>
      <c r="X1000" s="9"/>
      <c r="Y1000" s="9"/>
    </row>
    <row r="1001" spans="8:25" x14ac:dyDescent="0.2">
      <c r="H1001" s="9"/>
      <c r="I1001" s="9"/>
      <c r="J1001" s="9"/>
      <c r="X1001" s="9"/>
      <c r="Y1001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N1000"/>
  <sheetViews>
    <sheetView workbookViewId="0"/>
  </sheetViews>
  <sheetFormatPr baseColWidth="10" defaultColWidth="12.5703125" defaultRowHeight="15.75" customHeight="1" x14ac:dyDescent="0.2"/>
  <cols>
    <col min="1" max="1" width="10.28515625" customWidth="1"/>
    <col min="2" max="2" width="35.28515625" customWidth="1"/>
    <col min="3" max="3" width="6.28515625" customWidth="1"/>
    <col min="4" max="10" width="12.5703125" hidden="1"/>
    <col min="12" max="12" width="7.42578125" customWidth="1"/>
    <col min="13" max="14" width="12.5703125" hidden="1"/>
  </cols>
  <sheetData>
    <row r="1" spans="1:66" x14ac:dyDescent="0.2">
      <c r="I1" s="2"/>
      <c r="J1" s="2">
        <f t="shared" ref="J1:K1" si="0">SUM(J3:J212)</f>
        <v>1038832.3311000002</v>
      </c>
      <c r="K1" s="5">
        <f t="shared" si="0"/>
        <v>601</v>
      </c>
      <c r="L1" s="5"/>
      <c r="O1" s="5">
        <f>SUM(O3:O212)</f>
        <v>208</v>
      </c>
      <c r="R1" s="8"/>
      <c r="S1" s="8"/>
      <c r="T1" s="5">
        <f>SUM(T3:T212)</f>
        <v>296</v>
      </c>
      <c r="W1" s="5">
        <f>SUM(W3:W212)</f>
        <v>97</v>
      </c>
      <c r="X1" s="13">
        <f>Z1/Y1</f>
        <v>0.98250317003295684</v>
      </c>
      <c r="Y1" s="2">
        <f t="shared" ref="Y1:Z1" si="1">SUM(Y3:Y212)</f>
        <v>2446402.010000003</v>
      </c>
      <c r="Z1" s="2">
        <f t="shared" si="1"/>
        <v>2403597.7300000004</v>
      </c>
    </row>
    <row r="2" spans="1:66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4" t="s">
        <v>9</v>
      </c>
      <c r="J2" s="6" t="s">
        <v>10</v>
      </c>
      <c r="K2" s="6" t="s">
        <v>11</v>
      </c>
      <c r="L2" s="6"/>
      <c r="M2" s="11" t="s">
        <v>12</v>
      </c>
      <c r="N2" s="11" t="s">
        <v>13</v>
      </c>
      <c r="O2" s="7" t="s">
        <v>14</v>
      </c>
      <c r="P2" s="11" t="s">
        <v>15</v>
      </c>
      <c r="Q2" s="11" t="s">
        <v>16</v>
      </c>
      <c r="R2" s="7"/>
      <c r="S2" s="7"/>
      <c r="T2" s="7" t="s">
        <v>17</v>
      </c>
      <c r="U2" s="11" t="s">
        <v>18</v>
      </c>
      <c r="V2" s="11" t="s">
        <v>19</v>
      </c>
      <c r="W2" s="7" t="s">
        <v>20</v>
      </c>
      <c r="X2" s="11" t="s">
        <v>21</v>
      </c>
      <c r="Y2" s="15" t="s">
        <v>22</v>
      </c>
      <c r="Z2" s="15" t="s">
        <v>23</v>
      </c>
      <c r="AA2" s="11" t="s">
        <v>24</v>
      </c>
      <c r="AB2" s="11" t="s">
        <v>25</v>
      </c>
      <c r="AC2" s="11" t="s">
        <v>26</v>
      </c>
      <c r="AD2" s="11" t="s">
        <v>27</v>
      </c>
      <c r="AE2" s="11" t="s">
        <v>28</v>
      </c>
      <c r="AF2" s="11" t="s">
        <v>29</v>
      </c>
      <c r="AG2" s="11" t="s">
        <v>30</v>
      </c>
      <c r="AH2" s="11" t="s">
        <v>31</v>
      </c>
      <c r="AI2" s="11" t="s">
        <v>32</v>
      </c>
      <c r="AJ2" s="11" t="s">
        <v>33</v>
      </c>
      <c r="AK2" s="11" t="s">
        <v>34</v>
      </c>
      <c r="AL2" s="11" t="s">
        <v>35</v>
      </c>
      <c r="AM2" s="11" t="s">
        <v>36</v>
      </c>
      <c r="AN2" s="11" t="s">
        <v>37</v>
      </c>
      <c r="AO2" s="11" t="s">
        <v>38</v>
      </c>
      <c r="AP2" s="11" t="s">
        <v>39</v>
      </c>
      <c r="AQ2" s="11" t="s">
        <v>40</v>
      </c>
      <c r="AR2" s="11" t="s">
        <v>41</v>
      </c>
      <c r="AS2" s="11" t="s">
        <v>42</v>
      </c>
      <c r="AT2" s="11" t="s">
        <v>43</v>
      </c>
      <c r="AU2" s="11" t="s">
        <v>44</v>
      </c>
      <c r="AV2" s="11" t="s">
        <v>45</v>
      </c>
      <c r="AW2" s="11" t="s">
        <v>46</v>
      </c>
      <c r="AX2" s="11" t="s">
        <v>47</v>
      </c>
      <c r="AY2" s="11" t="s">
        <v>48</v>
      </c>
      <c r="AZ2" s="11" t="s">
        <v>49</v>
      </c>
      <c r="BA2" s="11" t="s">
        <v>50</v>
      </c>
      <c r="BB2" s="11" t="s">
        <v>51</v>
      </c>
      <c r="BC2" s="11" t="s">
        <v>52</v>
      </c>
      <c r="BD2" s="11" t="s">
        <v>53</v>
      </c>
      <c r="BE2" s="11" t="s">
        <v>54</v>
      </c>
      <c r="BF2" s="11" t="s">
        <v>55</v>
      </c>
      <c r="BG2" s="11" t="s">
        <v>56</v>
      </c>
      <c r="BH2" s="11" t="s">
        <v>57</v>
      </c>
      <c r="BI2" s="11" t="s">
        <v>58</v>
      </c>
      <c r="BJ2" s="11" t="s">
        <v>59</v>
      </c>
      <c r="BK2" s="11" t="s">
        <v>60</v>
      </c>
      <c r="BL2" s="11" t="s">
        <v>61</v>
      </c>
      <c r="BM2" s="11" t="s">
        <v>62</v>
      </c>
      <c r="BN2" s="11" t="s">
        <v>63</v>
      </c>
    </row>
    <row r="3" spans="1:66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1">
        <v>80.936000000000007</v>
      </c>
      <c r="I3" s="4">
        <v>1618.72</v>
      </c>
      <c r="J3" s="2">
        <f t="shared" ref="J3:J243" si="2">I3*K3</f>
        <v>97123.199999999997</v>
      </c>
      <c r="K3" s="5">
        <f t="shared" ref="K3:K243" si="3">SUM(O3+T3+W3)</f>
        <v>60</v>
      </c>
      <c r="L3" s="5"/>
      <c r="M3" s="1">
        <v>51.1</v>
      </c>
      <c r="N3" s="1">
        <v>41.05</v>
      </c>
      <c r="O3" s="7">
        <v>20</v>
      </c>
      <c r="P3" s="1">
        <v>73.95</v>
      </c>
      <c r="Q3" s="1">
        <v>65.099999999999994</v>
      </c>
      <c r="R3" s="7">
        <f t="shared" ref="R3:R243" si="4">P3/30*8</f>
        <v>19.720000000000002</v>
      </c>
      <c r="S3" s="7">
        <f t="shared" ref="S3:S243" si="5">Q3-R3</f>
        <v>45.379999999999995</v>
      </c>
      <c r="T3" s="7">
        <v>20</v>
      </c>
      <c r="U3" s="1">
        <v>33.6</v>
      </c>
      <c r="V3" s="1">
        <v>14.25</v>
      </c>
      <c r="W3" s="7">
        <v>20</v>
      </c>
      <c r="X3" s="1">
        <v>0</v>
      </c>
      <c r="Y3" s="19">
        <v>256809.93</v>
      </c>
      <c r="Z3" s="3">
        <v>194893.89</v>
      </c>
      <c r="AA3" s="1">
        <v>328</v>
      </c>
      <c r="AB3" s="1">
        <v>269</v>
      </c>
      <c r="AC3" s="1">
        <v>413</v>
      </c>
      <c r="AD3" s="1">
        <v>293</v>
      </c>
      <c r="AE3" s="1">
        <v>821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430</v>
      </c>
      <c r="AV3" s="1">
        <v>445</v>
      </c>
      <c r="AW3" s="1">
        <v>437</v>
      </c>
      <c r="AX3" s="1">
        <v>476</v>
      </c>
      <c r="AY3" s="1">
        <v>1252</v>
      </c>
      <c r="AZ3" s="1">
        <v>33</v>
      </c>
      <c r="BA3" s="1">
        <v>59</v>
      </c>
      <c r="BB3" s="1">
        <v>53</v>
      </c>
      <c r="BC3" s="1">
        <v>72</v>
      </c>
      <c r="BD3" s="1">
        <v>50</v>
      </c>
      <c r="BE3" s="1">
        <v>322</v>
      </c>
      <c r="BF3" s="1">
        <v>327</v>
      </c>
      <c r="BG3" s="1">
        <v>40</v>
      </c>
      <c r="BH3" s="1">
        <v>293</v>
      </c>
      <c r="BI3" s="1">
        <v>285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x14ac:dyDescent="0.2">
      <c r="A4" s="1">
        <v>6001</v>
      </c>
      <c r="B4" s="1" t="s">
        <v>73</v>
      </c>
      <c r="C4" s="1">
        <v>32</v>
      </c>
      <c r="D4" s="1">
        <v>162</v>
      </c>
      <c r="E4" s="1" t="s">
        <v>65</v>
      </c>
      <c r="F4" s="1">
        <v>558</v>
      </c>
      <c r="G4" s="1" t="s">
        <v>74</v>
      </c>
      <c r="H4" s="1">
        <v>84.167500000000004</v>
      </c>
      <c r="I4" s="4">
        <v>2693.36</v>
      </c>
      <c r="J4" s="2">
        <f t="shared" si="2"/>
        <v>107734.40000000001</v>
      </c>
      <c r="K4" s="5">
        <f t="shared" si="3"/>
        <v>40</v>
      </c>
      <c r="L4" s="5"/>
      <c r="M4" s="1">
        <v>17.02</v>
      </c>
      <c r="N4" s="1">
        <v>18.059999999999999</v>
      </c>
      <c r="O4" s="7">
        <v>10</v>
      </c>
      <c r="P4" s="1">
        <v>29.12</v>
      </c>
      <c r="Q4" s="1">
        <v>22.34</v>
      </c>
      <c r="R4" s="7">
        <f t="shared" si="4"/>
        <v>7.7653333333333334</v>
      </c>
      <c r="S4" s="7">
        <f t="shared" si="5"/>
        <v>14.574666666666666</v>
      </c>
      <c r="T4" s="7">
        <v>20</v>
      </c>
      <c r="U4" s="1">
        <v>15.92</v>
      </c>
      <c r="V4" s="1">
        <v>10.06</v>
      </c>
      <c r="W4" s="7">
        <v>10</v>
      </c>
      <c r="X4" s="1">
        <v>0</v>
      </c>
      <c r="Y4" s="19">
        <v>167156.66</v>
      </c>
      <c r="Z4" s="3">
        <v>135930.51</v>
      </c>
      <c r="AA4" s="1">
        <v>172</v>
      </c>
      <c r="AB4" s="1">
        <v>113</v>
      </c>
      <c r="AC4" s="1">
        <v>215</v>
      </c>
      <c r="AD4" s="1">
        <v>202</v>
      </c>
      <c r="AE4" s="1">
        <v>578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141</v>
      </c>
      <c r="AV4" s="1">
        <v>169</v>
      </c>
      <c r="AW4" s="1">
        <v>347</v>
      </c>
      <c r="AX4" s="1">
        <v>296</v>
      </c>
      <c r="AY4" s="1">
        <v>615</v>
      </c>
      <c r="AZ4" s="1">
        <v>60</v>
      </c>
      <c r="BA4" s="1">
        <v>40</v>
      </c>
      <c r="BB4" s="1">
        <v>84</v>
      </c>
      <c r="BC4" s="1">
        <v>95</v>
      </c>
      <c r="BD4" s="1">
        <v>100</v>
      </c>
      <c r="BE4" s="1">
        <v>152</v>
      </c>
      <c r="BF4" s="1">
        <v>172</v>
      </c>
      <c r="BG4" s="1">
        <v>148</v>
      </c>
      <c r="BH4" s="1">
        <v>247</v>
      </c>
      <c r="BI4" s="1">
        <v>322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x14ac:dyDescent="0.2">
      <c r="A5" s="1">
        <v>65133</v>
      </c>
      <c r="B5" s="1" t="s">
        <v>71</v>
      </c>
      <c r="C5" s="1">
        <v>24</v>
      </c>
      <c r="D5" s="1">
        <v>162</v>
      </c>
      <c r="E5" s="1" t="s">
        <v>65</v>
      </c>
      <c r="F5" s="1">
        <v>807</v>
      </c>
      <c r="G5" s="1" t="s">
        <v>67</v>
      </c>
      <c r="H5" s="1">
        <v>76.069999999999993</v>
      </c>
      <c r="I5" s="4">
        <v>1825.68</v>
      </c>
      <c r="J5" s="2">
        <f t="shared" si="2"/>
        <v>91284</v>
      </c>
      <c r="K5" s="5">
        <f t="shared" si="3"/>
        <v>50</v>
      </c>
      <c r="L5" s="5"/>
      <c r="M5" s="1">
        <v>28.56</v>
      </c>
      <c r="N5" s="1">
        <v>13.83</v>
      </c>
      <c r="O5" s="7">
        <v>20</v>
      </c>
      <c r="P5" s="1">
        <v>39.19</v>
      </c>
      <c r="Q5" s="1">
        <v>28.29</v>
      </c>
      <c r="R5" s="7">
        <f t="shared" si="4"/>
        <v>10.450666666666667</v>
      </c>
      <c r="S5" s="7">
        <f t="shared" si="5"/>
        <v>17.839333333333332</v>
      </c>
      <c r="T5" s="7">
        <v>20</v>
      </c>
      <c r="U5" s="1">
        <v>20.100000000000001</v>
      </c>
      <c r="V5" s="1">
        <v>15.29</v>
      </c>
      <c r="W5" s="7">
        <v>10</v>
      </c>
      <c r="X5" s="1">
        <v>0</v>
      </c>
      <c r="Y5" s="19">
        <v>160393.60000000001</v>
      </c>
      <c r="Z5" s="3">
        <v>104824.46</v>
      </c>
      <c r="AA5" s="1">
        <v>215</v>
      </c>
      <c r="AB5" s="1">
        <v>175</v>
      </c>
      <c r="AC5" s="1">
        <v>268</v>
      </c>
      <c r="AD5" s="1">
        <v>230</v>
      </c>
      <c r="AE5" s="1">
        <v>332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275</v>
      </c>
      <c r="AV5" s="1">
        <v>175</v>
      </c>
      <c r="AW5" s="1">
        <v>317</v>
      </c>
      <c r="AX5" s="1">
        <v>318</v>
      </c>
      <c r="AY5" s="1">
        <v>606</v>
      </c>
      <c r="AZ5" s="1">
        <v>28</v>
      </c>
      <c r="BA5" s="1">
        <v>22</v>
      </c>
      <c r="BB5" s="1">
        <v>43</v>
      </c>
      <c r="BC5" s="1">
        <v>40</v>
      </c>
      <c r="BD5" s="1">
        <v>73</v>
      </c>
      <c r="BE5" s="1">
        <v>178</v>
      </c>
      <c r="BF5" s="1">
        <v>185</v>
      </c>
      <c r="BG5" s="1">
        <v>67</v>
      </c>
      <c r="BH5" s="1">
        <v>290</v>
      </c>
      <c r="BI5" s="1">
        <v>367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x14ac:dyDescent="0.2">
      <c r="A6" s="1">
        <v>88124</v>
      </c>
      <c r="B6" s="1" t="s">
        <v>69</v>
      </c>
      <c r="C6" s="1">
        <v>24</v>
      </c>
      <c r="D6" s="1">
        <v>162</v>
      </c>
      <c r="E6" s="1" t="s">
        <v>65</v>
      </c>
      <c r="F6" s="1">
        <v>974</v>
      </c>
      <c r="G6" s="1" t="s">
        <v>70</v>
      </c>
      <c r="H6" s="1">
        <v>76.927599999999998</v>
      </c>
      <c r="I6" s="4">
        <v>1846.2624000000001</v>
      </c>
      <c r="J6" s="2">
        <f t="shared" si="2"/>
        <v>110775.74400000001</v>
      </c>
      <c r="K6" s="5">
        <f t="shared" si="3"/>
        <v>60</v>
      </c>
      <c r="L6" s="5"/>
      <c r="M6" s="1">
        <v>44.69</v>
      </c>
      <c r="N6" s="1">
        <v>13.96</v>
      </c>
      <c r="O6" s="7">
        <v>30</v>
      </c>
      <c r="P6" s="1">
        <v>36.35</v>
      </c>
      <c r="Q6" s="1">
        <v>32.08</v>
      </c>
      <c r="R6" s="7">
        <f t="shared" si="4"/>
        <v>9.6933333333333334</v>
      </c>
      <c r="S6" s="7">
        <f t="shared" si="5"/>
        <v>22.386666666666663</v>
      </c>
      <c r="T6" s="7">
        <v>30</v>
      </c>
      <c r="U6" s="1">
        <v>5.79</v>
      </c>
      <c r="V6" s="1">
        <v>7.25</v>
      </c>
      <c r="W6" s="7">
        <v>0</v>
      </c>
      <c r="X6" s="1">
        <v>0</v>
      </c>
      <c r="Y6" s="19">
        <v>160317.12</v>
      </c>
      <c r="Z6" s="3">
        <v>98390.399999999994</v>
      </c>
      <c r="AA6" s="1">
        <v>335</v>
      </c>
      <c r="AB6" s="1">
        <v>258</v>
      </c>
      <c r="AC6" s="1">
        <v>429</v>
      </c>
      <c r="AD6" s="1">
        <v>359</v>
      </c>
      <c r="AE6" s="1">
        <v>335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207</v>
      </c>
      <c r="AV6" s="1">
        <v>169</v>
      </c>
      <c r="AW6" s="1">
        <v>236</v>
      </c>
      <c r="AX6" s="1">
        <v>226</v>
      </c>
      <c r="AY6" s="1">
        <v>673</v>
      </c>
      <c r="AZ6" s="1">
        <v>66</v>
      </c>
      <c r="BA6" s="1">
        <v>59</v>
      </c>
      <c r="BB6" s="1">
        <v>85</v>
      </c>
      <c r="BC6" s="1">
        <v>103</v>
      </c>
      <c r="BD6" s="1">
        <v>97</v>
      </c>
      <c r="BE6" s="1">
        <v>40</v>
      </c>
      <c r="BF6" s="1">
        <v>30</v>
      </c>
      <c r="BG6" s="1">
        <v>43</v>
      </c>
      <c r="BH6" s="1">
        <v>82</v>
      </c>
      <c r="BI6" s="1">
        <v>174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x14ac:dyDescent="0.2">
      <c r="A7" s="1">
        <v>6002</v>
      </c>
      <c r="B7" s="1" t="s">
        <v>81</v>
      </c>
      <c r="C7" s="1">
        <v>32</v>
      </c>
      <c r="D7" s="1">
        <v>162</v>
      </c>
      <c r="E7" s="1" t="s">
        <v>65</v>
      </c>
      <c r="F7" s="1">
        <v>558</v>
      </c>
      <c r="G7" s="1" t="s">
        <v>74</v>
      </c>
      <c r="H7" s="1">
        <v>84.167500000000004</v>
      </c>
      <c r="I7" s="4">
        <v>2693.36</v>
      </c>
      <c r="J7" s="2">
        <f t="shared" si="2"/>
        <v>107734.40000000001</v>
      </c>
      <c r="K7" s="5">
        <f t="shared" si="3"/>
        <v>40</v>
      </c>
      <c r="L7" s="5"/>
      <c r="M7" s="1">
        <v>12.56</v>
      </c>
      <c r="N7" s="1">
        <v>2.4700000000000002</v>
      </c>
      <c r="O7" s="7">
        <v>10</v>
      </c>
      <c r="P7" s="1">
        <v>26</v>
      </c>
      <c r="Q7" s="1">
        <v>20.059999999999999</v>
      </c>
      <c r="R7" s="7">
        <f t="shared" si="4"/>
        <v>6.9333333333333336</v>
      </c>
      <c r="S7" s="7">
        <f t="shared" si="5"/>
        <v>13.126666666666665</v>
      </c>
      <c r="T7" s="7">
        <v>20</v>
      </c>
      <c r="U7" s="1">
        <v>7.88</v>
      </c>
      <c r="V7" s="1">
        <v>6.53</v>
      </c>
      <c r="W7" s="7">
        <v>10</v>
      </c>
      <c r="X7" s="1">
        <v>0</v>
      </c>
      <c r="Y7" s="19">
        <v>125072.9</v>
      </c>
      <c r="Z7" s="3">
        <v>78275.78</v>
      </c>
      <c r="AA7" s="1">
        <v>129</v>
      </c>
      <c r="AB7" s="1">
        <v>79</v>
      </c>
      <c r="AC7" s="1">
        <v>160</v>
      </c>
      <c r="AD7" s="1">
        <v>147</v>
      </c>
      <c r="AE7" s="1">
        <v>79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125</v>
      </c>
      <c r="AV7" s="1">
        <v>97</v>
      </c>
      <c r="AW7" s="1">
        <v>372</v>
      </c>
      <c r="AX7" s="1">
        <v>259</v>
      </c>
      <c r="AY7" s="1">
        <v>552</v>
      </c>
      <c r="AZ7" s="1">
        <v>56</v>
      </c>
      <c r="BA7" s="1">
        <v>28</v>
      </c>
      <c r="BB7" s="1">
        <v>57</v>
      </c>
      <c r="BC7" s="1">
        <v>60</v>
      </c>
      <c r="BD7" s="1">
        <v>90</v>
      </c>
      <c r="BE7" s="1">
        <v>107</v>
      </c>
      <c r="BF7" s="1">
        <v>121</v>
      </c>
      <c r="BG7" s="1">
        <v>78</v>
      </c>
      <c r="BH7" s="1">
        <v>13</v>
      </c>
      <c r="BI7" s="1">
        <v>209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x14ac:dyDescent="0.2">
      <c r="A8" s="1">
        <v>65109</v>
      </c>
      <c r="B8" s="1" t="s">
        <v>79</v>
      </c>
      <c r="C8" s="1">
        <v>30</v>
      </c>
      <c r="D8" s="1">
        <v>162</v>
      </c>
      <c r="E8" s="1" t="s">
        <v>65</v>
      </c>
      <c r="F8" s="1">
        <v>807</v>
      </c>
      <c r="G8" s="1" t="s">
        <v>67</v>
      </c>
      <c r="H8" s="1">
        <v>65.2744</v>
      </c>
      <c r="I8" s="4">
        <v>1958.232</v>
      </c>
      <c r="J8" s="2">
        <f t="shared" si="2"/>
        <v>48955.8</v>
      </c>
      <c r="K8" s="5">
        <f t="shared" si="3"/>
        <v>25</v>
      </c>
      <c r="L8" s="5"/>
      <c r="M8" s="1">
        <v>16.149999999999999</v>
      </c>
      <c r="N8" s="1">
        <v>16.670000000000002</v>
      </c>
      <c r="O8" s="7">
        <v>0</v>
      </c>
      <c r="P8" s="1">
        <v>25.25</v>
      </c>
      <c r="Q8" s="1">
        <v>24.47</v>
      </c>
      <c r="R8" s="7">
        <f t="shared" si="4"/>
        <v>6.7333333333333334</v>
      </c>
      <c r="S8" s="7">
        <f t="shared" si="5"/>
        <v>17.736666666666665</v>
      </c>
      <c r="T8" s="7">
        <v>20</v>
      </c>
      <c r="U8" s="1">
        <v>18.3</v>
      </c>
      <c r="V8" s="1">
        <v>12.1</v>
      </c>
      <c r="W8" s="7">
        <v>5</v>
      </c>
      <c r="X8" s="1">
        <v>0</v>
      </c>
      <c r="Y8" s="19">
        <v>116906.45</v>
      </c>
      <c r="Z8" s="3">
        <v>104243.22</v>
      </c>
      <c r="AA8" s="1">
        <v>209</v>
      </c>
      <c r="AB8" s="1">
        <v>175</v>
      </c>
      <c r="AC8" s="1">
        <v>44</v>
      </c>
      <c r="AD8" s="1">
        <v>288</v>
      </c>
      <c r="AE8" s="1">
        <v>500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217</v>
      </c>
      <c r="AV8" s="1">
        <v>162</v>
      </c>
      <c r="AW8" s="1">
        <v>265</v>
      </c>
      <c r="AX8" s="1">
        <v>225</v>
      </c>
      <c r="AY8" s="1">
        <v>610</v>
      </c>
      <c r="AZ8" s="1">
        <v>14</v>
      </c>
      <c r="BA8" s="1">
        <v>33</v>
      </c>
      <c r="BB8" s="1">
        <v>34</v>
      </c>
      <c r="BC8" s="1">
        <v>35</v>
      </c>
      <c r="BD8" s="1">
        <v>124</v>
      </c>
      <c r="BE8" s="1">
        <v>179</v>
      </c>
      <c r="BF8" s="1">
        <v>155</v>
      </c>
      <c r="BG8" s="1">
        <v>207</v>
      </c>
      <c r="BH8" s="1">
        <v>171</v>
      </c>
      <c r="BI8" s="1">
        <v>363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x14ac:dyDescent="0.2">
      <c r="A9" s="1">
        <v>88102</v>
      </c>
      <c r="B9" s="1" t="s">
        <v>77</v>
      </c>
      <c r="C9" s="1">
        <v>24</v>
      </c>
      <c r="D9" s="1">
        <v>162</v>
      </c>
      <c r="E9" s="1" t="s">
        <v>65</v>
      </c>
      <c r="F9" s="1">
        <v>974</v>
      </c>
      <c r="G9" s="1" t="s">
        <v>70</v>
      </c>
      <c r="H9" s="1">
        <v>76.927599999999998</v>
      </c>
      <c r="I9" s="4">
        <v>1846.2624000000001</v>
      </c>
      <c r="J9" s="2">
        <f t="shared" si="2"/>
        <v>46156.560000000005</v>
      </c>
      <c r="K9" s="5">
        <f t="shared" si="3"/>
        <v>25</v>
      </c>
      <c r="L9" s="5"/>
      <c r="M9" s="1">
        <v>22.15</v>
      </c>
      <c r="N9" s="1">
        <v>18.71</v>
      </c>
      <c r="O9" s="7">
        <v>5</v>
      </c>
      <c r="P9" s="1">
        <v>27.6</v>
      </c>
      <c r="Q9" s="1">
        <v>22.12</v>
      </c>
      <c r="R9" s="7">
        <f t="shared" si="4"/>
        <v>7.36</v>
      </c>
      <c r="S9" s="7">
        <f t="shared" si="5"/>
        <v>14.760000000000002</v>
      </c>
      <c r="T9" s="7">
        <v>20</v>
      </c>
      <c r="U9" s="1">
        <v>4.4800000000000004</v>
      </c>
      <c r="V9" s="1">
        <v>4.62</v>
      </c>
      <c r="W9" s="7">
        <v>0</v>
      </c>
      <c r="X9" s="1">
        <v>0</v>
      </c>
      <c r="Y9" s="19">
        <v>100121.27</v>
      </c>
      <c r="Z9" s="3">
        <v>83928.01</v>
      </c>
      <c r="AA9" s="1">
        <v>254</v>
      </c>
      <c r="AB9" s="1">
        <v>193</v>
      </c>
      <c r="AC9" s="1">
        <v>37</v>
      </c>
      <c r="AD9" s="1">
        <v>288</v>
      </c>
      <c r="AE9" s="1">
        <v>449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149</v>
      </c>
      <c r="AV9" s="1">
        <v>117</v>
      </c>
      <c r="AW9" s="1">
        <v>210</v>
      </c>
      <c r="AX9" s="1">
        <v>158</v>
      </c>
      <c r="AY9" s="1">
        <v>465</v>
      </c>
      <c r="AZ9" s="1">
        <v>34</v>
      </c>
      <c r="BA9" s="1">
        <v>35</v>
      </c>
      <c r="BB9" s="1">
        <v>79</v>
      </c>
      <c r="BC9" s="1">
        <v>71</v>
      </c>
      <c r="BD9" s="1">
        <v>66</v>
      </c>
      <c r="BE9" s="1">
        <v>35</v>
      </c>
      <c r="BF9" s="1">
        <v>26</v>
      </c>
      <c r="BG9" s="1">
        <v>35</v>
      </c>
      <c r="BH9" s="1">
        <v>49</v>
      </c>
      <c r="BI9" s="1">
        <v>111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x14ac:dyDescent="0.2">
      <c r="A10" s="1">
        <v>88135</v>
      </c>
      <c r="B10" s="1" t="s">
        <v>82</v>
      </c>
      <c r="C10" s="1">
        <v>24</v>
      </c>
      <c r="D10" s="1">
        <v>162</v>
      </c>
      <c r="E10" s="1" t="s">
        <v>65</v>
      </c>
      <c r="F10" s="1">
        <v>974</v>
      </c>
      <c r="G10" s="1" t="s">
        <v>70</v>
      </c>
      <c r="H10" s="1">
        <v>76.927599999999998</v>
      </c>
      <c r="I10" s="4">
        <v>1846.2624000000001</v>
      </c>
      <c r="J10" s="2">
        <f t="shared" si="2"/>
        <v>36925.248</v>
      </c>
      <c r="K10" s="5">
        <f t="shared" si="3"/>
        <v>20</v>
      </c>
      <c r="L10" s="5"/>
      <c r="M10" s="1">
        <v>18.25</v>
      </c>
      <c r="N10" s="1">
        <v>20.88</v>
      </c>
      <c r="O10" s="7">
        <v>0</v>
      </c>
      <c r="P10" s="1">
        <v>24.42</v>
      </c>
      <c r="Q10" s="1">
        <v>26</v>
      </c>
      <c r="R10" s="7">
        <f t="shared" si="4"/>
        <v>6.5120000000000005</v>
      </c>
      <c r="S10" s="7">
        <f t="shared" si="5"/>
        <v>19.488</v>
      </c>
      <c r="T10" s="7">
        <v>20</v>
      </c>
      <c r="U10" s="1">
        <v>4.29</v>
      </c>
      <c r="V10" s="1">
        <v>7.04</v>
      </c>
      <c r="W10" s="7">
        <v>0</v>
      </c>
      <c r="X10" s="1">
        <v>0</v>
      </c>
      <c r="Y10" s="19">
        <v>86697.41</v>
      </c>
      <c r="Z10" s="3">
        <v>99544.31</v>
      </c>
      <c r="AA10" s="1">
        <v>141</v>
      </c>
      <c r="AB10" s="1">
        <v>101</v>
      </c>
      <c r="AC10" s="1">
        <v>150</v>
      </c>
      <c r="AD10" s="1">
        <v>193</v>
      </c>
      <c r="AE10" s="1">
        <v>501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153</v>
      </c>
      <c r="AV10" s="1">
        <v>108</v>
      </c>
      <c r="AW10" s="1">
        <v>147</v>
      </c>
      <c r="AX10" s="1">
        <v>141</v>
      </c>
      <c r="AY10" s="1">
        <v>516</v>
      </c>
      <c r="AZ10" s="1">
        <v>36</v>
      </c>
      <c r="BA10" s="1">
        <v>25</v>
      </c>
      <c r="BB10" s="1">
        <v>83</v>
      </c>
      <c r="BC10" s="1">
        <v>60</v>
      </c>
      <c r="BD10" s="1">
        <v>108</v>
      </c>
      <c r="BE10" s="1">
        <v>23</v>
      </c>
      <c r="BF10" s="1">
        <v>17</v>
      </c>
      <c r="BG10" s="1">
        <v>38</v>
      </c>
      <c r="BH10" s="1">
        <v>67</v>
      </c>
      <c r="BI10" s="1">
        <v>169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x14ac:dyDescent="0.2">
      <c r="A11" s="1">
        <v>65112</v>
      </c>
      <c r="B11" s="1" t="s">
        <v>87</v>
      </c>
      <c r="C11" s="1">
        <v>24</v>
      </c>
      <c r="D11" s="1">
        <v>162</v>
      </c>
      <c r="E11" s="1" t="s">
        <v>65</v>
      </c>
      <c r="F11" s="1">
        <v>807</v>
      </c>
      <c r="G11" s="1" t="s">
        <v>67</v>
      </c>
      <c r="H11" s="1">
        <v>63.79</v>
      </c>
      <c r="I11" s="4">
        <v>1530.96</v>
      </c>
      <c r="J11" s="2">
        <f t="shared" si="2"/>
        <v>22964.400000000001</v>
      </c>
      <c r="K11" s="5">
        <f t="shared" si="3"/>
        <v>15</v>
      </c>
      <c r="L11" s="5"/>
      <c r="M11" s="1">
        <v>14.48</v>
      </c>
      <c r="N11" s="1">
        <v>15.54</v>
      </c>
      <c r="O11" s="7">
        <v>0</v>
      </c>
      <c r="P11" s="1">
        <v>27.9</v>
      </c>
      <c r="Q11" s="1">
        <v>24.67</v>
      </c>
      <c r="R11" s="7">
        <f t="shared" si="4"/>
        <v>7.4399999999999995</v>
      </c>
      <c r="S11" s="7">
        <f t="shared" si="5"/>
        <v>17.230000000000004</v>
      </c>
      <c r="T11" s="7">
        <v>15</v>
      </c>
      <c r="U11" s="1">
        <v>8.44</v>
      </c>
      <c r="V11" s="1">
        <v>7.42</v>
      </c>
      <c r="W11" s="7">
        <v>0</v>
      </c>
      <c r="X11" s="1">
        <v>0</v>
      </c>
      <c r="Y11" s="19">
        <v>77791.899999999994</v>
      </c>
      <c r="Z11" s="3">
        <v>72911.97</v>
      </c>
      <c r="AA11" s="1">
        <v>106</v>
      </c>
      <c r="AB11" s="1">
        <v>71</v>
      </c>
      <c r="AC11" s="1">
        <v>121</v>
      </c>
      <c r="AD11" s="1">
        <v>170</v>
      </c>
      <c r="AE11" s="1">
        <v>373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283</v>
      </c>
      <c r="AV11" s="1">
        <v>121</v>
      </c>
      <c r="AW11" s="1">
        <v>129</v>
      </c>
      <c r="AX11" s="1">
        <v>233</v>
      </c>
      <c r="AY11" s="1">
        <v>519</v>
      </c>
      <c r="AZ11" s="1">
        <v>23</v>
      </c>
      <c r="BA11" s="1">
        <v>11</v>
      </c>
      <c r="BB11" s="1">
        <v>35</v>
      </c>
      <c r="BC11" s="1">
        <v>34</v>
      </c>
      <c r="BD11" s="1">
        <v>73</v>
      </c>
      <c r="BE11" s="1">
        <v>71</v>
      </c>
      <c r="BF11" s="1">
        <v>73</v>
      </c>
      <c r="BG11" s="1">
        <v>94</v>
      </c>
      <c r="BH11" s="1">
        <v>2</v>
      </c>
      <c r="BI11" s="1">
        <v>178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x14ac:dyDescent="0.2">
      <c r="A12" s="1">
        <v>88060</v>
      </c>
      <c r="B12" s="1" t="s">
        <v>86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1">
        <v>61.51</v>
      </c>
      <c r="I12" s="4">
        <v>1476.24</v>
      </c>
      <c r="J12" s="2">
        <f t="shared" si="2"/>
        <v>48715.92</v>
      </c>
      <c r="K12" s="5">
        <f t="shared" si="3"/>
        <v>33</v>
      </c>
      <c r="L12" s="5"/>
      <c r="M12" s="1">
        <v>12.52</v>
      </c>
      <c r="N12" s="1">
        <v>-0.88</v>
      </c>
      <c r="O12" s="7">
        <v>20</v>
      </c>
      <c r="P12" s="1">
        <v>30.21</v>
      </c>
      <c r="Q12" s="1">
        <v>29.88</v>
      </c>
      <c r="R12" s="7">
        <f t="shared" si="4"/>
        <v>8.0560000000000009</v>
      </c>
      <c r="S12" s="7">
        <f t="shared" si="5"/>
        <v>21.823999999999998</v>
      </c>
      <c r="T12" s="7">
        <v>10</v>
      </c>
      <c r="U12" s="1">
        <v>8.52</v>
      </c>
      <c r="V12" s="1">
        <v>6.08</v>
      </c>
      <c r="W12" s="7">
        <v>3</v>
      </c>
      <c r="X12" s="1">
        <v>0</v>
      </c>
      <c r="Y12" s="19">
        <v>75657.3</v>
      </c>
      <c r="Z12" s="3">
        <v>51791.42</v>
      </c>
      <c r="AA12" s="1">
        <v>107</v>
      </c>
      <c r="AB12" s="1">
        <v>95</v>
      </c>
      <c r="AC12" s="1">
        <v>80</v>
      </c>
      <c r="AD12" s="1">
        <v>132</v>
      </c>
      <c r="AE12" s="1">
        <v>-21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116</v>
      </c>
      <c r="AV12" s="1">
        <v>118</v>
      </c>
      <c r="AW12" s="1">
        <v>326</v>
      </c>
      <c r="AX12" s="1">
        <v>231</v>
      </c>
      <c r="AY12" s="1">
        <v>622</v>
      </c>
      <c r="AZ12" s="1">
        <v>29</v>
      </c>
      <c r="BA12" s="1">
        <v>29</v>
      </c>
      <c r="BB12" s="1">
        <v>47</v>
      </c>
      <c r="BC12" s="1">
        <v>36</v>
      </c>
      <c r="BD12" s="1">
        <v>95</v>
      </c>
      <c r="BE12" s="1">
        <v>81</v>
      </c>
      <c r="BF12" s="1">
        <v>77</v>
      </c>
      <c r="BG12" s="1">
        <v>40</v>
      </c>
      <c r="BH12" s="1">
        <v>90</v>
      </c>
      <c r="BI12" s="1">
        <v>146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x14ac:dyDescent="0.2">
      <c r="A13" s="1">
        <v>88158</v>
      </c>
      <c r="B13" s="1" t="s">
        <v>85</v>
      </c>
      <c r="C13" s="1">
        <v>24</v>
      </c>
      <c r="D13" s="1">
        <v>162</v>
      </c>
      <c r="E13" s="1" t="s">
        <v>65</v>
      </c>
      <c r="F13" s="1">
        <v>974</v>
      </c>
      <c r="G13" s="1" t="s">
        <v>70</v>
      </c>
      <c r="H13" s="1">
        <v>76.927599999999998</v>
      </c>
      <c r="I13" s="4">
        <v>1846.2624000000001</v>
      </c>
      <c r="J13" s="2">
        <f t="shared" si="2"/>
        <v>18462.624</v>
      </c>
      <c r="K13" s="5">
        <f t="shared" si="3"/>
        <v>10</v>
      </c>
      <c r="L13" s="5"/>
      <c r="M13" s="1">
        <v>14.15</v>
      </c>
      <c r="N13" s="1">
        <v>25.38</v>
      </c>
      <c r="O13" s="7">
        <v>0</v>
      </c>
      <c r="P13" s="1">
        <v>21.35</v>
      </c>
      <c r="Q13" s="1">
        <v>18.75</v>
      </c>
      <c r="R13" s="7">
        <f t="shared" si="4"/>
        <v>5.6933333333333334</v>
      </c>
      <c r="S13" s="7">
        <f t="shared" si="5"/>
        <v>13.056666666666667</v>
      </c>
      <c r="T13" s="7">
        <v>10</v>
      </c>
      <c r="U13" s="1">
        <v>3.73</v>
      </c>
      <c r="V13" s="1">
        <v>8.42</v>
      </c>
      <c r="W13" s="7">
        <v>0</v>
      </c>
      <c r="X13" s="1">
        <v>0</v>
      </c>
      <c r="Y13" s="19">
        <v>72427.34</v>
      </c>
      <c r="Z13" s="3">
        <v>97005.7</v>
      </c>
      <c r="AA13" s="1">
        <v>116</v>
      </c>
      <c r="AB13" s="1">
        <v>87</v>
      </c>
      <c r="AC13" s="1">
        <v>115</v>
      </c>
      <c r="AD13" s="1">
        <v>130</v>
      </c>
      <c r="AE13" s="1">
        <v>609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134</v>
      </c>
      <c r="AV13" s="1">
        <v>90</v>
      </c>
      <c r="AW13" s="1">
        <v>158</v>
      </c>
      <c r="AX13" s="1">
        <v>117</v>
      </c>
      <c r="AY13" s="1">
        <v>359</v>
      </c>
      <c r="AZ13" s="1">
        <v>34</v>
      </c>
      <c r="BA13" s="1">
        <v>26</v>
      </c>
      <c r="BB13" s="1">
        <v>46</v>
      </c>
      <c r="BC13" s="1">
        <v>48</v>
      </c>
      <c r="BD13" s="1">
        <v>91</v>
      </c>
      <c r="BE13" s="1">
        <v>34</v>
      </c>
      <c r="BF13" s="1">
        <v>13</v>
      </c>
      <c r="BG13" s="1">
        <v>26</v>
      </c>
      <c r="BH13" s="1">
        <v>46</v>
      </c>
      <c r="BI13" s="1">
        <v>202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x14ac:dyDescent="0.2">
      <c r="A14" s="1">
        <v>65117</v>
      </c>
      <c r="B14" s="1" t="s">
        <v>90</v>
      </c>
      <c r="C14" s="1">
        <v>24</v>
      </c>
      <c r="D14" s="1">
        <v>162</v>
      </c>
      <c r="E14" s="1" t="s">
        <v>65</v>
      </c>
      <c r="F14" s="1">
        <v>807</v>
      </c>
      <c r="G14" s="1" t="s">
        <v>67</v>
      </c>
      <c r="H14" s="1">
        <v>63.79</v>
      </c>
      <c r="I14" s="4">
        <v>1530.96</v>
      </c>
      <c r="J14" s="2">
        <f t="shared" si="2"/>
        <v>45928.800000000003</v>
      </c>
      <c r="K14" s="5">
        <f t="shared" si="3"/>
        <v>30</v>
      </c>
      <c r="L14" s="5"/>
      <c r="M14" s="1">
        <v>11.73</v>
      </c>
      <c r="N14" s="1">
        <v>-3.04</v>
      </c>
      <c r="O14" s="7">
        <v>20</v>
      </c>
      <c r="P14" s="1">
        <v>16.440000000000001</v>
      </c>
      <c r="Q14" s="1">
        <v>21.25</v>
      </c>
      <c r="R14" s="7">
        <f t="shared" si="4"/>
        <v>4.3840000000000003</v>
      </c>
      <c r="S14" s="7">
        <f t="shared" si="5"/>
        <v>16.866</v>
      </c>
      <c r="T14" s="7">
        <v>0</v>
      </c>
      <c r="U14" s="1">
        <v>10.210000000000001</v>
      </c>
      <c r="V14" s="1">
        <v>2</v>
      </c>
      <c r="W14" s="7">
        <v>10</v>
      </c>
      <c r="X14" s="1">
        <v>0</v>
      </c>
      <c r="Y14" s="19">
        <v>58750.59</v>
      </c>
      <c r="Z14" s="3">
        <v>30938.15</v>
      </c>
      <c r="AA14" s="1">
        <v>72</v>
      </c>
      <c r="AB14" s="1">
        <v>67</v>
      </c>
      <c r="AC14" s="1">
        <v>145</v>
      </c>
      <c r="AD14" s="1">
        <v>62</v>
      </c>
      <c r="AE14" s="1">
        <v>-73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77</v>
      </c>
      <c r="AV14" s="1">
        <v>91</v>
      </c>
      <c r="AW14" s="1">
        <v>144</v>
      </c>
      <c r="AX14" s="1">
        <v>147</v>
      </c>
      <c r="AY14" s="1">
        <v>497</v>
      </c>
      <c r="AZ14" s="1">
        <v>16</v>
      </c>
      <c r="BA14" s="1">
        <v>25</v>
      </c>
      <c r="BB14" s="1">
        <v>18</v>
      </c>
      <c r="BC14" s="1">
        <v>16</v>
      </c>
      <c r="BD14" s="1">
        <v>13</v>
      </c>
      <c r="BE14" s="1">
        <v>71</v>
      </c>
      <c r="BF14" s="1">
        <v>0</v>
      </c>
      <c r="BG14" s="1">
        <v>112</v>
      </c>
      <c r="BH14" s="1">
        <v>124</v>
      </c>
      <c r="BI14" s="1">
        <v>48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x14ac:dyDescent="0.2">
      <c r="A15" s="1">
        <v>6004</v>
      </c>
      <c r="B15" s="1" t="s">
        <v>94</v>
      </c>
      <c r="C15" s="1">
        <v>32</v>
      </c>
      <c r="D15" s="1">
        <v>162</v>
      </c>
      <c r="E15" s="1" t="s">
        <v>65</v>
      </c>
      <c r="F15" s="1">
        <v>558</v>
      </c>
      <c r="G15" s="1" t="s">
        <v>74</v>
      </c>
      <c r="H15" s="1">
        <v>80.55</v>
      </c>
      <c r="I15" s="4">
        <v>2577.6</v>
      </c>
      <c r="J15" s="2">
        <f t="shared" si="2"/>
        <v>25776</v>
      </c>
      <c r="K15" s="5">
        <f t="shared" si="3"/>
        <v>10</v>
      </c>
      <c r="L15" s="5"/>
      <c r="M15" s="1">
        <v>4.91</v>
      </c>
      <c r="N15" s="1">
        <v>0.25</v>
      </c>
      <c r="O15" s="7">
        <v>5</v>
      </c>
      <c r="P15" s="1">
        <v>10.36</v>
      </c>
      <c r="Q15" s="1">
        <v>12.12</v>
      </c>
      <c r="R15" s="7">
        <f t="shared" si="4"/>
        <v>2.7626666666666666</v>
      </c>
      <c r="S15" s="7">
        <f t="shared" si="5"/>
        <v>9.3573333333333331</v>
      </c>
      <c r="T15" s="7">
        <v>5</v>
      </c>
      <c r="U15" s="1">
        <v>3.64</v>
      </c>
      <c r="V15" s="1">
        <v>4.1900000000000004</v>
      </c>
      <c r="W15" s="7">
        <v>0</v>
      </c>
      <c r="X15" s="1">
        <v>0</v>
      </c>
      <c r="Y15" s="19">
        <v>48732.75</v>
      </c>
      <c r="Z15" s="3">
        <v>42691.5</v>
      </c>
      <c r="AA15" s="1">
        <v>44</v>
      </c>
      <c r="AB15" s="1">
        <v>44</v>
      </c>
      <c r="AC15" s="1">
        <v>60</v>
      </c>
      <c r="AD15" s="1">
        <v>62</v>
      </c>
      <c r="AE15" s="1">
        <v>8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98</v>
      </c>
      <c r="AV15" s="1">
        <v>106</v>
      </c>
      <c r="AW15" s="1">
        <v>105</v>
      </c>
      <c r="AX15" s="1">
        <v>4</v>
      </c>
      <c r="AY15" s="1">
        <v>304</v>
      </c>
      <c r="AZ15" s="1">
        <v>27</v>
      </c>
      <c r="BA15" s="1">
        <v>20</v>
      </c>
      <c r="BB15" s="1">
        <v>24</v>
      </c>
      <c r="BC15" s="1">
        <v>25</v>
      </c>
      <c r="BD15" s="1">
        <v>84</v>
      </c>
      <c r="BE15" s="1">
        <v>58</v>
      </c>
      <c r="BF15" s="1">
        <v>0</v>
      </c>
      <c r="BG15" s="1">
        <v>43</v>
      </c>
      <c r="BH15" s="1">
        <v>31</v>
      </c>
      <c r="BI15" s="1">
        <v>134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x14ac:dyDescent="0.2">
      <c r="A16" s="1">
        <v>65123</v>
      </c>
      <c r="B16" s="1" t="s">
        <v>91</v>
      </c>
      <c r="C16" s="1">
        <v>24</v>
      </c>
      <c r="D16" s="1">
        <v>162</v>
      </c>
      <c r="E16" s="1" t="s">
        <v>65</v>
      </c>
      <c r="F16" s="1">
        <v>807</v>
      </c>
      <c r="G16" s="1" t="s">
        <v>67</v>
      </c>
      <c r="H16" s="1">
        <v>69.987499999999997</v>
      </c>
      <c r="I16" s="4">
        <v>1679.7</v>
      </c>
      <c r="J16" s="2">
        <f t="shared" si="2"/>
        <v>0</v>
      </c>
      <c r="K16" s="5">
        <f t="shared" si="3"/>
        <v>0</v>
      </c>
      <c r="L16" s="5"/>
      <c r="M16" s="1">
        <v>8.5</v>
      </c>
      <c r="N16" s="1">
        <v>17.88</v>
      </c>
      <c r="O16" s="7">
        <v>0</v>
      </c>
      <c r="P16" s="1">
        <v>13.73</v>
      </c>
      <c r="Q16" s="26">
        <v>25.58</v>
      </c>
      <c r="R16" s="7">
        <f t="shared" si="4"/>
        <v>3.6613333333333333</v>
      </c>
      <c r="S16" s="7">
        <f t="shared" si="5"/>
        <v>21.918666666666667</v>
      </c>
      <c r="T16" s="7">
        <v>0</v>
      </c>
      <c r="U16" s="1">
        <v>6.5</v>
      </c>
      <c r="V16" s="1">
        <v>12.58</v>
      </c>
      <c r="W16" s="7">
        <v>0</v>
      </c>
      <c r="X16" s="1">
        <v>0</v>
      </c>
      <c r="Y16" s="19">
        <v>48256.38</v>
      </c>
      <c r="Z16" s="3">
        <v>94133.19</v>
      </c>
      <c r="AA16" s="1">
        <v>68</v>
      </c>
      <c r="AB16" s="1">
        <v>40</v>
      </c>
      <c r="AC16" s="1">
        <v>83</v>
      </c>
      <c r="AD16" s="1">
        <v>66</v>
      </c>
      <c r="AE16" s="1">
        <v>429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49</v>
      </c>
      <c r="AV16" s="1">
        <v>125</v>
      </c>
      <c r="AW16" s="1">
        <v>136</v>
      </c>
      <c r="AX16" s="1">
        <v>95</v>
      </c>
      <c r="AY16" s="1">
        <v>550</v>
      </c>
      <c r="AZ16" s="1">
        <v>9</v>
      </c>
      <c r="BA16" s="1">
        <v>9</v>
      </c>
      <c r="BB16" s="1">
        <v>18</v>
      </c>
      <c r="BC16" s="1">
        <v>6</v>
      </c>
      <c r="BD16" s="1">
        <v>64</v>
      </c>
      <c r="BE16" s="1">
        <v>25</v>
      </c>
      <c r="BF16" s="1">
        <v>74</v>
      </c>
      <c r="BG16" s="1">
        <v>94</v>
      </c>
      <c r="BH16" s="1">
        <v>0</v>
      </c>
      <c r="BI16" s="1">
        <v>302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x14ac:dyDescent="0.2">
      <c r="A17" s="1">
        <v>6003</v>
      </c>
      <c r="B17" s="1" t="s">
        <v>101</v>
      </c>
      <c r="C17" s="1">
        <v>32</v>
      </c>
      <c r="D17" s="1">
        <v>162</v>
      </c>
      <c r="E17" s="1" t="s">
        <v>65</v>
      </c>
      <c r="F17" s="1">
        <v>558</v>
      </c>
      <c r="G17" s="1" t="s">
        <v>74</v>
      </c>
      <c r="H17" s="1">
        <v>80.55</v>
      </c>
      <c r="I17" s="4">
        <v>2577.6</v>
      </c>
      <c r="J17" s="2">
        <f t="shared" si="2"/>
        <v>38664</v>
      </c>
      <c r="K17" s="5">
        <f t="shared" si="3"/>
        <v>15</v>
      </c>
      <c r="L17" s="5"/>
      <c r="M17" s="1">
        <v>5.19</v>
      </c>
      <c r="N17" s="1">
        <v>-0.47</v>
      </c>
      <c r="O17" s="7">
        <v>5</v>
      </c>
      <c r="P17" s="1">
        <v>9.66</v>
      </c>
      <c r="Q17" s="1">
        <v>8.94</v>
      </c>
      <c r="R17" s="7">
        <f t="shared" si="4"/>
        <v>2.5760000000000001</v>
      </c>
      <c r="S17" s="7">
        <f t="shared" si="5"/>
        <v>6.363999999999999</v>
      </c>
      <c r="T17" s="7">
        <v>5</v>
      </c>
      <c r="U17" s="1">
        <v>3.64</v>
      </c>
      <c r="V17" s="1">
        <v>1.0900000000000001</v>
      </c>
      <c r="W17" s="7">
        <v>5</v>
      </c>
      <c r="X17" s="1">
        <v>0</v>
      </c>
      <c r="Y17" s="19">
        <v>47645.32</v>
      </c>
      <c r="Z17" s="3">
        <v>24648.3</v>
      </c>
      <c r="AA17" s="1">
        <v>52</v>
      </c>
      <c r="AB17" s="1">
        <v>34</v>
      </c>
      <c r="AC17" s="1">
        <v>70</v>
      </c>
      <c r="AD17" s="1">
        <v>54</v>
      </c>
      <c r="AE17" s="1">
        <v>-15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85</v>
      </c>
      <c r="AV17" s="1">
        <v>51</v>
      </c>
      <c r="AW17" s="1">
        <v>107</v>
      </c>
      <c r="AX17" s="1">
        <v>76</v>
      </c>
      <c r="AY17" s="1">
        <v>237</v>
      </c>
      <c r="AZ17" s="1">
        <v>20</v>
      </c>
      <c r="BA17" s="1">
        <v>17</v>
      </c>
      <c r="BB17" s="1">
        <v>9</v>
      </c>
      <c r="BC17" s="1">
        <v>32</v>
      </c>
      <c r="BD17" s="1">
        <v>49</v>
      </c>
      <c r="BE17" s="1">
        <v>61</v>
      </c>
      <c r="BF17" s="1">
        <v>0</v>
      </c>
      <c r="BG17" s="1">
        <v>42</v>
      </c>
      <c r="BH17" s="1">
        <v>27</v>
      </c>
      <c r="BI17" s="1">
        <v>35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2">
      <c r="A18" s="1">
        <v>65120</v>
      </c>
      <c r="B18" s="1" t="s">
        <v>96</v>
      </c>
      <c r="C18" s="1">
        <v>24</v>
      </c>
      <c r="D18" s="1">
        <v>162</v>
      </c>
      <c r="E18" s="1" t="s">
        <v>65</v>
      </c>
      <c r="F18" s="1">
        <v>807</v>
      </c>
      <c r="G18" s="1" t="s">
        <v>67</v>
      </c>
      <c r="H18" s="1">
        <v>63.79</v>
      </c>
      <c r="I18" s="4">
        <v>1530.96</v>
      </c>
      <c r="J18" s="2">
        <f t="shared" si="2"/>
        <v>15309.6</v>
      </c>
      <c r="K18" s="5">
        <f t="shared" si="3"/>
        <v>10</v>
      </c>
      <c r="L18" s="5"/>
      <c r="M18" s="1">
        <v>7.94</v>
      </c>
      <c r="N18" s="1">
        <v>15.33</v>
      </c>
      <c r="O18" s="7">
        <v>0</v>
      </c>
      <c r="P18" s="1">
        <v>15.58</v>
      </c>
      <c r="Q18" s="1">
        <v>10.210000000000001</v>
      </c>
      <c r="R18" s="7">
        <f t="shared" si="4"/>
        <v>4.1546666666666665</v>
      </c>
      <c r="S18" s="7">
        <f t="shared" si="5"/>
        <v>6.0553333333333343</v>
      </c>
      <c r="T18" s="7">
        <v>10</v>
      </c>
      <c r="U18" s="1">
        <v>6.92</v>
      </c>
      <c r="V18" s="1">
        <v>9.8800000000000008</v>
      </c>
      <c r="W18" s="7">
        <v>0</v>
      </c>
      <c r="X18" s="1">
        <v>0</v>
      </c>
      <c r="Y18" s="19">
        <v>46598.6</v>
      </c>
      <c r="Z18" s="3">
        <v>54221.5</v>
      </c>
      <c r="AA18" s="1">
        <v>68</v>
      </c>
      <c r="AB18" s="1">
        <v>42</v>
      </c>
      <c r="AC18" s="1">
        <v>65</v>
      </c>
      <c r="AD18" s="1">
        <v>73</v>
      </c>
      <c r="AE18" s="1">
        <v>368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124</v>
      </c>
      <c r="AV18" s="1">
        <v>40</v>
      </c>
      <c r="AW18" s="1">
        <v>114</v>
      </c>
      <c r="AX18" s="1">
        <v>142</v>
      </c>
      <c r="AY18" s="1">
        <v>220</v>
      </c>
      <c r="AZ18" s="1">
        <v>11</v>
      </c>
      <c r="BA18" s="1">
        <v>16</v>
      </c>
      <c r="BB18" s="1">
        <v>17</v>
      </c>
      <c r="BC18" s="1">
        <v>18</v>
      </c>
      <c r="BD18" s="1">
        <v>25</v>
      </c>
      <c r="BE18" s="1">
        <v>57</v>
      </c>
      <c r="BF18" s="1">
        <v>53</v>
      </c>
      <c r="BG18" s="1">
        <v>52</v>
      </c>
      <c r="BH18" s="1">
        <v>61</v>
      </c>
      <c r="BI18" s="1">
        <v>237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x14ac:dyDescent="0.2">
      <c r="A19" s="1">
        <v>65113</v>
      </c>
      <c r="B19" s="1" t="s">
        <v>99</v>
      </c>
      <c r="C19" s="1">
        <v>24</v>
      </c>
      <c r="D19" s="1">
        <v>162</v>
      </c>
      <c r="E19" s="1" t="s">
        <v>65</v>
      </c>
      <c r="F19" s="1">
        <v>807</v>
      </c>
      <c r="G19" s="1" t="s">
        <v>67</v>
      </c>
      <c r="H19" s="1">
        <v>63.79</v>
      </c>
      <c r="I19" s="4">
        <v>1530.96</v>
      </c>
      <c r="J19" s="2">
        <f t="shared" si="2"/>
        <v>12247.68</v>
      </c>
      <c r="K19" s="5">
        <f t="shared" si="3"/>
        <v>8</v>
      </c>
      <c r="L19" s="5"/>
      <c r="M19" s="1">
        <v>7.94</v>
      </c>
      <c r="N19" s="1">
        <v>14.12</v>
      </c>
      <c r="O19" s="7">
        <v>0</v>
      </c>
      <c r="P19" s="1">
        <v>14.06</v>
      </c>
      <c r="Q19" s="1">
        <v>12.5</v>
      </c>
      <c r="R19" s="7">
        <f t="shared" si="4"/>
        <v>3.7493333333333334</v>
      </c>
      <c r="S19" s="7">
        <f t="shared" si="5"/>
        <v>8.7506666666666675</v>
      </c>
      <c r="T19" s="7">
        <v>5</v>
      </c>
      <c r="U19" s="1">
        <v>7.5</v>
      </c>
      <c r="V19" s="1">
        <v>5.42</v>
      </c>
      <c r="W19" s="7">
        <v>3</v>
      </c>
      <c r="X19" s="1">
        <v>0</v>
      </c>
      <c r="Y19" s="19">
        <v>45163.32</v>
      </c>
      <c r="Z19" s="3">
        <v>49054.51</v>
      </c>
      <c r="AA19" s="1">
        <v>61</v>
      </c>
      <c r="AB19" s="1">
        <v>27</v>
      </c>
      <c r="AC19" s="1">
        <v>81</v>
      </c>
      <c r="AD19" s="1">
        <v>70</v>
      </c>
      <c r="AE19" s="1">
        <v>339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115</v>
      </c>
      <c r="AV19" s="1">
        <v>40</v>
      </c>
      <c r="AW19" s="1">
        <v>100</v>
      </c>
      <c r="AX19" s="1">
        <v>113</v>
      </c>
      <c r="AY19" s="1">
        <v>227</v>
      </c>
      <c r="AZ19" s="1">
        <v>11</v>
      </c>
      <c r="BA19" s="1">
        <v>12</v>
      </c>
      <c r="BB19" s="1">
        <v>21</v>
      </c>
      <c r="BC19" s="1">
        <v>16</v>
      </c>
      <c r="BD19" s="1">
        <v>73</v>
      </c>
      <c r="BE19" s="1">
        <v>56</v>
      </c>
      <c r="BF19" s="1">
        <v>67</v>
      </c>
      <c r="BG19" s="1">
        <v>53</v>
      </c>
      <c r="BH19" s="1">
        <v>75</v>
      </c>
      <c r="BI19" s="1">
        <v>130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x14ac:dyDescent="0.2">
      <c r="A20" s="1">
        <v>65152</v>
      </c>
      <c r="B20" s="1" t="s">
        <v>105</v>
      </c>
      <c r="C20" s="1">
        <v>24</v>
      </c>
      <c r="D20" s="1">
        <v>162</v>
      </c>
      <c r="E20" s="1" t="s">
        <v>65</v>
      </c>
      <c r="F20" s="1">
        <v>807</v>
      </c>
      <c r="G20" s="1" t="s">
        <v>67</v>
      </c>
      <c r="H20" s="1">
        <v>63.0306</v>
      </c>
      <c r="I20" s="4">
        <v>1512.7344000000001</v>
      </c>
      <c r="J20" s="2">
        <f t="shared" si="2"/>
        <v>9076.4063999999998</v>
      </c>
      <c r="K20" s="5">
        <f t="shared" si="3"/>
        <v>6</v>
      </c>
      <c r="L20" s="5"/>
      <c r="M20" s="1">
        <v>9.77</v>
      </c>
      <c r="N20" s="1">
        <v>8.3800000000000008</v>
      </c>
      <c r="O20" s="7">
        <v>3</v>
      </c>
      <c r="P20" s="1">
        <v>8.15</v>
      </c>
      <c r="Q20" s="1">
        <v>14.08</v>
      </c>
      <c r="R20" s="7">
        <f t="shared" si="4"/>
        <v>2.1733333333333333</v>
      </c>
      <c r="S20" s="7">
        <f t="shared" si="5"/>
        <v>11.906666666666666</v>
      </c>
      <c r="T20" s="7">
        <v>0</v>
      </c>
      <c r="U20" s="1">
        <v>6.73</v>
      </c>
      <c r="V20" s="1">
        <v>4.75</v>
      </c>
      <c r="W20" s="7">
        <v>3</v>
      </c>
      <c r="X20" s="1">
        <v>0</v>
      </c>
      <c r="Y20" s="19">
        <v>37282.6</v>
      </c>
      <c r="Z20" s="3">
        <v>41158.980000000003</v>
      </c>
      <c r="AA20" s="1">
        <v>111</v>
      </c>
      <c r="AB20" s="1">
        <v>70</v>
      </c>
      <c r="AC20" s="1">
        <v>42</v>
      </c>
      <c r="AD20" s="1">
        <v>93</v>
      </c>
      <c r="AE20" s="1">
        <v>201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92</v>
      </c>
      <c r="AV20" s="1">
        <v>38</v>
      </c>
      <c r="AW20" s="1">
        <v>64</v>
      </c>
      <c r="AX20" s="1">
        <v>18</v>
      </c>
      <c r="AY20" s="1">
        <v>296</v>
      </c>
      <c r="AZ20" s="1">
        <v>8</v>
      </c>
      <c r="BA20" s="1">
        <v>7</v>
      </c>
      <c r="BB20" s="1">
        <v>0</v>
      </c>
      <c r="BC20" s="1">
        <v>0</v>
      </c>
      <c r="BD20" s="1">
        <v>42</v>
      </c>
      <c r="BE20" s="1">
        <v>27</v>
      </c>
      <c r="BF20" s="1">
        <v>30</v>
      </c>
      <c r="BG20" s="1">
        <v>89</v>
      </c>
      <c r="BH20" s="1">
        <v>61</v>
      </c>
      <c r="BI20" s="1">
        <v>114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x14ac:dyDescent="0.2">
      <c r="A21" s="1">
        <v>88033</v>
      </c>
      <c r="B21" s="1" t="s">
        <v>89</v>
      </c>
      <c r="C21" s="1">
        <v>40</v>
      </c>
      <c r="D21" s="1">
        <v>162</v>
      </c>
      <c r="E21" s="1" t="s">
        <v>65</v>
      </c>
      <c r="F21" s="1">
        <v>974</v>
      </c>
      <c r="G21" s="1" t="s">
        <v>70</v>
      </c>
      <c r="H21" s="1">
        <v>123.2556</v>
      </c>
      <c r="I21" s="4">
        <v>4930.2240000000002</v>
      </c>
      <c r="J21" s="2">
        <f t="shared" si="2"/>
        <v>0</v>
      </c>
      <c r="K21" s="5">
        <f t="shared" si="3"/>
        <v>0</v>
      </c>
      <c r="L21" s="5"/>
      <c r="M21" s="1">
        <v>2.39</v>
      </c>
      <c r="N21" s="1">
        <v>3.62</v>
      </c>
      <c r="O21" s="7">
        <v>0</v>
      </c>
      <c r="P21" s="1">
        <v>3.5</v>
      </c>
      <c r="Q21" s="1">
        <v>3.9</v>
      </c>
      <c r="R21" s="7">
        <f t="shared" si="4"/>
        <v>0.93333333333333335</v>
      </c>
      <c r="S21" s="7">
        <f t="shared" si="5"/>
        <v>2.9666666666666668</v>
      </c>
      <c r="T21" s="7">
        <v>0</v>
      </c>
      <c r="U21" s="1">
        <v>1.27</v>
      </c>
      <c r="V21" s="1">
        <v>3.45</v>
      </c>
      <c r="W21" s="7">
        <v>0</v>
      </c>
      <c r="X21" s="1">
        <v>0</v>
      </c>
      <c r="Y21" s="19">
        <v>35312.730000000003</v>
      </c>
      <c r="Z21" s="3">
        <v>54109.21</v>
      </c>
      <c r="AA21" s="1">
        <v>54</v>
      </c>
      <c r="AB21" s="1">
        <v>39</v>
      </c>
      <c r="AC21" s="1">
        <v>22</v>
      </c>
      <c r="AD21" s="1">
        <v>0</v>
      </c>
      <c r="AE21" s="1">
        <v>145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52</v>
      </c>
      <c r="AV21" s="1">
        <v>28</v>
      </c>
      <c r="AW21" s="1">
        <v>37</v>
      </c>
      <c r="AX21" s="1">
        <v>53</v>
      </c>
      <c r="AY21" s="1">
        <v>120</v>
      </c>
      <c r="AZ21" s="1">
        <v>3</v>
      </c>
      <c r="BA21" s="1">
        <v>0</v>
      </c>
      <c r="BB21" s="1">
        <v>6</v>
      </c>
      <c r="BC21" s="1">
        <v>3</v>
      </c>
      <c r="BD21" s="1">
        <v>36</v>
      </c>
      <c r="BE21" s="1">
        <v>26</v>
      </c>
      <c r="BF21" s="1">
        <v>50</v>
      </c>
      <c r="BG21" s="1">
        <v>0</v>
      </c>
      <c r="BH21" s="1">
        <v>0</v>
      </c>
      <c r="BI21" s="1">
        <v>138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2">
      <c r="A22" s="1">
        <v>65165</v>
      </c>
      <c r="B22" s="1" t="s">
        <v>108</v>
      </c>
      <c r="C22" s="1">
        <v>24</v>
      </c>
      <c r="D22" s="1">
        <v>162</v>
      </c>
      <c r="E22" s="1" t="s">
        <v>65</v>
      </c>
      <c r="F22" s="1">
        <v>807</v>
      </c>
      <c r="G22" s="1" t="s">
        <v>67</v>
      </c>
      <c r="H22" s="1">
        <v>63.79</v>
      </c>
      <c r="I22" s="4">
        <v>1530.96</v>
      </c>
      <c r="J22" s="2">
        <f t="shared" si="2"/>
        <v>4592.88</v>
      </c>
      <c r="K22" s="5">
        <f t="shared" si="3"/>
        <v>3</v>
      </c>
      <c r="L22" s="5"/>
      <c r="M22" s="1">
        <v>4.9400000000000004</v>
      </c>
      <c r="N22" s="1">
        <v>16.88</v>
      </c>
      <c r="O22" s="7">
        <v>0</v>
      </c>
      <c r="P22" s="1">
        <v>11.35</v>
      </c>
      <c r="Q22" s="1">
        <v>12.58</v>
      </c>
      <c r="R22" s="7">
        <f t="shared" si="4"/>
        <v>3.0266666666666664</v>
      </c>
      <c r="S22" s="7">
        <f t="shared" si="5"/>
        <v>9.5533333333333346</v>
      </c>
      <c r="T22" s="7">
        <v>0</v>
      </c>
      <c r="U22" s="1">
        <v>5.0199999999999996</v>
      </c>
      <c r="V22" s="1">
        <v>1.71</v>
      </c>
      <c r="W22" s="7">
        <v>3</v>
      </c>
      <c r="X22" s="1">
        <v>0</v>
      </c>
      <c r="Y22" s="19">
        <v>32628.58</v>
      </c>
      <c r="Z22" s="3">
        <v>47714.92</v>
      </c>
      <c r="AA22" s="1">
        <v>18</v>
      </c>
      <c r="AB22" s="1">
        <v>21</v>
      </c>
      <c r="AC22" s="1">
        <v>83</v>
      </c>
      <c r="AD22" s="1">
        <v>14</v>
      </c>
      <c r="AE22" s="1">
        <v>405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68</v>
      </c>
      <c r="AV22" s="1">
        <v>43</v>
      </c>
      <c r="AW22" s="1">
        <v>92</v>
      </c>
      <c r="AX22" s="1">
        <v>111</v>
      </c>
      <c r="AY22" s="1">
        <v>210</v>
      </c>
      <c r="AZ22" s="1">
        <v>9</v>
      </c>
      <c r="BA22" s="1">
        <v>9</v>
      </c>
      <c r="BB22" s="1">
        <v>14</v>
      </c>
      <c r="BC22" s="1">
        <v>16</v>
      </c>
      <c r="BD22" s="1">
        <v>92</v>
      </c>
      <c r="BE22" s="1">
        <v>37</v>
      </c>
      <c r="BF22" s="1">
        <v>42</v>
      </c>
      <c r="BG22" s="1">
        <v>49</v>
      </c>
      <c r="BH22" s="1">
        <v>27</v>
      </c>
      <c r="BI22" s="1">
        <v>41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x14ac:dyDescent="0.2">
      <c r="A23" s="1">
        <v>88161</v>
      </c>
      <c r="B23" s="1" t="s">
        <v>109</v>
      </c>
      <c r="C23" s="1">
        <v>24</v>
      </c>
      <c r="D23" s="1">
        <v>162</v>
      </c>
      <c r="E23" s="1" t="s">
        <v>65</v>
      </c>
      <c r="F23" s="1">
        <v>807</v>
      </c>
      <c r="G23" s="1" t="s">
        <v>67</v>
      </c>
      <c r="H23" s="1">
        <v>61.51</v>
      </c>
      <c r="I23" s="4">
        <v>1476.24</v>
      </c>
      <c r="J23" s="2">
        <f t="shared" si="2"/>
        <v>0</v>
      </c>
      <c r="K23" s="5">
        <f t="shared" si="3"/>
        <v>0</v>
      </c>
      <c r="L23" s="5"/>
      <c r="M23" s="1">
        <v>6.69</v>
      </c>
      <c r="N23" s="1">
        <v>8.0399999999999991</v>
      </c>
      <c r="O23" s="7">
        <v>0</v>
      </c>
      <c r="P23" s="1">
        <v>10.96</v>
      </c>
      <c r="Q23" s="1">
        <v>15.33</v>
      </c>
      <c r="R23" s="7">
        <f t="shared" si="4"/>
        <v>2.9226666666666667</v>
      </c>
      <c r="S23" s="7">
        <f t="shared" si="5"/>
        <v>12.407333333333334</v>
      </c>
      <c r="T23" s="7">
        <v>0</v>
      </c>
      <c r="U23" s="1">
        <v>4.38</v>
      </c>
      <c r="V23" s="1">
        <v>3.71</v>
      </c>
      <c r="W23" s="7">
        <v>0</v>
      </c>
      <c r="X23" s="1">
        <v>0</v>
      </c>
      <c r="Y23" s="19">
        <v>32508.04</v>
      </c>
      <c r="Z23" s="3">
        <v>39981.5</v>
      </c>
      <c r="AA23" s="1">
        <v>64</v>
      </c>
      <c r="AB23" s="1">
        <v>32</v>
      </c>
      <c r="AC23" s="1">
        <v>47</v>
      </c>
      <c r="AD23" s="1">
        <v>67</v>
      </c>
      <c r="AE23" s="1">
        <v>193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66</v>
      </c>
      <c r="AV23" s="1">
        <v>43</v>
      </c>
      <c r="AW23" s="1">
        <v>76</v>
      </c>
      <c r="AX23" s="1">
        <v>126</v>
      </c>
      <c r="AY23" s="1">
        <v>267</v>
      </c>
      <c r="AZ23" s="1">
        <v>7</v>
      </c>
      <c r="BA23" s="1">
        <v>8</v>
      </c>
      <c r="BB23" s="1">
        <v>16</v>
      </c>
      <c r="BC23" s="1">
        <v>19</v>
      </c>
      <c r="BD23" s="1">
        <v>101</v>
      </c>
      <c r="BE23" s="1">
        <v>58</v>
      </c>
      <c r="BF23" s="1">
        <v>26</v>
      </c>
      <c r="BG23" s="1">
        <v>10</v>
      </c>
      <c r="BH23" s="1">
        <v>48</v>
      </c>
      <c r="BI23" s="1">
        <v>89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x14ac:dyDescent="0.2">
      <c r="A24" s="1">
        <v>65100</v>
      </c>
      <c r="B24" s="1" t="s">
        <v>104</v>
      </c>
      <c r="C24" s="1">
        <v>24</v>
      </c>
      <c r="D24" s="1">
        <v>162</v>
      </c>
      <c r="E24" s="1" t="s">
        <v>65</v>
      </c>
      <c r="F24" s="1">
        <v>807</v>
      </c>
      <c r="G24" s="1" t="s">
        <v>67</v>
      </c>
      <c r="H24" s="1">
        <v>80.936199999999999</v>
      </c>
      <c r="I24" s="4">
        <v>1942.4688000000001</v>
      </c>
      <c r="J24" s="2">
        <f t="shared" si="2"/>
        <v>13597.2816</v>
      </c>
      <c r="K24" s="5">
        <f t="shared" si="3"/>
        <v>7</v>
      </c>
      <c r="L24" s="5"/>
      <c r="M24" s="1">
        <v>3.73</v>
      </c>
      <c r="N24" s="1">
        <v>-2</v>
      </c>
      <c r="O24" s="7">
        <v>5</v>
      </c>
      <c r="P24" s="1">
        <v>6.08</v>
      </c>
      <c r="Q24" s="1">
        <v>6.75</v>
      </c>
      <c r="R24" s="7">
        <f t="shared" si="4"/>
        <v>1.6213333333333333</v>
      </c>
      <c r="S24" s="7">
        <f t="shared" si="5"/>
        <v>5.1286666666666667</v>
      </c>
      <c r="T24" s="7">
        <v>0</v>
      </c>
      <c r="U24" s="1">
        <v>5.42</v>
      </c>
      <c r="V24" s="1">
        <v>3.92</v>
      </c>
      <c r="W24" s="7">
        <v>2</v>
      </c>
      <c r="X24" s="1">
        <v>0</v>
      </c>
      <c r="Y24" s="19">
        <v>29582.18</v>
      </c>
      <c r="Z24" s="3">
        <v>16834.73</v>
      </c>
      <c r="AA24" s="1">
        <v>0</v>
      </c>
      <c r="AB24" s="1">
        <v>24</v>
      </c>
      <c r="AC24" s="1">
        <v>12</v>
      </c>
      <c r="AD24" s="1">
        <v>131</v>
      </c>
      <c r="AE24" s="1">
        <v>-48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47</v>
      </c>
      <c r="AV24" s="1">
        <v>44</v>
      </c>
      <c r="AW24" s="1">
        <v>25</v>
      </c>
      <c r="AX24" s="1">
        <v>78</v>
      </c>
      <c r="AY24" s="1">
        <v>90</v>
      </c>
      <c r="AZ24" s="1">
        <v>6</v>
      </c>
      <c r="BA24" s="1">
        <v>4</v>
      </c>
      <c r="BB24" s="1">
        <v>0</v>
      </c>
      <c r="BC24" s="1">
        <v>10</v>
      </c>
      <c r="BD24" s="1">
        <v>72</v>
      </c>
      <c r="BE24" s="1">
        <v>69</v>
      </c>
      <c r="BF24" s="1">
        <v>36</v>
      </c>
      <c r="BG24" s="1">
        <v>0</v>
      </c>
      <c r="BH24" s="1">
        <v>86</v>
      </c>
      <c r="BI24" s="1">
        <v>94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x14ac:dyDescent="0.2">
      <c r="A25" s="1">
        <v>65126</v>
      </c>
      <c r="B25" s="1" t="s">
        <v>111</v>
      </c>
      <c r="C25" s="1">
        <v>24</v>
      </c>
      <c r="D25" s="1">
        <v>162</v>
      </c>
      <c r="E25" s="1" t="s">
        <v>65</v>
      </c>
      <c r="F25" s="1">
        <v>807</v>
      </c>
      <c r="G25" s="1" t="s">
        <v>67</v>
      </c>
      <c r="H25" s="1">
        <v>80.936199999999999</v>
      </c>
      <c r="I25" s="4">
        <v>1942.4688000000001</v>
      </c>
      <c r="J25" s="2">
        <f t="shared" si="2"/>
        <v>15539.750400000001</v>
      </c>
      <c r="K25" s="5">
        <f t="shared" si="3"/>
        <v>8</v>
      </c>
      <c r="L25" s="5"/>
      <c r="M25" s="1">
        <v>4.2300000000000004</v>
      </c>
      <c r="N25" s="1">
        <v>3.33</v>
      </c>
      <c r="O25" s="7">
        <v>0</v>
      </c>
      <c r="P25" s="1">
        <v>5.65</v>
      </c>
      <c r="Q25" s="1">
        <v>3.67</v>
      </c>
      <c r="R25" s="7">
        <f t="shared" si="4"/>
        <v>1.5066666666666668</v>
      </c>
      <c r="S25" s="7">
        <f t="shared" si="5"/>
        <v>2.1633333333333331</v>
      </c>
      <c r="T25" s="7">
        <v>5</v>
      </c>
      <c r="U25" s="1">
        <v>3.6</v>
      </c>
      <c r="V25" s="1">
        <v>0.79</v>
      </c>
      <c r="W25" s="7">
        <v>3</v>
      </c>
      <c r="X25" s="1">
        <v>0</v>
      </c>
      <c r="Y25" s="19">
        <v>26182.86</v>
      </c>
      <c r="Z25" s="3">
        <v>15135.07</v>
      </c>
      <c r="AA25" s="1">
        <v>52</v>
      </c>
      <c r="AB25" s="1">
        <v>59</v>
      </c>
      <c r="AC25" s="1">
        <v>0</v>
      </c>
      <c r="AD25" s="1">
        <v>40</v>
      </c>
      <c r="AE25" s="1">
        <v>80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36</v>
      </c>
      <c r="AV25" s="1">
        <v>24</v>
      </c>
      <c r="AW25" s="1">
        <v>16</v>
      </c>
      <c r="AX25" s="1">
        <v>123</v>
      </c>
      <c r="AY25" s="1">
        <v>41</v>
      </c>
      <c r="AZ25" s="1">
        <v>2</v>
      </c>
      <c r="BA25" s="1">
        <v>4</v>
      </c>
      <c r="BB25" s="1">
        <v>0</v>
      </c>
      <c r="BC25" s="1">
        <v>12</v>
      </c>
      <c r="BD25" s="1">
        <v>47</v>
      </c>
      <c r="BE25" s="1">
        <v>53</v>
      </c>
      <c r="BF25" s="1">
        <v>7</v>
      </c>
      <c r="BG25" s="1">
        <v>0</v>
      </c>
      <c r="BH25" s="1">
        <v>60</v>
      </c>
      <c r="BI25" s="1">
        <v>19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x14ac:dyDescent="0.2">
      <c r="A26" s="1">
        <v>6027</v>
      </c>
      <c r="B26" s="1" t="s">
        <v>117</v>
      </c>
      <c r="C26" s="1">
        <v>10</v>
      </c>
      <c r="D26" s="1">
        <v>162</v>
      </c>
      <c r="E26" s="1" t="s">
        <v>65</v>
      </c>
      <c r="F26" s="1">
        <v>162</v>
      </c>
      <c r="G26" s="1" t="s">
        <v>84</v>
      </c>
      <c r="H26" s="1">
        <v>205.4975</v>
      </c>
      <c r="I26" s="4">
        <v>2054.9749999999999</v>
      </c>
      <c r="J26" s="2">
        <f t="shared" si="2"/>
        <v>0</v>
      </c>
      <c r="K26" s="5">
        <f t="shared" si="3"/>
        <v>0</v>
      </c>
      <c r="L26" s="5"/>
      <c r="M26" s="1">
        <v>1.9</v>
      </c>
      <c r="N26" s="1">
        <v>0</v>
      </c>
      <c r="O26" s="7">
        <v>0</v>
      </c>
      <c r="P26" s="1">
        <v>8.75</v>
      </c>
      <c r="Q26" s="1">
        <v>0</v>
      </c>
      <c r="R26" s="7">
        <f t="shared" si="4"/>
        <v>2.3333333333333335</v>
      </c>
      <c r="S26" s="7">
        <f t="shared" si="5"/>
        <v>-2.3333333333333335</v>
      </c>
      <c r="T26" s="7">
        <v>0</v>
      </c>
      <c r="U26" s="1">
        <v>0.5</v>
      </c>
      <c r="V26" s="1">
        <v>0</v>
      </c>
      <c r="W26" s="7">
        <v>0</v>
      </c>
      <c r="X26" s="1">
        <v>0</v>
      </c>
      <c r="Y26" s="19">
        <v>22912.97</v>
      </c>
      <c r="Z26" s="3">
        <v>0</v>
      </c>
      <c r="AA26" s="1">
        <v>0</v>
      </c>
      <c r="AB26" s="1">
        <v>0</v>
      </c>
      <c r="AC26" s="1">
        <v>19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72</v>
      </c>
      <c r="AX26" s="1">
        <v>0</v>
      </c>
      <c r="AY26" s="1">
        <v>0</v>
      </c>
      <c r="AZ26" s="1">
        <v>0</v>
      </c>
      <c r="BA26" s="1">
        <v>0</v>
      </c>
      <c r="BB26" s="1">
        <v>11</v>
      </c>
      <c r="BC26" s="1">
        <v>9</v>
      </c>
      <c r="BD26" s="1">
        <v>0</v>
      </c>
      <c r="BE26" s="1">
        <v>0</v>
      </c>
      <c r="BF26" s="1">
        <v>0</v>
      </c>
      <c r="BG26" s="1">
        <v>5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2">
      <c r="A27" s="1">
        <v>6020</v>
      </c>
      <c r="B27" s="1" t="s">
        <v>116</v>
      </c>
      <c r="C27" s="1">
        <v>24</v>
      </c>
      <c r="D27" s="1">
        <v>162</v>
      </c>
      <c r="E27" s="1" t="s">
        <v>65</v>
      </c>
      <c r="F27" s="1">
        <v>974</v>
      </c>
      <c r="G27" s="1" t="s">
        <v>70</v>
      </c>
      <c r="H27" s="1">
        <v>107.6336</v>
      </c>
      <c r="I27" s="4">
        <v>2583.2064</v>
      </c>
      <c r="J27" s="2">
        <f t="shared" si="2"/>
        <v>0</v>
      </c>
      <c r="K27" s="5">
        <f t="shared" si="3"/>
        <v>0</v>
      </c>
      <c r="L27" s="5"/>
      <c r="M27" s="1">
        <v>1.08</v>
      </c>
      <c r="N27" s="1">
        <v>4.12</v>
      </c>
      <c r="O27" s="7">
        <v>0</v>
      </c>
      <c r="P27" s="1">
        <v>5.5</v>
      </c>
      <c r="Q27" s="1">
        <v>5.75</v>
      </c>
      <c r="R27" s="7">
        <f t="shared" si="4"/>
        <v>1.4666666666666666</v>
      </c>
      <c r="S27" s="7">
        <f t="shared" si="5"/>
        <v>4.2833333333333332</v>
      </c>
      <c r="T27" s="7">
        <v>0</v>
      </c>
      <c r="U27" s="1">
        <v>1.88</v>
      </c>
      <c r="V27" s="1">
        <v>2.33</v>
      </c>
      <c r="W27" s="7">
        <v>0</v>
      </c>
      <c r="X27" s="1">
        <v>0</v>
      </c>
      <c r="Y27" s="19">
        <v>21849.62</v>
      </c>
      <c r="Z27" s="3">
        <v>31536.639999999999</v>
      </c>
      <c r="AA27" s="1">
        <v>10</v>
      </c>
      <c r="AB27" s="1">
        <v>0</v>
      </c>
      <c r="AC27" s="1">
        <v>13</v>
      </c>
      <c r="AD27" s="1">
        <v>6</v>
      </c>
      <c r="AE27" s="1">
        <v>99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40</v>
      </c>
      <c r="AV27" s="1">
        <v>43</v>
      </c>
      <c r="AW27" s="1">
        <v>40</v>
      </c>
      <c r="AX27" s="1">
        <v>33</v>
      </c>
      <c r="AY27" s="1">
        <v>123</v>
      </c>
      <c r="AZ27" s="1">
        <v>9</v>
      </c>
      <c r="BA27" s="1">
        <v>0</v>
      </c>
      <c r="BB27" s="1">
        <v>4</v>
      </c>
      <c r="BC27" s="1">
        <v>2</v>
      </c>
      <c r="BD27" s="1">
        <v>15</v>
      </c>
      <c r="BE27" s="1">
        <v>14</v>
      </c>
      <c r="BF27" s="1">
        <v>17</v>
      </c>
      <c r="BG27" s="1">
        <v>17</v>
      </c>
      <c r="BH27" s="1">
        <v>11</v>
      </c>
      <c r="BI27" s="1">
        <v>56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x14ac:dyDescent="0.2">
      <c r="A28" s="1">
        <v>6015</v>
      </c>
      <c r="B28" s="1" t="s">
        <v>121</v>
      </c>
      <c r="C28" s="1">
        <v>18</v>
      </c>
      <c r="D28" s="1">
        <v>162</v>
      </c>
      <c r="E28" s="1" t="s">
        <v>65</v>
      </c>
      <c r="F28" s="1">
        <v>558</v>
      </c>
      <c r="G28" s="1" t="s">
        <v>74</v>
      </c>
      <c r="H28" s="1">
        <v>96.61</v>
      </c>
      <c r="I28" s="4">
        <v>1738.98</v>
      </c>
      <c r="J28" s="2">
        <f t="shared" si="2"/>
        <v>0</v>
      </c>
      <c r="K28" s="5">
        <f t="shared" si="3"/>
        <v>0</v>
      </c>
      <c r="L28" s="5"/>
      <c r="M28" s="1">
        <v>1.58</v>
      </c>
      <c r="N28" s="1">
        <v>2.2200000000000002</v>
      </c>
      <c r="O28" s="7">
        <v>0</v>
      </c>
      <c r="P28" s="1">
        <v>9.39</v>
      </c>
      <c r="Q28" s="1">
        <v>9.33</v>
      </c>
      <c r="R28" s="7">
        <f t="shared" si="4"/>
        <v>2.504</v>
      </c>
      <c r="S28" s="7">
        <f t="shared" si="5"/>
        <v>6.8260000000000005</v>
      </c>
      <c r="T28" s="7">
        <v>0</v>
      </c>
      <c r="U28" s="1">
        <v>0.22</v>
      </c>
      <c r="V28" s="1">
        <v>2</v>
      </c>
      <c r="W28" s="7">
        <v>0</v>
      </c>
      <c r="X28" s="1">
        <v>0</v>
      </c>
      <c r="Y28" s="19">
        <v>19466.919999999998</v>
      </c>
      <c r="Z28" s="3">
        <v>23572.84</v>
      </c>
      <c r="AA28" s="1">
        <v>7</v>
      </c>
      <c r="AB28" s="1">
        <v>0</v>
      </c>
      <c r="AC28" s="1">
        <v>17</v>
      </c>
      <c r="AD28" s="1">
        <v>9</v>
      </c>
      <c r="AE28" s="1">
        <v>40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41</v>
      </c>
      <c r="AV28" s="1">
        <v>44</v>
      </c>
      <c r="AW28" s="1">
        <v>70</v>
      </c>
      <c r="AX28" s="1">
        <v>45</v>
      </c>
      <c r="AY28" s="1">
        <v>130</v>
      </c>
      <c r="AZ28" s="1">
        <v>1</v>
      </c>
      <c r="BA28" s="1">
        <v>6</v>
      </c>
      <c r="BB28" s="1">
        <v>6</v>
      </c>
      <c r="BC28" s="1">
        <v>7</v>
      </c>
      <c r="BD28" s="1">
        <v>38</v>
      </c>
      <c r="BE28" s="1">
        <v>2</v>
      </c>
      <c r="BF28" s="1">
        <v>4</v>
      </c>
      <c r="BG28" s="1">
        <v>0</v>
      </c>
      <c r="BH28" s="1">
        <v>0</v>
      </c>
      <c r="BI28" s="1">
        <v>36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x14ac:dyDescent="0.2">
      <c r="A29" s="1">
        <v>88031</v>
      </c>
      <c r="B29" s="1" t="s">
        <v>123</v>
      </c>
      <c r="C29" s="1">
        <v>40</v>
      </c>
      <c r="D29" s="1">
        <v>162</v>
      </c>
      <c r="E29" s="1" t="s">
        <v>65</v>
      </c>
      <c r="F29" s="1">
        <v>974</v>
      </c>
      <c r="G29" s="1" t="s">
        <v>70</v>
      </c>
      <c r="H29" s="1">
        <v>123.2556</v>
      </c>
      <c r="I29" s="4">
        <v>4930.2240000000002</v>
      </c>
      <c r="J29" s="2">
        <f t="shared" si="2"/>
        <v>0</v>
      </c>
      <c r="K29" s="5">
        <f t="shared" si="3"/>
        <v>0</v>
      </c>
      <c r="L29" s="5"/>
      <c r="M29" s="1">
        <v>1.58</v>
      </c>
      <c r="N29" s="1">
        <v>0.92</v>
      </c>
      <c r="O29" s="7">
        <v>0</v>
      </c>
      <c r="P29" s="1">
        <v>1.25</v>
      </c>
      <c r="Q29" s="1">
        <v>3.42</v>
      </c>
      <c r="R29" s="7">
        <f t="shared" si="4"/>
        <v>0.33333333333333331</v>
      </c>
      <c r="S29" s="7">
        <f t="shared" si="5"/>
        <v>3.0866666666666664</v>
      </c>
      <c r="T29" s="7">
        <v>0</v>
      </c>
      <c r="U29" s="1">
        <v>0.86</v>
      </c>
      <c r="V29" s="1">
        <v>0.88</v>
      </c>
      <c r="W29" s="7">
        <v>0</v>
      </c>
      <c r="X29" s="1">
        <v>0</v>
      </c>
      <c r="Y29" s="19">
        <v>18180.2</v>
      </c>
      <c r="Z29" s="3">
        <v>25760.42</v>
      </c>
      <c r="AA29" s="1">
        <v>48</v>
      </c>
      <c r="AB29" s="1">
        <v>30</v>
      </c>
      <c r="AC29" s="1">
        <v>0</v>
      </c>
      <c r="AD29" s="1">
        <v>0</v>
      </c>
      <c r="AE29" s="1">
        <v>37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35</v>
      </c>
      <c r="AV29" s="1">
        <v>25</v>
      </c>
      <c r="AW29" s="1">
        <v>0</v>
      </c>
      <c r="AX29" s="1">
        <v>0</v>
      </c>
      <c r="AY29" s="1">
        <v>60</v>
      </c>
      <c r="AZ29" s="1">
        <v>2</v>
      </c>
      <c r="BA29" s="1">
        <v>1</v>
      </c>
      <c r="BB29" s="1">
        <v>0</v>
      </c>
      <c r="BC29" s="1">
        <v>0</v>
      </c>
      <c r="BD29" s="1">
        <v>77</v>
      </c>
      <c r="BE29" s="1">
        <v>26</v>
      </c>
      <c r="BF29" s="1">
        <v>17</v>
      </c>
      <c r="BG29" s="1">
        <v>0</v>
      </c>
      <c r="BH29" s="1">
        <v>0</v>
      </c>
      <c r="BI29" s="1">
        <v>35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2">
      <c r="A30" s="1">
        <v>96183</v>
      </c>
      <c r="B30" s="1" t="s">
        <v>119</v>
      </c>
      <c r="C30" s="1">
        <v>20</v>
      </c>
      <c r="D30" s="1">
        <v>162</v>
      </c>
      <c r="E30" s="1" t="s">
        <v>65</v>
      </c>
      <c r="F30" s="1">
        <v>807</v>
      </c>
      <c r="G30" s="1" t="s">
        <v>67</v>
      </c>
      <c r="H30" s="1">
        <v>73.948700000000002</v>
      </c>
      <c r="I30" s="4">
        <v>1478.9739999999999</v>
      </c>
      <c r="J30" s="2">
        <f t="shared" si="2"/>
        <v>0</v>
      </c>
      <c r="K30" s="5">
        <f t="shared" si="3"/>
        <v>0</v>
      </c>
      <c r="L30" s="5"/>
      <c r="M30" s="1">
        <v>2.6</v>
      </c>
      <c r="N30" s="1">
        <v>1.9</v>
      </c>
      <c r="O30" s="7">
        <v>0</v>
      </c>
      <c r="P30" s="1">
        <v>7.55</v>
      </c>
      <c r="Q30" s="1">
        <v>7.5</v>
      </c>
      <c r="R30" s="7">
        <f t="shared" si="4"/>
        <v>2.0133333333333332</v>
      </c>
      <c r="S30" s="7">
        <f t="shared" si="5"/>
        <v>5.4866666666666664</v>
      </c>
      <c r="T30" s="7">
        <v>0</v>
      </c>
      <c r="U30" s="1">
        <v>1.23</v>
      </c>
      <c r="V30" s="1">
        <v>2.1</v>
      </c>
      <c r="W30" s="7">
        <v>0</v>
      </c>
      <c r="X30" s="1">
        <v>0</v>
      </c>
      <c r="Y30" s="19">
        <v>16823.330000000002</v>
      </c>
      <c r="Z30" s="3">
        <v>17008.2</v>
      </c>
      <c r="AA30" s="1">
        <v>14</v>
      </c>
      <c r="AB30" s="1">
        <v>12</v>
      </c>
      <c r="AC30" s="1">
        <v>22</v>
      </c>
      <c r="AD30" s="1">
        <v>20</v>
      </c>
      <c r="AE30" s="1">
        <v>38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40</v>
      </c>
      <c r="AV30" s="1">
        <v>30</v>
      </c>
      <c r="AW30" s="1">
        <v>45</v>
      </c>
      <c r="AX30" s="1">
        <v>70</v>
      </c>
      <c r="AY30" s="1">
        <v>107</v>
      </c>
      <c r="AZ30" s="1">
        <v>4</v>
      </c>
      <c r="BA30" s="1">
        <v>9</v>
      </c>
      <c r="BB30" s="1">
        <v>4</v>
      </c>
      <c r="BC30" s="1">
        <v>7</v>
      </c>
      <c r="BD30" s="1">
        <v>43</v>
      </c>
      <c r="BE30" s="1">
        <v>18</v>
      </c>
      <c r="BF30" s="1">
        <v>0</v>
      </c>
      <c r="BG30" s="1">
        <v>0</v>
      </c>
      <c r="BH30" s="1">
        <v>13</v>
      </c>
      <c r="BI30" s="1">
        <v>42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x14ac:dyDescent="0.2">
      <c r="A31" s="1">
        <v>6021</v>
      </c>
      <c r="B31" s="1" t="s">
        <v>122</v>
      </c>
      <c r="C31" s="1">
        <v>24</v>
      </c>
      <c r="D31" s="1">
        <v>162</v>
      </c>
      <c r="E31" s="1" t="s">
        <v>65</v>
      </c>
      <c r="F31" s="1">
        <v>974</v>
      </c>
      <c r="G31" s="1" t="s">
        <v>70</v>
      </c>
      <c r="H31" s="1">
        <v>107.6336</v>
      </c>
      <c r="I31" s="4">
        <v>2583.2064</v>
      </c>
      <c r="J31" s="2">
        <f t="shared" si="2"/>
        <v>0</v>
      </c>
      <c r="K31" s="5">
        <f t="shared" si="3"/>
        <v>0</v>
      </c>
      <c r="L31" s="5"/>
      <c r="M31" s="1">
        <v>1.19</v>
      </c>
      <c r="N31" s="1">
        <v>3.46</v>
      </c>
      <c r="O31" s="7">
        <v>0</v>
      </c>
      <c r="P31" s="1">
        <v>3.25</v>
      </c>
      <c r="Q31" s="1">
        <v>5.46</v>
      </c>
      <c r="R31" s="7">
        <f t="shared" si="4"/>
        <v>0.8666666666666667</v>
      </c>
      <c r="S31" s="7">
        <f t="shared" si="5"/>
        <v>4.5933333333333337</v>
      </c>
      <c r="T31" s="7">
        <v>0</v>
      </c>
      <c r="U31" s="1">
        <v>1.69</v>
      </c>
      <c r="V31" s="1">
        <v>3</v>
      </c>
      <c r="W31" s="7">
        <v>0</v>
      </c>
      <c r="X31" s="1">
        <v>0</v>
      </c>
      <c r="Y31" s="19">
        <v>15822.14</v>
      </c>
      <c r="Z31" s="3">
        <v>30783.21</v>
      </c>
      <c r="AA31" s="1">
        <v>9</v>
      </c>
      <c r="AB31" s="1">
        <v>11</v>
      </c>
      <c r="AC31" s="1">
        <v>11</v>
      </c>
      <c r="AD31" s="1">
        <v>6</v>
      </c>
      <c r="AE31" s="1">
        <v>83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6</v>
      </c>
      <c r="AV31" s="1">
        <v>22</v>
      </c>
      <c r="AW31" s="1">
        <v>36</v>
      </c>
      <c r="AX31" s="1">
        <v>24</v>
      </c>
      <c r="AY31" s="1">
        <v>116</v>
      </c>
      <c r="AZ31" s="1">
        <v>4</v>
      </c>
      <c r="BA31" s="1">
        <v>1</v>
      </c>
      <c r="BB31" s="1">
        <v>5</v>
      </c>
      <c r="BC31" s="1">
        <v>7</v>
      </c>
      <c r="BD31" s="1">
        <v>15</v>
      </c>
      <c r="BE31" s="1">
        <v>6</v>
      </c>
      <c r="BF31" s="1">
        <v>16</v>
      </c>
      <c r="BG31" s="1">
        <v>20</v>
      </c>
      <c r="BH31" s="1">
        <v>13</v>
      </c>
      <c r="BI31" s="1">
        <v>72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x14ac:dyDescent="0.2">
      <c r="A32" s="1">
        <v>65890</v>
      </c>
      <c r="B32" s="1" t="s">
        <v>129</v>
      </c>
      <c r="C32" s="1">
        <v>24</v>
      </c>
      <c r="D32" s="1">
        <v>162</v>
      </c>
      <c r="E32" s="1" t="s">
        <v>65</v>
      </c>
      <c r="F32" s="1">
        <v>807</v>
      </c>
      <c r="G32" s="1" t="s">
        <v>67</v>
      </c>
      <c r="H32" s="1">
        <v>63.79</v>
      </c>
      <c r="I32" s="4">
        <v>1530.96</v>
      </c>
      <c r="J32" s="2">
        <f t="shared" si="2"/>
        <v>3061.92</v>
      </c>
      <c r="K32" s="5">
        <f t="shared" si="3"/>
        <v>2</v>
      </c>
      <c r="L32" s="5"/>
      <c r="M32" s="1">
        <v>1.71</v>
      </c>
      <c r="N32" s="1">
        <v>3</v>
      </c>
      <c r="O32" s="7">
        <v>0</v>
      </c>
      <c r="P32" s="1">
        <v>7.52</v>
      </c>
      <c r="Q32" s="1">
        <v>6.71</v>
      </c>
      <c r="R32" s="7">
        <f t="shared" si="4"/>
        <v>2.0053333333333332</v>
      </c>
      <c r="S32" s="7">
        <f t="shared" si="5"/>
        <v>4.7046666666666663</v>
      </c>
      <c r="T32" s="7">
        <v>0</v>
      </c>
      <c r="U32" s="1">
        <v>0.9</v>
      </c>
      <c r="V32" s="1">
        <v>0.28999999999999998</v>
      </c>
      <c r="W32" s="7">
        <v>2</v>
      </c>
      <c r="X32" s="1">
        <v>0</v>
      </c>
      <c r="Y32" s="19">
        <v>15500.97</v>
      </c>
      <c r="Z32" s="3">
        <v>15309.6</v>
      </c>
      <c r="AA32" s="1">
        <v>19</v>
      </c>
      <c r="AB32" s="1">
        <v>25</v>
      </c>
      <c r="AC32" s="1">
        <v>1</v>
      </c>
      <c r="AD32" s="1">
        <v>17</v>
      </c>
      <c r="AE32" s="1">
        <v>72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99</v>
      </c>
      <c r="AV32" s="1">
        <v>66</v>
      </c>
      <c r="AW32" s="1">
        <v>8</v>
      </c>
      <c r="AX32" s="1">
        <v>66</v>
      </c>
      <c r="AY32" s="1">
        <v>65</v>
      </c>
      <c r="AZ32" s="1">
        <v>2</v>
      </c>
      <c r="BA32" s="1">
        <v>8</v>
      </c>
      <c r="BB32" s="1">
        <v>0</v>
      </c>
      <c r="BC32" s="1">
        <v>3</v>
      </c>
      <c r="BD32" s="1">
        <v>96</v>
      </c>
      <c r="BE32" s="1">
        <v>0</v>
      </c>
      <c r="BF32" s="1">
        <v>43</v>
      </c>
      <c r="BG32" s="1">
        <v>0</v>
      </c>
      <c r="BH32" s="1">
        <v>0</v>
      </c>
      <c r="BI32" s="1">
        <v>7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x14ac:dyDescent="0.2">
      <c r="A33" s="1">
        <v>65140</v>
      </c>
      <c r="B33" s="1" t="s">
        <v>114</v>
      </c>
      <c r="C33" s="1">
        <v>24</v>
      </c>
      <c r="D33" s="1">
        <v>162</v>
      </c>
      <c r="E33" s="1" t="s">
        <v>65</v>
      </c>
      <c r="F33" s="1">
        <v>807</v>
      </c>
      <c r="G33" s="1" t="s">
        <v>67</v>
      </c>
      <c r="H33" s="1">
        <v>69.987499999999997</v>
      </c>
      <c r="I33" s="4">
        <v>1679.7</v>
      </c>
      <c r="J33" s="2">
        <f t="shared" si="2"/>
        <v>0</v>
      </c>
      <c r="K33" s="5">
        <f t="shared" si="3"/>
        <v>0</v>
      </c>
      <c r="L33" s="5"/>
      <c r="M33" s="1">
        <v>1.33</v>
      </c>
      <c r="N33" s="1">
        <v>-0.17</v>
      </c>
      <c r="O33" s="7">
        <v>0</v>
      </c>
      <c r="P33" s="1">
        <v>6.17</v>
      </c>
      <c r="Q33" s="1">
        <v>14.75</v>
      </c>
      <c r="R33" s="7">
        <f t="shared" si="4"/>
        <v>1.6453333333333333</v>
      </c>
      <c r="S33" s="7">
        <f t="shared" si="5"/>
        <v>13.104666666666667</v>
      </c>
      <c r="T33" s="7">
        <v>0</v>
      </c>
      <c r="U33" s="1">
        <v>1.44</v>
      </c>
      <c r="V33" s="1">
        <v>2.21</v>
      </c>
      <c r="W33" s="7">
        <v>0</v>
      </c>
      <c r="X33" s="1">
        <v>0</v>
      </c>
      <c r="Y33" s="19">
        <v>15012.32</v>
      </c>
      <c r="Z33" s="3">
        <v>28204.959999999999</v>
      </c>
      <c r="AA33" s="1">
        <v>8</v>
      </c>
      <c r="AB33" s="1">
        <v>20</v>
      </c>
      <c r="AC33" s="1">
        <v>6</v>
      </c>
      <c r="AD33" s="1">
        <v>16</v>
      </c>
      <c r="AE33" s="1">
        <v>-4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38</v>
      </c>
      <c r="AV33" s="1">
        <v>31</v>
      </c>
      <c r="AW33" s="1">
        <v>32</v>
      </c>
      <c r="AX33" s="1">
        <v>88</v>
      </c>
      <c r="AY33" s="1">
        <v>271</v>
      </c>
      <c r="AZ33" s="1">
        <v>7</v>
      </c>
      <c r="BA33" s="1">
        <v>6</v>
      </c>
      <c r="BB33" s="1">
        <v>8</v>
      </c>
      <c r="BC33" s="1">
        <v>1</v>
      </c>
      <c r="BD33" s="1">
        <v>83</v>
      </c>
      <c r="BE33" s="1">
        <v>19</v>
      </c>
      <c r="BF33" s="1">
        <v>12</v>
      </c>
      <c r="BG33" s="1">
        <v>0</v>
      </c>
      <c r="BH33" s="1">
        <v>19</v>
      </c>
      <c r="BI33" s="1">
        <v>53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x14ac:dyDescent="0.2">
      <c r="A34" s="1">
        <v>97317</v>
      </c>
      <c r="B34" s="1" t="s">
        <v>130</v>
      </c>
      <c r="C34" s="1">
        <v>20</v>
      </c>
      <c r="D34" s="1">
        <v>162</v>
      </c>
      <c r="E34" s="1" t="s">
        <v>65</v>
      </c>
      <c r="F34" s="1">
        <v>162</v>
      </c>
      <c r="G34" s="1" t="s">
        <v>84</v>
      </c>
      <c r="H34" s="1">
        <v>33.9863</v>
      </c>
      <c r="I34" s="4">
        <v>679.726</v>
      </c>
      <c r="J34" s="2">
        <f t="shared" si="2"/>
        <v>8156.7119999999995</v>
      </c>
      <c r="K34" s="5">
        <f t="shared" si="3"/>
        <v>12</v>
      </c>
      <c r="L34" s="5"/>
      <c r="M34" s="1">
        <v>7.85</v>
      </c>
      <c r="N34" s="1">
        <v>0.4</v>
      </c>
      <c r="O34" s="7">
        <v>5</v>
      </c>
      <c r="P34" s="1">
        <v>7.58</v>
      </c>
      <c r="Q34" s="1">
        <v>2.2000000000000002</v>
      </c>
      <c r="R34" s="7">
        <f t="shared" si="4"/>
        <v>2.0213333333333332</v>
      </c>
      <c r="S34" s="7">
        <f t="shared" si="5"/>
        <v>0.17866666666666697</v>
      </c>
      <c r="T34" s="7">
        <v>5</v>
      </c>
      <c r="U34" s="1">
        <v>5.55</v>
      </c>
      <c r="V34" s="1">
        <v>2.75</v>
      </c>
      <c r="W34" s="7">
        <v>2</v>
      </c>
      <c r="X34" s="1">
        <v>0</v>
      </c>
      <c r="Y34" s="19">
        <v>14257.25</v>
      </c>
      <c r="Z34" s="3">
        <v>3636.53</v>
      </c>
      <c r="AA34" s="1">
        <v>129</v>
      </c>
      <c r="AB34" s="1">
        <v>56</v>
      </c>
      <c r="AC34" s="1">
        <v>0</v>
      </c>
      <c r="AD34" s="1">
        <v>0</v>
      </c>
      <c r="AE34" s="1">
        <v>8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62</v>
      </c>
      <c r="AV34" s="1">
        <v>158</v>
      </c>
      <c r="AW34" s="1">
        <v>0</v>
      </c>
      <c r="AX34" s="1">
        <v>0</v>
      </c>
      <c r="AY34" s="1">
        <v>40</v>
      </c>
      <c r="AZ34" s="1">
        <v>5</v>
      </c>
      <c r="BA34" s="1">
        <v>11</v>
      </c>
      <c r="BB34" s="1">
        <v>0</v>
      </c>
      <c r="BC34" s="1">
        <v>0</v>
      </c>
      <c r="BD34" s="1">
        <v>4</v>
      </c>
      <c r="BE34" s="1">
        <v>104</v>
      </c>
      <c r="BF34" s="1">
        <v>14</v>
      </c>
      <c r="BG34" s="1">
        <v>0</v>
      </c>
      <c r="BH34" s="1">
        <v>0</v>
      </c>
      <c r="BI34" s="1">
        <v>55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x14ac:dyDescent="0.2">
      <c r="A35" s="1">
        <v>2048</v>
      </c>
      <c r="B35" s="1" t="s">
        <v>126</v>
      </c>
      <c r="C35" s="1">
        <v>24</v>
      </c>
      <c r="D35" s="1">
        <v>162</v>
      </c>
      <c r="E35" s="1" t="s">
        <v>65</v>
      </c>
      <c r="F35" s="1">
        <v>974</v>
      </c>
      <c r="G35" s="1" t="s">
        <v>70</v>
      </c>
      <c r="H35" s="1">
        <v>107.6336</v>
      </c>
      <c r="I35" s="4">
        <v>2583.2064</v>
      </c>
      <c r="J35" s="2">
        <f t="shared" si="2"/>
        <v>0</v>
      </c>
      <c r="K35" s="5">
        <f t="shared" si="3"/>
        <v>0</v>
      </c>
      <c r="L35" s="5"/>
      <c r="M35" s="1">
        <v>0.44</v>
      </c>
      <c r="N35" s="1">
        <v>2.42</v>
      </c>
      <c r="O35" s="7">
        <v>0</v>
      </c>
      <c r="P35" s="1">
        <v>3.71</v>
      </c>
      <c r="Q35" s="1">
        <v>3.92</v>
      </c>
      <c r="R35" s="7">
        <f t="shared" si="4"/>
        <v>0.98933333333333329</v>
      </c>
      <c r="S35" s="7">
        <f t="shared" si="5"/>
        <v>2.9306666666666668</v>
      </c>
      <c r="T35" s="7">
        <v>0</v>
      </c>
      <c r="U35" s="1">
        <v>0.92</v>
      </c>
      <c r="V35" s="1">
        <v>2.12</v>
      </c>
      <c r="W35" s="7">
        <v>0</v>
      </c>
      <c r="X35" s="1">
        <v>0</v>
      </c>
      <c r="Y35" s="19">
        <v>13077.48</v>
      </c>
      <c r="Z35" s="3">
        <v>21849.62</v>
      </c>
      <c r="AA35" s="1">
        <v>7</v>
      </c>
      <c r="AB35" s="1">
        <v>0</v>
      </c>
      <c r="AC35" s="1">
        <v>1</v>
      </c>
      <c r="AD35" s="1">
        <v>5</v>
      </c>
      <c r="AE35" s="1">
        <v>58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28</v>
      </c>
      <c r="AV35" s="1">
        <v>26</v>
      </c>
      <c r="AW35" s="1">
        <v>29</v>
      </c>
      <c r="AX35" s="1">
        <v>24</v>
      </c>
      <c r="AY35" s="1">
        <v>75</v>
      </c>
      <c r="AZ35" s="1">
        <v>0</v>
      </c>
      <c r="BA35" s="1">
        <v>5</v>
      </c>
      <c r="BB35" s="1">
        <v>3</v>
      </c>
      <c r="BC35" s="1">
        <v>3</v>
      </c>
      <c r="BD35" s="1">
        <v>19</v>
      </c>
      <c r="BE35" s="1">
        <v>11</v>
      </c>
      <c r="BF35" s="1">
        <v>15</v>
      </c>
      <c r="BG35" s="1">
        <v>0</v>
      </c>
      <c r="BH35" s="1">
        <v>7</v>
      </c>
      <c r="BI35" s="1">
        <v>51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x14ac:dyDescent="0.2">
      <c r="A36" s="1">
        <v>6017</v>
      </c>
      <c r="B36" s="1" t="s">
        <v>134</v>
      </c>
      <c r="C36" s="1">
        <v>12</v>
      </c>
      <c r="D36" s="1">
        <v>162</v>
      </c>
      <c r="E36" s="1" t="s">
        <v>65</v>
      </c>
      <c r="F36" s="1">
        <v>558</v>
      </c>
      <c r="G36" s="1" t="s">
        <v>74</v>
      </c>
      <c r="H36" s="1">
        <v>151.91</v>
      </c>
      <c r="I36" s="4">
        <v>1822.92</v>
      </c>
      <c r="J36" s="2">
        <f t="shared" si="2"/>
        <v>9114.6</v>
      </c>
      <c r="K36" s="5">
        <f t="shared" si="3"/>
        <v>5</v>
      </c>
      <c r="L36" s="5"/>
      <c r="M36" s="1">
        <v>2.42</v>
      </c>
      <c r="N36" s="1">
        <v>0.42</v>
      </c>
      <c r="O36" s="7">
        <v>3</v>
      </c>
      <c r="P36" s="1">
        <v>4.46</v>
      </c>
      <c r="Q36" s="1">
        <v>3.33</v>
      </c>
      <c r="R36" s="7">
        <f t="shared" si="4"/>
        <v>1.1893333333333334</v>
      </c>
      <c r="S36" s="7">
        <f t="shared" si="5"/>
        <v>2.1406666666666667</v>
      </c>
      <c r="T36" s="7">
        <v>2</v>
      </c>
      <c r="U36" s="1">
        <v>0.21</v>
      </c>
      <c r="V36" s="1">
        <v>0.33</v>
      </c>
      <c r="W36" s="7">
        <v>0</v>
      </c>
      <c r="X36" s="1">
        <v>0</v>
      </c>
      <c r="Y36" s="19">
        <v>12912.35</v>
      </c>
      <c r="Z36" s="3">
        <v>7443.59</v>
      </c>
      <c r="AA36" s="1">
        <v>7</v>
      </c>
      <c r="AB36" s="1">
        <v>5</v>
      </c>
      <c r="AC36" s="1">
        <v>9</v>
      </c>
      <c r="AD36" s="1">
        <v>21</v>
      </c>
      <c r="AE36" s="1">
        <v>5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9</v>
      </c>
      <c r="AV36" s="1">
        <v>19</v>
      </c>
      <c r="AW36" s="1">
        <v>8</v>
      </c>
      <c r="AX36" s="1">
        <v>37</v>
      </c>
      <c r="AY36" s="1">
        <v>32</v>
      </c>
      <c r="AZ36" s="1">
        <v>4</v>
      </c>
      <c r="BA36" s="1">
        <v>0</v>
      </c>
      <c r="BB36" s="1">
        <v>0</v>
      </c>
      <c r="BC36" s="1">
        <v>9</v>
      </c>
      <c r="BD36" s="1">
        <v>8</v>
      </c>
      <c r="BE36" s="1">
        <v>2</v>
      </c>
      <c r="BF36" s="1">
        <v>1</v>
      </c>
      <c r="BG36" s="1">
        <v>0</v>
      </c>
      <c r="BH36" s="1">
        <v>0</v>
      </c>
      <c r="BI36" s="1">
        <v>4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x14ac:dyDescent="0.2">
      <c r="A37" s="1">
        <v>6013</v>
      </c>
      <c r="B37" s="1" t="s">
        <v>140</v>
      </c>
      <c r="C37" s="1">
        <v>6</v>
      </c>
      <c r="D37" s="1">
        <v>162</v>
      </c>
      <c r="E37" s="1" t="s">
        <v>65</v>
      </c>
      <c r="F37" s="1">
        <v>123</v>
      </c>
      <c r="G37" s="1" t="s">
        <v>138</v>
      </c>
      <c r="H37" s="1">
        <v>119.37</v>
      </c>
      <c r="I37" s="4">
        <v>716.22</v>
      </c>
      <c r="J37" s="2">
        <f t="shared" si="2"/>
        <v>10743.300000000001</v>
      </c>
      <c r="K37" s="5">
        <f t="shared" si="3"/>
        <v>15</v>
      </c>
      <c r="L37" s="5"/>
      <c r="M37" s="1">
        <v>4.25</v>
      </c>
      <c r="N37" s="1">
        <v>-1</v>
      </c>
      <c r="O37" s="7">
        <v>5</v>
      </c>
      <c r="P37" s="1">
        <v>12.17</v>
      </c>
      <c r="Q37" s="1">
        <v>5.83</v>
      </c>
      <c r="R37" s="7">
        <f t="shared" si="4"/>
        <v>3.2453333333333334</v>
      </c>
      <c r="S37" s="7">
        <f t="shared" si="5"/>
        <v>2.5846666666666667</v>
      </c>
      <c r="T37" s="7">
        <v>10</v>
      </c>
      <c r="U37" s="1">
        <v>1.5</v>
      </c>
      <c r="V37" s="1">
        <v>0.83</v>
      </c>
      <c r="W37" s="7">
        <v>0</v>
      </c>
      <c r="X37" s="1">
        <v>0</v>
      </c>
      <c r="Y37" s="19">
        <v>12832.28</v>
      </c>
      <c r="Z37" s="3">
        <v>4058.58</v>
      </c>
      <c r="AA37" s="1">
        <v>1</v>
      </c>
      <c r="AB37" s="1">
        <v>5</v>
      </c>
      <c r="AC37" s="1">
        <v>14</v>
      </c>
      <c r="AD37" s="1">
        <v>16</v>
      </c>
      <c r="AE37" s="1">
        <v>-6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42</v>
      </c>
      <c r="AV37" s="1">
        <v>6</v>
      </c>
      <c r="AW37" s="1">
        <v>18</v>
      </c>
      <c r="AX37" s="1">
        <v>13</v>
      </c>
      <c r="AY37" s="1">
        <v>24</v>
      </c>
      <c r="AZ37" s="1">
        <v>1</v>
      </c>
      <c r="BA37" s="1">
        <v>3</v>
      </c>
      <c r="BB37" s="1">
        <v>1</v>
      </c>
      <c r="BC37" s="1">
        <v>0</v>
      </c>
      <c r="BD37" s="1">
        <v>11</v>
      </c>
      <c r="BE37" s="1">
        <v>7</v>
      </c>
      <c r="BF37" s="1">
        <v>4</v>
      </c>
      <c r="BG37" s="1">
        <v>0</v>
      </c>
      <c r="BH37" s="1">
        <v>0</v>
      </c>
      <c r="BI37" s="1">
        <v>5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2">
      <c r="A38" s="1">
        <v>65103</v>
      </c>
      <c r="B38" s="1" t="s">
        <v>125</v>
      </c>
      <c r="C38" s="1">
        <v>24</v>
      </c>
      <c r="D38" s="1">
        <v>162</v>
      </c>
      <c r="E38" s="1" t="s">
        <v>65</v>
      </c>
      <c r="F38" s="1">
        <v>807</v>
      </c>
      <c r="G38" s="1" t="s">
        <v>67</v>
      </c>
      <c r="H38" s="1">
        <v>61.1678</v>
      </c>
      <c r="I38" s="4">
        <v>1468.0272</v>
      </c>
      <c r="J38" s="2">
        <f t="shared" si="2"/>
        <v>13212.2448</v>
      </c>
      <c r="K38" s="5">
        <f t="shared" si="3"/>
        <v>9</v>
      </c>
      <c r="L38" s="5"/>
      <c r="M38" s="1">
        <v>1.1200000000000001</v>
      </c>
      <c r="N38" s="1">
        <v>0</v>
      </c>
      <c r="O38" s="7">
        <v>2</v>
      </c>
      <c r="P38" s="1">
        <v>5.23</v>
      </c>
      <c r="Q38" s="1">
        <v>0</v>
      </c>
      <c r="R38" s="7">
        <f t="shared" si="4"/>
        <v>1.3946666666666667</v>
      </c>
      <c r="S38" s="7">
        <f t="shared" si="5"/>
        <v>-1.3946666666666667</v>
      </c>
      <c r="T38" s="7">
        <v>5</v>
      </c>
      <c r="U38" s="1">
        <v>2.25</v>
      </c>
      <c r="V38" s="1">
        <v>0</v>
      </c>
      <c r="W38" s="7">
        <v>2</v>
      </c>
      <c r="X38" s="1">
        <v>0</v>
      </c>
      <c r="Y38" s="19">
        <v>12631.15</v>
      </c>
      <c r="Z38" s="3">
        <v>0</v>
      </c>
      <c r="AA38" s="1">
        <v>0</v>
      </c>
      <c r="AB38" s="1">
        <v>0</v>
      </c>
      <c r="AC38" s="1">
        <v>13</v>
      </c>
      <c r="AD38" s="1">
        <v>28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81</v>
      </c>
      <c r="AX38" s="1">
        <v>65</v>
      </c>
      <c r="AY38" s="1">
        <v>0</v>
      </c>
      <c r="AZ38" s="1">
        <v>0</v>
      </c>
      <c r="BA38" s="1">
        <v>0</v>
      </c>
      <c r="BB38" s="1">
        <v>6</v>
      </c>
      <c r="BC38" s="1">
        <v>12</v>
      </c>
      <c r="BD38" s="1">
        <v>0</v>
      </c>
      <c r="BE38" s="1">
        <v>0</v>
      </c>
      <c r="BF38" s="1">
        <v>0</v>
      </c>
      <c r="BG38" s="1">
        <v>41</v>
      </c>
      <c r="BH38" s="1">
        <v>26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2">
      <c r="A39" s="1">
        <v>6093</v>
      </c>
      <c r="B39" s="1" t="s">
        <v>127</v>
      </c>
      <c r="C39" s="1">
        <v>12</v>
      </c>
      <c r="D39" s="1">
        <v>162</v>
      </c>
      <c r="E39" s="1" t="s">
        <v>65</v>
      </c>
      <c r="F39" s="1">
        <v>558</v>
      </c>
      <c r="G39" s="1" t="s">
        <v>74</v>
      </c>
      <c r="H39" s="1">
        <v>84.167500000000004</v>
      </c>
      <c r="I39" s="4">
        <v>1010.01</v>
      </c>
      <c r="J39" s="2">
        <f t="shared" si="2"/>
        <v>5050.05</v>
      </c>
      <c r="K39" s="5">
        <f t="shared" si="3"/>
        <v>5</v>
      </c>
      <c r="L39" s="5"/>
      <c r="M39" s="1">
        <v>3.83</v>
      </c>
      <c r="N39" s="1">
        <v>-1.17</v>
      </c>
      <c r="O39" s="8">
        <f>M39-N39</f>
        <v>5</v>
      </c>
      <c r="P39" s="1">
        <v>8.2100000000000009</v>
      </c>
      <c r="Q39" s="1">
        <v>8.58</v>
      </c>
      <c r="R39" s="7">
        <f t="shared" si="4"/>
        <v>2.1893333333333334</v>
      </c>
      <c r="S39" s="7">
        <f t="shared" si="5"/>
        <v>6.3906666666666663</v>
      </c>
      <c r="T39" s="7">
        <v>0</v>
      </c>
      <c r="U39" s="1">
        <v>0</v>
      </c>
      <c r="V39" s="1">
        <v>0</v>
      </c>
      <c r="W39" s="8">
        <f>U39-V39</f>
        <v>0</v>
      </c>
      <c r="X39" s="1">
        <v>0</v>
      </c>
      <c r="Y39" s="19">
        <v>12162.2</v>
      </c>
      <c r="Z39" s="3">
        <v>7490.91</v>
      </c>
      <c r="AA39" s="1">
        <v>7</v>
      </c>
      <c r="AB39" s="1">
        <v>5</v>
      </c>
      <c r="AC39" s="1">
        <v>24</v>
      </c>
      <c r="AD39" s="1">
        <v>25</v>
      </c>
      <c r="AE39" s="1">
        <v>-14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19</v>
      </c>
      <c r="AV39" s="1">
        <v>16</v>
      </c>
      <c r="AW39" s="1">
        <v>39</v>
      </c>
      <c r="AX39" s="1">
        <v>54</v>
      </c>
      <c r="AY39" s="1">
        <v>103</v>
      </c>
      <c r="AZ39" s="1">
        <v>0</v>
      </c>
      <c r="BA39" s="1">
        <v>0</v>
      </c>
      <c r="BB39" s="1">
        <v>0</v>
      </c>
      <c r="BC39" s="1">
        <v>11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x14ac:dyDescent="0.2">
      <c r="A40" s="1">
        <v>65045</v>
      </c>
      <c r="B40" s="1" t="s">
        <v>137</v>
      </c>
      <c r="C40" s="1">
        <v>18</v>
      </c>
      <c r="D40" s="1">
        <v>162</v>
      </c>
      <c r="E40" s="1" t="s">
        <v>65</v>
      </c>
      <c r="F40" s="1">
        <v>123</v>
      </c>
      <c r="G40" s="1" t="s">
        <v>138</v>
      </c>
      <c r="H40" s="1">
        <v>60.876300000000001</v>
      </c>
      <c r="I40" s="4">
        <v>1095.7734</v>
      </c>
      <c r="J40" s="2">
        <f t="shared" si="2"/>
        <v>3287.3202000000001</v>
      </c>
      <c r="K40" s="5">
        <f t="shared" si="3"/>
        <v>3</v>
      </c>
      <c r="L40" s="5"/>
      <c r="M40" s="1">
        <v>3.03</v>
      </c>
      <c r="N40" s="1">
        <v>0</v>
      </c>
      <c r="O40" s="7">
        <v>3</v>
      </c>
      <c r="P40" s="1">
        <v>6.67</v>
      </c>
      <c r="Q40" s="1">
        <v>8.5</v>
      </c>
      <c r="R40" s="7">
        <f t="shared" si="4"/>
        <v>1.7786666666666666</v>
      </c>
      <c r="S40" s="7">
        <f t="shared" si="5"/>
        <v>6.7213333333333338</v>
      </c>
      <c r="T40" s="7">
        <v>0</v>
      </c>
      <c r="U40" s="1">
        <v>0.94</v>
      </c>
      <c r="V40" s="1">
        <v>0</v>
      </c>
      <c r="W40" s="7">
        <v>0</v>
      </c>
      <c r="X40" s="1">
        <v>0</v>
      </c>
      <c r="Y40" s="19">
        <v>11657.81</v>
      </c>
      <c r="Z40" s="3">
        <v>9314.07</v>
      </c>
      <c r="AA40" s="1">
        <v>0</v>
      </c>
      <c r="AB40" s="1">
        <v>0</v>
      </c>
      <c r="AC40" s="1">
        <v>28</v>
      </c>
      <c r="AD40" s="1">
        <v>53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8</v>
      </c>
      <c r="AV40" s="1">
        <v>21</v>
      </c>
      <c r="AW40" s="1">
        <v>68</v>
      </c>
      <c r="AX40" s="1">
        <v>49</v>
      </c>
      <c r="AY40" s="1">
        <v>126</v>
      </c>
      <c r="AZ40" s="1">
        <v>0</v>
      </c>
      <c r="BA40" s="1">
        <v>2</v>
      </c>
      <c r="BB40" s="1">
        <v>4</v>
      </c>
      <c r="BC40" s="1">
        <v>8</v>
      </c>
      <c r="BD40" s="1">
        <v>27</v>
      </c>
      <c r="BE40" s="1">
        <v>3</v>
      </c>
      <c r="BF40" s="1">
        <v>7</v>
      </c>
      <c r="BG40" s="1">
        <v>7</v>
      </c>
      <c r="BH40" s="1">
        <v>7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x14ac:dyDescent="0.2">
      <c r="A41" s="1">
        <v>91046</v>
      </c>
      <c r="B41" s="1" t="s">
        <v>150</v>
      </c>
      <c r="C41" s="1">
        <v>6</v>
      </c>
      <c r="D41" s="1">
        <v>162</v>
      </c>
      <c r="E41" s="1" t="s">
        <v>65</v>
      </c>
      <c r="F41" s="1">
        <v>123</v>
      </c>
      <c r="G41" s="1" t="s">
        <v>138</v>
      </c>
      <c r="H41" s="1">
        <v>119.37</v>
      </c>
      <c r="I41" s="4">
        <v>716.22</v>
      </c>
      <c r="J41" s="2">
        <f t="shared" si="2"/>
        <v>2148.66</v>
      </c>
      <c r="K41" s="5">
        <f t="shared" si="3"/>
        <v>3</v>
      </c>
      <c r="L41" s="5"/>
      <c r="M41" s="1">
        <v>2.92</v>
      </c>
      <c r="N41" s="1">
        <v>-2</v>
      </c>
      <c r="O41" s="7">
        <v>3</v>
      </c>
      <c r="P41" s="1">
        <v>12.5</v>
      </c>
      <c r="Q41" s="1">
        <v>10.83</v>
      </c>
      <c r="R41" s="7">
        <f t="shared" si="4"/>
        <v>3.3333333333333335</v>
      </c>
      <c r="S41" s="7">
        <f t="shared" si="5"/>
        <v>7.4966666666666661</v>
      </c>
      <c r="T41" s="7">
        <v>0</v>
      </c>
      <c r="U41" s="1">
        <v>0.5</v>
      </c>
      <c r="V41" s="1">
        <v>1.33</v>
      </c>
      <c r="W41" s="7">
        <v>0</v>
      </c>
      <c r="X41" s="1">
        <v>0</v>
      </c>
      <c r="Y41" s="19">
        <v>11399.84</v>
      </c>
      <c r="Z41" s="3">
        <v>7281.57</v>
      </c>
      <c r="AA41" s="1">
        <v>0</v>
      </c>
      <c r="AB41" s="1">
        <v>0</v>
      </c>
      <c r="AC41" s="1">
        <v>15</v>
      </c>
      <c r="AD41" s="1">
        <v>5</v>
      </c>
      <c r="AE41" s="1">
        <v>-12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21</v>
      </c>
      <c r="AV41" s="1">
        <v>4</v>
      </c>
      <c r="AW41" s="1">
        <v>42</v>
      </c>
      <c r="AX41" s="1">
        <v>0</v>
      </c>
      <c r="AY41" s="1">
        <v>65</v>
      </c>
      <c r="AZ41" s="1">
        <v>1</v>
      </c>
      <c r="BA41" s="1">
        <v>3</v>
      </c>
      <c r="BB41" s="1">
        <v>2</v>
      </c>
      <c r="BC41" s="1">
        <v>11</v>
      </c>
      <c r="BD41" s="1">
        <v>0</v>
      </c>
      <c r="BE41" s="1">
        <v>1</v>
      </c>
      <c r="BF41" s="1">
        <v>1</v>
      </c>
      <c r="BG41" s="1">
        <v>1</v>
      </c>
      <c r="BH41" s="1">
        <v>1</v>
      </c>
      <c r="BI41" s="1">
        <v>8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x14ac:dyDescent="0.2">
      <c r="A42" s="1">
        <v>6022</v>
      </c>
      <c r="B42" s="1" t="s">
        <v>155</v>
      </c>
      <c r="C42" s="1">
        <v>24</v>
      </c>
      <c r="D42" s="1">
        <v>162</v>
      </c>
      <c r="E42" s="1" t="s">
        <v>65</v>
      </c>
      <c r="F42" s="1">
        <v>974</v>
      </c>
      <c r="G42" s="1" t="s">
        <v>70</v>
      </c>
      <c r="H42" s="1">
        <v>107.6336</v>
      </c>
      <c r="I42" s="4">
        <v>2583.2064</v>
      </c>
      <c r="J42" s="2">
        <f t="shared" si="2"/>
        <v>10332.8256</v>
      </c>
      <c r="K42" s="5">
        <f t="shared" si="3"/>
        <v>4</v>
      </c>
      <c r="L42" s="5"/>
      <c r="M42" s="1">
        <v>0.54</v>
      </c>
      <c r="N42" s="1">
        <v>0</v>
      </c>
      <c r="O42" s="7">
        <v>1</v>
      </c>
      <c r="P42" s="1">
        <v>3.83</v>
      </c>
      <c r="Q42" s="1">
        <v>0.42</v>
      </c>
      <c r="R42" s="7">
        <f t="shared" si="4"/>
        <v>1.0213333333333334</v>
      </c>
      <c r="S42" s="7">
        <f t="shared" si="5"/>
        <v>-0.6013333333333335</v>
      </c>
      <c r="T42" s="7">
        <v>3</v>
      </c>
      <c r="U42" s="1">
        <v>0</v>
      </c>
      <c r="V42" s="1">
        <v>0</v>
      </c>
      <c r="W42" s="8">
        <f>U42-V42</f>
        <v>0</v>
      </c>
      <c r="X42" s="1">
        <v>0</v>
      </c>
      <c r="Y42" s="19">
        <v>11301.53</v>
      </c>
      <c r="Z42" s="3">
        <v>1076.3399999999999</v>
      </c>
      <c r="AA42" s="1">
        <v>0</v>
      </c>
      <c r="AB42" s="1">
        <v>0</v>
      </c>
      <c r="AC42" s="1">
        <v>11</v>
      </c>
      <c r="AD42" s="1">
        <v>4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37</v>
      </c>
      <c r="AV42" s="1">
        <v>28</v>
      </c>
      <c r="AW42" s="1">
        <v>27</v>
      </c>
      <c r="AX42" s="1">
        <v>13</v>
      </c>
      <c r="AY42" s="1">
        <v>4</v>
      </c>
      <c r="AZ42" s="1">
        <v>2</v>
      </c>
      <c r="BA42" s="1">
        <v>7</v>
      </c>
      <c r="BB42" s="1">
        <v>1</v>
      </c>
      <c r="BC42" s="1">
        <v>2</v>
      </c>
      <c r="BD42" s="1">
        <v>6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x14ac:dyDescent="0.2">
      <c r="A43" s="1">
        <v>91013</v>
      </c>
      <c r="B43" s="1" t="s">
        <v>151</v>
      </c>
      <c r="C43" s="1">
        <v>12</v>
      </c>
      <c r="D43" s="1">
        <v>162</v>
      </c>
      <c r="E43" s="1" t="s">
        <v>65</v>
      </c>
      <c r="F43" s="1">
        <v>123</v>
      </c>
      <c r="G43" s="1" t="s">
        <v>138</v>
      </c>
      <c r="H43" s="1">
        <v>101.8831</v>
      </c>
      <c r="I43" s="4">
        <v>1222.5971999999999</v>
      </c>
      <c r="J43" s="2">
        <f t="shared" si="2"/>
        <v>3667.7915999999996</v>
      </c>
      <c r="K43" s="5">
        <f t="shared" si="3"/>
        <v>3</v>
      </c>
      <c r="L43" s="5"/>
      <c r="M43" s="1">
        <v>3.08</v>
      </c>
      <c r="N43" s="1">
        <v>-0.25</v>
      </c>
      <c r="O43" s="7">
        <v>3</v>
      </c>
      <c r="P43" s="1">
        <v>5.67</v>
      </c>
      <c r="Q43" s="1">
        <v>7</v>
      </c>
      <c r="R43" s="7">
        <f t="shared" si="4"/>
        <v>1.512</v>
      </c>
      <c r="S43" s="7">
        <f t="shared" si="5"/>
        <v>5.4879999999999995</v>
      </c>
      <c r="T43" s="7">
        <v>0</v>
      </c>
      <c r="U43" s="1">
        <v>0.25</v>
      </c>
      <c r="V43" s="1">
        <v>2</v>
      </c>
      <c r="W43" s="7">
        <v>0</v>
      </c>
      <c r="X43" s="1">
        <v>0</v>
      </c>
      <c r="Y43" s="19">
        <v>11003.37</v>
      </c>
      <c r="Z43" s="3">
        <v>10697.73</v>
      </c>
      <c r="AA43" s="1">
        <v>3</v>
      </c>
      <c r="AB43" s="1">
        <v>0</v>
      </c>
      <c r="AC43" s="1">
        <v>27</v>
      </c>
      <c r="AD43" s="1">
        <v>14</v>
      </c>
      <c r="AE43" s="1">
        <v>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16</v>
      </c>
      <c r="AV43" s="1">
        <v>19</v>
      </c>
      <c r="AW43" s="1">
        <v>26</v>
      </c>
      <c r="AX43" s="1">
        <v>16</v>
      </c>
      <c r="AY43" s="1">
        <v>65</v>
      </c>
      <c r="AZ43" s="1">
        <v>1</v>
      </c>
      <c r="BA43" s="1">
        <v>0</v>
      </c>
      <c r="BB43" s="1">
        <v>6</v>
      </c>
      <c r="BC43" s="1">
        <v>3</v>
      </c>
      <c r="BD43" s="1">
        <v>19</v>
      </c>
      <c r="BE43" s="1">
        <v>0</v>
      </c>
      <c r="BF43" s="1">
        <v>1</v>
      </c>
      <c r="BG43" s="1">
        <v>0</v>
      </c>
      <c r="BH43" s="1">
        <v>5</v>
      </c>
      <c r="BI43" s="1">
        <v>24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x14ac:dyDescent="0.2">
      <c r="A44" s="1">
        <v>91067</v>
      </c>
      <c r="B44" s="1" t="s">
        <v>159</v>
      </c>
      <c r="C44" s="1">
        <v>6</v>
      </c>
      <c r="D44" s="1">
        <v>162</v>
      </c>
      <c r="E44" s="1" t="s">
        <v>65</v>
      </c>
      <c r="F44" s="1">
        <v>123</v>
      </c>
      <c r="G44" s="1" t="s">
        <v>138</v>
      </c>
      <c r="H44" s="1">
        <v>119.37090000000001</v>
      </c>
      <c r="I44" s="4">
        <v>716.22540000000004</v>
      </c>
      <c r="J44" s="2">
        <f t="shared" si="2"/>
        <v>10027.1556</v>
      </c>
      <c r="K44" s="5">
        <f t="shared" si="3"/>
        <v>14</v>
      </c>
      <c r="L44" s="5"/>
      <c r="M44" s="1">
        <v>2.17</v>
      </c>
      <c r="N44" s="1">
        <v>-2</v>
      </c>
      <c r="O44" s="7">
        <v>2</v>
      </c>
      <c r="P44" s="1">
        <v>11.33</v>
      </c>
      <c r="Q44" s="1">
        <v>2.83</v>
      </c>
      <c r="R44" s="7">
        <f t="shared" si="4"/>
        <v>3.0213333333333332</v>
      </c>
      <c r="S44" s="7">
        <f t="shared" si="5"/>
        <v>-0.19133333333333313</v>
      </c>
      <c r="T44" s="7">
        <v>10</v>
      </c>
      <c r="U44" s="1">
        <v>1.83</v>
      </c>
      <c r="V44" s="1">
        <v>0.17</v>
      </c>
      <c r="W44" s="7">
        <v>2</v>
      </c>
      <c r="X44" s="1">
        <v>0</v>
      </c>
      <c r="Y44" s="19">
        <v>10982.12</v>
      </c>
      <c r="Z44" s="3">
        <v>716.23</v>
      </c>
      <c r="AA44" s="1">
        <v>0</v>
      </c>
      <c r="AB44" s="1">
        <v>0</v>
      </c>
      <c r="AC44" s="1">
        <v>3</v>
      </c>
      <c r="AD44" s="1">
        <v>20</v>
      </c>
      <c r="AE44" s="1">
        <v>-12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34</v>
      </c>
      <c r="AV44" s="1">
        <v>7</v>
      </c>
      <c r="AW44" s="1">
        <v>17</v>
      </c>
      <c r="AX44" s="1">
        <v>16</v>
      </c>
      <c r="AY44" s="1">
        <v>7</v>
      </c>
      <c r="AZ44" s="1">
        <v>1</v>
      </c>
      <c r="BA44" s="1">
        <v>1</v>
      </c>
      <c r="BB44" s="1">
        <v>3</v>
      </c>
      <c r="BC44" s="1">
        <v>2</v>
      </c>
      <c r="BD44" s="1">
        <v>10</v>
      </c>
      <c r="BE44" s="1">
        <v>2</v>
      </c>
      <c r="BF44" s="1">
        <v>3</v>
      </c>
      <c r="BG44" s="1">
        <v>7</v>
      </c>
      <c r="BH44" s="1">
        <v>1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x14ac:dyDescent="0.2">
      <c r="A45" s="1">
        <v>91047</v>
      </c>
      <c r="B45" s="1" t="s">
        <v>154</v>
      </c>
      <c r="C45" s="1">
        <v>6</v>
      </c>
      <c r="D45" s="1">
        <v>162</v>
      </c>
      <c r="E45" s="1" t="s">
        <v>65</v>
      </c>
      <c r="F45" s="1">
        <v>123</v>
      </c>
      <c r="G45" s="1" t="s">
        <v>138</v>
      </c>
      <c r="H45" s="1">
        <v>119.37</v>
      </c>
      <c r="I45" s="4">
        <v>716.22</v>
      </c>
      <c r="J45" s="2">
        <f t="shared" si="2"/>
        <v>3581.1000000000004</v>
      </c>
      <c r="K45" s="5">
        <f t="shared" si="3"/>
        <v>5</v>
      </c>
      <c r="L45" s="5"/>
      <c r="M45" s="1">
        <v>3.92</v>
      </c>
      <c r="N45" s="1">
        <v>-0.67</v>
      </c>
      <c r="O45" s="7">
        <v>5</v>
      </c>
      <c r="P45" s="1">
        <v>10.42</v>
      </c>
      <c r="Q45" s="1">
        <v>10.17</v>
      </c>
      <c r="R45" s="7">
        <f t="shared" si="4"/>
        <v>2.7786666666666666</v>
      </c>
      <c r="S45" s="7">
        <f t="shared" si="5"/>
        <v>7.3913333333333338</v>
      </c>
      <c r="T45" s="7">
        <v>0</v>
      </c>
      <c r="U45" s="1">
        <v>0.42</v>
      </c>
      <c r="V45" s="1">
        <v>1.33</v>
      </c>
      <c r="W45" s="7">
        <v>0</v>
      </c>
      <c r="X45" s="1">
        <v>0</v>
      </c>
      <c r="Y45" s="19">
        <v>10564.24</v>
      </c>
      <c r="Z45" s="3">
        <v>7759.05</v>
      </c>
      <c r="AA45" s="1">
        <v>0</v>
      </c>
      <c r="AB45" s="1">
        <v>0</v>
      </c>
      <c r="AC45" s="1">
        <v>15</v>
      </c>
      <c r="AD45" s="1">
        <v>17</v>
      </c>
      <c r="AE45" s="1">
        <v>-4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16</v>
      </c>
      <c r="AV45" s="1">
        <v>2</v>
      </c>
      <c r="AW45" s="1">
        <v>37</v>
      </c>
      <c r="AX45" s="1">
        <v>10</v>
      </c>
      <c r="AY45" s="1">
        <v>54</v>
      </c>
      <c r="AZ45" s="1">
        <v>0</v>
      </c>
      <c r="BA45" s="1">
        <v>0</v>
      </c>
      <c r="BB45" s="1">
        <v>3</v>
      </c>
      <c r="BC45" s="1">
        <v>1</v>
      </c>
      <c r="BD45" s="1">
        <v>7</v>
      </c>
      <c r="BE45" s="1">
        <v>1</v>
      </c>
      <c r="BF45" s="1">
        <v>0</v>
      </c>
      <c r="BG45" s="1">
        <v>1</v>
      </c>
      <c r="BH45" s="1">
        <v>1</v>
      </c>
      <c r="BI45" s="1">
        <v>8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2">
      <c r="A46" s="1">
        <v>6036</v>
      </c>
      <c r="B46" s="1" t="s">
        <v>131</v>
      </c>
      <c r="C46" s="1">
        <v>24</v>
      </c>
      <c r="D46" s="1">
        <v>162</v>
      </c>
      <c r="E46" s="1" t="s">
        <v>65</v>
      </c>
      <c r="F46" s="1">
        <v>558</v>
      </c>
      <c r="G46" s="1" t="s">
        <v>74</v>
      </c>
      <c r="H46" s="1">
        <v>103.33</v>
      </c>
      <c r="I46" s="4">
        <v>2479.92</v>
      </c>
      <c r="J46" s="2">
        <f t="shared" si="2"/>
        <v>0</v>
      </c>
      <c r="K46" s="5">
        <f t="shared" si="3"/>
        <v>0</v>
      </c>
      <c r="L46" s="5"/>
      <c r="M46" s="1">
        <v>1.4</v>
      </c>
      <c r="N46" s="1">
        <v>1</v>
      </c>
      <c r="O46" s="7">
        <v>0</v>
      </c>
      <c r="P46" s="1">
        <v>2.5</v>
      </c>
      <c r="Q46" s="1">
        <v>4</v>
      </c>
      <c r="R46" s="7">
        <f t="shared" si="4"/>
        <v>0.66666666666666663</v>
      </c>
      <c r="S46" s="7">
        <f t="shared" si="5"/>
        <v>3.3333333333333335</v>
      </c>
      <c r="T46" s="7">
        <v>0</v>
      </c>
      <c r="U46" s="1">
        <v>0.04</v>
      </c>
      <c r="V46" s="1">
        <v>0</v>
      </c>
      <c r="W46" s="7">
        <v>0</v>
      </c>
      <c r="X46" s="1">
        <v>0</v>
      </c>
      <c r="Y46" s="27">
        <v>9764.68</v>
      </c>
      <c r="Z46" s="3">
        <v>12399.6</v>
      </c>
      <c r="AA46" s="1">
        <v>12</v>
      </c>
      <c r="AB46" s="1">
        <v>0</v>
      </c>
      <c r="AC46" s="1">
        <v>7</v>
      </c>
      <c r="AD46" s="1">
        <v>29</v>
      </c>
      <c r="AE46" s="1">
        <v>24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1</v>
      </c>
      <c r="AV46" s="1">
        <v>3</v>
      </c>
      <c r="AW46" s="1">
        <v>16</v>
      </c>
      <c r="AX46" s="1">
        <v>67</v>
      </c>
      <c r="AY46" s="1">
        <v>71</v>
      </c>
      <c r="AZ46" s="1">
        <v>3</v>
      </c>
      <c r="BA46" s="1">
        <v>0</v>
      </c>
      <c r="BB46" s="1">
        <v>3</v>
      </c>
      <c r="BC46" s="1">
        <v>4</v>
      </c>
      <c r="BD46" s="1">
        <v>25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x14ac:dyDescent="0.2">
      <c r="A47" s="1">
        <v>97315</v>
      </c>
      <c r="B47" s="1" t="s">
        <v>147</v>
      </c>
      <c r="C47" s="1">
        <v>14</v>
      </c>
      <c r="D47" s="1">
        <v>162</v>
      </c>
      <c r="E47" s="1" t="s">
        <v>65</v>
      </c>
      <c r="F47" s="1">
        <v>162</v>
      </c>
      <c r="G47" s="1" t="s">
        <v>84</v>
      </c>
      <c r="H47" s="1">
        <v>56.567999999999998</v>
      </c>
      <c r="I47" s="4">
        <v>791.952</v>
      </c>
      <c r="J47" s="2">
        <f t="shared" si="2"/>
        <v>0</v>
      </c>
      <c r="K47" s="5">
        <f t="shared" si="3"/>
        <v>0</v>
      </c>
      <c r="L47" s="5"/>
      <c r="M47" s="1">
        <v>2.39</v>
      </c>
      <c r="N47" s="1">
        <v>1.07</v>
      </c>
      <c r="O47" s="7">
        <v>0</v>
      </c>
      <c r="P47" s="1">
        <v>4.71</v>
      </c>
      <c r="Q47" s="1">
        <v>7.0000000000000007E-2</v>
      </c>
      <c r="R47" s="7">
        <f t="shared" si="4"/>
        <v>1.256</v>
      </c>
      <c r="S47" s="7">
        <f t="shared" si="5"/>
        <v>-1.1859999999999999</v>
      </c>
      <c r="T47" s="7">
        <v>0</v>
      </c>
      <c r="U47" s="1">
        <v>5.1100000000000003</v>
      </c>
      <c r="V47" s="1">
        <v>-7.0000000000000007E-2</v>
      </c>
      <c r="W47" s="7">
        <v>0</v>
      </c>
      <c r="X47" s="1">
        <v>0</v>
      </c>
      <c r="Y47" s="27">
        <v>9673.1299999999992</v>
      </c>
      <c r="Z47" s="3">
        <v>848.52</v>
      </c>
      <c r="AA47" s="1">
        <v>26</v>
      </c>
      <c r="AB47" s="1">
        <v>15</v>
      </c>
      <c r="AC47" s="1">
        <v>0</v>
      </c>
      <c r="AD47" s="1">
        <v>0</v>
      </c>
      <c r="AE47" s="1">
        <v>15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21</v>
      </c>
      <c r="AV47" s="1">
        <v>90</v>
      </c>
      <c r="AW47" s="1">
        <v>0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58</v>
      </c>
      <c r="BF47" s="1">
        <v>27</v>
      </c>
      <c r="BG47" s="1">
        <v>0</v>
      </c>
      <c r="BH47" s="1">
        <v>0</v>
      </c>
      <c r="BI47" s="1">
        <v>-1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x14ac:dyDescent="0.2">
      <c r="A48" s="1">
        <v>97319</v>
      </c>
      <c r="B48" s="1" t="s">
        <v>152</v>
      </c>
      <c r="C48" s="1">
        <v>15</v>
      </c>
      <c r="D48" s="1">
        <v>162</v>
      </c>
      <c r="E48" s="1" t="s">
        <v>65</v>
      </c>
      <c r="F48" s="1">
        <v>162</v>
      </c>
      <c r="G48" s="1" t="s">
        <v>84</v>
      </c>
      <c r="H48" s="1">
        <v>24.6343</v>
      </c>
      <c r="I48" s="4">
        <v>369.5145</v>
      </c>
      <c r="J48" s="2">
        <f t="shared" si="2"/>
        <v>0</v>
      </c>
      <c r="K48" s="5">
        <f t="shared" si="3"/>
        <v>0</v>
      </c>
      <c r="L48" s="5"/>
      <c r="M48" s="1">
        <v>6.83</v>
      </c>
      <c r="N48" s="1">
        <v>0.13</v>
      </c>
      <c r="O48" s="7">
        <v>0</v>
      </c>
      <c r="P48" s="1">
        <v>9.4</v>
      </c>
      <c r="Q48" s="1">
        <v>-0.53</v>
      </c>
      <c r="R48" s="7">
        <f t="shared" si="4"/>
        <v>2.5066666666666668</v>
      </c>
      <c r="S48" s="7">
        <f t="shared" si="5"/>
        <v>-3.0366666666666671</v>
      </c>
      <c r="T48" s="7">
        <v>0</v>
      </c>
      <c r="U48" s="1">
        <v>8.0299999999999994</v>
      </c>
      <c r="V48" s="1">
        <v>0.87</v>
      </c>
      <c r="W48" s="7">
        <v>0</v>
      </c>
      <c r="X48" s="1">
        <v>0</v>
      </c>
      <c r="Y48" s="27">
        <v>8966.89</v>
      </c>
      <c r="Z48" s="3">
        <v>172.44</v>
      </c>
      <c r="AA48" s="1">
        <v>87</v>
      </c>
      <c r="AB48" s="1">
        <v>31</v>
      </c>
      <c r="AC48" s="1">
        <v>0</v>
      </c>
      <c r="AD48" s="1">
        <v>0</v>
      </c>
      <c r="AE48" s="1">
        <v>2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55</v>
      </c>
      <c r="AV48" s="1">
        <v>164</v>
      </c>
      <c r="AW48" s="1">
        <v>0</v>
      </c>
      <c r="AX48" s="1">
        <v>0</v>
      </c>
      <c r="AY48" s="1">
        <v>-9</v>
      </c>
      <c r="AZ48" s="1">
        <v>0</v>
      </c>
      <c r="BA48" s="1">
        <v>8</v>
      </c>
      <c r="BB48" s="1">
        <v>0</v>
      </c>
      <c r="BC48" s="1">
        <v>0</v>
      </c>
      <c r="BD48" s="1">
        <v>1</v>
      </c>
      <c r="BE48" s="1">
        <v>98</v>
      </c>
      <c r="BF48" s="1">
        <v>45</v>
      </c>
      <c r="BG48" s="1">
        <v>0</v>
      </c>
      <c r="BH48" s="1">
        <v>0</v>
      </c>
      <c r="BI48" s="1">
        <v>13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x14ac:dyDescent="0.2">
      <c r="A49" s="1">
        <v>6170</v>
      </c>
      <c r="B49" s="1" t="s">
        <v>157</v>
      </c>
      <c r="C49" s="1">
        <v>6</v>
      </c>
      <c r="D49" s="1">
        <v>162</v>
      </c>
      <c r="E49" s="1" t="s">
        <v>65</v>
      </c>
      <c r="F49" s="1">
        <v>123</v>
      </c>
      <c r="G49" s="1" t="s">
        <v>138</v>
      </c>
      <c r="H49" s="1">
        <v>119.37090000000001</v>
      </c>
      <c r="I49" s="4">
        <v>716.22540000000004</v>
      </c>
      <c r="J49" s="2">
        <f t="shared" si="2"/>
        <v>1432.4508000000001</v>
      </c>
      <c r="K49" s="5">
        <f t="shared" si="3"/>
        <v>2</v>
      </c>
      <c r="L49" s="5"/>
      <c r="M49" s="1">
        <v>4.83</v>
      </c>
      <c r="N49" s="1">
        <v>0</v>
      </c>
      <c r="O49" s="7">
        <v>2</v>
      </c>
      <c r="P49" s="1">
        <v>7.17</v>
      </c>
      <c r="Q49" s="1">
        <v>7.67</v>
      </c>
      <c r="R49" s="7">
        <f t="shared" si="4"/>
        <v>1.9119999999999999</v>
      </c>
      <c r="S49" s="7">
        <f t="shared" si="5"/>
        <v>5.758</v>
      </c>
      <c r="T49" s="7">
        <v>0</v>
      </c>
      <c r="U49" s="1">
        <v>0.17</v>
      </c>
      <c r="V49" s="1">
        <v>0.33</v>
      </c>
      <c r="W49" s="7">
        <v>0</v>
      </c>
      <c r="X49" s="1">
        <v>0</v>
      </c>
      <c r="Y49" s="27">
        <v>8714.08</v>
      </c>
      <c r="Z49" s="3">
        <v>5729.8</v>
      </c>
      <c r="AA49" s="1">
        <v>1</v>
      </c>
      <c r="AB49" s="1">
        <v>3</v>
      </c>
      <c r="AC49" s="1">
        <v>18</v>
      </c>
      <c r="AD49" s="1">
        <v>17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10</v>
      </c>
      <c r="AV49" s="1">
        <v>6</v>
      </c>
      <c r="AW49" s="1">
        <v>24</v>
      </c>
      <c r="AX49" s="1">
        <v>7</v>
      </c>
      <c r="AY49" s="1">
        <v>38</v>
      </c>
      <c r="AZ49" s="1">
        <v>0</v>
      </c>
      <c r="BA49" s="1">
        <v>1</v>
      </c>
      <c r="BB49" s="1">
        <v>1</v>
      </c>
      <c r="BC49" s="1">
        <v>2</v>
      </c>
      <c r="BD49" s="1">
        <v>8</v>
      </c>
      <c r="BE49" s="1">
        <v>0</v>
      </c>
      <c r="BF49" s="1">
        <v>1</v>
      </c>
      <c r="BG49" s="1">
        <v>0</v>
      </c>
      <c r="BH49" s="1">
        <v>1</v>
      </c>
      <c r="BI49" s="1">
        <v>2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x14ac:dyDescent="0.2">
      <c r="A50" s="1">
        <v>65153</v>
      </c>
      <c r="B50" s="1" t="s">
        <v>143</v>
      </c>
      <c r="C50" s="1">
        <v>20</v>
      </c>
      <c r="D50" s="1">
        <v>162</v>
      </c>
      <c r="E50" s="1" t="s">
        <v>65</v>
      </c>
      <c r="F50" s="1">
        <v>807</v>
      </c>
      <c r="G50" s="1" t="s">
        <v>67</v>
      </c>
      <c r="H50" s="1">
        <v>73.948700000000002</v>
      </c>
      <c r="I50" s="4">
        <v>1478.9739999999999</v>
      </c>
      <c r="J50" s="2">
        <f t="shared" si="2"/>
        <v>0</v>
      </c>
      <c r="K50" s="5">
        <f t="shared" si="3"/>
        <v>0</v>
      </c>
      <c r="L50" s="5"/>
      <c r="M50" s="1">
        <v>1.05</v>
      </c>
      <c r="N50" s="1">
        <v>3.7</v>
      </c>
      <c r="O50" s="7">
        <v>0</v>
      </c>
      <c r="P50" s="1">
        <v>4.58</v>
      </c>
      <c r="Q50" s="1">
        <v>5</v>
      </c>
      <c r="R50" s="7">
        <f t="shared" si="4"/>
        <v>1.2213333333333334</v>
      </c>
      <c r="S50" s="7">
        <f t="shared" si="5"/>
        <v>3.7786666666666666</v>
      </c>
      <c r="T50" s="7">
        <v>0</v>
      </c>
      <c r="U50" s="1">
        <v>0</v>
      </c>
      <c r="V50" s="1">
        <v>0</v>
      </c>
      <c r="W50" s="8">
        <f t="shared" ref="W50:W51" si="6">U50-V50</f>
        <v>0</v>
      </c>
      <c r="X50" s="1">
        <v>0</v>
      </c>
      <c r="Y50" s="27">
        <v>8319.23</v>
      </c>
      <c r="Z50" s="3">
        <v>12867.07</v>
      </c>
      <c r="AA50" s="1">
        <v>6</v>
      </c>
      <c r="AB50" s="1">
        <v>6</v>
      </c>
      <c r="AC50" s="1">
        <v>4</v>
      </c>
      <c r="AD50" s="1">
        <v>16</v>
      </c>
      <c r="AE50" s="1">
        <v>74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55</v>
      </c>
      <c r="AX50" s="1">
        <v>48</v>
      </c>
      <c r="AY50" s="1">
        <v>100</v>
      </c>
      <c r="AZ50" s="1">
        <v>0</v>
      </c>
      <c r="BA50" s="1">
        <v>6</v>
      </c>
      <c r="BB50" s="1">
        <v>6</v>
      </c>
      <c r="BC50" s="1">
        <v>7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x14ac:dyDescent="0.2">
      <c r="A51" s="1">
        <v>6045</v>
      </c>
      <c r="B51" s="1" t="s">
        <v>162</v>
      </c>
      <c r="C51" s="1">
        <v>12</v>
      </c>
      <c r="D51" s="1">
        <v>162</v>
      </c>
      <c r="E51" s="1" t="s">
        <v>65</v>
      </c>
      <c r="F51" s="1">
        <v>807</v>
      </c>
      <c r="G51" s="1" t="s">
        <v>67</v>
      </c>
      <c r="H51" s="1">
        <v>73.979100000000003</v>
      </c>
      <c r="I51" s="4">
        <v>887.74919999999997</v>
      </c>
      <c r="J51" s="2">
        <f t="shared" si="2"/>
        <v>0</v>
      </c>
      <c r="K51" s="5">
        <f t="shared" si="3"/>
        <v>0</v>
      </c>
      <c r="L51" s="5"/>
      <c r="M51" s="1">
        <v>2.12</v>
      </c>
      <c r="N51" s="1">
        <v>2.42</v>
      </c>
      <c r="O51" s="7">
        <v>0</v>
      </c>
      <c r="P51" s="1">
        <v>6.96</v>
      </c>
      <c r="Q51" s="1">
        <v>6.33</v>
      </c>
      <c r="R51" s="7">
        <f t="shared" si="4"/>
        <v>1.8560000000000001</v>
      </c>
      <c r="S51" s="7">
        <f t="shared" si="5"/>
        <v>4.4740000000000002</v>
      </c>
      <c r="T51" s="7">
        <v>0</v>
      </c>
      <c r="U51" s="1">
        <v>0</v>
      </c>
      <c r="V51" s="1">
        <v>0</v>
      </c>
      <c r="W51" s="8">
        <f t="shared" si="6"/>
        <v>0</v>
      </c>
      <c r="X51" s="1">
        <v>0</v>
      </c>
      <c r="Y51" s="27">
        <v>8063.72</v>
      </c>
      <c r="Z51" s="3">
        <v>7767.81</v>
      </c>
      <c r="AA51" s="1">
        <v>5</v>
      </c>
      <c r="AB51" s="1">
        <v>2</v>
      </c>
      <c r="AC51" s="1">
        <v>17</v>
      </c>
      <c r="AD51" s="1">
        <v>5</v>
      </c>
      <c r="AE51" s="1">
        <v>29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14</v>
      </c>
      <c r="AV51" s="1">
        <v>16</v>
      </c>
      <c r="AW51" s="1">
        <v>46</v>
      </c>
      <c r="AX51" s="1">
        <v>24</v>
      </c>
      <c r="AY51" s="1">
        <v>75</v>
      </c>
      <c r="AZ51" s="1">
        <v>1</v>
      </c>
      <c r="BA51" s="1">
        <v>2</v>
      </c>
      <c r="BB51" s="1">
        <v>1</v>
      </c>
      <c r="BC51" s="1">
        <v>1</v>
      </c>
      <c r="BD51" s="1">
        <v>1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x14ac:dyDescent="0.2">
      <c r="A52" s="1">
        <v>6012</v>
      </c>
      <c r="B52" s="1" t="s">
        <v>161</v>
      </c>
      <c r="C52" s="1">
        <v>18</v>
      </c>
      <c r="D52" s="1">
        <v>162</v>
      </c>
      <c r="E52" s="1" t="s">
        <v>65</v>
      </c>
      <c r="F52" s="1">
        <v>558</v>
      </c>
      <c r="G52" s="1" t="s">
        <v>74</v>
      </c>
      <c r="H52" s="1">
        <v>96.61</v>
      </c>
      <c r="I52" s="4">
        <v>1738.98</v>
      </c>
      <c r="J52" s="2">
        <f t="shared" si="2"/>
        <v>3477.96</v>
      </c>
      <c r="K52" s="5">
        <f t="shared" si="3"/>
        <v>2</v>
      </c>
      <c r="L52" s="5"/>
      <c r="M52" s="1">
        <v>0.89</v>
      </c>
      <c r="N52" s="1">
        <v>-0.33</v>
      </c>
      <c r="O52" s="7">
        <v>2</v>
      </c>
      <c r="P52" s="1">
        <v>3.28</v>
      </c>
      <c r="Q52" s="1">
        <v>5.0599999999999996</v>
      </c>
      <c r="R52" s="7">
        <f t="shared" si="4"/>
        <v>0.87466666666666659</v>
      </c>
      <c r="S52" s="7">
        <f t="shared" si="5"/>
        <v>4.1853333333333333</v>
      </c>
      <c r="T52" s="7">
        <v>0</v>
      </c>
      <c r="U52" s="1">
        <v>0.33</v>
      </c>
      <c r="V52" s="1">
        <v>0</v>
      </c>
      <c r="W52" s="7">
        <v>0</v>
      </c>
      <c r="X52" s="1">
        <v>0</v>
      </c>
      <c r="Y52" s="27">
        <v>7825.41</v>
      </c>
      <c r="Z52" s="3">
        <v>8211.85</v>
      </c>
      <c r="AA52" s="1">
        <v>6</v>
      </c>
      <c r="AB52" s="1">
        <v>0</v>
      </c>
      <c r="AC52" s="1">
        <v>10</v>
      </c>
      <c r="AD52" s="1">
        <v>0</v>
      </c>
      <c r="AE52" s="1">
        <v>-6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31</v>
      </c>
      <c r="AV52" s="1">
        <v>32</v>
      </c>
      <c r="AW52" s="1">
        <v>0</v>
      </c>
      <c r="AX52" s="1">
        <v>0</v>
      </c>
      <c r="AY52" s="1">
        <v>45</v>
      </c>
      <c r="AZ52" s="1">
        <v>2</v>
      </c>
      <c r="BA52" s="1">
        <v>6</v>
      </c>
      <c r="BB52" s="1">
        <v>7</v>
      </c>
      <c r="BC52" s="1">
        <v>0</v>
      </c>
      <c r="BD52" s="1">
        <v>46</v>
      </c>
      <c r="BE52" s="1">
        <v>3</v>
      </c>
      <c r="BF52" s="1">
        <v>6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x14ac:dyDescent="0.2">
      <c r="A53" s="1">
        <v>91045</v>
      </c>
      <c r="B53" s="1" t="s">
        <v>174</v>
      </c>
      <c r="C53" s="1">
        <v>6</v>
      </c>
      <c r="D53" s="1">
        <v>162</v>
      </c>
      <c r="E53" s="1" t="s">
        <v>65</v>
      </c>
      <c r="F53" s="1">
        <v>123</v>
      </c>
      <c r="G53" s="1" t="s">
        <v>138</v>
      </c>
      <c r="H53" s="1">
        <v>119.37</v>
      </c>
      <c r="I53" s="4">
        <v>716.22</v>
      </c>
      <c r="J53" s="2">
        <f t="shared" si="2"/>
        <v>5729.76</v>
      </c>
      <c r="K53" s="5">
        <f t="shared" si="3"/>
        <v>8</v>
      </c>
      <c r="L53" s="5"/>
      <c r="M53" s="1">
        <v>4.08</v>
      </c>
      <c r="N53" s="1">
        <v>-1.17</v>
      </c>
      <c r="O53" s="7">
        <v>3</v>
      </c>
      <c r="P53" s="1">
        <v>5.67</v>
      </c>
      <c r="Q53" s="1">
        <v>0.5</v>
      </c>
      <c r="R53" s="7">
        <f t="shared" si="4"/>
        <v>1.512</v>
      </c>
      <c r="S53" s="7">
        <f t="shared" si="5"/>
        <v>-1.012</v>
      </c>
      <c r="T53" s="7">
        <v>5</v>
      </c>
      <c r="U53" s="1">
        <v>0.57999999999999996</v>
      </c>
      <c r="V53" s="1">
        <v>0</v>
      </c>
      <c r="W53" s="7">
        <v>0</v>
      </c>
      <c r="X53" s="1">
        <v>0</v>
      </c>
      <c r="Y53" s="27">
        <v>7400.94</v>
      </c>
      <c r="Z53" s="3">
        <v>-477.48</v>
      </c>
      <c r="AA53" s="1">
        <v>1</v>
      </c>
      <c r="AB53" s="1">
        <v>0</v>
      </c>
      <c r="AC53" s="1">
        <v>19</v>
      </c>
      <c r="AD53" s="1">
        <v>9</v>
      </c>
      <c r="AE53" s="1">
        <v>-7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24</v>
      </c>
      <c r="AV53" s="1">
        <v>6</v>
      </c>
      <c r="AW53" s="1">
        <v>0</v>
      </c>
      <c r="AX53" s="1">
        <v>0</v>
      </c>
      <c r="AY53" s="1">
        <v>0</v>
      </c>
      <c r="AZ53" s="1">
        <v>4</v>
      </c>
      <c r="BA53" s="1">
        <v>2</v>
      </c>
      <c r="BB53" s="1">
        <v>2</v>
      </c>
      <c r="BC53" s="1">
        <v>0</v>
      </c>
      <c r="BD53" s="1">
        <v>3</v>
      </c>
      <c r="BE53" s="1">
        <v>0</v>
      </c>
      <c r="BF53" s="1">
        <v>0</v>
      </c>
      <c r="BG53" s="1">
        <v>2</v>
      </c>
      <c r="BH53" s="1">
        <v>3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x14ac:dyDescent="0.2">
      <c r="A54" s="1">
        <v>6171</v>
      </c>
      <c r="B54" s="1" t="s">
        <v>168</v>
      </c>
      <c r="C54" s="1">
        <v>6</v>
      </c>
      <c r="D54" s="1">
        <v>162</v>
      </c>
      <c r="E54" s="1" t="s">
        <v>65</v>
      </c>
      <c r="F54" s="1">
        <v>123</v>
      </c>
      <c r="G54" s="1" t="s">
        <v>138</v>
      </c>
      <c r="H54" s="1">
        <v>119.37</v>
      </c>
      <c r="I54" s="4">
        <v>716.22</v>
      </c>
      <c r="J54" s="2">
        <f t="shared" si="2"/>
        <v>2148.66</v>
      </c>
      <c r="K54" s="5">
        <f t="shared" si="3"/>
        <v>3</v>
      </c>
      <c r="L54" s="5"/>
      <c r="M54" s="1">
        <v>1.58</v>
      </c>
      <c r="N54" s="1">
        <v>-1</v>
      </c>
      <c r="O54" s="7">
        <v>2</v>
      </c>
      <c r="P54" s="1">
        <v>7.42</v>
      </c>
      <c r="Q54" s="1">
        <v>6.5</v>
      </c>
      <c r="R54" s="7">
        <f t="shared" si="4"/>
        <v>1.9786666666666666</v>
      </c>
      <c r="S54" s="7">
        <f t="shared" si="5"/>
        <v>4.5213333333333336</v>
      </c>
      <c r="T54" s="7">
        <v>0</v>
      </c>
      <c r="U54" s="1">
        <v>1.25</v>
      </c>
      <c r="V54" s="1">
        <v>0</v>
      </c>
      <c r="W54" s="7">
        <v>1</v>
      </c>
      <c r="X54" s="1">
        <v>0</v>
      </c>
      <c r="Y54" s="27">
        <v>7341.26</v>
      </c>
      <c r="Z54" s="3">
        <v>3939.21</v>
      </c>
      <c r="AA54" s="1">
        <v>0</v>
      </c>
      <c r="AB54" s="1">
        <v>0</v>
      </c>
      <c r="AC54" s="1">
        <v>1</v>
      </c>
      <c r="AD54" s="1">
        <v>17</v>
      </c>
      <c r="AE54" s="1">
        <v>-6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2</v>
      </c>
      <c r="AV54" s="1">
        <v>3</v>
      </c>
      <c r="AW54" s="1">
        <v>25</v>
      </c>
      <c r="AX54" s="1">
        <v>27</v>
      </c>
      <c r="AY54" s="1">
        <v>31</v>
      </c>
      <c r="AZ54" s="1">
        <v>0</v>
      </c>
      <c r="BA54" s="1">
        <v>3</v>
      </c>
      <c r="BB54" s="1">
        <v>1</v>
      </c>
      <c r="BC54" s="1">
        <v>0</v>
      </c>
      <c r="BD54" s="1">
        <v>8</v>
      </c>
      <c r="BE54" s="1">
        <v>6</v>
      </c>
      <c r="BF54" s="1">
        <v>0</v>
      </c>
      <c r="BG54" s="1">
        <v>0</v>
      </c>
      <c r="BH54" s="1">
        <v>3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x14ac:dyDescent="0.2">
      <c r="A55" s="1">
        <v>91118</v>
      </c>
      <c r="B55" s="1" t="s">
        <v>173</v>
      </c>
      <c r="C55" s="1">
        <v>12</v>
      </c>
      <c r="D55" s="1">
        <v>162</v>
      </c>
      <c r="E55" s="1" t="s">
        <v>65</v>
      </c>
      <c r="F55" s="1">
        <v>123</v>
      </c>
      <c r="G55" s="1" t="s">
        <v>138</v>
      </c>
      <c r="H55" s="1">
        <v>59.000900000000001</v>
      </c>
      <c r="I55" s="4">
        <v>708.01080000000002</v>
      </c>
      <c r="J55" s="2">
        <f t="shared" si="2"/>
        <v>1416.0216</v>
      </c>
      <c r="K55" s="5">
        <f t="shared" si="3"/>
        <v>2</v>
      </c>
      <c r="L55" s="5"/>
      <c r="M55" s="1">
        <v>5.75</v>
      </c>
      <c r="N55" s="1">
        <v>3.83</v>
      </c>
      <c r="O55" s="7">
        <v>2</v>
      </c>
      <c r="P55" s="1">
        <v>4.58</v>
      </c>
      <c r="Q55" s="1">
        <v>4.83</v>
      </c>
      <c r="R55" s="7">
        <f t="shared" si="4"/>
        <v>1.2213333333333334</v>
      </c>
      <c r="S55" s="7">
        <f t="shared" si="5"/>
        <v>3.6086666666666667</v>
      </c>
      <c r="T55" s="7">
        <v>0</v>
      </c>
      <c r="U55" s="1">
        <v>0</v>
      </c>
      <c r="V55" s="1">
        <v>0</v>
      </c>
      <c r="W55" s="8">
        <f>U55-V55</f>
        <v>0</v>
      </c>
      <c r="X55" s="1">
        <v>0</v>
      </c>
      <c r="Y55" s="27">
        <v>7316.11</v>
      </c>
      <c r="Z55" s="3">
        <v>6136.09</v>
      </c>
      <c r="AA55" s="1">
        <v>2</v>
      </c>
      <c r="AB55" s="1">
        <v>0</v>
      </c>
      <c r="AC55" s="1">
        <v>50</v>
      </c>
      <c r="AD55" s="1">
        <v>34</v>
      </c>
      <c r="AE55" s="1">
        <v>46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</v>
      </c>
      <c r="AV55" s="1">
        <v>0</v>
      </c>
      <c r="AW55" s="1">
        <v>38</v>
      </c>
      <c r="AX55" s="1">
        <v>22</v>
      </c>
      <c r="AY55" s="1">
        <v>59</v>
      </c>
      <c r="AZ55" s="1">
        <v>1</v>
      </c>
      <c r="BA55" s="1">
        <v>8</v>
      </c>
      <c r="BB55" s="1">
        <v>0</v>
      </c>
      <c r="BC55" s="1">
        <v>0</v>
      </c>
      <c r="BD55" s="1">
        <v>-1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x14ac:dyDescent="0.2">
      <c r="A56" s="1">
        <v>6077</v>
      </c>
      <c r="B56" s="1" t="s">
        <v>145</v>
      </c>
      <c r="C56" s="1">
        <v>12</v>
      </c>
      <c r="D56" s="1">
        <v>162</v>
      </c>
      <c r="E56" s="1" t="s">
        <v>65</v>
      </c>
      <c r="F56" s="1">
        <v>123</v>
      </c>
      <c r="G56" s="1" t="s">
        <v>138</v>
      </c>
      <c r="H56" s="1">
        <v>99.373900000000006</v>
      </c>
      <c r="I56" s="4">
        <v>1192.4867999999999</v>
      </c>
      <c r="J56" s="2">
        <f t="shared" si="2"/>
        <v>5962.4339999999993</v>
      </c>
      <c r="K56" s="5">
        <f t="shared" si="3"/>
        <v>5</v>
      </c>
      <c r="L56" s="5"/>
      <c r="M56" s="1">
        <v>1.67</v>
      </c>
      <c r="N56" s="1">
        <v>1.42</v>
      </c>
      <c r="O56" s="7">
        <v>0</v>
      </c>
      <c r="P56" s="1">
        <v>4</v>
      </c>
      <c r="Q56" s="1">
        <v>0.17</v>
      </c>
      <c r="R56" s="7">
        <f t="shared" si="4"/>
        <v>1.0666666666666667</v>
      </c>
      <c r="S56" s="7">
        <f t="shared" si="5"/>
        <v>-0.89666666666666661</v>
      </c>
      <c r="T56" s="7">
        <v>5</v>
      </c>
      <c r="U56" s="1">
        <v>0.38</v>
      </c>
      <c r="V56" s="1">
        <v>0</v>
      </c>
      <c r="W56" s="7">
        <v>0</v>
      </c>
      <c r="X56" s="1">
        <v>0</v>
      </c>
      <c r="Y56" s="27">
        <v>7204.61</v>
      </c>
      <c r="Z56" s="3">
        <v>1888.1</v>
      </c>
      <c r="AA56" s="1">
        <v>10</v>
      </c>
      <c r="AB56" s="1">
        <v>12</v>
      </c>
      <c r="AC56" s="1">
        <v>3</v>
      </c>
      <c r="AD56" s="1">
        <v>2</v>
      </c>
      <c r="AE56" s="1">
        <v>17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16</v>
      </c>
      <c r="AV56" s="1">
        <v>16</v>
      </c>
      <c r="AW56" s="1">
        <v>3</v>
      </c>
      <c r="AX56" s="1">
        <v>34</v>
      </c>
      <c r="AY56" s="1">
        <v>-5</v>
      </c>
      <c r="AZ56" s="1">
        <v>3</v>
      </c>
      <c r="BA56" s="1">
        <v>2</v>
      </c>
      <c r="BB56" s="1">
        <v>0</v>
      </c>
      <c r="BC56" s="1">
        <v>0</v>
      </c>
      <c r="BD56" s="1">
        <v>7</v>
      </c>
      <c r="BE56" s="1">
        <v>0</v>
      </c>
      <c r="BF56" s="1">
        <v>0</v>
      </c>
      <c r="BG56" s="1">
        <v>3</v>
      </c>
      <c r="BH56" s="1">
        <v>3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x14ac:dyDescent="0.2">
      <c r="A57" s="1">
        <v>6087</v>
      </c>
      <c r="B57" s="1" t="s">
        <v>164</v>
      </c>
      <c r="C57" s="1">
        <v>4</v>
      </c>
      <c r="D57" s="1">
        <v>162</v>
      </c>
      <c r="E57" s="1" t="s">
        <v>65</v>
      </c>
      <c r="F57" s="1">
        <v>123</v>
      </c>
      <c r="G57" s="1" t="s">
        <v>138</v>
      </c>
      <c r="H57" s="1">
        <v>255.4675</v>
      </c>
      <c r="I57" s="4">
        <v>1021.87</v>
      </c>
      <c r="J57" s="2">
        <f t="shared" si="2"/>
        <v>0</v>
      </c>
      <c r="K57" s="5">
        <f t="shared" si="3"/>
        <v>0</v>
      </c>
      <c r="L57" s="5"/>
      <c r="M57" s="1">
        <v>2.25</v>
      </c>
      <c r="N57" s="1">
        <v>1.5</v>
      </c>
      <c r="O57" s="7">
        <v>0</v>
      </c>
      <c r="P57" s="1">
        <v>2</v>
      </c>
      <c r="Q57" s="1">
        <v>8</v>
      </c>
      <c r="R57" s="7">
        <f t="shared" si="4"/>
        <v>0.53333333333333333</v>
      </c>
      <c r="S57" s="7">
        <f t="shared" si="5"/>
        <v>7.4666666666666668</v>
      </c>
      <c r="T57" s="7">
        <v>0</v>
      </c>
      <c r="U57" s="1">
        <v>2</v>
      </c>
      <c r="V57" s="1">
        <v>0</v>
      </c>
      <c r="W57" s="7">
        <v>0</v>
      </c>
      <c r="X57" s="1">
        <v>0</v>
      </c>
      <c r="Y57" s="27">
        <v>6386.69</v>
      </c>
      <c r="Z57" s="3">
        <v>9707.76</v>
      </c>
      <c r="AA57" s="1">
        <v>1</v>
      </c>
      <c r="AB57" s="1">
        <v>1</v>
      </c>
      <c r="AC57" s="1">
        <v>5</v>
      </c>
      <c r="AD57" s="1">
        <v>5</v>
      </c>
      <c r="AE57" s="1">
        <v>6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</v>
      </c>
      <c r="AW57" s="1">
        <v>3</v>
      </c>
      <c r="AX57" s="1">
        <v>0</v>
      </c>
      <c r="AY57" s="1">
        <v>20</v>
      </c>
      <c r="AZ57" s="1">
        <v>0</v>
      </c>
      <c r="BA57" s="1">
        <v>1</v>
      </c>
      <c r="BB57" s="1">
        <v>4</v>
      </c>
      <c r="BC57" s="1">
        <v>0</v>
      </c>
      <c r="BD57" s="1">
        <v>12</v>
      </c>
      <c r="BE57" s="1">
        <v>6</v>
      </c>
      <c r="BF57" s="1">
        <v>1</v>
      </c>
      <c r="BG57" s="1">
        <v>0</v>
      </c>
      <c r="BH57" s="1">
        <v>3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x14ac:dyDescent="0.2">
      <c r="A58" s="1">
        <v>6016</v>
      </c>
      <c r="B58" s="1" t="s">
        <v>142</v>
      </c>
      <c r="C58" s="1">
        <v>20</v>
      </c>
      <c r="D58" s="1">
        <v>162</v>
      </c>
      <c r="E58" s="1" t="s">
        <v>65</v>
      </c>
      <c r="F58" s="1">
        <v>807</v>
      </c>
      <c r="G58" s="1" t="s">
        <v>67</v>
      </c>
      <c r="H58" s="1">
        <v>87.816999999999993</v>
      </c>
      <c r="I58" s="4">
        <v>1756.34</v>
      </c>
      <c r="J58" s="2">
        <f t="shared" si="2"/>
        <v>0</v>
      </c>
      <c r="K58" s="5">
        <f t="shared" si="3"/>
        <v>0</v>
      </c>
      <c r="L58" s="5"/>
      <c r="M58" s="1">
        <v>0.72</v>
      </c>
      <c r="N58" s="1">
        <v>0</v>
      </c>
      <c r="O58" s="7">
        <v>0</v>
      </c>
      <c r="P58" s="1">
        <v>2.72</v>
      </c>
      <c r="Q58" s="1">
        <v>6.4</v>
      </c>
      <c r="R58" s="7">
        <f t="shared" si="4"/>
        <v>0.72533333333333339</v>
      </c>
      <c r="S58" s="7">
        <f t="shared" si="5"/>
        <v>5.674666666666667</v>
      </c>
      <c r="T58" s="7">
        <v>0</v>
      </c>
      <c r="U58" s="1">
        <v>0.18</v>
      </c>
      <c r="V58" s="1">
        <v>0</v>
      </c>
      <c r="W58" s="7">
        <v>0</v>
      </c>
      <c r="X58" s="1">
        <v>0</v>
      </c>
      <c r="Y58" s="27">
        <v>6366.73</v>
      </c>
      <c r="Z58" s="3">
        <v>11240.58</v>
      </c>
      <c r="AA58" s="1">
        <v>3</v>
      </c>
      <c r="AB58" s="1">
        <v>23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8</v>
      </c>
      <c r="AW58" s="1">
        <v>10</v>
      </c>
      <c r="AX58" s="1">
        <v>57</v>
      </c>
      <c r="AY58" s="1">
        <v>80</v>
      </c>
      <c r="AZ58" s="1">
        <v>9</v>
      </c>
      <c r="BA58" s="1">
        <v>6</v>
      </c>
      <c r="BB58" s="1">
        <v>0</v>
      </c>
      <c r="BC58" s="1">
        <v>0</v>
      </c>
      <c r="BD58" s="1">
        <v>48</v>
      </c>
      <c r="BE58" s="1">
        <v>3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x14ac:dyDescent="0.2">
      <c r="A59" s="1">
        <v>65102</v>
      </c>
      <c r="B59" s="1" t="s">
        <v>149</v>
      </c>
      <c r="C59" s="1">
        <v>30</v>
      </c>
      <c r="D59" s="1">
        <v>162</v>
      </c>
      <c r="E59" s="1" t="s">
        <v>65</v>
      </c>
      <c r="F59" s="1">
        <v>807</v>
      </c>
      <c r="G59" s="1" t="s">
        <v>67</v>
      </c>
      <c r="H59" s="1">
        <v>65.2744</v>
      </c>
      <c r="I59" s="4">
        <v>1958.232</v>
      </c>
      <c r="J59" s="2">
        <f t="shared" si="2"/>
        <v>0</v>
      </c>
      <c r="K59" s="5">
        <f t="shared" si="3"/>
        <v>0</v>
      </c>
      <c r="L59" s="5"/>
      <c r="M59" s="1">
        <v>2.2799999999999998</v>
      </c>
      <c r="N59" s="1">
        <v>2.87</v>
      </c>
      <c r="O59" s="7">
        <v>0</v>
      </c>
      <c r="P59" s="1">
        <v>0.95</v>
      </c>
      <c r="Q59" s="1">
        <v>4.9000000000000004</v>
      </c>
      <c r="R59" s="7">
        <f t="shared" si="4"/>
        <v>0.2533333333333333</v>
      </c>
      <c r="S59" s="7">
        <f t="shared" si="5"/>
        <v>4.6466666666666674</v>
      </c>
      <c r="T59" s="7">
        <v>0</v>
      </c>
      <c r="U59" s="1">
        <v>0</v>
      </c>
      <c r="V59" s="1">
        <v>2</v>
      </c>
      <c r="W59" s="7">
        <v>0</v>
      </c>
      <c r="X59" s="1">
        <v>0</v>
      </c>
      <c r="Y59" s="27">
        <v>6331.62</v>
      </c>
      <c r="Z59" s="3">
        <v>19125.400000000001</v>
      </c>
      <c r="AA59" s="1">
        <v>4</v>
      </c>
      <c r="AB59" s="1">
        <v>0</v>
      </c>
      <c r="AC59" s="1">
        <v>51</v>
      </c>
      <c r="AD59" s="1">
        <v>27</v>
      </c>
      <c r="AE59" s="1">
        <v>86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9</v>
      </c>
      <c r="AX59" s="1">
        <v>20</v>
      </c>
      <c r="AY59" s="1">
        <v>90</v>
      </c>
      <c r="AZ59" s="1">
        <v>1</v>
      </c>
      <c r="BA59" s="1">
        <v>3</v>
      </c>
      <c r="BB59" s="1">
        <v>6</v>
      </c>
      <c r="BC59" s="1">
        <v>2</v>
      </c>
      <c r="BD59" s="1">
        <v>57</v>
      </c>
      <c r="BE59" s="1">
        <v>0</v>
      </c>
      <c r="BF59" s="1">
        <v>0</v>
      </c>
      <c r="BG59" s="1">
        <v>0</v>
      </c>
      <c r="BH59" s="1">
        <v>0</v>
      </c>
      <c r="BI59" s="1">
        <v>60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x14ac:dyDescent="0.2">
      <c r="A60" s="1">
        <v>88216</v>
      </c>
      <c r="B60" s="1" t="s">
        <v>156</v>
      </c>
      <c r="C60" s="1">
        <v>12</v>
      </c>
      <c r="D60" s="1">
        <v>162</v>
      </c>
      <c r="E60" s="1" t="s">
        <v>65</v>
      </c>
      <c r="F60" s="1">
        <v>162</v>
      </c>
      <c r="G60" s="1" t="s">
        <v>84</v>
      </c>
      <c r="H60" s="1">
        <v>161.93899999999999</v>
      </c>
      <c r="I60" s="4">
        <v>1943.268</v>
      </c>
      <c r="J60" s="2">
        <f t="shared" si="2"/>
        <v>0</v>
      </c>
      <c r="K60" s="5">
        <f t="shared" si="3"/>
        <v>0</v>
      </c>
      <c r="L60" s="5"/>
      <c r="M60" s="1">
        <v>0.67</v>
      </c>
      <c r="N60" s="1">
        <v>0.42</v>
      </c>
      <c r="O60" s="7">
        <v>0</v>
      </c>
      <c r="P60" s="1">
        <v>2.17</v>
      </c>
      <c r="Q60" s="1">
        <v>5.5</v>
      </c>
      <c r="R60" s="7">
        <f t="shared" si="4"/>
        <v>0.57866666666666666</v>
      </c>
      <c r="S60" s="7">
        <f t="shared" si="5"/>
        <v>4.9213333333333331</v>
      </c>
      <c r="T60" s="7">
        <v>0</v>
      </c>
      <c r="U60" s="1">
        <v>0.38</v>
      </c>
      <c r="V60" s="1">
        <v>0.67</v>
      </c>
      <c r="W60" s="7">
        <v>0</v>
      </c>
      <c r="X60" s="1">
        <v>0</v>
      </c>
      <c r="Y60" s="27">
        <v>6234.65</v>
      </c>
      <c r="Z60" s="3">
        <v>12793.18</v>
      </c>
      <c r="AA60" s="1">
        <v>6</v>
      </c>
      <c r="AB60" s="1">
        <v>4</v>
      </c>
      <c r="AC60" s="1">
        <v>0</v>
      </c>
      <c r="AD60" s="1">
        <v>0</v>
      </c>
      <c r="AE60" s="1">
        <v>5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21</v>
      </c>
      <c r="AV60" s="1">
        <v>9</v>
      </c>
      <c r="AW60" s="1">
        <v>0</v>
      </c>
      <c r="AX60" s="1">
        <v>0</v>
      </c>
      <c r="AY60" s="1">
        <v>58</v>
      </c>
      <c r="AZ60" s="1">
        <v>0</v>
      </c>
      <c r="BA60" s="1">
        <v>1</v>
      </c>
      <c r="BB60" s="1">
        <v>0</v>
      </c>
      <c r="BC60" s="1">
        <v>0</v>
      </c>
      <c r="BD60" s="1">
        <v>8</v>
      </c>
      <c r="BE60" s="1">
        <v>4</v>
      </c>
      <c r="BF60" s="1">
        <v>1</v>
      </c>
      <c r="BG60" s="1">
        <v>0</v>
      </c>
      <c r="BH60" s="1">
        <v>0</v>
      </c>
      <c r="BI60" s="1">
        <v>8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x14ac:dyDescent="0.2">
      <c r="A61" s="1">
        <v>6029</v>
      </c>
      <c r="B61" s="1" t="s">
        <v>158</v>
      </c>
      <c r="C61" s="1">
        <v>5</v>
      </c>
      <c r="D61" s="1">
        <v>162</v>
      </c>
      <c r="E61" s="1" t="s">
        <v>65</v>
      </c>
      <c r="F61" s="1">
        <v>558</v>
      </c>
      <c r="G61" s="1" t="s">
        <v>74</v>
      </c>
      <c r="H61" s="1">
        <v>208.38839999999999</v>
      </c>
      <c r="I61" s="4">
        <v>1041.942</v>
      </c>
      <c r="J61" s="2">
        <f t="shared" si="2"/>
        <v>0</v>
      </c>
      <c r="K61" s="5">
        <f t="shared" si="3"/>
        <v>0</v>
      </c>
      <c r="L61" s="5"/>
      <c r="M61" s="1">
        <v>2.9</v>
      </c>
      <c r="N61" s="1">
        <v>-1.8</v>
      </c>
      <c r="O61" s="7">
        <v>0</v>
      </c>
      <c r="P61" s="1">
        <v>2.6</v>
      </c>
      <c r="Q61" s="1">
        <v>6.8</v>
      </c>
      <c r="R61" s="7">
        <f t="shared" si="4"/>
        <v>0.69333333333333336</v>
      </c>
      <c r="S61" s="7">
        <f t="shared" si="5"/>
        <v>6.1066666666666665</v>
      </c>
      <c r="T61" s="7">
        <v>0</v>
      </c>
      <c r="U61" s="1">
        <v>0</v>
      </c>
      <c r="V61" s="1">
        <v>0.2</v>
      </c>
      <c r="W61" s="7">
        <v>0</v>
      </c>
      <c r="X61" s="1">
        <v>0</v>
      </c>
      <c r="Y61" s="27">
        <v>5730.68</v>
      </c>
      <c r="Z61" s="3">
        <v>5418.1</v>
      </c>
      <c r="AA61" s="1">
        <v>8</v>
      </c>
      <c r="AB61" s="1">
        <v>1</v>
      </c>
      <c r="AC61" s="1">
        <v>0</v>
      </c>
      <c r="AD61" s="1">
        <v>12</v>
      </c>
      <c r="AE61" s="1">
        <v>-9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</v>
      </c>
      <c r="AV61" s="1">
        <v>0</v>
      </c>
      <c r="AW61" s="1">
        <v>4</v>
      </c>
      <c r="AX61" s="1">
        <v>0</v>
      </c>
      <c r="AY61" s="1">
        <v>24</v>
      </c>
      <c r="AZ61" s="1">
        <v>0</v>
      </c>
      <c r="BA61" s="1">
        <v>3</v>
      </c>
      <c r="BB61" s="1">
        <v>6</v>
      </c>
      <c r="BC61" s="1">
        <v>1</v>
      </c>
      <c r="BD61" s="1">
        <v>10</v>
      </c>
      <c r="BE61" s="1">
        <v>0</v>
      </c>
      <c r="BF61" s="1">
        <v>0</v>
      </c>
      <c r="BG61" s="1">
        <v>0</v>
      </c>
      <c r="BH61" s="1">
        <v>0</v>
      </c>
      <c r="BI61" s="1">
        <v>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x14ac:dyDescent="0.2">
      <c r="A62" s="1">
        <v>91106</v>
      </c>
      <c r="B62" s="1" t="s">
        <v>187</v>
      </c>
      <c r="C62" s="1">
        <v>8</v>
      </c>
      <c r="D62" s="1">
        <v>162</v>
      </c>
      <c r="E62" s="1" t="s">
        <v>65</v>
      </c>
      <c r="F62" s="1">
        <v>123</v>
      </c>
      <c r="G62" s="1" t="s">
        <v>138</v>
      </c>
      <c r="H62" s="1">
        <v>83.825400000000002</v>
      </c>
      <c r="I62" s="4">
        <v>670.60320000000002</v>
      </c>
      <c r="J62" s="2">
        <f t="shared" si="2"/>
        <v>1341.2064</v>
      </c>
      <c r="K62" s="5">
        <f t="shared" si="3"/>
        <v>2</v>
      </c>
      <c r="L62" s="5"/>
      <c r="M62" s="1">
        <v>1.56</v>
      </c>
      <c r="N62" s="1">
        <v>0</v>
      </c>
      <c r="O62" s="7">
        <v>2</v>
      </c>
      <c r="P62" s="1">
        <v>6.75</v>
      </c>
      <c r="Q62" s="1">
        <v>6.12</v>
      </c>
      <c r="R62" s="7">
        <f t="shared" si="4"/>
        <v>1.8</v>
      </c>
      <c r="S62" s="7">
        <f t="shared" si="5"/>
        <v>4.32</v>
      </c>
      <c r="T62" s="7">
        <v>0</v>
      </c>
      <c r="U62" s="1">
        <v>0</v>
      </c>
      <c r="V62" s="1">
        <v>0</v>
      </c>
      <c r="W62" s="8">
        <f>U62-V62</f>
        <v>0</v>
      </c>
      <c r="X62" s="1">
        <v>0</v>
      </c>
      <c r="Y62" s="27">
        <v>5574.39</v>
      </c>
      <c r="Z62" s="3">
        <v>4107.4399999999996</v>
      </c>
      <c r="AA62" s="1">
        <v>0</v>
      </c>
      <c r="AB62" s="1">
        <v>0</v>
      </c>
      <c r="AC62" s="1">
        <v>12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19</v>
      </c>
      <c r="AV62" s="1">
        <v>6</v>
      </c>
      <c r="AW62" s="1">
        <v>17</v>
      </c>
      <c r="AX62" s="1">
        <v>24</v>
      </c>
      <c r="AY62" s="1">
        <v>39</v>
      </c>
      <c r="AZ62" s="1">
        <v>2</v>
      </c>
      <c r="BA62" s="1">
        <v>2</v>
      </c>
      <c r="BB62" s="1">
        <v>0</v>
      </c>
      <c r="BC62" s="1">
        <v>0</v>
      </c>
      <c r="BD62" s="1">
        <v>10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x14ac:dyDescent="0.2">
      <c r="A63" s="1">
        <v>88155</v>
      </c>
      <c r="B63" s="1" t="s">
        <v>167</v>
      </c>
      <c r="C63" s="1">
        <v>12</v>
      </c>
      <c r="D63" s="1">
        <v>162</v>
      </c>
      <c r="E63" s="1" t="s">
        <v>65</v>
      </c>
      <c r="F63" s="1">
        <v>974</v>
      </c>
      <c r="G63" s="1" t="s">
        <v>70</v>
      </c>
      <c r="H63" s="1">
        <v>140.29910000000001</v>
      </c>
      <c r="I63" s="4">
        <v>1683.5891999999999</v>
      </c>
      <c r="J63" s="2">
        <f t="shared" si="2"/>
        <v>0</v>
      </c>
      <c r="K63" s="5">
        <f t="shared" si="3"/>
        <v>0</v>
      </c>
      <c r="L63" s="5"/>
      <c r="M63" s="1">
        <v>1.1200000000000001</v>
      </c>
      <c r="N63" s="1">
        <v>21</v>
      </c>
      <c r="O63" s="7">
        <v>0</v>
      </c>
      <c r="P63" s="1">
        <v>2.12</v>
      </c>
      <c r="Q63" s="30">
        <v>16.579999999999998</v>
      </c>
      <c r="R63" s="7">
        <f t="shared" si="4"/>
        <v>0.56533333333333335</v>
      </c>
      <c r="S63" s="7">
        <f t="shared" si="5"/>
        <v>16.014666666666663</v>
      </c>
      <c r="T63" s="7">
        <v>0</v>
      </c>
      <c r="U63" s="1">
        <v>0</v>
      </c>
      <c r="V63" s="1">
        <v>19.579999999999998</v>
      </c>
      <c r="W63" s="7">
        <v>0</v>
      </c>
      <c r="X63" s="1">
        <v>0</v>
      </c>
      <c r="Y63" s="27">
        <v>5471.66</v>
      </c>
      <c r="Z63" s="3">
        <v>96245.18</v>
      </c>
      <c r="AA63" s="1">
        <v>12</v>
      </c>
      <c r="AB63" s="1">
        <v>3</v>
      </c>
      <c r="AC63" s="1">
        <v>0</v>
      </c>
      <c r="AD63" s="1">
        <v>0</v>
      </c>
      <c r="AE63" s="1">
        <v>252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15</v>
      </c>
      <c r="AV63" s="1">
        <v>5</v>
      </c>
      <c r="AW63" s="1">
        <v>0</v>
      </c>
      <c r="AX63" s="1">
        <v>0</v>
      </c>
      <c r="AY63" s="1">
        <v>169</v>
      </c>
      <c r="AZ63" s="1">
        <v>8</v>
      </c>
      <c r="BA63" s="1">
        <v>0</v>
      </c>
      <c r="BB63" s="1">
        <v>0</v>
      </c>
      <c r="BC63" s="1">
        <v>0</v>
      </c>
      <c r="BD63" s="1">
        <v>30</v>
      </c>
      <c r="BE63" s="1">
        <v>0</v>
      </c>
      <c r="BF63" s="1">
        <v>0</v>
      </c>
      <c r="BG63" s="1">
        <v>0</v>
      </c>
      <c r="BH63" s="1">
        <v>0</v>
      </c>
      <c r="BI63" s="1">
        <v>235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x14ac:dyDescent="0.2">
      <c r="A64" s="1">
        <v>6009</v>
      </c>
      <c r="B64" s="1" t="s">
        <v>178</v>
      </c>
      <c r="C64" s="1">
        <v>8</v>
      </c>
      <c r="D64" s="1">
        <v>162</v>
      </c>
      <c r="E64" s="1" t="s">
        <v>65</v>
      </c>
      <c r="F64" s="1">
        <v>123</v>
      </c>
      <c r="G64" s="1" t="s">
        <v>138</v>
      </c>
      <c r="H64" s="1">
        <v>78.009</v>
      </c>
      <c r="I64" s="4">
        <v>624.072</v>
      </c>
      <c r="J64" s="2">
        <f t="shared" si="2"/>
        <v>1248.144</v>
      </c>
      <c r="K64" s="5">
        <f t="shared" si="3"/>
        <v>2</v>
      </c>
      <c r="L64" s="5"/>
      <c r="M64" s="1">
        <v>0.62</v>
      </c>
      <c r="N64" s="1">
        <v>0</v>
      </c>
      <c r="O64" s="7">
        <v>0</v>
      </c>
      <c r="P64" s="1">
        <v>7.88</v>
      </c>
      <c r="Q64" s="1">
        <v>5</v>
      </c>
      <c r="R64" s="7">
        <f t="shared" si="4"/>
        <v>2.1013333333333333</v>
      </c>
      <c r="S64" s="7">
        <f t="shared" si="5"/>
        <v>2.8986666666666667</v>
      </c>
      <c r="T64" s="7">
        <v>2</v>
      </c>
      <c r="U64" s="1">
        <v>0</v>
      </c>
      <c r="V64" s="1">
        <v>0</v>
      </c>
      <c r="W64" s="8">
        <f>U64-V64</f>
        <v>0</v>
      </c>
      <c r="X64" s="1">
        <v>0</v>
      </c>
      <c r="Y64" s="27">
        <v>5304.61</v>
      </c>
      <c r="Z64" s="3">
        <v>3120.36</v>
      </c>
      <c r="AA64" s="1">
        <v>0</v>
      </c>
      <c r="AB64" s="1">
        <v>0</v>
      </c>
      <c r="AC64" s="1">
        <v>5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55</v>
      </c>
      <c r="AX64" s="1">
        <v>0</v>
      </c>
      <c r="AY64" s="1">
        <v>40</v>
      </c>
      <c r="AZ64" s="1">
        <v>0</v>
      </c>
      <c r="BA64" s="1">
        <v>0</v>
      </c>
      <c r="BB64" s="1">
        <v>8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x14ac:dyDescent="0.2">
      <c r="A65" s="1">
        <v>6044</v>
      </c>
      <c r="B65" s="1" t="s">
        <v>170</v>
      </c>
      <c r="C65" s="1">
        <v>12</v>
      </c>
      <c r="D65" s="1">
        <v>162</v>
      </c>
      <c r="E65" s="1" t="s">
        <v>65</v>
      </c>
      <c r="F65" s="1">
        <v>807</v>
      </c>
      <c r="G65" s="1" t="s">
        <v>67</v>
      </c>
      <c r="H65" s="1">
        <v>73.979200000000006</v>
      </c>
      <c r="I65" s="4">
        <v>887.75040000000001</v>
      </c>
      <c r="J65" s="2">
        <f t="shared" si="2"/>
        <v>1775.5008</v>
      </c>
      <c r="K65" s="5">
        <f t="shared" si="3"/>
        <v>2</v>
      </c>
      <c r="L65" s="5"/>
      <c r="M65" s="1">
        <v>2.04</v>
      </c>
      <c r="N65" s="1">
        <v>0.75</v>
      </c>
      <c r="O65" s="7">
        <v>2</v>
      </c>
      <c r="P65" s="1">
        <v>3.54</v>
      </c>
      <c r="Q65" s="1">
        <v>4.75</v>
      </c>
      <c r="R65" s="7">
        <f t="shared" si="4"/>
        <v>0.94400000000000006</v>
      </c>
      <c r="S65" s="7">
        <f t="shared" si="5"/>
        <v>3.806</v>
      </c>
      <c r="T65" s="7">
        <v>0</v>
      </c>
      <c r="U65" s="1">
        <v>0.33</v>
      </c>
      <c r="V65" s="1">
        <v>0.5</v>
      </c>
      <c r="W65" s="7">
        <v>0</v>
      </c>
      <c r="X65" s="1">
        <v>0</v>
      </c>
      <c r="Y65" s="27">
        <v>5252.52</v>
      </c>
      <c r="Z65" s="3">
        <v>5326.5</v>
      </c>
      <c r="AA65" s="1">
        <v>5</v>
      </c>
      <c r="AB65" s="1">
        <v>4</v>
      </c>
      <c r="AC65" s="1">
        <v>15</v>
      </c>
      <c r="AD65" s="1">
        <v>5</v>
      </c>
      <c r="AE65" s="1">
        <v>9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15</v>
      </c>
      <c r="AV65" s="1">
        <v>8</v>
      </c>
      <c r="AW65" s="1">
        <v>8</v>
      </c>
      <c r="AX65" s="1">
        <v>22</v>
      </c>
      <c r="AY65" s="1">
        <v>37</v>
      </c>
      <c r="AZ65" s="1">
        <v>1</v>
      </c>
      <c r="BA65" s="1">
        <v>3</v>
      </c>
      <c r="BB65" s="1">
        <v>1</v>
      </c>
      <c r="BC65" s="1">
        <v>2</v>
      </c>
      <c r="BD65" s="1">
        <v>20</v>
      </c>
      <c r="BE65" s="1">
        <v>2</v>
      </c>
      <c r="BF65" s="1">
        <v>2</v>
      </c>
      <c r="BG65" s="1">
        <v>0</v>
      </c>
      <c r="BH65" s="1">
        <v>2</v>
      </c>
      <c r="BI65" s="1">
        <v>6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x14ac:dyDescent="0.2">
      <c r="A66" s="1">
        <v>97318</v>
      </c>
      <c r="B66" s="1" t="s">
        <v>182</v>
      </c>
      <c r="C66" s="1">
        <v>8</v>
      </c>
      <c r="D66" s="1">
        <v>162</v>
      </c>
      <c r="E66" s="1" t="s">
        <v>65</v>
      </c>
      <c r="F66" s="1">
        <v>162</v>
      </c>
      <c r="G66" s="1" t="s">
        <v>84</v>
      </c>
      <c r="H66" s="1">
        <v>92.117000000000004</v>
      </c>
      <c r="I66" s="4">
        <v>736.93600000000004</v>
      </c>
      <c r="J66" s="2">
        <f t="shared" si="2"/>
        <v>0</v>
      </c>
      <c r="K66" s="5">
        <f t="shared" si="3"/>
        <v>0</v>
      </c>
      <c r="L66" s="5"/>
      <c r="M66" s="1">
        <v>2.94</v>
      </c>
      <c r="N66" s="1">
        <v>0.12</v>
      </c>
      <c r="O66" s="7">
        <v>0</v>
      </c>
      <c r="P66" s="1">
        <v>1.62</v>
      </c>
      <c r="Q66" s="1">
        <v>0.5</v>
      </c>
      <c r="R66" s="7">
        <f t="shared" si="4"/>
        <v>0.43200000000000005</v>
      </c>
      <c r="S66" s="7">
        <f t="shared" si="5"/>
        <v>6.7999999999999949E-2</v>
      </c>
      <c r="T66" s="7">
        <v>0</v>
      </c>
      <c r="U66" s="1">
        <v>2.31</v>
      </c>
      <c r="V66" s="1">
        <v>2.75</v>
      </c>
      <c r="W66" s="7">
        <v>0</v>
      </c>
      <c r="X66" s="1">
        <v>0</v>
      </c>
      <c r="Y66" s="27">
        <v>5066.4399999999996</v>
      </c>
      <c r="Z66" s="3">
        <v>2487.16</v>
      </c>
      <c r="AA66" s="1">
        <v>16</v>
      </c>
      <c r="AB66" s="1">
        <v>15</v>
      </c>
      <c r="AC66" s="1">
        <v>0</v>
      </c>
      <c r="AD66" s="1">
        <v>0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8</v>
      </c>
      <c r="AW66" s="1">
        <v>0</v>
      </c>
      <c r="AX66" s="1">
        <v>0</v>
      </c>
      <c r="AY66" s="1">
        <v>1</v>
      </c>
      <c r="AZ66" s="1">
        <v>6</v>
      </c>
      <c r="BA66" s="1">
        <v>6</v>
      </c>
      <c r="BB66" s="1">
        <v>0</v>
      </c>
      <c r="BC66" s="1">
        <v>0</v>
      </c>
      <c r="BD66" s="1">
        <v>3</v>
      </c>
      <c r="BE66" s="1">
        <v>14</v>
      </c>
      <c r="BF66" s="1">
        <v>9</v>
      </c>
      <c r="BG66" s="1">
        <v>0</v>
      </c>
      <c r="BH66" s="1">
        <v>0</v>
      </c>
      <c r="BI66" s="1">
        <v>22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x14ac:dyDescent="0.2">
      <c r="A67" s="1">
        <v>96910</v>
      </c>
      <c r="B67" s="1" t="s">
        <v>110</v>
      </c>
      <c r="C67" s="1">
        <v>32</v>
      </c>
      <c r="D67" s="1">
        <v>162</v>
      </c>
      <c r="E67" s="1" t="s">
        <v>65</v>
      </c>
      <c r="F67" s="1">
        <v>1</v>
      </c>
      <c r="G67" s="1" t="s">
        <v>98</v>
      </c>
      <c r="H67" s="1">
        <v>136.14750000000001</v>
      </c>
      <c r="I67" s="4">
        <v>4356.72</v>
      </c>
      <c r="J67" s="2">
        <f t="shared" si="2"/>
        <v>0</v>
      </c>
      <c r="K67" s="5">
        <f t="shared" si="3"/>
        <v>0</v>
      </c>
      <c r="L67" s="5"/>
      <c r="M67" s="1">
        <v>0.39</v>
      </c>
      <c r="N67" s="1">
        <v>2.06</v>
      </c>
      <c r="O67" s="7">
        <v>0</v>
      </c>
      <c r="P67" s="1">
        <v>0.75</v>
      </c>
      <c r="Q67" s="1">
        <v>0</v>
      </c>
      <c r="R67" s="7">
        <f t="shared" si="4"/>
        <v>0.2</v>
      </c>
      <c r="S67" s="7">
        <f t="shared" si="5"/>
        <v>-0.2</v>
      </c>
      <c r="T67" s="7">
        <v>0</v>
      </c>
      <c r="U67" s="1">
        <v>0</v>
      </c>
      <c r="V67" s="1">
        <v>0</v>
      </c>
      <c r="W67" s="8">
        <f t="shared" ref="W67:W68" si="7">U67-V67</f>
        <v>0</v>
      </c>
      <c r="X67" s="1">
        <v>0</v>
      </c>
      <c r="Y67" s="27">
        <v>4969.38</v>
      </c>
      <c r="Z67" s="3">
        <v>8985.74</v>
      </c>
      <c r="AA67" s="1">
        <v>8</v>
      </c>
      <c r="AB67" s="1">
        <v>9</v>
      </c>
      <c r="AC67" s="1">
        <v>0</v>
      </c>
      <c r="AD67" s="1">
        <v>0</v>
      </c>
      <c r="AE67" s="1">
        <v>66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17</v>
      </c>
      <c r="AX67" s="1">
        <v>14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x14ac:dyDescent="0.2">
      <c r="A68" s="1">
        <v>91052</v>
      </c>
      <c r="B68" s="1" t="s">
        <v>185</v>
      </c>
      <c r="C68" s="1">
        <v>6</v>
      </c>
      <c r="D68" s="1">
        <v>162</v>
      </c>
      <c r="E68" s="1" t="s">
        <v>65</v>
      </c>
      <c r="F68" s="1">
        <v>123</v>
      </c>
      <c r="G68" s="1" t="s">
        <v>138</v>
      </c>
      <c r="H68" s="1">
        <v>107.9653</v>
      </c>
      <c r="I68" s="4">
        <v>647.79179999999997</v>
      </c>
      <c r="J68" s="2">
        <f t="shared" si="2"/>
        <v>1943.3753999999999</v>
      </c>
      <c r="K68" s="5">
        <f t="shared" si="3"/>
        <v>3</v>
      </c>
      <c r="L68" s="5"/>
      <c r="M68" s="1">
        <v>0.5</v>
      </c>
      <c r="N68" s="1">
        <v>0</v>
      </c>
      <c r="O68" s="7">
        <v>0</v>
      </c>
      <c r="P68" s="1">
        <v>7.17</v>
      </c>
      <c r="Q68" s="1">
        <v>3.5</v>
      </c>
      <c r="R68" s="7">
        <f t="shared" si="4"/>
        <v>1.9119999999999999</v>
      </c>
      <c r="S68" s="7">
        <f t="shared" si="5"/>
        <v>1.5880000000000001</v>
      </c>
      <c r="T68" s="7">
        <v>3</v>
      </c>
      <c r="U68" s="1">
        <v>0</v>
      </c>
      <c r="V68" s="1">
        <v>0</v>
      </c>
      <c r="W68" s="8">
        <f t="shared" si="7"/>
        <v>0</v>
      </c>
      <c r="X68" s="1">
        <v>0</v>
      </c>
      <c r="Y68" s="27">
        <v>4966.3999999999996</v>
      </c>
      <c r="Z68" s="3">
        <v>2267.27</v>
      </c>
      <c r="AA68" s="1">
        <v>0</v>
      </c>
      <c r="AB68" s="1">
        <v>0</v>
      </c>
      <c r="AC68" s="1">
        <v>3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17</v>
      </c>
      <c r="AV68" s="1">
        <v>8</v>
      </c>
      <c r="AW68" s="1">
        <v>16</v>
      </c>
      <c r="AX68" s="1">
        <v>12</v>
      </c>
      <c r="AY68" s="1">
        <v>11</v>
      </c>
      <c r="AZ68" s="1">
        <v>0</v>
      </c>
      <c r="BA68" s="1">
        <v>0</v>
      </c>
      <c r="BB68" s="1">
        <v>0</v>
      </c>
      <c r="BC68" s="1">
        <v>0</v>
      </c>
      <c r="BD68" s="1">
        <v>10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x14ac:dyDescent="0.2">
      <c r="A69" s="1">
        <v>65129</v>
      </c>
      <c r="B69" s="1" t="s">
        <v>120</v>
      </c>
      <c r="C69" s="1">
        <v>30</v>
      </c>
      <c r="D69" s="1">
        <v>162</v>
      </c>
      <c r="E69" s="1" t="s">
        <v>65</v>
      </c>
      <c r="F69" s="1">
        <v>807</v>
      </c>
      <c r="G69" s="1" t="s">
        <v>67</v>
      </c>
      <c r="H69" s="1">
        <v>57.054400000000001</v>
      </c>
      <c r="I69" s="4">
        <v>1711.6320000000001</v>
      </c>
      <c r="J69" s="2">
        <f t="shared" si="2"/>
        <v>0</v>
      </c>
      <c r="K69" s="5">
        <f t="shared" si="3"/>
        <v>0</v>
      </c>
      <c r="L69" s="5"/>
      <c r="M69" s="1">
        <v>1.08</v>
      </c>
      <c r="N69" s="1">
        <v>-0.23</v>
      </c>
      <c r="O69" s="7">
        <v>0</v>
      </c>
      <c r="P69" s="1">
        <v>1.53</v>
      </c>
      <c r="Q69" s="1">
        <v>5.03</v>
      </c>
      <c r="R69" s="7">
        <f t="shared" si="4"/>
        <v>0.40800000000000003</v>
      </c>
      <c r="S69" s="7">
        <f t="shared" si="5"/>
        <v>4.6219999999999999</v>
      </c>
      <c r="T69" s="7">
        <v>0</v>
      </c>
      <c r="U69" s="1">
        <v>0.27</v>
      </c>
      <c r="V69" s="1">
        <v>0.73</v>
      </c>
      <c r="W69" s="7">
        <v>0</v>
      </c>
      <c r="X69" s="1">
        <v>0</v>
      </c>
      <c r="Y69" s="27">
        <v>4935.21</v>
      </c>
      <c r="Z69" s="3">
        <v>9471.0300000000007</v>
      </c>
      <c r="AA69" s="1">
        <v>23</v>
      </c>
      <c r="AB69" s="1">
        <v>7</v>
      </c>
      <c r="AC69" s="1">
        <v>6</v>
      </c>
      <c r="AD69" s="1">
        <v>0</v>
      </c>
      <c r="AE69" s="1">
        <v>-7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4</v>
      </c>
      <c r="AV69" s="1">
        <v>18</v>
      </c>
      <c r="AW69" s="1">
        <v>25</v>
      </c>
      <c r="AX69" s="1">
        <v>5</v>
      </c>
      <c r="AY69" s="1">
        <v>73</v>
      </c>
      <c r="AZ69" s="1">
        <v>1</v>
      </c>
      <c r="BA69" s="1">
        <v>1</v>
      </c>
      <c r="BB69" s="1">
        <v>3</v>
      </c>
      <c r="BC69" s="1">
        <v>2</v>
      </c>
      <c r="BD69" s="1">
        <v>78</v>
      </c>
      <c r="BE69" s="1">
        <v>6</v>
      </c>
      <c r="BF69" s="1">
        <v>4</v>
      </c>
      <c r="BG69" s="1">
        <v>0</v>
      </c>
      <c r="BH69" s="1">
        <v>0</v>
      </c>
      <c r="BI69" s="1">
        <v>22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x14ac:dyDescent="0.2">
      <c r="A70" s="1">
        <v>6063</v>
      </c>
      <c r="B70" s="1" t="s">
        <v>171</v>
      </c>
      <c r="C70" s="1">
        <v>3</v>
      </c>
      <c r="D70" s="1">
        <v>162</v>
      </c>
      <c r="E70" s="1" t="s">
        <v>65</v>
      </c>
      <c r="F70" s="1">
        <v>123</v>
      </c>
      <c r="G70" s="1" t="s">
        <v>138</v>
      </c>
      <c r="H70" s="1">
        <v>220.18870000000001</v>
      </c>
      <c r="I70" s="4">
        <v>660.56610000000001</v>
      </c>
      <c r="J70" s="2">
        <f t="shared" si="2"/>
        <v>3302.8305</v>
      </c>
      <c r="K70" s="5">
        <f t="shared" si="3"/>
        <v>5</v>
      </c>
      <c r="L70" s="5"/>
      <c r="M70" s="1">
        <v>0</v>
      </c>
      <c r="N70" s="1">
        <v>0</v>
      </c>
      <c r="O70" s="8">
        <f>M70-N70</f>
        <v>0</v>
      </c>
      <c r="P70" s="1">
        <v>7.33</v>
      </c>
      <c r="Q70" s="1">
        <v>1</v>
      </c>
      <c r="R70" s="7">
        <f t="shared" si="4"/>
        <v>1.9546666666666668</v>
      </c>
      <c r="S70" s="7">
        <f t="shared" si="5"/>
        <v>-0.95466666666666677</v>
      </c>
      <c r="T70" s="7">
        <v>5</v>
      </c>
      <c r="U70" s="1">
        <v>0</v>
      </c>
      <c r="V70" s="1">
        <v>0</v>
      </c>
      <c r="W70" s="8">
        <f>U70-V70</f>
        <v>0</v>
      </c>
      <c r="X70" s="1">
        <v>0</v>
      </c>
      <c r="Y70" s="27">
        <v>4844.1499999999996</v>
      </c>
      <c r="Z70" s="3">
        <v>660.57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7</v>
      </c>
      <c r="AW70" s="1">
        <v>4</v>
      </c>
      <c r="AX70" s="1">
        <v>26</v>
      </c>
      <c r="AY70" s="1">
        <v>0</v>
      </c>
      <c r="AZ70" s="1">
        <v>0</v>
      </c>
      <c r="BA70" s="1">
        <v>3</v>
      </c>
      <c r="BB70" s="1">
        <v>0</v>
      </c>
      <c r="BC70" s="1">
        <v>0</v>
      </c>
      <c r="BD70" s="1">
        <v>3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x14ac:dyDescent="0.2">
      <c r="A71" s="1">
        <v>65108</v>
      </c>
      <c r="B71" s="1" t="s">
        <v>124</v>
      </c>
      <c r="C71" s="1">
        <v>30</v>
      </c>
      <c r="D71" s="1">
        <v>162</v>
      </c>
      <c r="E71" s="1" t="s">
        <v>65</v>
      </c>
      <c r="F71" s="1">
        <v>807</v>
      </c>
      <c r="G71" s="1" t="s">
        <v>67</v>
      </c>
      <c r="H71" s="1">
        <v>57.054400000000001</v>
      </c>
      <c r="I71" s="4">
        <v>1711.6320000000001</v>
      </c>
      <c r="J71" s="2">
        <f t="shared" si="2"/>
        <v>0</v>
      </c>
      <c r="K71" s="5">
        <f t="shared" si="3"/>
        <v>0</v>
      </c>
      <c r="L71" s="5"/>
      <c r="M71" s="1">
        <v>0.72</v>
      </c>
      <c r="N71" s="1">
        <v>1</v>
      </c>
      <c r="O71" s="7">
        <v>0</v>
      </c>
      <c r="P71" s="1">
        <v>1.9</v>
      </c>
      <c r="Q71" s="1">
        <v>3.33</v>
      </c>
      <c r="R71" s="7">
        <f t="shared" si="4"/>
        <v>0.5066666666666666</v>
      </c>
      <c r="S71" s="7">
        <f t="shared" si="5"/>
        <v>2.8233333333333333</v>
      </c>
      <c r="T71" s="7">
        <v>0</v>
      </c>
      <c r="U71" s="1">
        <v>0.15</v>
      </c>
      <c r="V71" s="1">
        <v>0.37</v>
      </c>
      <c r="W71" s="7">
        <v>0</v>
      </c>
      <c r="X71" s="1">
        <v>0</v>
      </c>
      <c r="Y71" s="27">
        <v>4735.5200000000004</v>
      </c>
      <c r="Z71" s="3">
        <v>8044.67</v>
      </c>
      <c r="AA71" s="1">
        <v>0</v>
      </c>
      <c r="AB71" s="1">
        <v>0</v>
      </c>
      <c r="AC71" s="1">
        <v>17</v>
      </c>
      <c r="AD71" s="1">
        <v>9</v>
      </c>
      <c r="AE71" s="1">
        <v>30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7</v>
      </c>
      <c r="AV71" s="1">
        <v>12</v>
      </c>
      <c r="AW71" s="1">
        <v>31</v>
      </c>
      <c r="AX71" s="1">
        <v>11</v>
      </c>
      <c r="AY71" s="1">
        <v>90</v>
      </c>
      <c r="AZ71" s="1">
        <v>2</v>
      </c>
      <c r="BA71" s="1">
        <v>4</v>
      </c>
      <c r="BB71" s="1">
        <v>3</v>
      </c>
      <c r="BC71" s="1">
        <v>1</v>
      </c>
      <c r="BD71" s="1">
        <v>10</v>
      </c>
      <c r="BE71" s="1">
        <v>2</v>
      </c>
      <c r="BF71" s="1">
        <v>5</v>
      </c>
      <c r="BG71" s="1">
        <v>0</v>
      </c>
      <c r="BH71" s="1">
        <v>0</v>
      </c>
      <c r="BI71" s="1">
        <v>11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x14ac:dyDescent="0.2">
      <c r="A72" s="1">
        <v>88156</v>
      </c>
      <c r="B72" s="1" t="s">
        <v>165</v>
      </c>
      <c r="C72" s="1">
        <v>12</v>
      </c>
      <c r="D72" s="1">
        <v>162</v>
      </c>
      <c r="E72" s="1" t="s">
        <v>65</v>
      </c>
      <c r="F72" s="1">
        <v>974</v>
      </c>
      <c r="G72" s="1" t="s">
        <v>70</v>
      </c>
      <c r="H72" s="1">
        <v>140.29910000000001</v>
      </c>
      <c r="I72" s="4">
        <v>1683.5891999999999</v>
      </c>
      <c r="J72" s="2">
        <f t="shared" si="2"/>
        <v>0</v>
      </c>
      <c r="K72" s="5">
        <f t="shared" si="3"/>
        <v>0</v>
      </c>
      <c r="L72" s="5"/>
      <c r="M72" s="1">
        <v>1</v>
      </c>
      <c r="N72" s="1">
        <v>6.83</v>
      </c>
      <c r="O72" s="7">
        <v>0</v>
      </c>
      <c r="P72" s="1">
        <v>1.79</v>
      </c>
      <c r="Q72" s="1">
        <v>13.42</v>
      </c>
      <c r="R72" s="7">
        <f t="shared" si="4"/>
        <v>0.47733333333333333</v>
      </c>
      <c r="S72" s="7">
        <f t="shared" si="5"/>
        <v>12.942666666666666</v>
      </c>
      <c r="T72" s="7">
        <v>0</v>
      </c>
      <c r="U72" s="1">
        <v>0</v>
      </c>
      <c r="V72" s="1">
        <v>13.5</v>
      </c>
      <c r="W72" s="7">
        <v>0</v>
      </c>
      <c r="X72" s="1">
        <v>0</v>
      </c>
      <c r="Y72" s="27">
        <v>4700.0200000000004</v>
      </c>
      <c r="Z72" s="3">
        <v>56821.14</v>
      </c>
      <c r="AA72" s="1">
        <v>12</v>
      </c>
      <c r="AB72" s="1">
        <v>0</v>
      </c>
      <c r="AC72" s="1">
        <v>0</v>
      </c>
      <c r="AD72" s="1">
        <v>0</v>
      </c>
      <c r="AE72" s="1">
        <v>82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10</v>
      </c>
      <c r="AV72" s="1">
        <v>1</v>
      </c>
      <c r="AW72" s="1">
        <v>8</v>
      </c>
      <c r="AX72" s="1">
        <v>0</v>
      </c>
      <c r="AY72" s="1">
        <v>125</v>
      </c>
      <c r="AZ72" s="1">
        <v>3</v>
      </c>
      <c r="BA72" s="1">
        <v>0</v>
      </c>
      <c r="BB72" s="1">
        <v>0</v>
      </c>
      <c r="BC72" s="1">
        <v>0</v>
      </c>
      <c r="BD72" s="1">
        <v>36</v>
      </c>
      <c r="BE72" s="1">
        <v>0</v>
      </c>
      <c r="BF72" s="1">
        <v>0</v>
      </c>
      <c r="BG72" s="1">
        <v>0</v>
      </c>
      <c r="BH72" s="1">
        <v>0</v>
      </c>
      <c r="BI72" s="1">
        <v>162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x14ac:dyDescent="0.2">
      <c r="A73" s="1">
        <v>88153</v>
      </c>
      <c r="B73" s="1" t="s">
        <v>166</v>
      </c>
      <c r="C73" s="1">
        <v>12</v>
      </c>
      <c r="D73" s="1">
        <v>162</v>
      </c>
      <c r="E73" s="1" t="s">
        <v>65</v>
      </c>
      <c r="F73" s="1">
        <v>974</v>
      </c>
      <c r="G73" s="1" t="s">
        <v>70</v>
      </c>
      <c r="H73" s="1">
        <v>140.29910000000001</v>
      </c>
      <c r="I73" s="4">
        <v>1683.5891999999999</v>
      </c>
      <c r="J73" s="2">
        <f t="shared" si="2"/>
        <v>0</v>
      </c>
      <c r="K73" s="5">
        <f t="shared" si="3"/>
        <v>0</v>
      </c>
      <c r="L73" s="5"/>
      <c r="M73" s="1">
        <v>0.17</v>
      </c>
      <c r="N73" s="1">
        <v>7.83</v>
      </c>
      <c r="O73" s="7">
        <v>0</v>
      </c>
      <c r="P73" s="1">
        <v>2.38</v>
      </c>
      <c r="Q73" s="1">
        <v>8.08</v>
      </c>
      <c r="R73" s="7">
        <f t="shared" si="4"/>
        <v>0.6346666666666666</v>
      </c>
      <c r="S73" s="7">
        <f t="shared" si="5"/>
        <v>7.4453333333333331</v>
      </c>
      <c r="T73" s="7">
        <v>0</v>
      </c>
      <c r="U73" s="1">
        <v>0.08</v>
      </c>
      <c r="V73" s="1">
        <v>9</v>
      </c>
      <c r="W73" s="7">
        <v>0</v>
      </c>
      <c r="X73" s="1">
        <v>0</v>
      </c>
      <c r="Y73" s="27">
        <v>4419.42</v>
      </c>
      <c r="Z73" s="3">
        <v>41949.43</v>
      </c>
      <c r="AA73" s="1">
        <v>2</v>
      </c>
      <c r="AB73" s="1">
        <v>0</v>
      </c>
      <c r="AC73" s="1">
        <v>0</v>
      </c>
      <c r="AD73" s="1">
        <v>0</v>
      </c>
      <c r="AE73" s="1">
        <v>94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12</v>
      </c>
      <c r="AV73" s="1">
        <v>4</v>
      </c>
      <c r="AW73" s="1">
        <v>2</v>
      </c>
      <c r="AX73" s="1">
        <v>11</v>
      </c>
      <c r="AY73" s="1">
        <v>68</v>
      </c>
      <c r="AZ73" s="1">
        <v>7</v>
      </c>
      <c r="BA73" s="1">
        <v>0</v>
      </c>
      <c r="BB73" s="1">
        <v>0</v>
      </c>
      <c r="BC73" s="1">
        <v>0</v>
      </c>
      <c r="BD73" s="1">
        <v>29</v>
      </c>
      <c r="BE73" s="1">
        <v>1</v>
      </c>
      <c r="BF73" s="1">
        <v>0</v>
      </c>
      <c r="BG73" s="1">
        <v>0</v>
      </c>
      <c r="BH73" s="1">
        <v>0</v>
      </c>
      <c r="BI73" s="1">
        <v>108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x14ac:dyDescent="0.2">
      <c r="A74" s="1">
        <v>95253</v>
      </c>
      <c r="B74" s="1" t="s">
        <v>189</v>
      </c>
      <c r="C74" s="1">
        <v>6</v>
      </c>
      <c r="D74" s="1">
        <v>162</v>
      </c>
      <c r="E74" s="1" t="s">
        <v>65</v>
      </c>
      <c r="F74" s="1">
        <v>123</v>
      </c>
      <c r="G74" s="1" t="s">
        <v>138</v>
      </c>
      <c r="H74" s="1">
        <v>119.37090000000001</v>
      </c>
      <c r="I74" s="4">
        <v>716.22540000000004</v>
      </c>
      <c r="J74" s="2">
        <f t="shared" si="2"/>
        <v>4297.3523999999998</v>
      </c>
      <c r="K74" s="5">
        <f t="shared" si="3"/>
        <v>6</v>
      </c>
      <c r="L74" s="5"/>
      <c r="M74" s="1">
        <v>1.17</v>
      </c>
      <c r="N74" s="1">
        <v>0</v>
      </c>
      <c r="O74" s="7">
        <v>1</v>
      </c>
      <c r="P74" s="1">
        <v>4.33</v>
      </c>
      <c r="Q74" s="1">
        <v>0.17</v>
      </c>
      <c r="R74" s="7">
        <f t="shared" si="4"/>
        <v>1.1546666666666667</v>
      </c>
      <c r="S74" s="7">
        <f t="shared" si="5"/>
        <v>-0.98466666666666669</v>
      </c>
      <c r="T74" s="7">
        <v>4</v>
      </c>
      <c r="U74" s="1">
        <v>0.67</v>
      </c>
      <c r="V74" s="1">
        <v>0</v>
      </c>
      <c r="W74" s="7">
        <v>1</v>
      </c>
      <c r="X74" s="1">
        <v>0</v>
      </c>
      <c r="Y74" s="27">
        <v>4416.72</v>
      </c>
      <c r="Z74" s="3">
        <v>119.37</v>
      </c>
      <c r="AA74" s="1">
        <v>0</v>
      </c>
      <c r="AB74" s="1">
        <v>0</v>
      </c>
      <c r="AC74" s="1">
        <v>7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6</v>
      </c>
      <c r="AV74" s="1">
        <v>5</v>
      </c>
      <c r="AW74" s="1">
        <v>8</v>
      </c>
      <c r="AX74" s="1">
        <v>19</v>
      </c>
      <c r="AY74" s="1">
        <v>1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4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x14ac:dyDescent="0.2">
      <c r="A75" s="1">
        <v>6083</v>
      </c>
      <c r="B75" s="1" t="s">
        <v>180</v>
      </c>
      <c r="C75" s="1">
        <v>5</v>
      </c>
      <c r="D75" s="1">
        <v>162</v>
      </c>
      <c r="E75" s="1" t="s">
        <v>65</v>
      </c>
      <c r="F75" s="1">
        <v>123</v>
      </c>
      <c r="G75" s="1" t="s">
        <v>138</v>
      </c>
      <c r="H75" s="1">
        <v>208.38820000000001</v>
      </c>
      <c r="I75" s="4">
        <v>1041.941</v>
      </c>
      <c r="J75" s="2">
        <f t="shared" si="2"/>
        <v>2083.8820000000001</v>
      </c>
      <c r="K75" s="5">
        <f t="shared" si="3"/>
        <v>2</v>
      </c>
      <c r="L75" s="5"/>
      <c r="M75" s="1">
        <v>0.6</v>
      </c>
      <c r="N75" s="1">
        <v>0</v>
      </c>
      <c r="O75" s="7">
        <v>0</v>
      </c>
      <c r="P75" s="1">
        <v>3.6</v>
      </c>
      <c r="Q75" s="1">
        <v>0</v>
      </c>
      <c r="R75" s="7">
        <f t="shared" si="4"/>
        <v>0.96000000000000008</v>
      </c>
      <c r="S75" s="7">
        <f t="shared" si="5"/>
        <v>-0.96000000000000008</v>
      </c>
      <c r="T75" s="7">
        <v>2</v>
      </c>
      <c r="U75" s="1">
        <v>0</v>
      </c>
      <c r="V75" s="1">
        <v>0</v>
      </c>
      <c r="W75" s="8">
        <f>U75-V75</f>
        <v>0</v>
      </c>
      <c r="X75" s="1">
        <v>0</v>
      </c>
      <c r="Y75" s="27">
        <v>4376.1499999999996</v>
      </c>
      <c r="Z75" s="3">
        <v>0</v>
      </c>
      <c r="AA75" s="1">
        <v>0</v>
      </c>
      <c r="AB75" s="1">
        <v>0</v>
      </c>
      <c r="AC75" s="1">
        <v>3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14</v>
      </c>
      <c r="AX75" s="1">
        <v>6</v>
      </c>
      <c r="AY75" s="1">
        <v>0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x14ac:dyDescent="0.2">
      <c r="A76" s="1">
        <v>91051</v>
      </c>
      <c r="B76" s="1" t="s">
        <v>160</v>
      </c>
      <c r="C76" s="1">
        <v>7</v>
      </c>
      <c r="D76" s="1">
        <v>162</v>
      </c>
      <c r="E76" s="1" t="s">
        <v>65</v>
      </c>
      <c r="F76" s="1">
        <v>123</v>
      </c>
      <c r="G76" s="1" t="s">
        <v>138</v>
      </c>
      <c r="H76" s="1">
        <v>191.73099999999999</v>
      </c>
      <c r="I76" s="4">
        <v>1342.117</v>
      </c>
      <c r="J76" s="2">
        <f t="shared" si="2"/>
        <v>1342.117</v>
      </c>
      <c r="K76" s="5">
        <f t="shared" si="3"/>
        <v>1</v>
      </c>
      <c r="L76" s="5"/>
      <c r="M76" s="1">
        <v>0.79</v>
      </c>
      <c r="N76" s="1">
        <v>-1.1399999999999999</v>
      </c>
      <c r="O76" s="7">
        <v>1</v>
      </c>
      <c r="P76" s="1">
        <v>2.21</v>
      </c>
      <c r="Q76" s="1">
        <v>2.57</v>
      </c>
      <c r="R76" s="7">
        <f t="shared" si="4"/>
        <v>0.58933333333333338</v>
      </c>
      <c r="S76" s="7">
        <f t="shared" si="5"/>
        <v>1.9806666666666666</v>
      </c>
      <c r="T76" s="7">
        <v>0</v>
      </c>
      <c r="U76" s="1">
        <v>7.0000000000000007E-2</v>
      </c>
      <c r="V76" s="1">
        <v>0</v>
      </c>
      <c r="W76" s="7">
        <v>0</v>
      </c>
      <c r="X76" s="1">
        <v>0</v>
      </c>
      <c r="Y76" s="27">
        <v>4122.22</v>
      </c>
      <c r="Z76" s="3">
        <v>1917.31</v>
      </c>
      <c r="AA76" s="1">
        <v>1</v>
      </c>
      <c r="AB76" s="1">
        <v>0</v>
      </c>
      <c r="AC76" s="1">
        <v>1</v>
      </c>
      <c r="AD76" s="1">
        <v>7</v>
      </c>
      <c r="AE76" s="1">
        <v>-8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3</v>
      </c>
      <c r="AV76" s="1">
        <v>5</v>
      </c>
      <c r="AW76" s="1">
        <v>1</v>
      </c>
      <c r="AX76" s="1">
        <v>11</v>
      </c>
      <c r="AY76" s="1">
        <v>18</v>
      </c>
      <c r="AZ76" s="1">
        <v>0</v>
      </c>
      <c r="BA76" s="1">
        <v>0</v>
      </c>
      <c r="BB76" s="1">
        <v>2</v>
      </c>
      <c r="BC76" s="1">
        <v>3</v>
      </c>
      <c r="BD76" s="1">
        <v>0</v>
      </c>
      <c r="BE76" s="1">
        <v>0</v>
      </c>
      <c r="BF76" s="1">
        <v>0</v>
      </c>
      <c r="BG76" s="1">
        <v>0</v>
      </c>
      <c r="BH76" s="1">
        <v>1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x14ac:dyDescent="0.2">
      <c r="A77" s="1">
        <v>91115</v>
      </c>
      <c r="B77" s="1" t="s">
        <v>186</v>
      </c>
      <c r="C77" s="1">
        <v>12</v>
      </c>
      <c r="D77" s="1">
        <v>162</v>
      </c>
      <c r="E77" s="1" t="s">
        <v>65</v>
      </c>
      <c r="F77" s="1">
        <v>123</v>
      </c>
      <c r="G77" s="1" t="s">
        <v>138</v>
      </c>
      <c r="H77" s="1">
        <v>101.88249999999999</v>
      </c>
      <c r="I77" s="4">
        <v>1222.5899999999999</v>
      </c>
      <c r="J77" s="2">
        <f t="shared" si="2"/>
        <v>0</v>
      </c>
      <c r="K77" s="5">
        <f t="shared" si="3"/>
        <v>0</v>
      </c>
      <c r="L77" s="5"/>
      <c r="M77" s="1">
        <v>0</v>
      </c>
      <c r="N77" s="1">
        <v>0</v>
      </c>
      <c r="O77" s="8">
        <f>M77-N77</f>
        <v>0</v>
      </c>
      <c r="P77" s="1">
        <v>3.17</v>
      </c>
      <c r="Q77" s="1">
        <v>2.67</v>
      </c>
      <c r="R77" s="7">
        <f t="shared" si="4"/>
        <v>0.84533333333333327</v>
      </c>
      <c r="S77" s="7">
        <f t="shared" si="5"/>
        <v>1.8246666666666667</v>
      </c>
      <c r="T77" s="7">
        <v>0</v>
      </c>
      <c r="U77" s="1">
        <v>0</v>
      </c>
      <c r="V77" s="1">
        <v>1.67</v>
      </c>
      <c r="W77" s="7">
        <v>0</v>
      </c>
      <c r="X77" s="1">
        <v>0</v>
      </c>
      <c r="Y77" s="27">
        <v>3871.53</v>
      </c>
      <c r="Z77" s="3">
        <v>5297.89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14</v>
      </c>
      <c r="AV77" s="1">
        <v>7</v>
      </c>
      <c r="AW77" s="1">
        <v>16</v>
      </c>
      <c r="AX77" s="1">
        <v>5</v>
      </c>
      <c r="AY77" s="1">
        <v>19</v>
      </c>
      <c r="AZ77" s="1">
        <v>2</v>
      </c>
      <c r="BA77" s="1">
        <v>0</v>
      </c>
      <c r="BB77" s="1">
        <v>0</v>
      </c>
      <c r="BC77" s="1">
        <v>0</v>
      </c>
      <c r="BD77" s="1">
        <v>13</v>
      </c>
      <c r="BE77" s="1">
        <v>0</v>
      </c>
      <c r="BF77" s="1">
        <v>0</v>
      </c>
      <c r="BG77" s="1">
        <v>0</v>
      </c>
      <c r="BH77" s="1">
        <v>0</v>
      </c>
      <c r="BI77" s="1">
        <v>20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x14ac:dyDescent="0.2">
      <c r="A78" s="1">
        <v>88138</v>
      </c>
      <c r="B78" s="1" t="s">
        <v>153</v>
      </c>
      <c r="C78" s="1">
        <v>24</v>
      </c>
      <c r="D78" s="1">
        <v>162</v>
      </c>
      <c r="E78" s="1" t="s">
        <v>65</v>
      </c>
      <c r="F78" s="1">
        <v>974</v>
      </c>
      <c r="G78" s="1" t="s">
        <v>70</v>
      </c>
      <c r="H78" s="1">
        <v>107.6336</v>
      </c>
      <c r="I78" s="4">
        <v>2583.2064</v>
      </c>
      <c r="J78" s="2">
        <f t="shared" si="2"/>
        <v>0</v>
      </c>
      <c r="K78" s="5">
        <f t="shared" si="3"/>
        <v>0</v>
      </c>
      <c r="L78" s="5"/>
      <c r="M78" s="1">
        <v>0.38</v>
      </c>
      <c r="N78" s="1">
        <v>0</v>
      </c>
      <c r="O78" s="7">
        <v>0</v>
      </c>
      <c r="P78" s="1">
        <v>1.08</v>
      </c>
      <c r="Q78" s="1">
        <v>0.08</v>
      </c>
      <c r="R78" s="7">
        <f t="shared" si="4"/>
        <v>0.28800000000000003</v>
      </c>
      <c r="S78" s="7">
        <f t="shared" si="5"/>
        <v>-0.20800000000000002</v>
      </c>
      <c r="T78" s="7">
        <v>0</v>
      </c>
      <c r="U78" s="1">
        <v>0</v>
      </c>
      <c r="V78" s="1">
        <v>0</v>
      </c>
      <c r="W78" s="8">
        <f t="shared" ref="W78:W79" si="8">U78-V78</f>
        <v>0</v>
      </c>
      <c r="X78" s="1">
        <v>0</v>
      </c>
      <c r="Y78" s="27">
        <v>3767.18</v>
      </c>
      <c r="Z78" s="3">
        <v>215.27</v>
      </c>
      <c r="AA78" s="1">
        <v>0</v>
      </c>
      <c r="AB78" s="1">
        <v>0</v>
      </c>
      <c r="AC78" s="1">
        <v>9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7</v>
      </c>
      <c r="AX78" s="1">
        <v>30</v>
      </c>
      <c r="AY78" s="1">
        <v>0</v>
      </c>
      <c r="AZ78" s="1">
        <v>3</v>
      </c>
      <c r="BA78" s="1">
        <v>2</v>
      </c>
      <c r="BB78" s="1">
        <v>0</v>
      </c>
      <c r="BC78" s="1">
        <v>0</v>
      </c>
      <c r="BD78" s="1">
        <v>2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x14ac:dyDescent="0.2">
      <c r="A79" s="1">
        <v>78180</v>
      </c>
      <c r="B79" s="1" t="s">
        <v>106</v>
      </c>
      <c r="C79" s="1">
        <v>32</v>
      </c>
      <c r="D79" s="1">
        <v>162</v>
      </c>
      <c r="E79" s="1" t="s">
        <v>65</v>
      </c>
      <c r="F79" s="1">
        <v>1</v>
      </c>
      <c r="G79" s="1" t="s">
        <v>98</v>
      </c>
      <c r="H79" s="1">
        <v>156.33000000000001</v>
      </c>
      <c r="I79" s="4">
        <v>5002.5600000000004</v>
      </c>
      <c r="J79" s="2">
        <f t="shared" si="2"/>
        <v>0</v>
      </c>
      <c r="K79" s="5">
        <f t="shared" si="3"/>
        <v>0</v>
      </c>
      <c r="L79" s="5"/>
      <c r="M79" s="1">
        <v>0.39</v>
      </c>
      <c r="N79" s="1">
        <v>1.38</v>
      </c>
      <c r="O79" s="7">
        <v>0</v>
      </c>
      <c r="P79" s="1">
        <v>0.34</v>
      </c>
      <c r="Q79" s="1">
        <v>0</v>
      </c>
      <c r="R79" s="7">
        <f t="shared" si="4"/>
        <v>9.0666666666666673E-2</v>
      </c>
      <c r="S79" s="7">
        <f t="shared" si="5"/>
        <v>-9.0666666666666673E-2</v>
      </c>
      <c r="T79" s="7">
        <v>0</v>
      </c>
      <c r="U79" s="1">
        <v>0</v>
      </c>
      <c r="V79" s="1">
        <v>0</v>
      </c>
      <c r="W79" s="8">
        <f t="shared" si="8"/>
        <v>0</v>
      </c>
      <c r="X79" s="1">
        <v>0</v>
      </c>
      <c r="Y79" s="27">
        <v>3673.76</v>
      </c>
      <c r="Z79" s="3">
        <v>6878.52</v>
      </c>
      <c r="AA79" s="1">
        <v>5</v>
      </c>
      <c r="AB79" s="1">
        <v>15</v>
      </c>
      <c r="AC79" s="1">
        <v>0</v>
      </c>
      <c r="AD79" s="1">
        <v>0</v>
      </c>
      <c r="AE79" s="1">
        <v>44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8</v>
      </c>
      <c r="AX79" s="1">
        <v>6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x14ac:dyDescent="0.2">
      <c r="A80" s="1">
        <v>91027</v>
      </c>
      <c r="B80" s="1" t="s">
        <v>196</v>
      </c>
      <c r="C80" s="1">
        <v>12</v>
      </c>
      <c r="D80" s="1">
        <v>162</v>
      </c>
      <c r="E80" s="1" t="s">
        <v>65</v>
      </c>
      <c r="F80" s="1">
        <v>123</v>
      </c>
      <c r="G80" s="1" t="s">
        <v>138</v>
      </c>
      <c r="H80" s="1">
        <v>115.1885</v>
      </c>
      <c r="I80" s="4">
        <v>1382.2619999999999</v>
      </c>
      <c r="J80" s="2">
        <f t="shared" si="2"/>
        <v>1382.2619999999999</v>
      </c>
      <c r="K80" s="5">
        <f t="shared" si="3"/>
        <v>1</v>
      </c>
      <c r="L80" s="5"/>
      <c r="M80" s="1">
        <v>2.21</v>
      </c>
      <c r="N80" s="1">
        <v>0.17</v>
      </c>
      <c r="O80" s="7">
        <v>1</v>
      </c>
      <c r="P80" s="1">
        <v>0.04</v>
      </c>
      <c r="Q80" s="1">
        <v>0.57999999999999996</v>
      </c>
      <c r="R80" s="7">
        <f t="shared" si="4"/>
        <v>1.0666666666666666E-2</v>
      </c>
      <c r="S80" s="7">
        <f t="shared" si="5"/>
        <v>0.56933333333333325</v>
      </c>
      <c r="T80" s="7">
        <v>0</v>
      </c>
      <c r="U80" s="1">
        <v>0.33</v>
      </c>
      <c r="V80" s="1">
        <v>0.75</v>
      </c>
      <c r="W80" s="7">
        <v>0</v>
      </c>
      <c r="X80" s="1">
        <v>0</v>
      </c>
      <c r="Y80" s="27">
        <v>3570.84</v>
      </c>
      <c r="Z80" s="3">
        <v>2073.39</v>
      </c>
      <c r="AA80" s="1">
        <v>1</v>
      </c>
      <c r="AB80" s="1">
        <v>2</v>
      </c>
      <c r="AC80" s="1">
        <v>22</v>
      </c>
      <c r="AD80" s="1">
        <v>5</v>
      </c>
      <c r="AE80" s="1">
        <v>2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</v>
      </c>
      <c r="BB80" s="1">
        <v>0</v>
      </c>
      <c r="BC80" s="1">
        <v>0</v>
      </c>
      <c r="BD80" s="1">
        <v>7</v>
      </c>
      <c r="BE80" s="1">
        <v>0</v>
      </c>
      <c r="BF80" s="1">
        <v>2</v>
      </c>
      <c r="BG80" s="1">
        <v>2</v>
      </c>
      <c r="BH80" s="1">
        <v>2</v>
      </c>
      <c r="BI80" s="1">
        <v>9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 x14ac:dyDescent="0.2">
      <c r="A81" s="1">
        <v>91014</v>
      </c>
      <c r="B81" s="1" t="s">
        <v>175</v>
      </c>
      <c r="C81" s="1">
        <v>4</v>
      </c>
      <c r="D81" s="1">
        <v>162</v>
      </c>
      <c r="E81" s="1" t="s">
        <v>65</v>
      </c>
      <c r="F81" s="1">
        <v>123</v>
      </c>
      <c r="G81" s="1" t="s">
        <v>138</v>
      </c>
      <c r="H81" s="1">
        <v>191.6</v>
      </c>
      <c r="I81" s="4">
        <v>766.4</v>
      </c>
      <c r="J81" s="2">
        <f t="shared" si="2"/>
        <v>0</v>
      </c>
      <c r="K81" s="5">
        <f t="shared" si="3"/>
        <v>0</v>
      </c>
      <c r="L81" s="5"/>
      <c r="M81" s="1">
        <v>0.75</v>
      </c>
      <c r="N81" s="1">
        <v>-1</v>
      </c>
      <c r="O81" s="7">
        <v>0</v>
      </c>
      <c r="P81" s="1">
        <v>3.62</v>
      </c>
      <c r="Q81" s="1">
        <v>4.75</v>
      </c>
      <c r="R81" s="7">
        <f t="shared" si="4"/>
        <v>0.96533333333333338</v>
      </c>
      <c r="S81" s="7">
        <f t="shared" si="5"/>
        <v>3.7846666666666664</v>
      </c>
      <c r="T81" s="7">
        <v>0</v>
      </c>
      <c r="U81" s="1">
        <v>0</v>
      </c>
      <c r="V81" s="1">
        <v>0</v>
      </c>
      <c r="W81" s="8">
        <f>U81-V81</f>
        <v>0</v>
      </c>
      <c r="X81" s="1">
        <v>0</v>
      </c>
      <c r="Y81" s="27">
        <v>3353</v>
      </c>
      <c r="Z81" s="3">
        <v>2874</v>
      </c>
      <c r="AA81" s="1">
        <v>0</v>
      </c>
      <c r="AB81" s="1">
        <v>0</v>
      </c>
      <c r="AC81" s="1">
        <v>2</v>
      </c>
      <c r="AD81" s="1">
        <v>2</v>
      </c>
      <c r="AE81" s="1">
        <v>-4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</v>
      </c>
      <c r="AV81" s="1">
        <v>0</v>
      </c>
      <c r="AW81" s="1">
        <v>11</v>
      </c>
      <c r="AX81" s="1">
        <v>4</v>
      </c>
      <c r="AY81" s="1">
        <v>19</v>
      </c>
      <c r="AZ81" s="1">
        <v>0</v>
      </c>
      <c r="BA81" s="1">
        <v>0</v>
      </c>
      <c r="BB81" s="1">
        <v>0</v>
      </c>
      <c r="BC81" s="1">
        <v>1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 x14ac:dyDescent="0.2">
      <c r="A82" s="1">
        <v>97301</v>
      </c>
      <c r="B82" s="1" t="s">
        <v>195</v>
      </c>
      <c r="C82" s="1">
        <v>12</v>
      </c>
      <c r="D82" s="1">
        <v>162</v>
      </c>
      <c r="E82" s="1" t="s">
        <v>65</v>
      </c>
      <c r="F82" s="1">
        <v>807</v>
      </c>
      <c r="G82" s="1" t="s">
        <v>67</v>
      </c>
      <c r="H82" s="1">
        <v>82.114999999999995</v>
      </c>
      <c r="I82" s="4">
        <v>985.38</v>
      </c>
      <c r="J82" s="2">
        <f t="shared" si="2"/>
        <v>0</v>
      </c>
      <c r="K82" s="5">
        <f t="shared" si="3"/>
        <v>0</v>
      </c>
      <c r="L82" s="5"/>
      <c r="M82" s="1">
        <v>0.46</v>
      </c>
      <c r="N82" s="1">
        <v>0</v>
      </c>
      <c r="O82" s="7">
        <v>0</v>
      </c>
      <c r="P82" s="1">
        <v>2.29</v>
      </c>
      <c r="Q82" s="1">
        <v>2.25</v>
      </c>
      <c r="R82" s="7">
        <f t="shared" si="4"/>
        <v>0.61066666666666669</v>
      </c>
      <c r="S82" s="7">
        <f t="shared" si="5"/>
        <v>1.6393333333333333</v>
      </c>
      <c r="T82" s="7">
        <v>0</v>
      </c>
      <c r="U82" s="1">
        <v>0.46</v>
      </c>
      <c r="V82" s="1">
        <v>2.58</v>
      </c>
      <c r="W82" s="7">
        <v>0</v>
      </c>
      <c r="X82" s="1">
        <v>0</v>
      </c>
      <c r="Y82" s="27">
        <v>3161.43</v>
      </c>
      <c r="Z82" s="3">
        <v>4762.67</v>
      </c>
      <c r="AA82" s="1">
        <v>2</v>
      </c>
      <c r="AB82" s="1">
        <v>7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16</v>
      </c>
      <c r="AV82" s="1">
        <v>13</v>
      </c>
      <c r="AW82" s="1">
        <v>0</v>
      </c>
      <c r="AX82" s="1">
        <v>0</v>
      </c>
      <c r="AY82" s="1">
        <v>9</v>
      </c>
      <c r="AZ82" s="1">
        <v>4</v>
      </c>
      <c r="BA82" s="1">
        <v>2</v>
      </c>
      <c r="BB82" s="1">
        <v>0</v>
      </c>
      <c r="BC82" s="1">
        <v>0</v>
      </c>
      <c r="BD82" s="1">
        <v>18</v>
      </c>
      <c r="BE82" s="1">
        <v>1</v>
      </c>
      <c r="BF82" s="1">
        <v>9</v>
      </c>
      <c r="BG82" s="1">
        <v>0</v>
      </c>
      <c r="BH82" s="1">
        <v>0</v>
      </c>
      <c r="BI82" s="1">
        <v>31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x14ac:dyDescent="0.2">
      <c r="A83" s="1">
        <v>88152</v>
      </c>
      <c r="B83" s="1" t="s">
        <v>169</v>
      </c>
      <c r="C83" s="1">
        <v>12</v>
      </c>
      <c r="D83" s="1">
        <v>162</v>
      </c>
      <c r="E83" s="1" t="s">
        <v>65</v>
      </c>
      <c r="F83" s="1">
        <v>974</v>
      </c>
      <c r="G83" s="1" t="s">
        <v>70</v>
      </c>
      <c r="H83" s="1">
        <v>140.29910000000001</v>
      </c>
      <c r="I83" s="4">
        <v>1683.5891999999999</v>
      </c>
      <c r="J83" s="2">
        <f t="shared" si="2"/>
        <v>0</v>
      </c>
      <c r="K83" s="5">
        <f t="shared" si="3"/>
        <v>0</v>
      </c>
      <c r="L83" s="5"/>
      <c r="M83" s="1">
        <v>0</v>
      </c>
      <c r="N83" s="1">
        <v>0</v>
      </c>
      <c r="O83" s="8">
        <f>M83-N83</f>
        <v>0</v>
      </c>
      <c r="P83" s="1">
        <v>1.5</v>
      </c>
      <c r="Q83" s="1">
        <v>8.5</v>
      </c>
      <c r="R83" s="7">
        <f t="shared" si="4"/>
        <v>0.4</v>
      </c>
      <c r="S83" s="7">
        <f t="shared" si="5"/>
        <v>8.1</v>
      </c>
      <c r="T83" s="7">
        <v>0</v>
      </c>
      <c r="U83" s="1">
        <v>0.08</v>
      </c>
      <c r="V83" s="1">
        <v>8.92</v>
      </c>
      <c r="W83" s="7">
        <v>0</v>
      </c>
      <c r="X83" s="1">
        <v>0</v>
      </c>
      <c r="Y83" s="20">
        <v>2665.68</v>
      </c>
      <c r="Z83" s="3">
        <v>29322.51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12</v>
      </c>
      <c r="AV83" s="1">
        <v>3</v>
      </c>
      <c r="AW83" s="1">
        <v>0</v>
      </c>
      <c r="AX83" s="1">
        <v>1</v>
      </c>
      <c r="AY83" s="1">
        <v>69</v>
      </c>
      <c r="AZ83" s="1">
        <v>4</v>
      </c>
      <c r="BA83" s="1">
        <v>0</v>
      </c>
      <c r="BB83" s="1">
        <v>0</v>
      </c>
      <c r="BC83" s="1">
        <v>0</v>
      </c>
      <c r="BD83" s="1">
        <v>33</v>
      </c>
      <c r="BE83" s="1">
        <v>1</v>
      </c>
      <c r="BF83" s="1">
        <v>0</v>
      </c>
      <c r="BG83" s="1">
        <v>0</v>
      </c>
      <c r="BH83" s="1">
        <v>0</v>
      </c>
      <c r="BI83" s="1">
        <v>107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x14ac:dyDescent="0.2">
      <c r="A84" s="1">
        <v>59290</v>
      </c>
      <c r="B84" s="1" t="s">
        <v>102</v>
      </c>
      <c r="C84" s="1">
        <v>12</v>
      </c>
      <c r="D84" s="1">
        <v>162</v>
      </c>
      <c r="E84" s="1" t="s">
        <v>65</v>
      </c>
      <c r="F84" s="1">
        <v>1</v>
      </c>
      <c r="G84" s="1" t="s">
        <v>98</v>
      </c>
      <c r="H84" s="1">
        <v>199.76300000000001</v>
      </c>
      <c r="I84" s="4">
        <v>2397.1559999999999</v>
      </c>
      <c r="J84" s="2">
        <f t="shared" si="2"/>
        <v>0</v>
      </c>
      <c r="K84" s="5">
        <f t="shared" si="3"/>
        <v>0</v>
      </c>
      <c r="L84" s="5"/>
      <c r="M84" s="1">
        <v>1.08</v>
      </c>
      <c r="N84" s="1">
        <v>0.08</v>
      </c>
      <c r="O84" s="7">
        <v>0</v>
      </c>
      <c r="P84" s="1">
        <v>0</v>
      </c>
      <c r="Q84" s="1">
        <v>0</v>
      </c>
      <c r="R84" s="7">
        <f t="shared" si="4"/>
        <v>0</v>
      </c>
      <c r="S84" s="7">
        <f t="shared" si="5"/>
        <v>0</v>
      </c>
      <c r="T84" s="7">
        <f>P84-Q84</f>
        <v>0</v>
      </c>
      <c r="U84" s="1">
        <v>0</v>
      </c>
      <c r="V84" s="1">
        <v>0</v>
      </c>
      <c r="W84" s="8"/>
      <c r="X84" s="1">
        <v>0</v>
      </c>
      <c r="Y84" s="20">
        <v>2596.92</v>
      </c>
      <c r="Z84" s="3">
        <v>199.76</v>
      </c>
      <c r="AA84" s="1">
        <v>6</v>
      </c>
      <c r="AB84" s="1">
        <v>0</v>
      </c>
      <c r="AC84" s="1">
        <v>7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x14ac:dyDescent="0.2">
      <c r="A85" s="1">
        <v>97316</v>
      </c>
      <c r="B85" s="1" t="s">
        <v>200</v>
      </c>
      <c r="C85" s="1">
        <v>8</v>
      </c>
      <c r="D85" s="1">
        <v>162</v>
      </c>
      <c r="E85" s="1" t="s">
        <v>65</v>
      </c>
      <c r="F85" s="1">
        <v>162</v>
      </c>
      <c r="G85" s="1" t="s">
        <v>84</v>
      </c>
      <c r="H85" s="1">
        <v>92.150800000000004</v>
      </c>
      <c r="I85" s="4">
        <v>737.20640000000003</v>
      </c>
      <c r="J85" s="2">
        <f t="shared" si="2"/>
        <v>0</v>
      </c>
      <c r="K85" s="5">
        <f t="shared" si="3"/>
        <v>0</v>
      </c>
      <c r="L85" s="5"/>
      <c r="M85" s="1">
        <v>0.81</v>
      </c>
      <c r="N85" s="1">
        <v>0.12</v>
      </c>
      <c r="O85" s="7"/>
      <c r="P85" s="1">
        <v>0.88</v>
      </c>
      <c r="Q85" s="1">
        <v>1.1200000000000001</v>
      </c>
      <c r="R85" s="7">
        <f t="shared" si="4"/>
        <v>0.23466666666666666</v>
      </c>
      <c r="S85" s="7">
        <f t="shared" si="5"/>
        <v>0.88533333333333342</v>
      </c>
      <c r="T85" s="7"/>
      <c r="U85" s="1">
        <v>1.75</v>
      </c>
      <c r="V85" s="1">
        <v>3.5</v>
      </c>
      <c r="W85" s="8"/>
      <c r="X85" s="1">
        <v>0</v>
      </c>
      <c r="Y85" s="20">
        <v>2534.15</v>
      </c>
      <c r="Z85" s="3">
        <v>3501.73</v>
      </c>
      <c r="AA85" s="1">
        <v>5</v>
      </c>
      <c r="AB85" s="1">
        <v>3</v>
      </c>
      <c r="AC85" s="1">
        <v>0</v>
      </c>
      <c r="AD85" s="1">
        <v>0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4</v>
      </c>
      <c r="AW85" s="1">
        <v>0</v>
      </c>
      <c r="AX85" s="1">
        <v>0</v>
      </c>
      <c r="AY85" s="1">
        <v>0</v>
      </c>
      <c r="AZ85" s="1">
        <v>5</v>
      </c>
      <c r="BA85" s="1">
        <v>0</v>
      </c>
      <c r="BB85" s="1">
        <v>0</v>
      </c>
      <c r="BC85" s="1">
        <v>0</v>
      </c>
      <c r="BD85" s="1">
        <v>9</v>
      </c>
      <c r="BE85" s="1">
        <v>9</v>
      </c>
      <c r="BF85" s="1">
        <v>10</v>
      </c>
      <c r="BG85" s="1">
        <v>0</v>
      </c>
      <c r="BH85" s="1">
        <v>0</v>
      </c>
      <c r="BI85" s="1">
        <v>28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x14ac:dyDescent="0.2">
      <c r="A86" s="1">
        <v>59238</v>
      </c>
      <c r="B86" s="1" t="s">
        <v>103</v>
      </c>
      <c r="C86" s="1">
        <v>24</v>
      </c>
      <c r="D86" s="1">
        <v>162</v>
      </c>
      <c r="E86" s="1" t="s">
        <v>65</v>
      </c>
      <c r="F86" s="1">
        <v>1</v>
      </c>
      <c r="G86" s="1" t="s">
        <v>98</v>
      </c>
      <c r="H86" s="1">
        <v>184.23</v>
      </c>
      <c r="I86" s="4">
        <v>4421.5200000000004</v>
      </c>
      <c r="J86" s="2">
        <f t="shared" si="2"/>
        <v>0</v>
      </c>
      <c r="K86" s="5">
        <f t="shared" si="3"/>
        <v>0</v>
      </c>
      <c r="L86" s="5"/>
      <c r="M86" s="1">
        <v>0.12</v>
      </c>
      <c r="N86" s="1">
        <v>-0.21</v>
      </c>
      <c r="O86" s="8"/>
      <c r="P86" s="1">
        <v>0.42</v>
      </c>
      <c r="Q86" s="1">
        <v>0</v>
      </c>
      <c r="R86" s="7">
        <f t="shared" si="4"/>
        <v>0.112</v>
      </c>
      <c r="S86" s="7">
        <f t="shared" si="5"/>
        <v>-0.112</v>
      </c>
      <c r="T86" s="7"/>
      <c r="U86" s="1">
        <v>0</v>
      </c>
      <c r="V86" s="1">
        <v>0</v>
      </c>
      <c r="W86" s="8"/>
      <c r="X86" s="1">
        <v>0</v>
      </c>
      <c r="Y86" s="20">
        <v>2394.9899999999998</v>
      </c>
      <c r="Z86" s="3">
        <v>-921.15</v>
      </c>
      <c r="AA86" s="1">
        <v>1</v>
      </c>
      <c r="AB86" s="1">
        <v>4</v>
      </c>
      <c r="AC86" s="1">
        <v>0</v>
      </c>
      <c r="AD86" s="1">
        <v>0</v>
      </c>
      <c r="AE86" s="1">
        <v>-5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x14ac:dyDescent="0.2">
      <c r="A87" s="1">
        <v>97300</v>
      </c>
      <c r="B87" s="1" t="s">
        <v>203</v>
      </c>
      <c r="C87" s="1">
        <v>12</v>
      </c>
      <c r="D87" s="1">
        <v>162</v>
      </c>
      <c r="E87" s="1" t="s">
        <v>65</v>
      </c>
      <c r="F87" s="1">
        <v>807</v>
      </c>
      <c r="G87" s="1" t="s">
        <v>67</v>
      </c>
      <c r="H87" s="1">
        <v>82.114999999999995</v>
      </c>
      <c r="I87" s="4">
        <v>985.38</v>
      </c>
      <c r="J87" s="2">
        <f t="shared" si="2"/>
        <v>0</v>
      </c>
      <c r="K87" s="5">
        <f t="shared" si="3"/>
        <v>0</v>
      </c>
      <c r="L87" s="5"/>
      <c r="M87" s="1">
        <v>0.96</v>
      </c>
      <c r="N87" s="1">
        <v>1.08</v>
      </c>
      <c r="O87" s="8"/>
      <c r="P87" s="1">
        <v>0.75</v>
      </c>
      <c r="Q87" s="1">
        <v>0</v>
      </c>
      <c r="R87" s="7">
        <f t="shared" si="4"/>
        <v>0.2</v>
      </c>
      <c r="S87" s="7">
        <f t="shared" si="5"/>
        <v>-0.2</v>
      </c>
      <c r="T87" s="7"/>
      <c r="U87" s="1">
        <v>0.28999999999999998</v>
      </c>
      <c r="V87" s="1">
        <v>0.08</v>
      </c>
      <c r="W87" s="8"/>
      <c r="X87" s="1">
        <v>0</v>
      </c>
      <c r="Y87" s="20">
        <v>1970.76</v>
      </c>
      <c r="Z87" s="3">
        <v>1149.6099999999999</v>
      </c>
      <c r="AA87" s="1">
        <v>8</v>
      </c>
      <c r="AB87" s="1">
        <v>7</v>
      </c>
      <c r="AC87" s="1">
        <v>0</v>
      </c>
      <c r="AD87" s="1">
        <v>0</v>
      </c>
      <c r="AE87" s="1">
        <v>13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2</v>
      </c>
      <c r="AV87" s="1">
        <v>5</v>
      </c>
      <c r="AW87" s="1">
        <v>0</v>
      </c>
      <c r="AX87" s="1">
        <v>0</v>
      </c>
      <c r="AY87" s="1">
        <v>0</v>
      </c>
      <c r="AZ87" s="1">
        <v>1</v>
      </c>
      <c r="BA87" s="1">
        <v>7</v>
      </c>
      <c r="BB87" s="1">
        <v>0</v>
      </c>
      <c r="BC87" s="1">
        <v>0</v>
      </c>
      <c r="BD87" s="1">
        <v>0</v>
      </c>
      <c r="BE87" s="1">
        <v>0</v>
      </c>
      <c r="BF87" s="1">
        <v>7</v>
      </c>
      <c r="BG87" s="1">
        <v>0</v>
      </c>
      <c r="BH87" s="1">
        <v>0</v>
      </c>
      <c r="BI87" s="1">
        <v>1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x14ac:dyDescent="0.2">
      <c r="A88" s="1">
        <v>6034</v>
      </c>
      <c r="B88" s="1" t="s">
        <v>214</v>
      </c>
      <c r="C88" s="1">
        <v>8</v>
      </c>
      <c r="D88" s="1">
        <v>162</v>
      </c>
      <c r="E88" s="1" t="s">
        <v>65</v>
      </c>
      <c r="F88" s="1">
        <v>123</v>
      </c>
      <c r="G88" s="1" t="s">
        <v>138</v>
      </c>
      <c r="H88" s="1">
        <v>78.008899999999997</v>
      </c>
      <c r="I88" s="4">
        <v>624.07119999999998</v>
      </c>
      <c r="J88" s="2">
        <f t="shared" si="2"/>
        <v>0</v>
      </c>
      <c r="K88" s="5">
        <f t="shared" si="3"/>
        <v>0</v>
      </c>
      <c r="L88" s="5"/>
      <c r="M88" s="1">
        <v>0</v>
      </c>
      <c r="N88" s="1">
        <v>0.38</v>
      </c>
      <c r="O88" s="8"/>
      <c r="P88" s="1">
        <v>3.12</v>
      </c>
      <c r="Q88" s="1">
        <v>0.38</v>
      </c>
      <c r="R88" s="7">
        <f t="shared" si="4"/>
        <v>0.83200000000000007</v>
      </c>
      <c r="S88" s="7">
        <f t="shared" si="5"/>
        <v>-0.45200000000000007</v>
      </c>
      <c r="T88" s="7"/>
      <c r="U88" s="1">
        <v>0</v>
      </c>
      <c r="V88" s="1">
        <v>0</v>
      </c>
      <c r="W88" s="8"/>
      <c r="X88" s="1">
        <v>0</v>
      </c>
      <c r="Y88" s="20">
        <v>1950.22</v>
      </c>
      <c r="Z88" s="3">
        <v>468.05</v>
      </c>
      <c r="AA88" s="1">
        <v>0</v>
      </c>
      <c r="AB88" s="1">
        <v>0</v>
      </c>
      <c r="AC88" s="1">
        <v>0</v>
      </c>
      <c r="AD88" s="1">
        <v>0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19</v>
      </c>
      <c r="AX88" s="1">
        <v>5</v>
      </c>
      <c r="AY88" s="1">
        <v>0</v>
      </c>
      <c r="AZ88" s="1">
        <v>3</v>
      </c>
      <c r="BA88" s="1">
        <v>1</v>
      </c>
      <c r="BB88" s="1">
        <v>0</v>
      </c>
      <c r="BC88" s="1">
        <v>0</v>
      </c>
      <c r="BD88" s="1">
        <v>3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x14ac:dyDescent="0.2">
      <c r="A89" s="1">
        <v>269</v>
      </c>
      <c r="B89" s="1" t="s">
        <v>191</v>
      </c>
      <c r="C89" s="1">
        <v>144</v>
      </c>
      <c r="D89" s="1">
        <v>162</v>
      </c>
      <c r="E89" s="1" t="s">
        <v>65</v>
      </c>
      <c r="F89" s="1">
        <v>1</v>
      </c>
      <c r="G89" s="1" t="s">
        <v>98</v>
      </c>
      <c r="H89" s="1">
        <v>18.5505</v>
      </c>
      <c r="I89" s="4">
        <v>2671.2719999999999</v>
      </c>
      <c r="J89" s="2">
        <f t="shared" si="2"/>
        <v>0</v>
      </c>
      <c r="K89" s="5">
        <f t="shared" si="3"/>
        <v>0</v>
      </c>
      <c r="L89" s="5"/>
      <c r="M89" s="1">
        <v>0.56000000000000005</v>
      </c>
      <c r="N89" s="1">
        <v>-0.14000000000000001</v>
      </c>
      <c r="O89" s="8"/>
      <c r="P89" s="1">
        <v>0.04</v>
      </c>
      <c r="Q89" s="1">
        <v>0</v>
      </c>
      <c r="R89" s="7">
        <f t="shared" si="4"/>
        <v>1.0666666666666666E-2</v>
      </c>
      <c r="S89" s="7">
        <f t="shared" si="5"/>
        <v>-1.0666666666666666E-2</v>
      </c>
      <c r="T89" s="7"/>
      <c r="U89" s="1">
        <v>0.12</v>
      </c>
      <c r="V89" s="1">
        <v>-0.05</v>
      </c>
      <c r="W89" s="8"/>
      <c r="X89" s="1">
        <v>0</v>
      </c>
      <c r="Y89" s="20">
        <v>1919.98</v>
      </c>
      <c r="Z89" s="3">
        <v>-500.86</v>
      </c>
      <c r="AA89" s="1">
        <v>7</v>
      </c>
      <c r="AB89" s="1">
        <v>7</v>
      </c>
      <c r="AC89" s="1">
        <v>51</v>
      </c>
      <c r="AD89" s="1">
        <v>37</v>
      </c>
      <c r="AE89" s="1">
        <v>-20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1</v>
      </c>
      <c r="BB89" s="1">
        <v>4</v>
      </c>
      <c r="BC89" s="1">
        <v>3</v>
      </c>
      <c r="BD89" s="1">
        <v>0</v>
      </c>
      <c r="BE89" s="1">
        <v>7</v>
      </c>
      <c r="BF89" s="1">
        <v>8</v>
      </c>
      <c r="BG89" s="1">
        <v>5</v>
      </c>
      <c r="BH89" s="1">
        <v>3</v>
      </c>
      <c r="BI89" s="1">
        <v>-7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x14ac:dyDescent="0.2">
      <c r="A90" s="1">
        <v>65105</v>
      </c>
      <c r="B90" s="1" t="s">
        <v>128</v>
      </c>
      <c r="C90" s="1">
        <v>24</v>
      </c>
      <c r="D90" s="1">
        <v>162</v>
      </c>
      <c r="E90" s="1" t="s">
        <v>65</v>
      </c>
      <c r="F90" s="1">
        <v>807</v>
      </c>
      <c r="G90" s="1" t="s">
        <v>67</v>
      </c>
      <c r="H90" s="1">
        <v>61.173400000000001</v>
      </c>
      <c r="I90" s="4">
        <v>1468.1615999999999</v>
      </c>
      <c r="J90" s="2">
        <f t="shared" si="2"/>
        <v>0</v>
      </c>
      <c r="K90" s="5">
        <f t="shared" si="3"/>
        <v>0</v>
      </c>
      <c r="L90" s="5"/>
      <c r="M90" s="1">
        <v>0</v>
      </c>
      <c r="N90" s="1">
        <v>0</v>
      </c>
      <c r="O90" s="8"/>
      <c r="P90" s="1">
        <v>1.23</v>
      </c>
      <c r="Q90" s="1">
        <v>0</v>
      </c>
      <c r="R90" s="7">
        <f t="shared" si="4"/>
        <v>0.32800000000000001</v>
      </c>
      <c r="S90" s="7">
        <f t="shared" si="5"/>
        <v>-0.32800000000000001</v>
      </c>
      <c r="T90" s="7"/>
      <c r="U90" s="1">
        <v>0</v>
      </c>
      <c r="V90" s="1">
        <v>0</v>
      </c>
      <c r="W90" s="8"/>
      <c r="X90" s="1">
        <v>0</v>
      </c>
      <c r="Y90" s="20">
        <v>1804.62</v>
      </c>
      <c r="Z90" s="3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21</v>
      </c>
      <c r="AX90" s="1">
        <v>0</v>
      </c>
      <c r="AY90" s="1">
        <v>0</v>
      </c>
      <c r="AZ90" s="1">
        <v>0</v>
      </c>
      <c r="BA90" s="1">
        <v>0</v>
      </c>
      <c r="BB90" s="1">
        <v>7</v>
      </c>
      <c r="BC90" s="1">
        <v>3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x14ac:dyDescent="0.2">
      <c r="A91" s="1">
        <v>91015</v>
      </c>
      <c r="B91" s="1" t="s">
        <v>192</v>
      </c>
      <c r="C91" s="1">
        <v>4</v>
      </c>
      <c r="D91" s="1">
        <v>162</v>
      </c>
      <c r="E91" s="1" t="s">
        <v>65</v>
      </c>
      <c r="F91" s="1">
        <v>123</v>
      </c>
      <c r="G91" s="1" t="s">
        <v>138</v>
      </c>
      <c r="H91" s="1">
        <v>181.5642</v>
      </c>
      <c r="I91" s="4">
        <v>726.2568</v>
      </c>
      <c r="J91" s="2">
        <f t="shared" si="2"/>
        <v>0</v>
      </c>
      <c r="K91" s="5">
        <f t="shared" si="3"/>
        <v>0</v>
      </c>
      <c r="L91" s="5"/>
      <c r="M91" s="1">
        <v>1.25</v>
      </c>
      <c r="N91" s="1">
        <v>0.5</v>
      </c>
      <c r="O91" s="8"/>
      <c r="P91" s="1">
        <v>1.1200000000000001</v>
      </c>
      <c r="Q91" s="1">
        <v>1</v>
      </c>
      <c r="R91" s="7">
        <f t="shared" si="4"/>
        <v>0.29866666666666669</v>
      </c>
      <c r="S91" s="7">
        <f t="shared" si="5"/>
        <v>0.70133333333333336</v>
      </c>
      <c r="T91" s="7"/>
      <c r="U91" s="1">
        <v>0</v>
      </c>
      <c r="V91" s="1">
        <v>0.25</v>
      </c>
      <c r="W91" s="8"/>
      <c r="X91" s="1">
        <v>0</v>
      </c>
      <c r="Y91" s="20">
        <v>1724.86</v>
      </c>
      <c r="Z91" s="3">
        <v>1270.95</v>
      </c>
      <c r="AA91" s="1">
        <v>0</v>
      </c>
      <c r="AB91" s="1">
        <v>3</v>
      </c>
      <c r="AC91" s="1">
        <v>2</v>
      </c>
      <c r="AD91" s="1">
        <v>3</v>
      </c>
      <c r="AE91" s="1">
        <v>2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3</v>
      </c>
      <c r="AX91" s="1">
        <v>2</v>
      </c>
      <c r="AY91" s="1">
        <v>1</v>
      </c>
      <c r="AZ91" s="1">
        <v>0</v>
      </c>
      <c r="BA91" s="1">
        <v>0</v>
      </c>
      <c r="BB91" s="1">
        <v>0</v>
      </c>
      <c r="BC91" s="1">
        <v>1</v>
      </c>
      <c r="BD91" s="1">
        <v>3</v>
      </c>
      <c r="BE91" s="1">
        <v>0</v>
      </c>
      <c r="BF91" s="1">
        <v>0</v>
      </c>
      <c r="BG91" s="1">
        <v>0</v>
      </c>
      <c r="BH91" s="1">
        <v>0</v>
      </c>
      <c r="BI91" s="1">
        <v>1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x14ac:dyDescent="0.2">
      <c r="A92" s="1">
        <v>70</v>
      </c>
      <c r="B92" s="1" t="s">
        <v>201</v>
      </c>
      <c r="C92" s="1">
        <v>192</v>
      </c>
      <c r="D92" s="1">
        <v>162</v>
      </c>
      <c r="E92" s="1" t="s">
        <v>65</v>
      </c>
      <c r="F92" s="1">
        <v>1</v>
      </c>
      <c r="G92" s="1" t="s">
        <v>98</v>
      </c>
      <c r="H92" s="1">
        <v>14.5062</v>
      </c>
      <c r="I92" s="4">
        <v>2785.1904</v>
      </c>
      <c r="J92" s="2">
        <f t="shared" si="2"/>
        <v>0</v>
      </c>
      <c r="K92" s="5">
        <f t="shared" si="3"/>
        <v>0</v>
      </c>
      <c r="L92" s="5"/>
      <c r="M92" s="1">
        <v>0.25</v>
      </c>
      <c r="N92" s="1">
        <v>-0.03</v>
      </c>
      <c r="O92" s="8"/>
      <c r="P92" s="1">
        <v>0.22</v>
      </c>
      <c r="Q92" s="1">
        <v>0.01</v>
      </c>
      <c r="R92" s="7">
        <f t="shared" si="4"/>
        <v>5.8666666666666666E-2</v>
      </c>
      <c r="S92" s="7">
        <f t="shared" si="5"/>
        <v>-4.8666666666666664E-2</v>
      </c>
      <c r="T92" s="7"/>
      <c r="U92" s="1">
        <v>0.1</v>
      </c>
      <c r="V92" s="1">
        <v>0.01</v>
      </c>
      <c r="W92" s="8"/>
      <c r="X92" s="1">
        <v>0</v>
      </c>
      <c r="Y92" s="20">
        <v>1602.94</v>
      </c>
      <c r="Z92" s="3">
        <v>-29.01</v>
      </c>
      <c r="AA92" s="1">
        <v>9</v>
      </c>
      <c r="AB92" s="1">
        <v>13</v>
      </c>
      <c r="AC92" s="1">
        <v>19</v>
      </c>
      <c r="AD92" s="1">
        <v>28</v>
      </c>
      <c r="AE92" s="1">
        <v>-6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3</v>
      </c>
      <c r="BA92" s="1">
        <v>9</v>
      </c>
      <c r="BB92" s="1">
        <v>23</v>
      </c>
      <c r="BC92" s="1">
        <v>23</v>
      </c>
      <c r="BD92" s="1">
        <v>2</v>
      </c>
      <c r="BE92" s="1">
        <v>7</v>
      </c>
      <c r="BF92" s="1">
        <v>10</v>
      </c>
      <c r="BG92" s="1">
        <v>5</v>
      </c>
      <c r="BH92" s="1">
        <v>6</v>
      </c>
      <c r="BI92" s="1">
        <v>2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x14ac:dyDescent="0.2">
      <c r="A93" s="1">
        <v>88136</v>
      </c>
      <c r="B93" s="1" t="s">
        <v>198</v>
      </c>
      <c r="C93" s="1">
        <v>12</v>
      </c>
      <c r="D93" s="1">
        <v>162</v>
      </c>
      <c r="E93" s="1" t="s">
        <v>65</v>
      </c>
      <c r="F93" s="1">
        <v>974</v>
      </c>
      <c r="G93" s="1" t="s">
        <v>70</v>
      </c>
      <c r="H93" s="1">
        <v>107.7872</v>
      </c>
      <c r="I93" s="4">
        <v>1293.4464</v>
      </c>
      <c r="J93" s="2">
        <f t="shared" si="2"/>
        <v>0</v>
      </c>
      <c r="K93" s="5">
        <f t="shared" si="3"/>
        <v>0</v>
      </c>
      <c r="L93" s="5"/>
      <c r="M93" s="1">
        <v>0.04</v>
      </c>
      <c r="N93" s="1">
        <v>0</v>
      </c>
      <c r="O93" s="8"/>
      <c r="P93" s="1">
        <v>1.1200000000000001</v>
      </c>
      <c r="Q93" s="1">
        <v>0</v>
      </c>
      <c r="R93" s="7">
        <f t="shared" si="4"/>
        <v>0.29866666666666669</v>
      </c>
      <c r="S93" s="7">
        <f t="shared" si="5"/>
        <v>-0.29866666666666669</v>
      </c>
      <c r="T93" s="7"/>
      <c r="U93" s="1">
        <v>0.04</v>
      </c>
      <c r="V93" s="1">
        <v>0</v>
      </c>
      <c r="W93" s="8"/>
      <c r="X93" s="1">
        <v>0</v>
      </c>
      <c r="Y93" s="20">
        <v>1562.91</v>
      </c>
      <c r="Z93" s="3">
        <v>0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10</v>
      </c>
      <c r="AX93" s="1">
        <v>5</v>
      </c>
      <c r="AY93" s="1">
        <v>0</v>
      </c>
      <c r="AZ93" s="1">
        <v>0</v>
      </c>
      <c r="BA93" s="1">
        <v>0</v>
      </c>
      <c r="BB93" s="1">
        <v>1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1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 x14ac:dyDescent="0.2">
      <c r="A94" s="1">
        <v>6060</v>
      </c>
      <c r="B94" s="1" t="s">
        <v>172</v>
      </c>
      <c r="C94" s="1">
        <v>5</v>
      </c>
      <c r="D94" s="1">
        <v>162</v>
      </c>
      <c r="E94" s="1" t="s">
        <v>65</v>
      </c>
      <c r="F94" s="1">
        <v>123</v>
      </c>
      <c r="G94" s="1" t="s">
        <v>138</v>
      </c>
      <c r="H94" s="1">
        <v>208.38839999999999</v>
      </c>
      <c r="I94" s="4">
        <v>1041.942</v>
      </c>
      <c r="J94" s="2">
        <f t="shared" si="2"/>
        <v>0</v>
      </c>
      <c r="K94" s="5">
        <f t="shared" si="3"/>
        <v>0</v>
      </c>
      <c r="L94" s="5"/>
      <c r="M94" s="1">
        <v>0</v>
      </c>
      <c r="N94" s="1">
        <v>0</v>
      </c>
      <c r="O94" s="8"/>
      <c r="P94" s="1">
        <v>1.4</v>
      </c>
      <c r="Q94" s="1">
        <v>0</v>
      </c>
      <c r="R94" s="7">
        <f t="shared" si="4"/>
        <v>0.37333333333333329</v>
      </c>
      <c r="S94" s="7">
        <f t="shared" si="5"/>
        <v>-0.37333333333333329</v>
      </c>
      <c r="T94" s="7"/>
      <c r="U94" s="1">
        <v>0</v>
      </c>
      <c r="V94" s="1">
        <v>0</v>
      </c>
      <c r="W94" s="8"/>
      <c r="X94" s="1">
        <v>0</v>
      </c>
      <c r="Y94" s="20">
        <v>1458.72</v>
      </c>
      <c r="Z94" s="3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4</v>
      </c>
      <c r="AX94" s="1">
        <v>6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 x14ac:dyDescent="0.2">
      <c r="A95" s="1">
        <v>6043</v>
      </c>
      <c r="B95" s="1" t="s">
        <v>209</v>
      </c>
      <c r="C95" s="1">
        <v>12</v>
      </c>
      <c r="D95" s="1">
        <v>162</v>
      </c>
      <c r="E95" s="1" t="s">
        <v>65</v>
      </c>
      <c r="F95" s="1">
        <v>807</v>
      </c>
      <c r="G95" s="1" t="s">
        <v>67</v>
      </c>
      <c r="H95" s="1">
        <v>33.910299999999999</v>
      </c>
      <c r="I95" s="4">
        <v>406.92360000000002</v>
      </c>
      <c r="J95" s="2">
        <f t="shared" si="2"/>
        <v>0</v>
      </c>
      <c r="K95" s="5">
        <f t="shared" si="3"/>
        <v>0</v>
      </c>
      <c r="L95" s="5"/>
      <c r="M95" s="1">
        <v>0.5</v>
      </c>
      <c r="N95" s="1">
        <v>1.08</v>
      </c>
      <c r="O95" s="8"/>
      <c r="P95" s="1">
        <v>2.54</v>
      </c>
      <c r="Q95" s="1">
        <v>0.25</v>
      </c>
      <c r="R95" s="7">
        <f t="shared" si="4"/>
        <v>0.67733333333333334</v>
      </c>
      <c r="S95" s="7">
        <f t="shared" si="5"/>
        <v>-0.42733333333333334</v>
      </c>
      <c r="T95" s="7"/>
      <c r="U95" s="1">
        <v>0.54</v>
      </c>
      <c r="V95" s="1">
        <v>2.5</v>
      </c>
      <c r="W95" s="8"/>
      <c r="X95" s="1">
        <v>0</v>
      </c>
      <c r="Y95" s="20">
        <v>1458.14</v>
      </c>
      <c r="Z95" s="3">
        <v>1559.87</v>
      </c>
      <c r="AA95" s="1">
        <v>3</v>
      </c>
      <c r="AB95" s="1">
        <v>6</v>
      </c>
      <c r="AC95" s="1">
        <v>0</v>
      </c>
      <c r="AD95" s="1">
        <v>0</v>
      </c>
      <c r="AE95" s="1">
        <v>13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6</v>
      </c>
      <c r="AV95" s="1">
        <v>1</v>
      </c>
      <c r="AW95" s="1">
        <v>8</v>
      </c>
      <c r="AX95" s="1">
        <v>23</v>
      </c>
      <c r="AY95" s="1">
        <v>3</v>
      </c>
      <c r="AZ95" s="1">
        <v>0</v>
      </c>
      <c r="BA95" s="1">
        <v>0</v>
      </c>
      <c r="BB95" s="1">
        <v>0</v>
      </c>
      <c r="BC95" s="1">
        <v>9</v>
      </c>
      <c r="BD95" s="1">
        <v>0</v>
      </c>
      <c r="BE95" s="1">
        <v>5</v>
      </c>
      <c r="BF95" s="1">
        <v>3</v>
      </c>
      <c r="BG95" s="1">
        <v>0</v>
      </c>
      <c r="BH95" s="1">
        <v>0</v>
      </c>
      <c r="BI95" s="1">
        <v>30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 x14ac:dyDescent="0.2">
      <c r="A96" s="1">
        <v>96156</v>
      </c>
      <c r="B96" s="1" t="s">
        <v>184</v>
      </c>
      <c r="C96" s="1">
        <v>24</v>
      </c>
      <c r="D96" s="1">
        <v>162</v>
      </c>
      <c r="E96" s="1" t="s">
        <v>65</v>
      </c>
      <c r="F96" s="1">
        <v>999</v>
      </c>
      <c r="G96" s="1" t="s">
        <v>68</v>
      </c>
      <c r="H96" s="1">
        <v>291.06</v>
      </c>
      <c r="I96" s="4">
        <v>6985.44</v>
      </c>
      <c r="J96" s="2">
        <f t="shared" si="2"/>
        <v>0</v>
      </c>
      <c r="K96" s="5">
        <f t="shared" si="3"/>
        <v>0</v>
      </c>
      <c r="L96" s="5"/>
      <c r="M96" s="1">
        <v>0.19</v>
      </c>
      <c r="N96" s="1">
        <v>5.67</v>
      </c>
      <c r="O96" s="8"/>
      <c r="P96" s="1">
        <v>0.02</v>
      </c>
      <c r="Q96" s="1">
        <v>0</v>
      </c>
      <c r="R96" s="7">
        <f t="shared" si="4"/>
        <v>5.3333333333333332E-3</v>
      </c>
      <c r="S96" s="7">
        <f t="shared" si="5"/>
        <v>-5.3333333333333332E-3</v>
      </c>
      <c r="T96" s="7"/>
      <c r="U96" s="1">
        <v>0</v>
      </c>
      <c r="V96" s="1">
        <v>0</v>
      </c>
      <c r="W96" s="8"/>
      <c r="X96" s="1">
        <v>0</v>
      </c>
      <c r="Y96" s="20">
        <v>1455.3</v>
      </c>
      <c r="Z96" s="3">
        <v>39584.160000000003</v>
      </c>
      <c r="AA96" s="1">
        <v>3</v>
      </c>
      <c r="AB96" s="1">
        <v>2</v>
      </c>
      <c r="AC96" s="1">
        <v>0</v>
      </c>
      <c r="AD96" s="1">
        <v>1</v>
      </c>
      <c r="AE96" s="1">
        <v>136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1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 x14ac:dyDescent="0.2">
      <c r="A97" s="1">
        <v>71</v>
      </c>
      <c r="B97" s="1" t="s">
        <v>213</v>
      </c>
      <c r="C97" s="1">
        <v>192</v>
      </c>
      <c r="D97" s="1">
        <v>162</v>
      </c>
      <c r="E97" s="1" t="s">
        <v>65</v>
      </c>
      <c r="F97" s="1">
        <v>1</v>
      </c>
      <c r="G97" s="1" t="s">
        <v>98</v>
      </c>
      <c r="H97" s="1">
        <v>14.5062</v>
      </c>
      <c r="I97" s="4">
        <v>2785.1904</v>
      </c>
      <c r="J97" s="2">
        <f t="shared" si="2"/>
        <v>0</v>
      </c>
      <c r="K97" s="5">
        <f t="shared" si="3"/>
        <v>0</v>
      </c>
      <c r="L97" s="5"/>
      <c r="M97" s="1">
        <v>0.24</v>
      </c>
      <c r="N97" s="1">
        <v>-0.02</v>
      </c>
      <c r="O97" s="8"/>
      <c r="P97" s="1">
        <v>0.21</v>
      </c>
      <c r="Q97" s="1">
        <v>0.01</v>
      </c>
      <c r="R97" s="7">
        <f t="shared" si="4"/>
        <v>5.6000000000000001E-2</v>
      </c>
      <c r="S97" s="7">
        <f t="shared" si="5"/>
        <v>-4.5999999999999999E-2</v>
      </c>
      <c r="T97" s="7"/>
      <c r="U97" s="1">
        <v>7.0000000000000007E-2</v>
      </c>
      <c r="V97" s="1">
        <v>0.02</v>
      </c>
      <c r="W97" s="8"/>
      <c r="X97" s="1">
        <v>0</v>
      </c>
      <c r="Y97" s="20">
        <v>1443.37</v>
      </c>
      <c r="Z97" s="3">
        <v>29.01</v>
      </c>
      <c r="AA97" s="1">
        <v>15</v>
      </c>
      <c r="AB97" s="1">
        <v>6</v>
      </c>
      <c r="AC97" s="1">
        <v>23</v>
      </c>
      <c r="AD97" s="1">
        <v>10</v>
      </c>
      <c r="AE97" s="1">
        <v>-3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3</v>
      </c>
      <c r="BA97" s="1">
        <v>10</v>
      </c>
      <c r="BB97" s="1">
        <v>22</v>
      </c>
      <c r="BC97" s="1">
        <v>22</v>
      </c>
      <c r="BD97" s="1">
        <v>2</v>
      </c>
      <c r="BE97" s="1">
        <v>6</v>
      </c>
      <c r="BF97" s="1">
        <v>1</v>
      </c>
      <c r="BG97" s="1">
        <v>6</v>
      </c>
      <c r="BH97" s="1">
        <v>0</v>
      </c>
      <c r="BI97" s="1">
        <v>3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 x14ac:dyDescent="0.2">
      <c r="A98" s="1">
        <v>65151</v>
      </c>
      <c r="B98" s="1" t="s">
        <v>190</v>
      </c>
      <c r="C98" s="1">
        <v>12</v>
      </c>
      <c r="D98" s="1">
        <v>162</v>
      </c>
      <c r="E98" s="1" t="s">
        <v>65</v>
      </c>
      <c r="F98" s="1">
        <v>807</v>
      </c>
      <c r="G98" s="1" t="s">
        <v>67</v>
      </c>
      <c r="H98" s="1">
        <v>33.910299999999999</v>
      </c>
      <c r="I98" s="4">
        <v>406.92360000000002</v>
      </c>
      <c r="J98" s="2">
        <f t="shared" si="2"/>
        <v>0</v>
      </c>
      <c r="K98" s="5">
        <f t="shared" si="3"/>
        <v>0</v>
      </c>
      <c r="L98" s="5"/>
      <c r="M98" s="1">
        <v>0.46</v>
      </c>
      <c r="N98" s="1">
        <v>1</v>
      </c>
      <c r="O98" s="8"/>
      <c r="P98" s="1">
        <v>2.33</v>
      </c>
      <c r="Q98" s="1">
        <v>5</v>
      </c>
      <c r="R98" s="7">
        <f t="shared" si="4"/>
        <v>0.6213333333333334</v>
      </c>
      <c r="S98" s="7">
        <f t="shared" si="5"/>
        <v>4.3786666666666667</v>
      </c>
      <c r="T98" s="7"/>
      <c r="U98" s="1">
        <v>0.42</v>
      </c>
      <c r="V98" s="1">
        <v>0</v>
      </c>
      <c r="W98" s="8"/>
      <c r="X98" s="1">
        <v>0</v>
      </c>
      <c r="Y98" s="20">
        <v>1305.55</v>
      </c>
      <c r="Z98" s="3">
        <v>2441.54</v>
      </c>
      <c r="AA98" s="1">
        <v>1</v>
      </c>
      <c r="AB98" s="1">
        <v>9</v>
      </c>
      <c r="AC98" s="1">
        <v>0</v>
      </c>
      <c r="AD98" s="1">
        <v>0</v>
      </c>
      <c r="AE98" s="1">
        <v>12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8</v>
      </c>
      <c r="AV98" s="1">
        <v>9</v>
      </c>
      <c r="AW98" s="1">
        <v>2</v>
      </c>
      <c r="AX98" s="1">
        <v>14</v>
      </c>
      <c r="AY98" s="1">
        <v>20</v>
      </c>
      <c r="AZ98" s="1">
        <v>5</v>
      </c>
      <c r="BA98" s="1">
        <v>1</v>
      </c>
      <c r="BB98" s="1">
        <v>1</v>
      </c>
      <c r="BC98" s="1">
        <v>0</v>
      </c>
      <c r="BD98" s="1">
        <v>40</v>
      </c>
      <c r="BE98" s="1">
        <v>0</v>
      </c>
      <c r="BF98" s="1">
        <v>0</v>
      </c>
      <c r="BG98" s="1">
        <v>5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x14ac:dyDescent="0.2">
      <c r="A99" s="1">
        <v>6098</v>
      </c>
      <c r="B99" s="1" t="s">
        <v>193</v>
      </c>
      <c r="C99" s="1">
        <v>12</v>
      </c>
      <c r="D99" s="1">
        <v>162</v>
      </c>
      <c r="E99" s="1" t="s">
        <v>65</v>
      </c>
      <c r="F99" s="1">
        <v>807</v>
      </c>
      <c r="G99" s="1" t="s">
        <v>67</v>
      </c>
      <c r="H99" s="1">
        <v>54.857100000000003</v>
      </c>
      <c r="I99" s="4">
        <v>658.28520000000003</v>
      </c>
      <c r="J99" s="2">
        <f t="shared" si="2"/>
        <v>0</v>
      </c>
      <c r="K99" s="5">
        <f t="shared" si="3"/>
        <v>0</v>
      </c>
      <c r="L99" s="6"/>
      <c r="M99" s="1">
        <v>0.17</v>
      </c>
      <c r="N99" s="1">
        <v>0.83</v>
      </c>
      <c r="O99" s="8"/>
      <c r="P99" s="1">
        <v>1.38</v>
      </c>
      <c r="Q99" s="1">
        <v>4.08</v>
      </c>
      <c r="R99" s="7">
        <f t="shared" si="4"/>
        <v>0.36799999999999999</v>
      </c>
      <c r="S99" s="7">
        <f t="shared" si="5"/>
        <v>3.7120000000000002</v>
      </c>
      <c r="T99" s="7"/>
      <c r="U99" s="1">
        <v>0.42</v>
      </c>
      <c r="V99" s="1">
        <v>0.92</v>
      </c>
      <c r="W99" s="8"/>
      <c r="X99" s="1">
        <v>0</v>
      </c>
      <c r="Y99" s="20">
        <v>1289.1400000000001</v>
      </c>
      <c r="Z99" s="3">
        <v>3840</v>
      </c>
      <c r="AA99" s="1">
        <v>2</v>
      </c>
      <c r="AB99" s="1">
        <v>0</v>
      </c>
      <c r="AC99" s="1">
        <v>0</v>
      </c>
      <c r="AD99" s="1">
        <v>0</v>
      </c>
      <c r="AE99" s="1">
        <v>10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10</v>
      </c>
      <c r="AV99" s="1">
        <v>6</v>
      </c>
      <c r="AW99" s="1">
        <v>0</v>
      </c>
      <c r="AX99" s="1">
        <v>0</v>
      </c>
      <c r="AY99" s="1">
        <v>15</v>
      </c>
      <c r="AZ99" s="1">
        <v>2</v>
      </c>
      <c r="BA99" s="1">
        <v>3</v>
      </c>
      <c r="BB99" s="1">
        <v>0</v>
      </c>
      <c r="BC99" s="1">
        <v>0</v>
      </c>
      <c r="BD99" s="1">
        <v>34</v>
      </c>
      <c r="BE99" s="1">
        <v>2</v>
      </c>
      <c r="BF99" s="1">
        <v>6</v>
      </c>
      <c r="BG99" s="1">
        <v>0</v>
      </c>
      <c r="BH99" s="1">
        <v>0</v>
      </c>
      <c r="BI99" s="1">
        <v>11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 x14ac:dyDescent="0.2">
      <c r="A100" s="1">
        <v>95804</v>
      </c>
      <c r="B100" s="1" t="s">
        <v>179</v>
      </c>
      <c r="C100" s="1">
        <v>12</v>
      </c>
      <c r="D100" s="1">
        <v>162</v>
      </c>
      <c r="E100" s="1" t="s">
        <v>65</v>
      </c>
      <c r="F100" s="1">
        <v>807</v>
      </c>
      <c r="G100" s="1" t="s">
        <v>67</v>
      </c>
      <c r="H100" s="1">
        <v>33.910200000000003</v>
      </c>
      <c r="I100" s="4">
        <v>406.92239999999998</v>
      </c>
      <c r="J100" s="2">
        <f t="shared" si="2"/>
        <v>0</v>
      </c>
      <c r="K100" s="5">
        <f t="shared" si="3"/>
        <v>0</v>
      </c>
      <c r="L100" s="5"/>
      <c r="M100" s="1">
        <v>0</v>
      </c>
      <c r="N100" s="1">
        <v>0</v>
      </c>
      <c r="O100" s="8"/>
      <c r="P100" s="1">
        <v>3.17</v>
      </c>
      <c r="Q100" s="1">
        <v>5</v>
      </c>
      <c r="R100" s="7">
        <f t="shared" si="4"/>
        <v>0.84533333333333327</v>
      </c>
      <c r="S100" s="7">
        <f t="shared" si="5"/>
        <v>4.1546666666666665</v>
      </c>
      <c r="T100" s="7"/>
      <c r="U100" s="1">
        <v>0</v>
      </c>
      <c r="V100" s="1">
        <v>0</v>
      </c>
      <c r="W100" s="8"/>
      <c r="X100" s="1">
        <v>0</v>
      </c>
      <c r="Y100" s="20">
        <v>1288.5899999999999</v>
      </c>
      <c r="Z100" s="3">
        <v>2034.61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22</v>
      </c>
      <c r="AX100" s="1">
        <v>18</v>
      </c>
      <c r="AY100" s="1">
        <v>60</v>
      </c>
      <c r="AZ100" s="1">
        <v>0</v>
      </c>
      <c r="BA100" s="1">
        <v>0</v>
      </c>
      <c r="BB100" s="1">
        <v>7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 x14ac:dyDescent="0.2">
      <c r="A101" s="1">
        <v>6032</v>
      </c>
      <c r="B101" s="1" t="s">
        <v>199</v>
      </c>
      <c r="C101" s="1">
        <v>12</v>
      </c>
      <c r="D101" s="1">
        <v>162</v>
      </c>
      <c r="E101" s="1" t="s">
        <v>65</v>
      </c>
      <c r="F101" s="1">
        <v>807</v>
      </c>
      <c r="G101" s="1" t="s">
        <v>67</v>
      </c>
      <c r="H101" s="1">
        <v>54.856999999999999</v>
      </c>
      <c r="I101" s="4">
        <v>658.28399999999999</v>
      </c>
      <c r="J101" s="2">
        <f t="shared" si="2"/>
        <v>0</v>
      </c>
      <c r="K101" s="5">
        <f t="shared" si="3"/>
        <v>0</v>
      </c>
      <c r="L101" s="6"/>
      <c r="M101" s="1">
        <v>0.42</v>
      </c>
      <c r="N101" s="1">
        <v>0.57999999999999996</v>
      </c>
      <c r="O101" s="8"/>
      <c r="P101" s="1">
        <v>1.04</v>
      </c>
      <c r="Q101" s="1">
        <v>0</v>
      </c>
      <c r="R101" s="7">
        <f t="shared" si="4"/>
        <v>0.27733333333333332</v>
      </c>
      <c r="S101" s="7">
        <f t="shared" si="5"/>
        <v>-0.27733333333333332</v>
      </c>
      <c r="T101" s="7"/>
      <c r="U101" s="1">
        <v>0.42</v>
      </c>
      <c r="V101" s="1">
        <v>0.75</v>
      </c>
      <c r="W101" s="8"/>
      <c r="X101" s="1">
        <v>0</v>
      </c>
      <c r="Y101" s="20">
        <v>1234.28</v>
      </c>
      <c r="Z101" s="3">
        <v>877.71</v>
      </c>
      <c r="AA101" s="1">
        <v>5</v>
      </c>
      <c r="AB101" s="1">
        <v>0</v>
      </c>
      <c r="AC101" s="1">
        <v>0</v>
      </c>
      <c r="AD101" s="1">
        <v>0</v>
      </c>
      <c r="AE101" s="1">
        <v>7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12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1</v>
      </c>
      <c r="BB101" s="1">
        <v>0</v>
      </c>
      <c r="BC101" s="1">
        <v>0</v>
      </c>
      <c r="BD101" s="1">
        <v>0</v>
      </c>
      <c r="BE101" s="1">
        <v>3</v>
      </c>
      <c r="BF101" s="1">
        <v>4</v>
      </c>
      <c r="BG101" s="1">
        <v>0</v>
      </c>
      <c r="BH101" s="1">
        <v>0</v>
      </c>
      <c r="BI101" s="1">
        <v>9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x14ac:dyDescent="0.2">
      <c r="A102" s="1">
        <v>91199</v>
      </c>
      <c r="B102" s="1" t="s">
        <v>212</v>
      </c>
      <c r="C102" s="1">
        <v>16</v>
      </c>
      <c r="D102" s="1">
        <v>162</v>
      </c>
      <c r="E102" s="1" t="s">
        <v>65</v>
      </c>
      <c r="F102" s="1">
        <v>123</v>
      </c>
      <c r="G102" s="1" t="s">
        <v>138</v>
      </c>
      <c r="H102" s="1">
        <v>58.620699999999999</v>
      </c>
      <c r="I102" s="4">
        <v>937.93119999999999</v>
      </c>
      <c r="J102" s="2">
        <f t="shared" si="2"/>
        <v>0</v>
      </c>
      <c r="K102" s="5">
        <f t="shared" si="3"/>
        <v>0</v>
      </c>
      <c r="L102" s="5"/>
      <c r="M102" s="1">
        <v>1.0900000000000001</v>
      </c>
      <c r="N102" s="1">
        <v>0</v>
      </c>
      <c r="O102" s="8"/>
      <c r="P102" s="1">
        <v>0.19</v>
      </c>
      <c r="Q102" s="1">
        <v>-0.19</v>
      </c>
      <c r="R102" s="7">
        <f t="shared" si="4"/>
        <v>5.0666666666666665E-2</v>
      </c>
      <c r="S102" s="7">
        <f t="shared" si="5"/>
        <v>-0.24066666666666667</v>
      </c>
      <c r="T102" s="7"/>
      <c r="U102" s="1">
        <v>0</v>
      </c>
      <c r="V102" s="1">
        <v>0</v>
      </c>
      <c r="W102" s="8"/>
      <c r="X102" s="1">
        <v>0</v>
      </c>
      <c r="Y102" s="20">
        <v>1201.72</v>
      </c>
      <c r="Z102" s="3">
        <v>-175.86</v>
      </c>
      <c r="AA102" s="1">
        <v>0</v>
      </c>
      <c r="AB102" s="1">
        <v>5</v>
      </c>
      <c r="AC102" s="1">
        <v>6</v>
      </c>
      <c r="AD102" s="1">
        <v>18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3</v>
      </c>
      <c r="BA102" s="1">
        <v>0</v>
      </c>
      <c r="BB102" s="1">
        <v>0</v>
      </c>
      <c r="BC102" s="1">
        <v>0</v>
      </c>
      <c r="BD102" s="1">
        <v>-3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 x14ac:dyDescent="0.2">
      <c r="A103" s="1">
        <v>6018</v>
      </c>
      <c r="B103" s="1" t="s">
        <v>197</v>
      </c>
      <c r="C103" s="1">
        <v>12</v>
      </c>
      <c r="D103" s="1">
        <v>162</v>
      </c>
      <c r="E103" s="1" t="s">
        <v>65</v>
      </c>
      <c r="F103" s="1">
        <v>558</v>
      </c>
      <c r="G103" s="1" t="s">
        <v>74</v>
      </c>
      <c r="H103" s="1">
        <v>151.91</v>
      </c>
      <c r="I103" s="4">
        <v>1822.92</v>
      </c>
      <c r="J103" s="2">
        <f t="shared" si="2"/>
        <v>0</v>
      </c>
      <c r="K103" s="5">
        <f t="shared" si="3"/>
        <v>0</v>
      </c>
      <c r="L103" s="5"/>
      <c r="M103" s="1">
        <v>0</v>
      </c>
      <c r="N103" s="1">
        <v>0</v>
      </c>
      <c r="O103" s="8"/>
      <c r="P103" s="1">
        <v>0.54</v>
      </c>
      <c r="Q103" s="1">
        <v>1</v>
      </c>
      <c r="R103" s="7">
        <f t="shared" si="4"/>
        <v>0.14400000000000002</v>
      </c>
      <c r="S103" s="7">
        <f t="shared" si="5"/>
        <v>0.85599999999999998</v>
      </c>
      <c r="T103" s="7"/>
      <c r="U103" s="1">
        <v>0.08</v>
      </c>
      <c r="V103" s="1">
        <v>0</v>
      </c>
      <c r="W103" s="8"/>
      <c r="X103" s="1">
        <v>0</v>
      </c>
      <c r="Y103" s="20">
        <v>1139.32</v>
      </c>
      <c r="Z103" s="3">
        <v>1822.92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5</v>
      </c>
      <c r="BA103" s="1">
        <v>3</v>
      </c>
      <c r="BB103" s="1">
        <v>0</v>
      </c>
      <c r="BC103" s="1">
        <v>0</v>
      </c>
      <c r="BD103" s="1">
        <v>12</v>
      </c>
      <c r="BE103" s="1">
        <v>0</v>
      </c>
      <c r="BF103" s="1">
        <v>2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 x14ac:dyDescent="0.2">
      <c r="A104" s="1">
        <v>78155</v>
      </c>
      <c r="B104" s="1" t="s">
        <v>107</v>
      </c>
      <c r="C104" s="1">
        <v>32</v>
      </c>
      <c r="D104" s="1">
        <v>162</v>
      </c>
      <c r="E104" s="1" t="s">
        <v>65</v>
      </c>
      <c r="F104" s="1">
        <v>1</v>
      </c>
      <c r="G104" s="1" t="s">
        <v>98</v>
      </c>
      <c r="H104" s="1">
        <v>82.392499999999998</v>
      </c>
      <c r="I104" s="4">
        <v>2636.56</v>
      </c>
      <c r="J104" s="2">
        <f t="shared" si="2"/>
        <v>0</v>
      </c>
      <c r="K104" s="5">
        <f t="shared" si="3"/>
        <v>0</v>
      </c>
      <c r="L104" s="5"/>
      <c r="M104" s="1">
        <v>0.06</v>
      </c>
      <c r="N104" s="1">
        <v>0.12</v>
      </c>
      <c r="O104" s="8"/>
      <c r="P104" s="1">
        <v>0.33</v>
      </c>
      <c r="Q104" s="1">
        <v>0</v>
      </c>
      <c r="R104" s="7">
        <f t="shared" si="4"/>
        <v>8.8000000000000009E-2</v>
      </c>
      <c r="S104" s="7">
        <f t="shared" si="5"/>
        <v>-8.8000000000000009E-2</v>
      </c>
      <c r="T104" s="7"/>
      <c r="U104" s="1">
        <v>0</v>
      </c>
      <c r="V104" s="1">
        <v>0</v>
      </c>
      <c r="W104" s="8"/>
      <c r="X104" s="1">
        <v>0</v>
      </c>
      <c r="Y104" s="20">
        <v>1029.9100000000001</v>
      </c>
      <c r="Z104" s="3">
        <v>329.57</v>
      </c>
      <c r="AA104" s="1">
        <v>2</v>
      </c>
      <c r="AB104" s="1">
        <v>0</v>
      </c>
      <c r="AC104" s="1">
        <v>0</v>
      </c>
      <c r="AD104" s="1">
        <v>0</v>
      </c>
      <c r="AE104" s="1">
        <v>4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8</v>
      </c>
      <c r="AX104" s="1">
        <v>5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 x14ac:dyDescent="0.2">
      <c r="A105" s="1">
        <v>24</v>
      </c>
      <c r="B105" s="1" t="s">
        <v>207</v>
      </c>
      <c r="C105" s="1">
        <v>240</v>
      </c>
      <c r="D105" s="1">
        <v>162</v>
      </c>
      <c r="E105" s="1" t="s">
        <v>65</v>
      </c>
      <c r="F105" s="1">
        <v>1</v>
      </c>
      <c r="G105" s="1" t="s">
        <v>98</v>
      </c>
      <c r="H105" s="1">
        <v>5.7160000000000002</v>
      </c>
      <c r="I105" s="4">
        <v>1371.84</v>
      </c>
      <c r="J105" s="2">
        <f t="shared" si="2"/>
        <v>0</v>
      </c>
      <c r="K105" s="5">
        <f t="shared" si="3"/>
        <v>0</v>
      </c>
      <c r="L105" s="5"/>
      <c r="M105" s="1">
        <v>0.56000000000000005</v>
      </c>
      <c r="N105" s="1">
        <v>0.04</v>
      </c>
      <c r="O105" s="8"/>
      <c r="P105" s="1">
        <v>0</v>
      </c>
      <c r="Q105" s="1">
        <v>0</v>
      </c>
      <c r="R105" s="7">
        <f t="shared" si="4"/>
        <v>0</v>
      </c>
      <c r="S105" s="7">
        <f t="shared" si="5"/>
        <v>0</v>
      </c>
      <c r="T105" s="7"/>
      <c r="U105" s="1">
        <v>0.16</v>
      </c>
      <c r="V105" s="1">
        <v>-0.22</v>
      </c>
      <c r="W105" s="8"/>
      <c r="X105" s="1">
        <v>0</v>
      </c>
      <c r="Y105" s="20">
        <v>980.29</v>
      </c>
      <c r="Z105" s="3">
        <v>-240.07</v>
      </c>
      <c r="AA105" s="1">
        <v>39</v>
      </c>
      <c r="AB105" s="1">
        <v>35</v>
      </c>
      <c r="AC105" s="1">
        <v>59</v>
      </c>
      <c r="AD105" s="1">
        <v>36</v>
      </c>
      <c r="AE105" s="1">
        <v>10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1</v>
      </c>
      <c r="BB105" s="1">
        <v>0</v>
      </c>
      <c r="BC105" s="1">
        <v>0</v>
      </c>
      <c r="BD105" s="1">
        <v>1</v>
      </c>
      <c r="BE105" s="1">
        <v>20</v>
      </c>
      <c r="BF105" s="1">
        <v>35</v>
      </c>
      <c r="BG105" s="1">
        <v>0</v>
      </c>
      <c r="BH105" s="1">
        <v>0</v>
      </c>
      <c r="BI105" s="1">
        <v>-53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 x14ac:dyDescent="0.2">
      <c r="A106" s="1">
        <v>95863</v>
      </c>
      <c r="B106" s="1" t="s">
        <v>194</v>
      </c>
      <c r="C106" s="1">
        <v>12</v>
      </c>
      <c r="D106" s="1">
        <v>162</v>
      </c>
      <c r="E106" s="1" t="s">
        <v>65</v>
      </c>
      <c r="F106" s="1">
        <v>807</v>
      </c>
      <c r="G106" s="1" t="s">
        <v>67</v>
      </c>
      <c r="H106" s="1">
        <v>33.910200000000003</v>
      </c>
      <c r="I106" s="4">
        <v>406.92239999999998</v>
      </c>
      <c r="J106" s="2">
        <f t="shared" si="2"/>
        <v>0</v>
      </c>
      <c r="K106" s="5">
        <f t="shared" si="3"/>
        <v>0</v>
      </c>
      <c r="L106" s="5"/>
      <c r="M106" s="1">
        <v>0</v>
      </c>
      <c r="N106" s="1">
        <v>0</v>
      </c>
      <c r="O106" s="8"/>
      <c r="P106" s="1">
        <v>2.38</v>
      </c>
      <c r="Q106" s="1">
        <v>1.92</v>
      </c>
      <c r="R106" s="7">
        <f t="shared" si="4"/>
        <v>0.6346666666666666</v>
      </c>
      <c r="S106" s="7">
        <f t="shared" si="5"/>
        <v>1.2853333333333334</v>
      </c>
      <c r="T106" s="7"/>
      <c r="U106" s="1">
        <v>0</v>
      </c>
      <c r="V106" s="1">
        <v>0</v>
      </c>
      <c r="W106" s="8"/>
      <c r="X106" s="1">
        <v>0</v>
      </c>
      <c r="Y106" s="20">
        <v>966.44</v>
      </c>
      <c r="Z106" s="3">
        <v>779.93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5</v>
      </c>
      <c r="AV106" s="1">
        <v>6</v>
      </c>
      <c r="AW106" s="1">
        <v>2</v>
      </c>
      <c r="AX106" s="1">
        <v>25</v>
      </c>
      <c r="AY106" s="1">
        <v>0</v>
      </c>
      <c r="AZ106" s="1">
        <v>3</v>
      </c>
      <c r="BA106" s="1">
        <v>6</v>
      </c>
      <c r="BB106" s="1">
        <v>0</v>
      </c>
      <c r="BC106" s="1">
        <v>0</v>
      </c>
      <c r="BD106" s="1">
        <v>23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x14ac:dyDescent="0.2">
      <c r="A107" s="1">
        <v>6010</v>
      </c>
      <c r="B107" s="1" t="s">
        <v>206</v>
      </c>
      <c r="C107" s="1">
        <v>5</v>
      </c>
      <c r="D107" s="1">
        <v>162</v>
      </c>
      <c r="E107" s="1" t="s">
        <v>65</v>
      </c>
      <c r="F107" s="1">
        <v>123</v>
      </c>
      <c r="G107" s="1" t="s">
        <v>138</v>
      </c>
      <c r="H107" s="1">
        <v>208.38800000000001</v>
      </c>
      <c r="I107" s="4">
        <v>1041.94</v>
      </c>
      <c r="J107" s="2">
        <f t="shared" si="2"/>
        <v>0</v>
      </c>
      <c r="K107" s="5">
        <f t="shared" si="3"/>
        <v>0</v>
      </c>
      <c r="L107" s="5"/>
      <c r="M107" s="1">
        <v>0</v>
      </c>
      <c r="N107" s="1">
        <v>0</v>
      </c>
      <c r="O107" s="8"/>
      <c r="P107" s="1">
        <v>0.9</v>
      </c>
      <c r="Q107" s="1">
        <v>0</v>
      </c>
      <c r="R107" s="7">
        <f t="shared" si="4"/>
        <v>0.24000000000000002</v>
      </c>
      <c r="S107" s="7">
        <f t="shared" si="5"/>
        <v>-0.24000000000000002</v>
      </c>
      <c r="T107" s="7"/>
      <c r="U107" s="1">
        <v>0</v>
      </c>
      <c r="V107" s="1">
        <v>0</v>
      </c>
      <c r="W107" s="8"/>
      <c r="X107" s="1">
        <v>0</v>
      </c>
      <c r="Y107" s="20">
        <v>937.75</v>
      </c>
      <c r="Z107" s="3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7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x14ac:dyDescent="0.2">
      <c r="A108" s="1">
        <v>6019</v>
      </c>
      <c r="B108" s="1" t="s">
        <v>76</v>
      </c>
      <c r="C108" s="1">
        <v>20</v>
      </c>
      <c r="D108" s="1">
        <v>162</v>
      </c>
      <c r="E108" s="1" t="s">
        <v>65</v>
      </c>
      <c r="F108" s="1">
        <v>999</v>
      </c>
      <c r="G108" s="1" t="s">
        <v>68</v>
      </c>
      <c r="H108" s="1">
        <v>34.351300000000002</v>
      </c>
      <c r="I108" s="4">
        <v>687.02599999999995</v>
      </c>
      <c r="J108" s="2">
        <f t="shared" si="2"/>
        <v>0</v>
      </c>
      <c r="K108" s="5">
        <f t="shared" si="3"/>
        <v>0</v>
      </c>
      <c r="L108" s="5"/>
      <c r="M108" s="1">
        <v>0</v>
      </c>
      <c r="N108" s="1">
        <v>0</v>
      </c>
      <c r="O108" s="8"/>
      <c r="P108" s="1">
        <v>1.35</v>
      </c>
      <c r="Q108" s="1">
        <v>0</v>
      </c>
      <c r="R108" s="7">
        <f t="shared" si="4"/>
        <v>0.36000000000000004</v>
      </c>
      <c r="S108" s="7">
        <f t="shared" si="5"/>
        <v>-0.36000000000000004</v>
      </c>
      <c r="T108" s="7"/>
      <c r="U108" s="1">
        <v>0</v>
      </c>
      <c r="V108" s="1">
        <v>0</v>
      </c>
      <c r="W108" s="8"/>
      <c r="X108" s="1">
        <v>0</v>
      </c>
      <c r="Y108" s="20">
        <v>927.49</v>
      </c>
      <c r="Z108" s="3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15</v>
      </c>
      <c r="AX108" s="1">
        <v>6</v>
      </c>
      <c r="AY108" s="1">
        <v>0</v>
      </c>
      <c r="AZ108" s="1">
        <v>1</v>
      </c>
      <c r="BA108" s="1">
        <v>0</v>
      </c>
      <c r="BB108" s="1">
        <v>8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x14ac:dyDescent="0.2">
      <c r="A109" s="1">
        <v>6008</v>
      </c>
      <c r="B109" s="1" t="s">
        <v>176</v>
      </c>
      <c r="C109" s="1">
        <v>12</v>
      </c>
      <c r="D109" s="1">
        <v>162</v>
      </c>
      <c r="E109" s="1" t="s">
        <v>65</v>
      </c>
      <c r="F109" s="1">
        <v>162</v>
      </c>
      <c r="G109" s="1" t="s">
        <v>84</v>
      </c>
      <c r="H109" s="1">
        <v>59</v>
      </c>
      <c r="I109" s="4">
        <v>708</v>
      </c>
      <c r="J109" s="2">
        <f t="shared" si="2"/>
        <v>0</v>
      </c>
      <c r="K109" s="5">
        <f t="shared" si="3"/>
        <v>0</v>
      </c>
      <c r="L109" s="5"/>
      <c r="M109" s="1">
        <v>0</v>
      </c>
      <c r="N109" s="1">
        <v>0</v>
      </c>
      <c r="O109" s="8"/>
      <c r="P109" s="1">
        <v>0.83</v>
      </c>
      <c r="Q109" s="1">
        <v>0.08</v>
      </c>
      <c r="R109" s="7">
        <f t="shared" si="4"/>
        <v>0.22133333333333333</v>
      </c>
      <c r="S109" s="7">
        <f t="shared" si="5"/>
        <v>-0.14133333333333331</v>
      </c>
      <c r="T109" s="7"/>
      <c r="U109" s="1">
        <v>0.42</v>
      </c>
      <c r="V109" s="1">
        <v>0.33</v>
      </c>
      <c r="W109" s="8"/>
      <c r="X109" s="1">
        <v>0</v>
      </c>
      <c r="Y109" s="20">
        <v>885</v>
      </c>
      <c r="Z109" s="3">
        <v>295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11</v>
      </c>
      <c r="AW109" s="1">
        <v>0</v>
      </c>
      <c r="AX109" s="1">
        <v>0</v>
      </c>
      <c r="AY109" s="1">
        <v>1</v>
      </c>
      <c r="AZ109" s="1">
        <v>4</v>
      </c>
      <c r="BA109" s="1">
        <v>1</v>
      </c>
      <c r="BB109" s="1">
        <v>0</v>
      </c>
      <c r="BC109" s="1">
        <v>0</v>
      </c>
      <c r="BD109" s="1">
        <v>0</v>
      </c>
      <c r="BE109" s="1">
        <v>5</v>
      </c>
      <c r="BF109" s="1">
        <v>0</v>
      </c>
      <c r="BG109" s="1">
        <v>0</v>
      </c>
      <c r="BH109" s="1">
        <v>0</v>
      </c>
      <c r="BI109" s="1">
        <v>4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 x14ac:dyDescent="0.2">
      <c r="A110" s="1">
        <v>6033</v>
      </c>
      <c r="B110" s="1" t="s">
        <v>183</v>
      </c>
      <c r="C110" s="1">
        <v>16</v>
      </c>
      <c r="D110" s="1">
        <v>162</v>
      </c>
      <c r="E110" s="1" t="s">
        <v>65</v>
      </c>
      <c r="F110" s="1">
        <v>123</v>
      </c>
      <c r="G110" s="1" t="s">
        <v>138</v>
      </c>
      <c r="H110" s="1">
        <v>70.367699999999999</v>
      </c>
      <c r="I110" s="4">
        <v>1125.8832</v>
      </c>
      <c r="J110" s="2">
        <f t="shared" si="2"/>
        <v>0</v>
      </c>
      <c r="K110" s="5">
        <f t="shared" si="3"/>
        <v>0</v>
      </c>
      <c r="L110" s="5"/>
      <c r="M110" s="1">
        <v>0.28000000000000003</v>
      </c>
      <c r="N110" s="1">
        <v>0</v>
      </c>
      <c r="O110" s="8"/>
      <c r="P110" s="1">
        <v>0.5</v>
      </c>
      <c r="Q110" s="1">
        <v>0</v>
      </c>
      <c r="R110" s="7">
        <f t="shared" si="4"/>
        <v>0.13333333333333333</v>
      </c>
      <c r="S110" s="7">
        <f t="shared" si="5"/>
        <v>-0.13333333333333333</v>
      </c>
      <c r="T110" s="7"/>
      <c r="U110" s="1">
        <v>0</v>
      </c>
      <c r="V110" s="1">
        <v>0</v>
      </c>
      <c r="W110" s="8"/>
      <c r="X110" s="1">
        <v>0</v>
      </c>
      <c r="Y110" s="20">
        <v>879.6</v>
      </c>
      <c r="Z110" s="3">
        <v>0</v>
      </c>
      <c r="AA110" s="1">
        <v>0</v>
      </c>
      <c r="AB110" s="1">
        <v>0</v>
      </c>
      <c r="AC110" s="1">
        <v>0</v>
      </c>
      <c r="AD110" s="1">
        <v>9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6</v>
      </c>
      <c r="AX110" s="1">
        <v>4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x14ac:dyDescent="0.2">
      <c r="A111" s="1">
        <v>296</v>
      </c>
      <c r="B111" s="1" t="s">
        <v>222</v>
      </c>
      <c r="C111" s="1">
        <v>144</v>
      </c>
      <c r="D111" s="1">
        <v>162</v>
      </c>
      <c r="E111" s="1" t="s">
        <v>65</v>
      </c>
      <c r="F111" s="1">
        <v>1</v>
      </c>
      <c r="G111" s="1" t="s">
        <v>98</v>
      </c>
      <c r="H111" s="1">
        <v>12.886699999999999</v>
      </c>
      <c r="I111" s="4">
        <v>1855.6848</v>
      </c>
      <c r="J111" s="2">
        <f t="shared" si="2"/>
        <v>0</v>
      </c>
      <c r="K111" s="5">
        <f t="shared" si="3"/>
        <v>0</v>
      </c>
      <c r="L111" s="5"/>
      <c r="M111" s="1">
        <v>0.27</v>
      </c>
      <c r="N111" s="1">
        <v>-0.05</v>
      </c>
      <c r="O111" s="8"/>
      <c r="P111" s="1">
        <v>0.13</v>
      </c>
      <c r="Q111" s="1">
        <v>0.06</v>
      </c>
      <c r="R111" s="7">
        <f t="shared" si="4"/>
        <v>3.4666666666666665E-2</v>
      </c>
      <c r="S111" s="7">
        <f t="shared" si="5"/>
        <v>2.5333333333333333E-2</v>
      </c>
      <c r="T111" s="7"/>
      <c r="U111" s="1">
        <v>0</v>
      </c>
      <c r="V111" s="1">
        <v>0.01</v>
      </c>
      <c r="W111" s="8"/>
      <c r="X111" s="1">
        <v>0</v>
      </c>
      <c r="Y111" s="20">
        <v>753.87</v>
      </c>
      <c r="Z111" s="3">
        <v>25.77</v>
      </c>
      <c r="AA111" s="1">
        <v>9</v>
      </c>
      <c r="AB111" s="1">
        <v>7</v>
      </c>
      <c r="AC111" s="1">
        <v>18</v>
      </c>
      <c r="AD111" s="1">
        <v>18</v>
      </c>
      <c r="AE111" s="1">
        <v>-7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2</v>
      </c>
      <c r="BA111" s="1">
        <v>7</v>
      </c>
      <c r="BB111" s="1">
        <v>10</v>
      </c>
      <c r="BC111" s="1">
        <v>7</v>
      </c>
      <c r="BD111" s="1">
        <v>8</v>
      </c>
      <c r="BE111" s="1">
        <v>0</v>
      </c>
      <c r="BF111" s="1">
        <v>0</v>
      </c>
      <c r="BG111" s="1">
        <v>0</v>
      </c>
      <c r="BH111" s="1">
        <v>0</v>
      </c>
      <c r="BI111" s="1">
        <v>1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 x14ac:dyDescent="0.2">
      <c r="A112" s="1">
        <v>426</v>
      </c>
      <c r="B112" s="1" t="s">
        <v>217</v>
      </c>
      <c r="C112" s="1">
        <v>240</v>
      </c>
      <c r="D112" s="1">
        <v>162</v>
      </c>
      <c r="E112" s="1" t="s">
        <v>65</v>
      </c>
      <c r="F112" s="1">
        <v>1</v>
      </c>
      <c r="G112" s="1" t="s">
        <v>98</v>
      </c>
      <c r="H112" s="1">
        <v>4.97</v>
      </c>
      <c r="I112" s="4">
        <v>1192.8</v>
      </c>
      <c r="J112" s="2">
        <f t="shared" si="2"/>
        <v>0</v>
      </c>
      <c r="K112" s="5">
        <f t="shared" si="3"/>
        <v>0</v>
      </c>
      <c r="L112" s="5"/>
      <c r="M112" s="1">
        <v>0.44</v>
      </c>
      <c r="N112" s="1">
        <v>0.1</v>
      </c>
      <c r="O112" s="8"/>
      <c r="P112" s="1">
        <v>0</v>
      </c>
      <c r="Q112" s="1">
        <v>0</v>
      </c>
      <c r="R112" s="7">
        <f t="shared" si="4"/>
        <v>0</v>
      </c>
      <c r="S112" s="7">
        <f t="shared" si="5"/>
        <v>0</v>
      </c>
      <c r="T112" s="7"/>
      <c r="U112" s="1">
        <v>0.17</v>
      </c>
      <c r="V112" s="1">
        <v>-0.04</v>
      </c>
      <c r="W112" s="8"/>
      <c r="X112" s="1">
        <v>0</v>
      </c>
      <c r="Y112" s="20">
        <v>725.62</v>
      </c>
      <c r="Z112" s="3">
        <v>64.61</v>
      </c>
      <c r="AA112" s="1">
        <v>32</v>
      </c>
      <c r="AB112" s="1">
        <v>36</v>
      </c>
      <c r="AC112" s="1">
        <v>38</v>
      </c>
      <c r="AD112" s="1">
        <v>35</v>
      </c>
      <c r="AE112" s="1">
        <v>23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23</v>
      </c>
      <c r="BF112" s="1">
        <v>10</v>
      </c>
      <c r="BG112" s="1">
        <v>12</v>
      </c>
      <c r="BH112" s="1">
        <v>1</v>
      </c>
      <c r="BI112" s="1">
        <v>-10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 x14ac:dyDescent="0.2">
      <c r="A113" s="1">
        <v>95902</v>
      </c>
      <c r="B113" s="1" t="s">
        <v>93</v>
      </c>
      <c r="C113" s="1">
        <v>7</v>
      </c>
      <c r="D113" s="1">
        <v>162</v>
      </c>
      <c r="E113" s="1" t="s">
        <v>65</v>
      </c>
      <c r="F113" s="1">
        <v>999</v>
      </c>
      <c r="G113" s="1" t="s">
        <v>68</v>
      </c>
      <c r="H113" s="1">
        <v>266.64999999999998</v>
      </c>
      <c r="I113" s="4">
        <v>1866.55</v>
      </c>
      <c r="J113" s="2">
        <f t="shared" si="2"/>
        <v>0</v>
      </c>
      <c r="K113" s="5">
        <f t="shared" si="3"/>
        <v>0</v>
      </c>
      <c r="L113" s="5"/>
      <c r="M113" s="1">
        <v>0</v>
      </c>
      <c r="N113" s="1">
        <v>0</v>
      </c>
      <c r="O113" s="8"/>
      <c r="P113" s="1">
        <v>0.36</v>
      </c>
      <c r="Q113" s="1">
        <v>0</v>
      </c>
      <c r="R113" s="7">
        <f t="shared" si="4"/>
        <v>9.6000000000000002E-2</v>
      </c>
      <c r="S113" s="7">
        <f t="shared" si="5"/>
        <v>-9.6000000000000002E-2</v>
      </c>
      <c r="T113" s="7"/>
      <c r="U113" s="1">
        <v>0</v>
      </c>
      <c r="V113" s="1">
        <v>0</v>
      </c>
      <c r="W113" s="8"/>
      <c r="X113" s="1">
        <v>0</v>
      </c>
      <c r="Y113" s="20">
        <v>666.62</v>
      </c>
      <c r="Z113" s="3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2</v>
      </c>
      <c r="AX113" s="1">
        <v>1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 x14ac:dyDescent="0.2">
      <c r="A114" s="1">
        <v>297</v>
      </c>
      <c r="B114" s="1" t="s">
        <v>219</v>
      </c>
      <c r="C114" s="1">
        <v>144</v>
      </c>
      <c r="D114" s="1">
        <v>162</v>
      </c>
      <c r="E114" s="1" t="s">
        <v>65</v>
      </c>
      <c r="F114" s="1">
        <v>1</v>
      </c>
      <c r="G114" s="1" t="s">
        <v>98</v>
      </c>
      <c r="H114" s="1">
        <v>12.886699999999999</v>
      </c>
      <c r="I114" s="4">
        <v>1855.6848</v>
      </c>
      <c r="J114" s="2">
        <f t="shared" si="2"/>
        <v>0</v>
      </c>
      <c r="K114" s="5">
        <f t="shared" si="3"/>
        <v>0</v>
      </c>
      <c r="L114" s="5"/>
      <c r="M114" s="1">
        <v>0.18</v>
      </c>
      <c r="N114" s="1">
        <v>-0.1</v>
      </c>
      <c r="O114" s="8"/>
      <c r="P114" s="1">
        <v>0.15</v>
      </c>
      <c r="Q114" s="1">
        <v>0.02</v>
      </c>
      <c r="R114" s="7">
        <f t="shared" si="4"/>
        <v>0.04</v>
      </c>
      <c r="S114" s="7">
        <f t="shared" si="5"/>
        <v>-0.02</v>
      </c>
      <c r="T114" s="7"/>
      <c r="U114" s="1">
        <v>0</v>
      </c>
      <c r="V114" s="1">
        <v>0</v>
      </c>
      <c r="W114" s="8"/>
      <c r="X114" s="1">
        <v>0</v>
      </c>
      <c r="Y114" s="20">
        <v>618.55999999999995</v>
      </c>
      <c r="Z114" s="3">
        <v>-154.63999999999999</v>
      </c>
      <c r="AA114" s="1">
        <v>2</v>
      </c>
      <c r="AB114" s="1">
        <v>8</v>
      </c>
      <c r="AC114" s="1">
        <v>12</v>
      </c>
      <c r="AD114" s="1">
        <v>17</v>
      </c>
      <c r="AE114" s="1">
        <v>-15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4</v>
      </c>
      <c r="BA114" s="1">
        <v>6</v>
      </c>
      <c r="BB114" s="1">
        <v>8</v>
      </c>
      <c r="BC114" s="1">
        <v>12</v>
      </c>
      <c r="BD114" s="1">
        <v>3</v>
      </c>
      <c r="BE114" s="1">
        <v>0</v>
      </c>
      <c r="BF114" s="1">
        <v>1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 x14ac:dyDescent="0.2">
      <c r="A115" s="1">
        <v>96418</v>
      </c>
      <c r="B115" s="1" t="s">
        <v>204</v>
      </c>
      <c r="C115" s="1">
        <v>6</v>
      </c>
      <c r="D115" s="1">
        <v>162</v>
      </c>
      <c r="E115" s="1" t="s">
        <v>65</v>
      </c>
      <c r="F115" s="1">
        <v>999</v>
      </c>
      <c r="G115" s="1" t="s">
        <v>68</v>
      </c>
      <c r="H115" s="1">
        <v>399.52600000000001</v>
      </c>
      <c r="I115" s="4">
        <v>2397.1559999999999</v>
      </c>
      <c r="J115" s="2">
        <f t="shared" si="2"/>
        <v>0</v>
      </c>
      <c r="K115" s="5">
        <f t="shared" si="3"/>
        <v>0</v>
      </c>
      <c r="L115" s="5"/>
      <c r="M115" s="1">
        <v>0.17</v>
      </c>
      <c r="N115" s="1">
        <v>1.83</v>
      </c>
      <c r="O115" s="8"/>
      <c r="P115" s="1">
        <v>0.08</v>
      </c>
      <c r="Q115" s="1">
        <v>0</v>
      </c>
      <c r="R115" s="7">
        <f t="shared" si="4"/>
        <v>2.1333333333333333E-2</v>
      </c>
      <c r="S115" s="7">
        <f t="shared" si="5"/>
        <v>-2.1333333333333333E-2</v>
      </c>
      <c r="T115" s="7"/>
      <c r="U115" s="1">
        <v>0</v>
      </c>
      <c r="V115" s="1">
        <v>0</v>
      </c>
      <c r="W115" s="8"/>
      <c r="X115" s="1">
        <v>0</v>
      </c>
      <c r="Y115" s="20">
        <v>599.29</v>
      </c>
      <c r="Z115" s="3">
        <v>4394.79</v>
      </c>
      <c r="AA115" s="1">
        <v>0</v>
      </c>
      <c r="AB115" s="1">
        <v>1</v>
      </c>
      <c r="AC115" s="1">
        <v>0</v>
      </c>
      <c r="AD115" s="1">
        <v>1</v>
      </c>
      <c r="AE115" s="1">
        <v>11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1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 x14ac:dyDescent="0.2">
      <c r="A116" s="1">
        <v>26</v>
      </c>
      <c r="B116" s="1" t="s">
        <v>221</v>
      </c>
      <c r="C116" s="1">
        <v>144</v>
      </c>
      <c r="D116" s="1">
        <v>162</v>
      </c>
      <c r="E116" s="1" t="s">
        <v>65</v>
      </c>
      <c r="F116" s="1">
        <v>1</v>
      </c>
      <c r="G116" s="1" t="s">
        <v>98</v>
      </c>
      <c r="H116" s="1">
        <v>8.19</v>
      </c>
      <c r="I116" s="4">
        <v>1179.3599999999999</v>
      </c>
      <c r="J116" s="2">
        <f t="shared" si="2"/>
        <v>0</v>
      </c>
      <c r="K116" s="5">
        <f t="shared" si="3"/>
        <v>0</v>
      </c>
      <c r="L116" s="5"/>
      <c r="M116" s="1">
        <v>0.12</v>
      </c>
      <c r="N116" s="1">
        <v>0</v>
      </c>
      <c r="O116" s="8"/>
      <c r="P116" s="1">
        <v>0</v>
      </c>
      <c r="Q116" s="1">
        <v>0</v>
      </c>
      <c r="R116" s="7">
        <f t="shared" si="4"/>
        <v>0</v>
      </c>
      <c r="S116" s="7">
        <f t="shared" si="5"/>
        <v>0</v>
      </c>
      <c r="T116" s="7"/>
      <c r="U116" s="1">
        <v>0.34</v>
      </c>
      <c r="V116" s="1">
        <v>-0.26</v>
      </c>
      <c r="W116" s="8"/>
      <c r="X116" s="1">
        <v>0</v>
      </c>
      <c r="Y116" s="20">
        <v>544.64</v>
      </c>
      <c r="Z116" s="3">
        <v>-311.22000000000003</v>
      </c>
      <c r="AA116" s="1">
        <v>12</v>
      </c>
      <c r="AB116" s="1">
        <v>0</v>
      </c>
      <c r="AC116" s="1">
        <v>0</v>
      </c>
      <c r="AD116" s="1">
        <v>12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30</v>
      </c>
      <c r="BF116" s="1">
        <v>15</v>
      </c>
      <c r="BG116" s="1">
        <v>11</v>
      </c>
      <c r="BH116" s="1">
        <v>0</v>
      </c>
      <c r="BI116" s="1">
        <v>-38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 x14ac:dyDescent="0.2">
      <c r="A117" s="1">
        <v>6031</v>
      </c>
      <c r="B117" s="1" t="s">
        <v>224</v>
      </c>
      <c r="C117" s="1">
        <v>12</v>
      </c>
      <c r="D117" s="1">
        <v>162</v>
      </c>
      <c r="E117" s="1" t="s">
        <v>65</v>
      </c>
      <c r="F117" s="1">
        <v>123</v>
      </c>
      <c r="G117" s="1" t="s">
        <v>138</v>
      </c>
      <c r="H117" s="1">
        <v>67.364500000000007</v>
      </c>
      <c r="I117" s="4">
        <v>808.37400000000002</v>
      </c>
      <c r="J117" s="2">
        <f t="shared" si="2"/>
        <v>0</v>
      </c>
      <c r="K117" s="5">
        <f t="shared" si="3"/>
        <v>0</v>
      </c>
      <c r="L117" s="5"/>
      <c r="M117" s="1">
        <v>0.46</v>
      </c>
      <c r="N117" s="1">
        <v>0</v>
      </c>
      <c r="O117" s="8"/>
      <c r="P117" s="1">
        <v>0.12</v>
      </c>
      <c r="Q117" s="1">
        <v>2</v>
      </c>
      <c r="R117" s="7">
        <f t="shared" si="4"/>
        <v>3.2000000000000001E-2</v>
      </c>
      <c r="S117" s="7">
        <f t="shared" si="5"/>
        <v>1.968</v>
      </c>
      <c r="T117" s="7"/>
      <c r="U117" s="1">
        <v>0</v>
      </c>
      <c r="V117" s="1">
        <v>0</v>
      </c>
      <c r="W117" s="8"/>
      <c r="X117" s="1">
        <v>0</v>
      </c>
      <c r="Y117" s="20">
        <v>471.55</v>
      </c>
      <c r="Z117" s="3">
        <v>1616.75</v>
      </c>
      <c r="AA117" s="1">
        <v>0</v>
      </c>
      <c r="AB117" s="1">
        <v>0</v>
      </c>
      <c r="AC117" s="1">
        <v>2</v>
      </c>
      <c r="AD117" s="1">
        <v>7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1</v>
      </c>
      <c r="BC117" s="1">
        <v>1</v>
      </c>
      <c r="BD117" s="1">
        <v>24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 x14ac:dyDescent="0.2">
      <c r="A118" s="1">
        <v>88162</v>
      </c>
      <c r="B118" s="1" t="s">
        <v>210</v>
      </c>
      <c r="C118" s="1">
        <v>800</v>
      </c>
      <c r="D118" s="1">
        <v>162</v>
      </c>
      <c r="E118" s="1" t="s">
        <v>65</v>
      </c>
      <c r="F118" s="1">
        <v>1</v>
      </c>
      <c r="G118" s="1" t="s">
        <v>98</v>
      </c>
      <c r="H118" s="1">
        <v>5.7229999999999999</v>
      </c>
      <c r="I118" s="4">
        <v>4578.3999999999996</v>
      </c>
      <c r="J118" s="2">
        <f t="shared" si="2"/>
        <v>0</v>
      </c>
      <c r="K118" s="5">
        <f t="shared" si="3"/>
        <v>0</v>
      </c>
      <c r="L118" s="5"/>
      <c r="M118" s="1">
        <v>0.05</v>
      </c>
      <c r="N118" s="1">
        <v>0.04</v>
      </c>
      <c r="O118" s="8"/>
      <c r="P118" s="1">
        <v>0.03</v>
      </c>
      <c r="Q118" s="1">
        <v>0</v>
      </c>
      <c r="R118" s="7">
        <f t="shared" si="4"/>
        <v>8.0000000000000002E-3</v>
      </c>
      <c r="S118" s="7">
        <f t="shared" si="5"/>
        <v>-8.0000000000000002E-3</v>
      </c>
      <c r="T118" s="7"/>
      <c r="U118" s="1">
        <v>0.01</v>
      </c>
      <c r="V118" s="1">
        <v>-0.01</v>
      </c>
      <c r="W118" s="8"/>
      <c r="X118" s="1">
        <v>0</v>
      </c>
      <c r="Y118" s="20">
        <v>432.09</v>
      </c>
      <c r="Z118" s="3">
        <v>120.18</v>
      </c>
      <c r="AA118" s="1">
        <v>10</v>
      </c>
      <c r="AB118" s="1">
        <v>0</v>
      </c>
      <c r="AC118" s="1">
        <v>31</v>
      </c>
      <c r="AD118" s="1">
        <v>0</v>
      </c>
      <c r="AE118" s="1">
        <v>30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12</v>
      </c>
      <c r="BC118" s="1">
        <v>27</v>
      </c>
      <c r="BD118" s="1">
        <v>0</v>
      </c>
      <c r="BE118" s="1">
        <v>9</v>
      </c>
      <c r="BF118" s="1">
        <v>0</v>
      </c>
      <c r="BG118" s="1">
        <v>0</v>
      </c>
      <c r="BH118" s="1">
        <v>0</v>
      </c>
      <c r="BI118" s="1">
        <v>-9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 x14ac:dyDescent="0.2">
      <c r="A119" s="1">
        <v>33</v>
      </c>
      <c r="B119" s="1" t="s">
        <v>216</v>
      </c>
      <c r="C119" s="1">
        <v>144</v>
      </c>
      <c r="D119" s="1">
        <v>162</v>
      </c>
      <c r="E119" s="1" t="s">
        <v>65</v>
      </c>
      <c r="F119" s="1">
        <v>1</v>
      </c>
      <c r="G119" s="1" t="s">
        <v>98</v>
      </c>
      <c r="H119" s="1">
        <v>17.020099999999999</v>
      </c>
      <c r="I119" s="4">
        <v>2450.8944000000001</v>
      </c>
      <c r="J119" s="2">
        <f t="shared" si="2"/>
        <v>0</v>
      </c>
      <c r="K119" s="5">
        <f t="shared" si="3"/>
        <v>0</v>
      </c>
      <c r="L119" s="5"/>
      <c r="M119" s="1">
        <v>0.06</v>
      </c>
      <c r="N119" s="1">
        <v>0</v>
      </c>
      <c r="O119" s="8"/>
      <c r="P119" s="1">
        <v>0</v>
      </c>
      <c r="Q119" s="1">
        <v>0</v>
      </c>
      <c r="R119" s="7">
        <f t="shared" si="4"/>
        <v>0</v>
      </c>
      <c r="S119" s="7">
        <f t="shared" si="5"/>
        <v>0</v>
      </c>
      <c r="T119" s="7"/>
      <c r="U119" s="1">
        <v>0.08</v>
      </c>
      <c r="V119" s="1">
        <v>-0.02</v>
      </c>
      <c r="W119" s="8"/>
      <c r="X119" s="1">
        <v>0</v>
      </c>
      <c r="Y119" s="20">
        <v>365.93</v>
      </c>
      <c r="Z119" s="3">
        <v>-51.06</v>
      </c>
      <c r="AA119" s="1">
        <v>0</v>
      </c>
      <c r="AB119" s="1">
        <v>0</v>
      </c>
      <c r="AC119" s="1">
        <v>4</v>
      </c>
      <c r="AD119" s="1">
        <v>10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1</v>
      </c>
      <c r="BD119" s="1">
        <v>0</v>
      </c>
      <c r="BE119" s="1">
        <v>2</v>
      </c>
      <c r="BF119" s="1">
        <v>1</v>
      </c>
      <c r="BG119" s="1">
        <v>7</v>
      </c>
      <c r="BH119" s="1">
        <v>5</v>
      </c>
      <c r="BI119" s="1">
        <v>-3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 x14ac:dyDescent="0.2">
      <c r="A120" s="1">
        <v>6014</v>
      </c>
      <c r="B120" s="1" t="s">
        <v>252</v>
      </c>
      <c r="C120" s="1">
        <v>16</v>
      </c>
      <c r="D120" s="1">
        <v>162</v>
      </c>
      <c r="E120" s="1" t="s">
        <v>65</v>
      </c>
      <c r="F120" s="1">
        <v>999</v>
      </c>
      <c r="G120" s="1" t="s">
        <v>68</v>
      </c>
      <c r="H120" s="1">
        <v>99.843199999999996</v>
      </c>
      <c r="I120" s="4">
        <v>1597.4911999999999</v>
      </c>
      <c r="J120" s="2">
        <f t="shared" si="2"/>
        <v>0</v>
      </c>
      <c r="K120" s="5">
        <f t="shared" si="3"/>
        <v>0</v>
      </c>
      <c r="L120" s="5"/>
      <c r="M120" s="1">
        <v>0.22</v>
      </c>
      <c r="N120" s="1">
        <v>0</v>
      </c>
      <c r="O120" s="8"/>
      <c r="P120" s="1">
        <v>0</v>
      </c>
      <c r="Q120" s="1">
        <v>0</v>
      </c>
      <c r="R120" s="7">
        <f t="shared" si="4"/>
        <v>0</v>
      </c>
      <c r="S120" s="7">
        <f t="shared" si="5"/>
        <v>0</v>
      </c>
      <c r="T120" s="7"/>
      <c r="U120" s="1">
        <v>0</v>
      </c>
      <c r="V120" s="1">
        <v>0</v>
      </c>
      <c r="W120" s="8"/>
      <c r="X120" s="1">
        <v>0</v>
      </c>
      <c r="Y120" s="20">
        <v>349.45</v>
      </c>
      <c r="Z120" s="3">
        <v>0</v>
      </c>
      <c r="AA120" s="1">
        <v>0</v>
      </c>
      <c r="AB120" s="1">
        <v>0</v>
      </c>
      <c r="AC120" s="1">
        <v>0</v>
      </c>
      <c r="AD120" s="1">
        <v>7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 x14ac:dyDescent="0.2">
      <c r="A121" s="1">
        <v>97195</v>
      </c>
      <c r="B121" s="1" t="s">
        <v>115</v>
      </c>
      <c r="C121" s="1">
        <v>4</v>
      </c>
      <c r="D121" s="1">
        <v>162</v>
      </c>
      <c r="E121" s="1" t="s">
        <v>65</v>
      </c>
      <c r="F121" s="1">
        <v>1</v>
      </c>
      <c r="G121" s="1" t="s">
        <v>98</v>
      </c>
      <c r="H121" s="1">
        <v>132.364</v>
      </c>
      <c r="I121" s="4">
        <v>529.45600000000002</v>
      </c>
      <c r="J121" s="2">
        <f t="shared" si="2"/>
        <v>0</v>
      </c>
      <c r="K121" s="5">
        <f t="shared" si="3"/>
        <v>0</v>
      </c>
      <c r="L121" s="5"/>
      <c r="M121" s="1">
        <v>0.62</v>
      </c>
      <c r="N121" s="1">
        <v>-0.25</v>
      </c>
      <c r="O121" s="8"/>
      <c r="P121" s="1">
        <v>0</v>
      </c>
      <c r="Q121" s="1">
        <v>0</v>
      </c>
      <c r="R121" s="7">
        <f t="shared" si="4"/>
        <v>0</v>
      </c>
      <c r="S121" s="7">
        <f t="shared" si="5"/>
        <v>0</v>
      </c>
      <c r="T121" s="7"/>
      <c r="U121" s="1">
        <v>0</v>
      </c>
      <c r="V121" s="1">
        <v>0</v>
      </c>
      <c r="W121" s="8"/>
      <c r="X121" s="1">
        <v>0</v>
      </c>
      <c r="Y121" s="20">
        <v>330.91</v>
      </c>
      <c r="Z121" s="3">
        <v>-132.36000000000001</v>
      </c>
      <c r="AA121" s="1">
        <v>0</v>
      </c>
      <c r="AB121" s="1">
        <v>0</v>
      </c>
      <c r="AC121" s="1">
        <v>2</v>
      </c>
      <c r="AD121" s="1">
        <v>1</v>
      </c>
      <c r="AE121" s="1">
        <v>-1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 x14ac:dyDescent="0.2">
      <c r="A122" s="1">
        <v>6047</v>
      </c>
      <c r="B122" s="1" t="s">
        <v>205</v>
      </c>
      <c r="C122" s="1">
        <v>12</v>
      </c>
      <c r="D122" s="1">
        <v>162</v>
      </c>
      <c r="E122" s="1" t="s">
        <v>65</v>
      </c>
      <c r="F122" s="1">
        <v>558</v>
      </c>
      <c r="G122" s="1" t="s">
        <v>74</v>
      </c>
      <c r="H122" s="1">
        <v>94.66</v>
      </c>
      <c r="I122" s="4">
        <v>1135.92</v>
      </c>
      <c r="J122" s="2">
        <f t="shared" si="2"/>
        <v>0</v>
      </c>
      <c r="K122" s="5">
        <f t="shared" si="3"/>
        <v>0</v>
      </c>
      <c r="L122" s="5"/>
      <c r="M122" s="1">
        <v>0</v>
      </c>
      <c r="N122" s="1">
        <v>0</v>
      </c>
      <c r="O122" s="8"/>
      <c r="P122" s="1">
        <v>0.25</v>
      </c>
      <c r="Q122" s="1">
        <v>0</v>
      </c>
      <c r="R122" s="7">
        <f t="shared" si="4"/>
        <v>6.6666666666666666E-2</v>
      </c>
      <c r="S122" s="7">
        <f t="shared" si="5"/>
        <v>-6.6666666666666666E-2</v>
      </c>
      <c r="T122" s="7"/>
      <c r="U122" s="1">
        <v>0</v>
      </c>
      <c r="V122" s="1">
        <v>0</v>
      </c>
      <c r="W122" s="8"/>
      <c r="X122" s="1">
        <v>0</v>
      </c>
      <c r="Y122" s="20">
        <v>283.98</v>
      </c>
      <c r="Z122" s="3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2</v>
      </c>
      <c r="BC122" s="1">
        <v>2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x14ac:dyDescent="0.2">
      <c r="A123" s="1">
        <v>25</v>
      </c>
      <c r="B123" s="1" t="s">
        <v>220</v>
      </c>
      <c r="C123" s="1">
        <v>120</v>
      </c>
      <c r="D123" s="1">
        <v>162</v>
      </c>
      <c r="E123" s="1" t="s">
        <v>65</v>
      </c>
      <c r="F123" s="1">
        <v>1</v>
      </c>
      <c r="G123" s="1" t="s">
        <v>98</v>
      </c>
      <c r="H123" s="1">
        <v>11.7698</v>
      </c>
      <c r="I123" s="4">
        <v>1412.376</v>
      </c>
      <c r="J123" s="2">
        <f t="shared" si="2"/>
        <v>0</v>
      </c>
      <c r="K123" s="5">
        <f t="shared" si="3"/>
        <v>0</v>
      </c>
      <c r="L123" s="5"/>
      <c r="M123" s="1">
        <v>0.2</v>
      </c>
      <c r="N123" s="1">
        <v>0.02</v>
      </c>
      <c r="O123" s="8"/>
      <c r="P123" s="1">
        <v>0</v>
      </c>
      <c r="Q123" s="1">
        <v>0</v>
      </c>
      <c r="R123" s="7">
        <f t="shared" si="4"/>
        <v>0</v>
      </c>
      <c r="S123" s="7">
        <f t="shared" si="5"/>
        <v>0</v>
      </c>
      <c r="T123" s="7"/>
      <c r="U123" s="1">
        <v>0</v>
      </c>
      <c r="V123" s="1">
        <v>0</v>
      </c>
      <c r="W123" s="8"/>
      <c r="X123" s="1">
        <v>0</v>
      </c>
      <c r="Y123" s="20">
        <v>282.48</v>
      </c>
      <c r="Z123" s="3">
        <v>35.31</v>
      </c>
      <c r="AA123" s="1">
        <v>9</v>
      </c>
      <c r="AB123" s="1">
        <v>0</v>
      </c>
      <c r="AC123" s="1">
        <v>12</v>
      </c>
      <c r="AD123" s="1">
        <v>6</v>
      </c>
      <c r="AE123" s="1">
        <v>3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 x14ac:dyDescent="0.2">
      <c r="A124" s="1">
        <v>88128</v>
      </c>
      <c r="B124" s="1" t="s">
        <v>226</v>
      </c>
      <c r="C124" s="1">
        <v>800</v>
      </c>
      <c r="D124" s="1">
        <v>162</v>
      </c>
      <c r="E124" s="1" t="s">
        <v>65</v>
      </c>
      <c r="F124" s="1">
        <v>1</v>
      </c>
      <c r="G124" s="1" t="s">
        <v>98</v>
      </c>
      <c r="H124" s="1">
        <v>5.7229999999999999</v>
      </c>
      <c r="I124" s="4">
        <v>4578.3999999999996</v>
      </c>
      <c r="J124" s="2">
        <f t="shared" si="2"/>
        <v>0</v>
      </c>
      <c r="K124" s="5">
        <f t="shared" si="3"/>
        <v>0</v>
      </c>
      <c r="L124" s="5"/>
      <c r="M124" s="1">
        <v>0.04</v>
      </c>
      <c r="N124" s="1">
        <v>-7.0000000000000007E-2</v>
      </c>
      <c r="O124" s="8"/>
      <c r="P124" s="1">
        <v>0</v>
      </c>
      <c r="Q124" s="1">
        <v>0</v>
      </c>
      <c r="R124" s="7">
        <f t="shared" si="4"/>
        <v>0</v>
      </c>
      <c r="S124" s="7">
        <f t="shared" si="5"/>
        <v>0</v>
      </c>
      <c r="T124" s="7"/>
      <c r="U124" s="1">
        <v>0.02</v>
      </c>
      <c r="V124" s="1">
        <v>-0.02</v>
      </c>
      <c r="W124" s="8"/>
      <c r="X124" s="1">
        <v>0</v>
      </c>
      <c r="Y124" s="20">
        <v>274.7</v>
      </c>
      <c r="Z124" s="3">
        <v>-429.22</v>
      </c>
      <c r="AA124" s="1">
        <v>0</v>
      </c>
      <c r="AB124" s="1">
        <v>57</v>
      </c>
      <c r="AC124" s="1">
        <v>0</v>
      </c>
      <c r="AD124" s="1">
        <v>0</v>
      </c>
      <c r="AE124" s="1">
        <v>-57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14</v>
      </c>
      <c r="BF124" s="1">
        <v>11</v>
      </c>
      <c r="BG124" s="1">
        <v>0</v>
      </c>
      <c r="BH124" s="1">
        <v>0</v>
      </c>
      <c r="BI124" s="1">
        <v>-18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 x14ac:dyDescent="0.2">
      <c r="A125" s="1">
        <v>97314</v>
      </c>
      <c r="B125" s="1" t="s">
        <v>227</v>
      </c>
      <c r="C125" s="1">
        <v>5</v>
      </c>
      <c r="D125" s="1">
        <v>162</v>
      </c>
      <c r="E125" s="1" t="s">
        <v>65</v>
      </c>
      <c r="F125" s="1">
        <v>162</v>
      </c>
      <c r="G125" s="1" t="s">
        <v>84</v>
      </c>
      <c r="H125" s="1">
        <v>268.24099999999999</v>
      </c>
      <c r="I125" s="4">
        <v>1341.2049999999999</v>
      </c>
      <c r="J125" s="2">
        <f t="shared" si="2"/>
        <v>0</v>
      </c>
      <c r="K125" s="5">
        <f t="shared" si="3"/>
        <v>0</v>
      </c>
      <c r="L125" s="5"/>
      <c r="M125" s="1">
        <v>0.1</v>
      </c>
      <c r="N125" s="1">
        <v>0</v>
      </c>
      <c r="O125" s="8"/>
      <c r="P125" s="1">
        <v>0.1</v>
      </c>
      <c r="Q125" s="1">
        <v>0</v>
      </c>
      <c r="R125" s="7">
        <f t="shared" si="4"/>
        <v>2.6666666666666668E-2</v>
      </c>
      <c r="S125" s="7">
        <f t="shared" si="5"/>
        <v>-2.6666666666666668E-2</v>
      </c>
      <c r="T125" s="7"/>
      <c r="U125" s="1">
        <v>0</v>
      </c>
      <c r="V125" s="1">
        <v>0.2</v>
      </c>
      <c r="W125" s="8"/>
      <c r="X125" s="1">
        <v>0</v>
      </c>
      <c r="Y125" s="20">
        <v>268.24</v>
      </c>
      <c r="Z125" s="3">
        <v>268.24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 x14ac:dyDescent="0.2">
      <c r="A126" s="1">
        <v>91003</v>
      </c>
      <c r="B126" s="1" t="s">
        <v>177</v>
      </c>
      <c r="C126" s="1">
        <v>6</v>
      </c>
      <c r="D126" s="1">
        <v>162</v>
      </c>
      <c r="E126" s="1" t="s">
        <v>65</v>
      </c>
      <c r="F126" s="1">
        <v>123</v>
      </c>
      <c r="G126" s="1" t="s">
        <v>138</v>
      </c>
      <c r="H126" s="1">
        <v>119.3702</v>
      </c>
      <c r="I126" s="4">
        <v>716.22119999999995</v>
      </c>
      <c r="J126" s="2">
        <f t="shared" si="2"/>
        <v>0</v>
      </c>
      <c r="K126" s="5">
        <f t="shared" si="3"/>
        <v>0</v>
      </c>
      <c r="L126" s="5"/>
      <c r="M126" s="1">
        <v>0</v>
      </c>
      <c r="N126" s="1">
        <v>0</v>
      </c>
      <c r="O126" s="8"/>
      <c r="P126" s="1">
        <v>0.25</v>
      </c>
      <c r="Q126" s="1">
        <v>0.5</v>
      </c>
      <c r="R126" s="7">
        <f t="shared" si="4"/>
        <v>6.6666666666666666E-2</v>
      </c>
      <c r="S126" s="7">
        <f t="shared" si="5"/>
        <v>0.43333333333333335</v>
      </c>
      <c r="T126" s="7"/>
      <c r="U126" s="1">
        <v>0.08</v>
      </c>
      <c r="V126" s="1">
        <v>0</v>
      </c>
      <c r="W126" s="8"/>
      <c r="X126" s="1">
        <v>0</v>
      </c>
      <c r="Y126" s="20">
        <v>238.74</v>
      </c>
      <c r="Z126" s="3">
        <v>358.11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1</v>
      </c>
      <c r="BA126" s="1">
        <v>1</v>
      </c>
      <c r="BB126" s="1">
        <v>0</v>
      </c>
      <c r="BC126" s="1">
        <v>0</v>
      </c>
      <c r="BD126" s="1">
        <v>3</v>
      </c>
      <c r="BE126" s="1">
        <v>0</v>
      </c>
      <c r="BF126" s="1">
        <v>1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 x14ac:dyDescent="0.2">
      <c r="A127" s="1">
        <v>97313</v>
      </c>
      <c r="B127" s="1" t="s">
        <v>236</v>
      </c>
      <c r="C127" s="1">
        <v>6</v>
      </c>
      <c r="D127" s="1">
        <v>162</v>
      </c>
      <c r="E127" s="1" t="s">
        <v>65</v>
      </c>
      <c r="F127" s="1">
        <v>162</v>
      </c>
      <c r="G127" s="1" t="s">
        <v>84</v>
      </c>
      <c r="H127" s="1">
        <v>21.364999999999998</v>
      </c>
      <c r="I127" s="4">
        <v>128.19</v>
      </c>
      <c r="J127" s="2">
        <f t="shared" si="2"/>
        <v>0</v>
      </c>
      <c r="K127" s="5">
        <f t="shared" si="3"/>
        <v>0</v>
      </c>
      <c r="L127" s="5"/>
      <c r="M127" s="1">
        <v>0.75</v>
      </c>
      <c r="N127" s="1">
        <v>0</v>
      </c>
      <c r="O127" s="8"/>
      <c r="P127" s="1">
        <v>0.83</v>
      </c>
      <c r="Q127" s="1">
        <v>0.33</v>
      </c>
      <c r="R127" s="7">
        <f t="shared" si="4"/>
        <v>0.22133333333333333</v>
      </c>
      <c r="S127" s="7">
        <f t="shared" si="5"/>
        <v>0.10866666666666669</v>
      </c>
      <c r="T127" s="7"/>
      <c r="U127" s="1">
        <v>0.17</v>
      </c>
      <c r="V127" s="1">
        <v>0.83</v>
      </c>
      <c r="W127" s="8"/>
      <c r="X127" s="1">
        <v>0</v>
      </c>
      <c r="Y127" s="20">
        <v>224.33</v>
      </c>
      <c r="Z127" s="3">
        <v>149.56</v>
      </c>
      <c r="AA127" s="1">
        <v>3</v>
      </c>
      <c r="AB127" s="1">
        <v>3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3</v>
      </c>
      <c r="AV127" s="1">
        <v>2</v>
      </c>
      <c r="AW127" s="1">
        <v>0</v>
      </c>
      <c r="AX127" s="1">
        <v>0</v>
      </c>
      <c r="AY127" s="1">
        <v>2</v>
      </c>
      <c r="AZ127" s="1">
        <v>0</v>
      </c>
      <c r="BA127" s="1">
        <v>2</v>
      </c>
      <c r="BB127" s="1">
        <v>0</v>
      </c>
      <c r="BC127" s="1">
        <v>0</v>
      </c>
      <c r="BD127" s="1">
        <v>0</v>
      </c>
      <c r="BE127" s="1">
        <v>1</v>
      </c>
      <c r="BF127" s="1">
        <v>0</v>
      </c>
      <c r="BG127" s="1">
        <v>0</v>
      </c>
      <c r="BH127" s="1">
        <v>0</v>
      </c>
      <c r="BI127" s="1">
        <v>5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x14ac:dyDescent="0.2">
      <c r="A128" s="1">
        <v>88139</v>
      </c>
      <c r="B128" s="1" t="s">
        <v>139</v>
      </c>
      <c r="C128" s="1">
        <v>9</v>
      </c>
      <c r="D128" s="1">
        <v>162</v>
      </c>
      <c r="E128" s="1" t="s">
        <v>65</v>
      </c>
      <c r="F128" s="1">
        <v>28</v>
      </c>
      <c r="G128" s="1" t="s">
        <v>133</v>
      </c>
      <c r="H128" s="1">
        <v>54.54</v>
      </c>
      <c r="I128" s="4">
        <v>490.86</v>
      </c>
      <c r="J128" s="2">
        <f t="shared" si="2"/>
        <v>0</v>
      </c>
      <c r="K128" s="5">
        <f t="shared" si="3"/>
        <v>0</v>
      </c>
      <c r="L128" s="5"/>
      <c r="M128" s="1">
        <v>0</v>
      </c>
      <c r="N128" s="1">
        <v>0</v>
      </c>
      <c r="O128" s="8"/>
      <c r="P128" s="1">
        <v>0.44</v>
      </c>
      <c r="Q128" s="1">
        <v>0</v>
      </c>
      <c r="R128" s="7">
        <f t="shared" si="4"/>
        <v>0.11733333333333333</v>
      </c>
      <c r="S128" s="7">
        <f t="shared" si="5"/>
        <v>-0.11733333333333333</v>
      </c>
      <c r="T128" s="7"/>
      <c r="U128" s="1">
        <v>0</v>
      </c>
      <c r="V128" s="1">
        <v>0</v>
      </c>
      <c r="W128" s="8"/>
      <c r="X128" s="1">
        <v>0</v>
      </c>
      <c r="Y128" s="20">
        <v>218.16</v>
      </c>
      <c r="Z128" s="3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4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 x14ac:dyDescent="0.2">
      <c r="A129" s="1">
        <v>6059</v>
      </c>
      <c r="B129" s="1" t="s">
        <v>218</v>
      </c>
      <c r="C129" s="1">
        <v>72</v>
      </c>
      <c r="D129" s="1">
        <v>162</v>
      </c>
      <c r="E129" s="1" t="s">
        <v>65</v>
      </c>
      <c r="F129" s="1">
        <v>1</v>
      </c>
      <c r="G129" s="1" t="s">
        <v>98</v>
      </c>
      <c r="H129" s="1">
        <v>11.37</v>
      </c>
      <c r="I129" s="4">
        <v>818.64</v>
      </c>
      <c r="J129" s="2">
        <f t="shared" si="2"/>
        <v>0</v>
      </c>
      <c r="K129" s="5">
        <f t="shared" si="3"/>
        <v>0</v>
      </c>
      <c r="L129" s="5"/>
      <c r="M129" s="1">
        <v>0.03</v>
      </c>
      <c r="N129" s="1">
        <v>0.14000000000000001</v>
      </c>
      <c r="O129" s="8"/>
      <c r="P129" s="1">
        <v>0.21</v>
      </c>
      <c r="Q129" s="1">
        <v>0</v>
      </c>
      <c r="R129" s="7">
        <f t="shared" si="4"/>
        <v>5.6000000000000001E-2</v>
      </c>
      <c r="S129" s="7">
        <f t="shared" si="5"/>
        <v>-5.6000000000000001E-2</v>
      </c>
      <c r="T129" s="7"/>
      <c r="U129" s="1">
        <v>0</v>
      </c>
      <c r="V129" s="1">
        <v>0</v>
      </c>
      <c r="W129" s="8"/>
      <c r="X129" s="1">
        <v>0</v>
      </c>
      <c r="Y129" s="20">
        <v>193.29</v>
      </c>
      <c r="Z129" s="3">
        <v>113.7</v>
      </c>
      <c r="AA129" s="1">
        <v>2</v>
      </c>
      <c r="AB129" s="1">
        <v>0</v>
      </c>
      <c r="AC129" s="1">
        <v>0</v>
      </c>
      <c r="AD129" s="1">
        <v>0</v>
      </c>
      <c r="AE129" s="1">
        <v>10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6</v>
      </c>
      <c r="BC129" s="1">
        <v>18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 x14ac:dyDescent="0.2">
      <c r="A130" s="1">
        <v>6041</v>
      </c>
      <c r="B130" s="1" t="s">
        <v>113</v>
      </c>
      <c r="C130" s="1">
        <v>10</v>
      </c>
      <c r="D130" s="1">
        <v>162</v>
      </c>
      <c r="E130" s="1" t="s">
        <v>65</v>
      </c>
      <c r="F130" s="1">
        <v>558</v>
      </c>
      <c r="G130" s="1" t="s">
        <v>74</v>
      </c>
      <c r="H130" s="1">
        <v>181.19</v>
      </c>
      <c r="I130" s="4">
        <v>1811.9</v>
      </c>
      <c r="J130" s="2">
        <f t="shared" si="2"/>
        <v>0</v>
      </c>
      <c r="K130" s="5">
        <f t="shared" si="3"/>
        <v>0</v>
      </c>
      <c r="L130" s="5"/>
      <c r="M130" s="1">
        <v>0</v>
      </c>
      <c r="N130" s="1">
        <v>0</v>
      </c>
      <c r="O130" s="8"/>
      <c r="P130" s="1">
        <v>0.1</v>
      </c>
      <c r="Q130" s="1">
        <v>14.9</v>
      </c>
      <c r="R130" s="7">
        <f t="shared" si="4"/>
        <v>2.6666666666666668E-2</v>
      </c>
      <c r="S130" s="7">
        <f t="shared" si="5"/>
        <v>14.873333333333333</v>
      </c>
      <c r="T130" s="7"/>
      <c r="U130" s="1">
        <v>0</v>
      </c>
      <c r="V130" s="1">
        <v>0</v>
      </c>
      <c r="W130" s="8"/>
      <c r="X130" s="1">
        <v>0</v>
      </c>
      <c r="Y130" s="20">
        <v>181.19</v>
      </c>
      <c r="Z130" s="3">
        <v>26997.31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</v>
      </c>
      <c r="AV130" s="1">
        <v>0</v>
      </c>
      <c r="AW130" s="1">
        <v>0</v>
      </c>
      <c r="AX130" s="1">
        <v>0</v>
      </c>
      <c r="AY130" s="1">
        <v>149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 x14ac:dyDescent="0.2">
      <c r="A131" s="1">
        <v>97302</v>
      </c>
      <c r="B131" s="1" t="s">
        <v>215</v>
      </c>
      <c r="C131" s="1">
        <v>14</v>
      </c>
      <c r="D131" s="1">
        <v>162</v>
      </c>
      <c r="E131" s="1" t="s">
        <v>65</v>
      </c>
      <c r="F131" s="1">
        <v>807</v>
      </c>
      <c r="G131" s="1" t="s">
        <v>67</v>
      </c>
      <c r="H131" s="1">
        <v>119.52200000000001</v>
      </c>
      <c r="I131" s="4">
        <v>1673.308</v>
      </c>
      <c r="J131" s="2">
        <f t="shared" si="2"/>
        <v>0</v>
      </c>
      <c r="K131" s="5">
        <f t="shared" si="3"/>
        <v>0</v>
      </c>
      <c r="L131" s="5"/>
      <c r="M131" s="1">
        <v>0</v>
      </c>
      <c r="N131" s="1">
        <v>0</v>
      </c>
      <c r="O131" s="8"/>
      <c r="P131" s="1">
        <v>0</v>
      </c>
      <c r="Q131" s="1">
        <v>0</v>
      </c>
      <c r="R131" s="7">
        <f t="shared" si="4"/>
        <v>0</v>
      </c>
      <c r="S131" s="7">
        <f t="shared" si="5"/>
        <v>0</v>
      </c>
      <c r="T131" s="7"/>
      <c r="U131" s="1">
        <v>0.11</v>
      </c>
      <c r="V131" s="1">
        <v>0.5</v>
      </c>
      <c r="W131" s="8"/>
      <c r="X131" s="1">
        <v>0</v>
      </c>
      <c r="Y131" s="20">
        <v>179.28</v>
      </c>
      <c r="Z131" s="3">
        <v>836.65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3</v>
      </c>
      <c r="BG131" s="1">
        <v>0</v>
      </c>
      <c r="BH131" s="1">
        <v>0</v>
      </c>
      <c r="BI131" s="1">
        <v>7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 x14ac:dyDescent="0.2">
      <c r="A132" s="1">
        <v>59502</v>
      </c>
      <c r="B132" s="1" t="s">
        <v>66</v>
      </c>
      <c r="C132" s="1">
        <v>12</v>
      </c>
      <c r="D132" s="1">
        <v>162</v>
      </c>
      <c r="E132" s="1" t="s">
        <v>65</v>
      </c>
      <c r="F132" s="1">
        <v>999</v>
      </c>
      <c r="G132" s="1" t="s">
        <v>68</v>
      </c>
      <c r="H132" s="1">
        <v>147.06</v>
      </c>
      <c r="I132" s="4">
        <v>1764.72</v>
      </c>
      <c r="J132" s="2">
        <f t="shared" si="2"/>
        <v>0</v>
      </c>
      <c r="K132" s="5">
        <f t="shared" si="3"/>
        <v>0</v>
      </c>
      <c r="L132" s="5"/>
      <c r="M132" s="1">
        <v>0.08</v>
      </c>
      <c r="N132" s="1">
        <v>1.75</v>
      </c>
      <c r="O132" s="8"/>
      <c r="P132" s="1">
        <v>0</v>
      </c>
      <c r="Q132" s="1">
        <v>0</v>
      </c>
      <c r="R132" s="7">
        <f t="shared" si="4"/>
        <v>0</v>
      </c>
      <c r="S132" s="7">
        <f t="shared" si="5"/>
        <v>0</v>
      </c>
      <c r="T132" s="7"/>
      <c r="U132" s="1">
        <v>0</v>
      </c>
      <c r="V132" s="1">
        <v>0</v>
      </c>
      <c r="W132" s="8"/>
      <c r="X132" s="1">
        <v>0</v>
      </c>
      <c r="Y132" s="20">
        <v>147.06</v>
      </c>
      <c r="Z132" s="3">
        <v>3088.26</v>
      </c>
      <c r="AA132" s="1">
        <v>1</v>
      </c>
      <c r="AB132" s="1">
        <v>0</v>
      </c>
      <c r="AC132" s="1">
        <v>0</v>
      </c>
      <c r="AD132" s="1">
        <v>0</v>
      </c>
      <c r="AE132" s="1">
        <v>21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 x14ac:dyDescent="0.2">
      <c r="A133" s="1">
        <v>97303</v>
      </c>
      <c r="B133" s="1" t="s">
        <v>238</v>
      </c>
      <c r="C133" s="1">
        <v>16</v>
      </c>
      <c r="D133" s="1">
        <v>162</v>
      </c>
      <c r="E133" s="1" t="s">
        <v>65</v>
      </c>
      <c r="F133" s="1">
        <v>123</v>
      </c>
      <c r="G133" s="1" t="s">
        <v>138</v>
      </c>
      <c r="H133" s="1">
        <v>70.367999999999995</v>
      </c>
      <c r="I133" s="4">
        <v>1125.8879999999999</v>
      </c>
      <c r="J133" s="2">
        <f t="shared" si="2"/>
        <v>0</v>
      </c>
      <c r="K133" s="5">
        <f t="shared" si="3"/>
        <v>0</v>
      </c>
      <c r="L133" s="5"/>
      <c r="M133" s="1">
        <v>0</v>
      </c>
      <c r="N133" s="1">
        <v>0</v>
      </c>
      <c r="O133" s="8"/>
      <c r="P133" s="1">
        <v>0.12</v>
      </c>
      <c r="Q133" s="1">
        <v>1.25</v>
      </c>
      <c r="R133" s="7">
        <f t="shared" si="4"/>
        <v>3.2000000000000001E-2</v>
      </c>
      <c r="S133" s="7">
        <f t="shared" si="5"/>
        <v>1.218</v>
      </c>
      <c r="T133" s="7"/>
      <c r="U133" s="1">
        <v>0</v>
      </c>
      <c r="V133" s="1">
        <v>0</v>
      </c>
      <c r="W133" s="8"/>
      <c r="X133" s="1">
        <v>0</v>
      </c>
      <c r="Y133" s="20">
        <v>140.74</v>
      </c>
      <c r="Z133" s="3">
        <v>1407.36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4</v>
      </c>
      <c r="BB133" s="1">
        <v>0</v>
      </c>
      <c r="BC133" s="1">
        <v>0</v>
      </c>
      <c r="BD133" s="1">
        <v>20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x14ac:dyDescent="0.2">
      <c r="A134" s="1">
        <v>6101</v>
      </c>
      <c r="B134" s="1" t="s">
        <v>232</v>
      </c>
      <c r="C134" s="1">
        <v>16</v>
      </c>
      <c r="D134" s="1">
        <v>162</v>
      </c>
      <c r="E134" s="1" t="s">
        <v>65</v>
      </c>
      <c r="F134" s="1">
        <v>123</v>
      </c>
      <c r="G134" s="1" t="s">
        <v>138</v>
      </c>
      <c r="H134" s="1">
        <v>63.310299999999998</v>
      </c>
      <c r="I134" s="4">
        <v>1012.9648</v>
      </c>
      <c r="J134" s="2">
        <f t="shared" si="2"/>
        <v>0</v>
      </c>
      <c r="K134" s="5">
        <f t="shared" si="3"/>
        <v>0</v>
      </c>
      <c r="L134" s="5"/>
      <c r="M134" s="1">
        <v>0</v>
      </c>
      <c r="N134" s="1">
        <v>0</v>
      </c>
      <c r="O134" s="8"/>
      <c r="P134" s="1">
        <v>0.12</v>
      </c>
      <c r="Q134" s="1">
        <v>1.69</v>
      </c>
      <c r="R134" s="7">
        <f t="shared" si="4"/>
        <v>3.2000000000000001E-2</v>
      </c>
      <c r="S134" s="7">
        <f t="shared" si="5"/>
        <v>1.6579999999999999</v>
      </c>
      <c r="T134" s="7"/>
      <c r="U134" s="1">
        <v>0</v>
      </c>
      <c r="V134" s="1">
        <v>0</v>
      </c>
      <c r="W134" s="8"/>
      <c r="X134" s="1">
        <v>0</v>
      </c>
      <c r="Y134" s="20">
        <v>126.62</v>
      </c>
      <c r="Z134" s="3">
        <v>1709.38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2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27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 x14ac:dyDescent="0.2">
      <c r="A135" s="1">
        <v>88168</v>
      </c>
      <c r="B135" s="1" t="s">
        <v>233</v>
      </c>
      <c r="C135" s="1">
        <v>16</v>
      </c>
      <c r="D135" s="1">
        <v>162</v>
      </c>
      <c r="E135" s="1" t="s">
        <v>65</v>
      </c>
      <c r="F135" s="1">
        <v>123</v>
      </c>
      <c r="G135" s="1" t="s">
        <v>138</v>
      </c>
      <c r="H135" s="1">
        <v>65.405000000000001</v>
      </c>
      <c r="I135" s="4">
        <v>1046.48</v>
      </c>
      <c r="J135" s="2">
        <f t="shared" si="2"/>
        <v>0</v>
      </c>
      <c r="K135" s="5">
        <f t="shared" si="3"/>
        <v>0</v>
      </c>
      <c r="L135" s="5"/>
      <c r="M135" s="1">
        <v>0</v>
      </c>
      <c r="N135" s="1">
        <v>0</v>
      </c>
      <c r="O135" s="8"/>
      <c r="P135" s="1">
        <v>0.09</v>
      </c>
      <c r="Q135" s="1">
        <v>0.88</v>
      </c>
      <c r="R135" s="7">
        <f t="shared" si="4"/>
        <v>2.4E-2</v>
      </c>
      <c r="S135" s="7">
        <f t="shared" si="5"/>
        <v>0.85599999999999998</v>
      </c>
      <c r="T135" s="7"/>
      <c r="U135" s="1">
        <v>0</v>
      </c>
      <c r="V135" s="1">
        <v>0</v>
      </c>
      <c r="W135" s="8"/>
      <c r="X135" s="1">
        <v>0</v>
      </c>
      <c r="Y135" s="20">
        <v>98.11</v>
      </c>
      <c r="Z135" s="3">
        <v>915.67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1</v>
      </c>
      <c r="AY135" s="1">
        <v>14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 x14ac:dyDescent="0.2">
      <c r="A136" s="1">
        <v>6011</v>
      </c>
      <c r="B136" s="1" t="s">
        <v>188</v>
      </c>
      <c r="C136" s="1">
        <v>24</v>
      </c>
      <c r="D136" s="1">
        <v>162</v>
      </c>
      <c r="E136" s="1" t="s">
        <v>65</v>
      </c>
      <c r="F136" s="1">
        <v>558</v>
      </c>
      <c r="G136" s="1" t="s">
        <v>74</v>
      </c>
      <c r="H136" s="1">
        <v>80.55</v>
      </c>
      <c r="I136" s="4">
        <v>1933.2</v>
      </c>
      <c r="J136" s="2">
        <f t="shared" si="2"/>
        <v>0</v>
      </c>
      <c r="K136" s="5">
        <f t="shared" si="3"/>
        <v>0</v>
      </c>
      <c r="L136" s="5"/>
      <c r="M136" s="1">
        <v>0.04</v>
      </c>
      <c r="N136" s="1">
        <v>0</v>
      </c>
      <c r="O136" s="8"/>
      <c r="P136" s="1">
        <v>0</v>
      </c>
      <c r="Q136" s="1">
        <v>0</v>
      </c>
      <c r="R136" s="7">
        <f t="shared" si="4"/>
        <v>0</v>
      </c>
      <c r="S136" s="7">
        <f t="shared" si="5"/>
        <v>0</v>
      </c>
      <c r="T136" s="7"/>
      <c r="U136" s="1">
        <v>0</v>
      </c>
      <c r="V136" s="1">
        <v>0</v>
      </c>
      <c r="W136" s="8"/>
      <c r="X136" s="1">
        <v>0</v>
      </c>
      <c r="Y136" s="20">
        <v>80.55</v>
      </c>
      <c r="Z136" s="3">
        <v>0</v>
      </c>
      <c r="AA136" s="1">
        <v>0</v>
      </c>
      <c r="AB136" s="1">
        <v>0</v>
      </c>
      <c r="AC136" s="1">
        <v>1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 x14ac:dyDescent="0.2">
      <c r="A137" s="1">
        <v>319</v>
      </c>
      <c r="B137" s="1" t="s">
        <v>223</v>
      </c>
      <c r="C137" s="1">
        <v>144</v>
      </c>
      <c r="D137" s="1">
        <v>162</v>
      </c>
      <c r="E137" s="1" t="s">
        <v>65</v>
      </c>
      <c r="F137" s="1">
        <v>1</v>
      </c>
      <c r="G137" s="1" t="s">
        <v>98</v>
      </c>
      <c r="H137" s="1">
        <v>14.447699999999999</v>
      </c>
      <c r="I137" s="4">
        <v>2080.4688000000001</v>
      </c>
      <c r="J137" s="2">
        <f t="shared" si="2"/>
        <v>0</v>
      </c>
      <c r="K137" s="5">
        <f t="shared" si="3"/>
        <v>0</v>
      </c>
      <c r="L137" s="5"/>
      <c r="M137" s="1">
        <v>0</v>
      </c>
      <c r="N137" s="1">
        <v>0</v>
      </c>
      <c r="O137" s="8"/>
      <c r="P137" s="1">
        <v>0</v>
      </c>
      <c r="Q137" s="1">
        <v>0</v>
      </c>
      <c r="R137" s="7">
        <f t="shared" si="4"/>
        <v>0</v>
      </c>
      <c r="S137" s="7">
        <f t="shared" si="5"/>
        <v>0</v>
      </c>
      <c r="T137" s="7"/>
      <c r="U137" s="1">
        <v>0.03</v>
      </c>
      <c r="V137" s="1">
        <v>-0.03</v>
      </c>
      <c r="W137" s="8"/>
      <c r="X137" s="1">
        <v>0</v>
      </c>
      <c r="Y137" s="20">
        <v>72.239999999999995</v>
      </c>
      <c r="Z137" s="3">
        <v>-72.239999999999995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5</v>
      </c>
      <c r="BF137" s="1">
        <v>0</v>
      </c>
      <c r="BG137" s="1">
        <v>0</v>
      </c>
      <c r="BH137" s="1">
        <v>0</v>
      </c>
      <c r="BI137" s="1">
        <v>-5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 x14ac:dyDescent="0.2">
      <c r="A138" s="1">
        <v>6042</v>
      </c>
      <c r="B138" s="1" t="s">
        <v>83</v>
      </c>
      <c r="C138" s="1">
        <v>12</v>
      </c>
      <c r="D138" s="1">
        <v>162</v>
      </c>
      <c r="E138" s="1" t="s">
        <v>65</v>
      </c>
      <c r="F138" s="1">
        <v>807</v>
      </c>
      <c r="G138" s="1" t="s">
        <v>67</v>
      </c>
      <c r="H138" s="1">
        <v>70.634</v>
      </c>
      <c r="I138" s="4">
        <v>847.60799999999995</v>
      </c>
      <c r="J138" s="2">
        <f t="shared" si="2"/>
        <v>0</v>
      </c>
      <c r="K138" s="5">
        <f t="shared" si="3"/>
        <v>0</v>
      </c>
      <c r="L138" s="5"/>
      <c r="M138" s="1">
        <v>0</v>
      </c>
      <c r="N138" s="1">
        <v>0</v>
      </c>
      <c r="O138" s="8"/>
      <c r="P138" s="1">
        <v>0.08</v>
      </c>
      <c r="Q138" s="1">
        <v>0</v>
      </c>
      <c r="R138" s="7">
        <f t="shared" si="4"/>
        <v>2.1333333333333333E-2</v>
      </c>
      <c r="S138" s="7">
        <f t="shared" si="5"/>
        <v>-2.1333333333333333E-2</v>
      </c>
      <c r="T138" s="7"/>
      <c r="U138" s="1">
        <v>0</v>
      </c>
      <c r="V138" s="1">
        <v>0</v>
      </c>
      <c r="W138" s="8"/>
      <c r="X138" s="1">
        <v>0</v>
      </c>
      <c r="Y138" s="20">
        <v>70.63</v>
      </c>
      <c r="Z138" s="3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x14ac:dyDescent="0.2">
      <c r="A139" s="1">
        <v>91004</v>
      </c>
      <c r="B139" s="1" t="s">
        <v>202</v>
      </c>
      <c r="C139" s="1">
        <v>16</v>
      </c>
      <c r="D139" s="1">
        <v>162</v>
      </c>
      <c r="E139" s="1" t="s">
        <v>65</v>
      </c>
      <c r="F139" s="1">
        <v>123</v>
      </c>
      <c r="G139" s="1" t="s">
        <v>138</v>
      </c>
      <c r="H139" s="1">
        <v>70.36</v>
      </c>
      <c r="I139" s="4">
        <v>1125.76</v>
      </c>
      <c r="J139" s="2">
        <f t="shared" si="2"/>
        <v>0</v>
      </c>
      <c r="K139" s="5">
        <f t="shared" si="3"/>
        <v>0</v>
      </c>
      <c r="L139" s="5"/>
      <c r="M139" s="1">
        <v>0</v>
      </c>
      <c r="N139" s="1">
        <v>0</v>
      </c>
      <c r="O139" s="8"/>
      <c r="P139" s="1">
        <v>0.06</v>
      </c>
      <c r="Q139" s="1">
        <v>0.06</v>
      </c>
      <c r="R139" s="7">
        <f t="shared" si="4"/>
        <v>1.6E-2</v>
      </c>
      <c r="S139" s="7">
        <f t="shared" si="5"/>
        <v>4.3999999999999997E-2</v>
      </c>
      <c r="T139" s="7"/>
      <c r="U139" s="1">
        <v>0</v>
      </c>
      <c r="V139" s="1">
        <v>0</v>
      </c>
      <c r="W139" s="8"/>
      <c r="X139" s="1">
        <v>0</v>
      </c>
      <c r="Y139" s="20">
        <v>70.36</v>
      </c>
      <c r="Z139" s="3">
        <v>70.36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1</v>
      </c>
      <c r="BA139" s="1">
        <v>0</v>
      </c>
      <c r="BB139" s="1">
        <v>0</v>
      </c>
      <c r="BC139" s="1">
        <v>0</v>
      </c>
      <c r="BD139" s="1">
        <v>1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x14ac:dyDescent="0.2">
      <c r="A140" s="1">
        <v>95901</v>
      </c>
      <c r="B140" s="1" t="s">
        <v>239</v>
      </c>
      <c r="C140" s="1">
        <v>14</v>
      </c>
      <c r="D140" s="1">
        <v>162</v>
      </c>
      <c r="E140" s="1" t="s">
        <v>65</v>
      </c>
      <c r="F140" s="1">
        <v>1</v>
      </c>
      <c r="G140" s="1" t="s">
        <v>98</v>
      </c>
      <c r="H140" s="1">
        <v>128.80950000000001</v>
      </c>
      <c r="I140" s="4">
        <v>1803.3330000000001</v>
      </c>
      <c r="J140" s="2">
        <f t="shared" si="2"/>
        <v>0</v>
      </c>
      <c r="K140" s="5">
        <f t="shared" si="3"/>
        <v>0</v>
      </c>
      <c r="L140" s="5"/>
      <c r="M140" s="1">
        <v>0.04</v>
      </c>
      <c r="N140" s="1">
        <v>0</v>
      </c>
      <c r="O140" s="8"/>
      <c r="P140" s="1">
        <v>0</v>
      </c>
      <c r="Q140" s="1">
        <v>0</v>
      </c>
      <c r="R140" s="7">
        <f t="shared" si="4"/>
        <v>0</v>
      </c>
      <c r="S140" s="7">
        <f t="shared" si="5"/>
        <v>0</v>
      </c>
      <c r="T140" s="7"/>
      <c r="U140" s="1">
        <v>0</v>
      </c>
      <c r="V140" s="1">
        <v>0</v>
      </c>
      <c r="W140" s="8"/>
      <c r="X140" s="1">
        <v>0</v>
      </c>
      <c r="Y140" s="20">
        <v>64.400000000000006</v>
      </c>
      <c r="Z140" s="3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x14ac:dyDescent="0.2">
      <c r="A141" s="1">
        <v>6040</v>
      </c>
      <c r="B141" s="1" t="s">
        <v>240</v>
      </c>
      <c r="C141" s="1">
        <v>21</v>
      </c>
      <c r="D141" s="1">
        <v>162</v>
      </c>
      <c r="E141" s="1" t="s">
        <v>65</v>
      </c>
      <c r="F141" s="1">
        <v>999</v>
      </c>
      <c r="G141" s="1" t="s">
        <v>68</v>
      </c>
      <c r="H141" s="1">
        <v>24.764700000000001</v>
      </c>
      <c r="I141" s="4">
        <v>520.05870000000004</v>
      </c>
      <c r="J141" s="2">
        <f t="shared" si="2"/>
        <v>0</v>
      </c>
      <c r="K141" s="5">
        <f t="shared" si="3"/>
        <v>0</v>
      </c>
      <c r="L141" s="5"/>
      <c r="M141" s="1">
        <v>0</v>
      </c>
      <c r="N141" s="1">
        <v>0</v>
      </c>
      <c r="O141" s="8"/>
      <c r="P141" s="1">
        <v>0.12</v>
      </c>
      <c r="Q141" s="1">
        <v>0</v>
      </c>
      <c r="R141" s="7">
        <f t="shared" si="4"/>
        <v>3.2000000000000001E-2</v>
      </c>
      <c r="S141" s="7">
        <f t="shared" si="5"/>
        <v>-3.2000000000000001E-2</v>
      </c>
      <c r="T141" s="7"/>
      <c r="U141" s="1">
        <v>0</v>
      </c>
      <c r="V141" s="1">
        <v>0</v>
      </c>
      <c r="W141" s="8"/>
      <c r="X141" s="1">
        <v>0</v>
      </c>
      <c r="Y141" s="20">
        <v>61.91</v>
      </c>
      <c r="Z141" s="3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1</v>
      </c>
      <c r="AX141" s="1">
        <v>3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 x14ac:dyDescent="0.2">
      <c r="A142" s="1">
        <v>27</v>
      </c>
      <c r="B142" s="1" t="s">
        <v>235</v>
      </c>
      <c r="C142" s="1">
        <v>6</v>
      </c>
      <c r="D142" s="1">
        <v>162</v>
      </c>
      <c r="E142" s="1" t="s">
        <v>65</v>
      </c>
      <c r="F142" s="1">
        <v>1</v>
      </c>
      <c r="G142" s="1" t="s">
        <v>98</v>
      </c>
      <c r="H142" s="1">
        <v>9.4879999999999995</v>
      </c>
      <c r="I142" s="4">
        <v>56.927999999999997</v>
      </c>
      <c r="J142" s="2">
        <f t="shared" si="2"/>
        <v>0</v>
      </c>
      <c r="K142" s="5">
        <f t="shared" si="3"/>
        <v>0</v>
      </c>
      <c r="L142" s="5"/>
      <c r="M142" s="1">
        <v>0</v>
      </c>
      <c r="N142" s="1">
        <v>0</v>
      </c>
      <c r="O142" s="8"/>
      <c r="P142" s="1">
        <v>0.92</v>
      </c>
      <c r="Q142" s="1">
        <v>0</v>
      </c>
      <c r="R142" s="7">
        <f t="shared" si="4"/>
        <v>0.24533333333333335</v>
      </c>
      <c r="S142" s="7">
        <f t="shared" si="5"/>
        <v>-0.24533333333333335</v>
      </c>
      <c r="T142" s="7"/>
      <c r="U142" s="1">
        <v>0</v>
      </c>
      <c r="V142" s="1">
        <v>0</v>
      </c>
      <c r="W142" s="8"/>
      <c r="X142" s="1">
        <v>0</v>
      </c>
      <c r="Y142" s="20">
        <v>52.18</v>
      </c>
      <c r="Z142" s="3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4</v>
      </c>
      <c r="BC142" s="1">
        <v>3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 x14ac:dyDescent="0.2">
      <c r="A143" s="1">
        <v>486</v>
      </c>
      <c r="B143" s="1" t="s">
        <v>228</v>
      </c>
      <c r="C143" s="1">
        <v>1</v>
      </c>
      <c r="D143" s="1">
        <v>162</v>
      </c>
      <c r="E143" s="1" t="s">
        <v>65</v>
      </c>
      <c r="F143" s="1">
        <v>1</v>
      </c>
      <c r="G143" s="1" t="s">
        <v>98</v>
      </c>
      <c r="H143" s="1">
        <v>14.447800000000001</v>
      </c>
      <c r="I143" s="4">
        <v>14.447800000000001</v>
      </c>
      <c r="J143" s="2">
        <f t="shared" si="2"/>
        <v>0</v>
      </c>
      <c r="K143" s="5">
        <f t="shared" si="3"/>
        <v>0</v>
      </c>
      <c r="L143" s="5"/>
      <c r="M143" s="1">
        <v>2</v>
      </c>
      <c r="N143" s="1">
        <v>-2</v>
      </c>
      <c r="O143" s="8"/>
      <c r="P143" s="1">
        <v>0</v>
      </c>
      <c r="Q143" s="1">
        <v>0</v>
      </c>
      <c r="R143" s="7">
        <f t="shared" si="4"/>
        <v>0</v>
      </c>
      <c r="S143" s="7">
        <f t="shared" si="5"/>
        <v>0</v>
      </c>
      <c r="T143" s="7"/>
      <c r="U143" s="1">
        <v>0</v>
      </c>
      <c r="V143" s="1">
        <v>3</v>
      </c>
      <c r="W143" s="8"/>
      <c r="X143" s="1">
        <v>0</v>
      </c>
      <c r="Y143" s="20">
        <v>28.9</v>
      </c>
      <c r="Z143" s="3">
        <v>14.45</v>
      </c>
      <c r="AA143" s="1">
        <v>2</v>
      </c>
      <c r="AB143" s="1">
        <v>0</v>
      </c>
      <c r="AC143" s="1">
        <v>0</v>
      </c>
      <c r="AD143" s="1">
        <v>0</v>
      </c>
      <c r="AE143" s="1">
        <v>-2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3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 x14ac:dyDescent="0.2">
      <c r="A144" s="1">
        <v>488</v>
      </c>
      <c r="B144" s="1" t="s">
        <v>231</v>
      </c>
      <c r="C144" s="1">
        <v>1</v>
      </c>
      <c r="D144" s="1">
        <v>162</v>
      </c>
      <c r="E144" s="1" t="s">
        <v>65</v>
      </c>
      <c r="F144" s="1">
        <v>1</v>
      </c>
      <c r="G144" s="1" t="s">
        <v>98</v>
      </c>
      <c r="H144" s="1">
        <v>20.148</v>
      </c>
      <c r="I144" s="4">
        <v>20.148</v>
      </c>
      <c r="J144" s="2">
        <f t="shared" si="2"/>
        <v>0</v>
      </c>
      <c r="K144" s="5">
        <f t="shared" si="3"/>
        <v>0</v>
      </c>
      <c r="L144" s="5"/>
      <c r="M144" s="1">
        <v>1</v>
      </c>
      <c r="N144" s="1">
        <v>-1</v>
      </c>
      <c r="O144" s="8"/>
      <c r="P144" s="1">
        <v>0</v>
      </c>
      <c r="Q144" s="1">
        <v>0</v>
      </c>
      <c r="R144" s="7">
        <f t="shared" si="4"/>
        <v>0</v>
      </c>
      <c r="S144" s="7">
        <f t="shared" si="5"/>
        <v>0</v>
      </c>
      <c r="T144" s="7"/>
      <c r="U144" s="1">
        <v>0</v>
      </c>
      <c r="V144" s="1">
        <v>0</v>
      </c>
      <c r="W144" s="8"/>
      <c r="X144" s="1">
        <v>0</v>
      </c>
      <c r="Y144" s="20">
        <v>20.149999999999999</v>
      </c>
      <c r="Z144" s="3">
        <v>-20.149999999999999</v>
      </c>
      <c r="AA144" s="1">
        <v>1</v>
      </c>
      <c r="AB144" s="1">
        <v>0</v>
      </c>
      <c r="AC144" s="1">
        <v>0</v>
      </c>
      <c r="AD144" s="1">
        <v>0</v>
      </c>
      <c r="AE144" s="1">
        <v>-1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 x14ac:dyDescent="0.2">
      <c r="A145" s="1">
        <v>97312</v>
      </c>
      <c r="B145" s="1" t="s">
        <v>241</v>
      </c>
      <c r="C145" s="1">
        <v>6</v>
      </c>
      <c r="D145" s="1">
        <v>162</v>
      </c>
      <c r="E145" s="1" t="s">
        <v>65</v>
      </c>
      <c r="F145" s="1">
        <v>162</v>
      </c>
      <c r="G145" s="1" t="s">
        <v>84</v>
      </c>
      <c r="H145" s="1">
        <v>21.364999999999998</v>
      </c>
      <c r="I145" s="4">
        <v>128.19</v>
      </c>
      <c r="J145" s="2">
        <f t="shared" si="2"/>
        <v>0</v>
      </c>
      <c r="K145" s="5">
        <f t="shared" si="3"/>
        <v>0</v>
      </c>
      <c r="L145" s="5"/>
      <c r="M145" s="1">
        <v>0</v>
      </c>
      <c r="N145" s="1">
        <v>0</v>
      </c>
      <c r="O145" s="8"/>
      <c r="P145" s="1">
        <v>0.08</v>
      </c>
      <c r="Q145" s="1">
        <v>0</v>
      </c>
      <c r="R145" s="7">
        <f t="shared" si="4"/>
        <v>2.1333333333333333E-2</v>
      </c>
      <c r="S145" s="7">
        <f t="shared" si="5"/>
        <v>-2.1333333333333333E-2</v>
      </c>
      <c r="T145" s="7"/>
      <c r="U145" s="1">
        <v>0</v>
      </c>
      <c r="V145" s="1">
        <v>-1</v>
      </c>
      <c r="W145" s="8"/>
      <c r="X145" s="1">
        <v>0</v>
      </c>
      <c r="Y145" s="20">
        <v>10.68</v>
      </c>
      <c r="Z145" s="3">
        <v>-128.19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-6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x14ac:dyDescent="0.2">
      <c r="A146" s="1">
        <v>134</v>
      </c>
      <c r="B146" s="1" t="s">
        <v>237</v>
      </c>
      <c r="C146" s="1">
        <v>144</v>
      </c>
      <c r="D146" s="1">
        <v>162</v>
      </c>
      <c r="E146" s="1" t="s">
        <v>65</v>
      </c>
      <c r="F146" s="1">
        <v>1</v>
      </c>
      <c r="G146" s="1" t="s">
        <v>98</v>
      </c>
      <c r="H146" s="1">
        <v>7.0217000000000001</v>
      </c>
      <c r="I146" s="4">
        <v>1011.1248000000001</v>
      </c>
      <c r="J146" s="2">
        <f t="shared" si="2"/>
        <v>0</v>
      </c>
      <c r="K146" s="5">
        <f t="shared" si="3"/>
        <v>0</v>
      </c>
      <c r="L146" s="5"/>
      <c r="M146" s="1">
        <v>0</v>
      </c>
      <c r="N146" s="1">
        <v>0</v>
      </c>
      <c r="O146" s="8"/>
      <c r="P146" s="1">
        <v>0</v>
      </c>
      <c r="Q146" s="1">
        <v>0</v>
      </c>
      <c r="R146" s="7">
        <f t="shared" si="4"/>
        <v>0</v>
      </c>
      <c r="S146" s="7">
        <f t="shared" si="5"/>
        <v>0</v>
      </c>
      <c r="T146" s="8"/>
      <c r="U146" s="1">
        <v>0.01</v>
      </c>
      <c r="V146" s="1">
        <v>0</v>
      </c>
      <c r="W146" s="8"/>
      <c r="X146" s="1">
        <v>0</v>
      </c>
      <c r="Y146" s="20">
        <v>7.02</v>
      </c>
      <c r="Z146" s="3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1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 x14ac:dyDescent="0.2">
      <c r="A147" s="1">
        <v>235</v>
      </c>
      <c r="B147" s="1" t="s">
        <v>83</v>
      </c>
      <c r="C147" s="1">
        <v>12</v>
      </c>
      <c r="D147" s="1">
        <v>162</v>
      </c>
      <c r="E147" s="1" t="s">
        <v>65</v>
      </c>
      <c r="F147" s="1">
        <v>999</v>
      </c>
      <c r="G147" s="1" t="s">
        <v>68</v>
      </c>
      <c r="H147" s="1">
        <v>11.292</v>
      </c>
      <c r="I147" s="4">
        <v>135.50399999999999</v>
      </c>
      <c r="J147" s="2">
        <f t="shared" si="2"/>
        <v>0</v>
      </c>
      <c r="K147" s="5">
        <f t="shared" si="3"/>
        <v>0</v>
      </c>
      <c r="L147" s="5"/>
      <c r="M147" s="1">
        <v>0</v>
      </c>
      <c r="N147" s="1">
        <v>0</v>
      </c>
      <c r="O147" s="8"/>
      <c r="P147" s="1">
        <v>0</v>
      </c>
      <c r="Q147" s="1">
        <v>0</v>
      </c>
      <c r="R147" s="7">
        <f t="shared" si="4"/>
        <v>0</v>
      </c>
      <c r="S147" s="7">
        <f t="shared" si="5"/>
        <v>0</v>
      </c>
      <c r="T147" s="8"/>
      <c r="U147" s="1">
        <v>0</v>
      </c>
      <c r="V147" s="1">
        <v>0</v>
      </c>
      <c r="W147" s="8"/>
      <c r="X147" s="1">
        <v>0</v>
      </c>
      <c r="Y147" s="20">
        <v>0</v>
      </c>
      <c r="Z147" s="3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 x14ac:dyDescent="0.2">
      <c r="A148" s="1">
        <v>298</v>
      </c>
      <c r="B148" s="1" t="s">
        <v>230</v>
      </c>
      <c r="C148" s="1">
        <v>144</v>
      </c>
      <c r="D148" s="1">
        <v>162</v>
      </c>
      <c r="E148" s="1" t="s">
        <v>65</v>
      </c>
      <c r="F148" s="1">
        <v>1</v>
      </c>
      <c r="G148" s="1" t="s">
        <v>98</v>
      </c>
      <c r="H148" s="1">
        <v>12.089</v>
      </c>
      <c r="I148" s="4">
        <v>1740.816</v>
      </c>
      <c r="J148" s="2">
        <f t="shared" si="2"/>
        <v>0</v>
      </c>
      <c r="K148" s="5">
        <f t="shared" si="3"/>
        <v>0</v>
      </c>
      <c r="L148" s="5"/>
      <c r="M148" s="1">
        <v>0</v>
      </c>
      <c r="N148" s="1">
        <v>0</v>
      </c>
      <c r="O148" s="8"/>
      <c r="P148" s="1">
        <v>0</v>
      </c>
      <c r="Q148" s="1">
        <v>0</v>
      </c>
      <c r="R148" s="7">
        <f t="shared" si="4"/>
        <v>0</v>
      </c>
      <c r="S148" s="7">
        <f t="shared" si="5"/>
        <v>0</v>
      </c>
      <c r="T148" s="8"/>
      <c r="U148" s="1">
        <v>0</v>
      </c>
      <c r="V148" s="1">
        <v>0</v>
      </c>
      <c r="W148" s="8"/>
      <c r="X148" s="1">
        <v>0</v>
      </c>
      <c r="Y148" s="20">
        <v>0</v>
      </c>
      <c r="Z148" s="3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 x14ac:dyDescent="0.2">
      <c r="A149" s="1">
        <v>418</v>
      </c>
      <c r="B149" s="1" t="s">
        <v>83</v>
      </c>
      <c r="C149" s="1">
        <v>24</v>
      </c>
      <c r="D149" s="1">
        <v>162</v>
      </c>
      <c r="E149" s="1" t="s">
        <v>65</v>
      </c>
      <c r="F149" s="1">
        <v>162</v>
      </c>
      <c r="G149" s="1" t="s">
        <v>84</v>
      </c>
      <c r="H149" s="1">
        <v>0</v>
      </c>
      <c r="I149" s="4">
        <v>0</v>
      </c>
      <c r="J149" s="2">
        <f t="shared" si="2"/>
        <v>0</v>
      </c>
      <c r="K149" s="5">
        <f t="shared" si="3"/>
        <v>0</v>
      </c>
      <c r="L149" s="5"/>
      <c r="M149" s="1">
        <v>0</v>
      </c>
      <c r="N149" s="1">
        <v>0</v>
      </c>
      <c r="O149" s="8"/>
      <c r="P149" s="1">
        <v>0</v>
      </c>
      <c r="Q149" s="1">
        <v>0</v>
      </c>
      <c r="R149" s="7">
        <f t="shared" si="4"/>
        <v>0</v>
      </c>
      <c r="S149" s="7">
        <f t="shared" si="5"/>
        <v>0</v>
      </c>
      <c r="T149" s="8"/>
      <c r="U149" s="1">
        <v>0</v>
      </c>
      <c r="V149" s="1">
        <v>0</v>
      </c>
      <c r="W149" s="8"/>
      <c r="X149" s="1">
        <v>0</v>
      </c>
      <c r="Y149" s="20">
        <v>0</v>
      </c>
      <c r="Z149" s="3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 x14ac:dyDescent="0.2">
      <c r="A150" s="1">
        <v>419</v>
      </c>
      <c r="B150" s="1" t="s">
        <v>225</v>
      </c>
      <c r="C150" s="1">
        <v>288</v>
      </c>
      <c r="D150" s="1">
        <v>162</v>
      </c>
      <c r="E150" s="1" t="s">
        <v>65</v>
      </c>
      <c r="F150" s="1">
        <v>1</v>
      </c>
      <c r="G150" s="1" t="s">
        <v>98</v>
      </c>
      <c r="H150" s="1">
        <v>5.6608000000000001</v>
      </c>
      <c r="I150" s="4">
        <v>1630.3104000000001</v>
      </c>
      <c r="J150" s="2">
        <f t="shared" si="2"/>
        <v>0</v>
      </c>
      <c r="K150" s="5">
        <f t="shared" si="3"/>
        <v>0</v>
      </c>
      <c r="L150" s="5"/>
      <c r="M150" s="1">
        <v>0</v>
      </c>
      <c r="N150" s="1">
        <v>0</v>
      </c>
      <c r="O150" s="8"/>
      <c r="P150" s="1">
        <v>0</v>
      </c>
      <c r="Q150" s="1">
        <v>0</v>
      </c>
      <c r="R150" s="7">
        <f t="shared" si="4"/>
        <v>0</v>
      </c>
      <c r="S150" s="7">
        <f t="shared" si="5"/>
        <v>0</v>
      </c>
      <c r="T150" s="8"/>
      <c r="U150" s="1">
        <v>0</v>
      </c>
      <c r="V150" s="1">
        <v>0</v>
      </c>
      <c r="W150" s="8"/>
      <c r="X150" s="1">
        <v>0</v>
      </c>
      <c r="Y150" s="20">
        <v>0</v>
      </c>
      <c r="Z150" s="3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x14ac:dyDescent="0.2">
      <c r="A151" s="1">
        <v>467</v>
      </c>
      <c r="B151" s="1" t="s">
        <v>141</v>
      </c>
      <c r="C151" s="1">
        <v>12</v>
      </c>
      <c r="D151" s="1">
        <v>162</v>
      </c>
      <c r="E151" s="1" t="s">
        <v>65</v>
      </c>
      <c r="F151" s="1">
        <v>28</v>
      </c>
      <c r="G151" s="1" t="s">
        <v>133</v>
      </c>
      <c r="H151" s="1">
        <v>64.226299999999995</v>
      </c>
      <c r="I151" s="4">
        <v>770.71559999999999</v>
      </c>
      <c r="J151" s="2">
        <f t="shared" si="2"/>
        <v>0</v>
      </c>
      <c r="K151" s="5">
        <f t="shared" si="3"/>
        <v>0</v>
      </c>
      <c r="L151" s="5"/>
      <c r="M151" s="1">
        <v>0</v>
      </c>
      <c r="N151" s="1">
        <v>0</v>
      </c>
      <c r="O151" s="8"/>
      <c r="P151" s="1">
        <v>0</v>
      </c>
      <c r="Q151" s="1">
        <v>0</v>
      </c>
      <c r="R151" s="7">
        <f t="shared" si="4"/>
        <v>0</v>
      </c>
      <c r="S151" s="7">
        <f t="shared" si="5"/>
        <v>0</v>
      </c>
      <c r="T151" s="8"/>
      <c r="U151" s="1">
        <v>0</v>
      </c>
      <c r="V151" s="1">
        <v>0</v>
      </c>
      <c r="W151" s="8"/>
      <c r="X151" s="1">
        <v>0</v>
      </c>
      <c r="Y151" s="20">
        <v>0</v>
      </c>
      <c r="Z151" s="3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 x14ac:dyDescent="0.2">
      <c r="A152" s="1">
        <v>487</v>
      </c>
      <c r="B152" s="1" t="s">
        <v>229</v>
      </c>
      <c r="C152" s="1">
        <v>1</v>
      </c>
      <c r="D152" s="1">
        <v>162</v>
      </c>
      <c r="E152" s="1" t="s">
        <v>65</v>
      </c>
      <c r="F152" s="1">
        <v>1</v>
      </c>
      <c r="G152" s="1" t="s">
        <v>98</v>
      </c>
      <c r="H152" s="1">
        <v>20.148</v>
      </c>
      <c r="I152" s="4">
        <v>20.148</v>
      </c>
      <c r="J152" s="2">
        <f t="shared" si="2"/>
        <v>0</v>
      </c>
      <c r="K152" s="5">
        <f t="shared" si="3"/>
        <v>0</v>
      </c>
      <c r="L152" s="5"/>
      <c r="M152" s="1">
        <v>0</v>
      </c>
      <c r="N152" s="1">
        <v>0</v>
      </c>
      <c r="O152" s="8"/>
      <c r="P152" s="1">
        <v>0</v>
      </c>
      <c r="Q152" s="1">
        <v>0</v>
      </c>
      <c r="R152" s="7">
        <f t="shared" si="4"/>
        <v>0</v>
      </c>
      <c r="S152" s="7">
        <f t="shared" si="5"/>
        <v>0</v>
      </c>
      <c r="T152" s="8"/>
      <c r="U152" s="1">
        <v>0</v>
      </c>
      <c r="V152" s="1">
        <v>0</v>
      </c>
      <c r="W152" s="8"/>
      <c r="X152" s="1">
        <v>0</v>
      </c>
      <c r="Y152" s="20">
        <v>0</v>
      </c>
      <c r="Z152" s="3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 x14ac:dyDescent="0.2">
      <c r="A153" s="1">
        <v>489</v>
      </c>
      <c r="B153" s="1" t="s">
        <v>234</v>
      </c>
      <c r="C153" s="1">
        <v>1</v>
      </c>
      <c r="D153" s="1">
        <v>162</v>
      </c>
      <c r="E153" s="1" t="s">
        <v>65</v>
      </c>
      <c r="F153" s="1">
        <v>1</v>
      </c>
      <c r="G153" s="1" t="s">
        <v>98</v>
      </c>
      <c r="H153" s="1">
        <v>20.148</v>
      </c>
      <c r="I153" s="4">
        <v>20.148</v>
      </c>
      <c r="J153" s="2">
        <f t="shared" si="2"/>
        <v>0</v>
      </c>
      <c r="K153" s="5">
        <f t="shared" si="3"/>
        <v>0</v>
      </c>
      <c r="L153" s="5"/>
      <c r="M153" s="1">
        <v>0</v>
      </c>
      <c r="N153" s="1">
        <v>0</v>
      </c>
      <c r="O153" s="8"/>
      <c r="P153" s="1">
        <v>0</v>
      </c>
      <c r="Q153" s="1">
        <v>0</v>
      </c>
      <c r="R153" s="7">
        <f t="shared" si="4"/>
        <v>0</v>
      </c>
      <c r="S153" s="7">
        <f t="shared" si="5"/>
        <v>0</v>
      </c>
      <c r="T153" s="8"/>
      <c r="U153" s="1">
        <v>0</v>
      </c>
      <c r="V153" s="1">
        <v>0</v>
      </c>
      <c r="W153" s="8"/>
      <c r="X153" s="1">
        <v>0</v>
      </c>
      <c r="Y153" s="20">
        <v>0</v>
      </c>
      <c r="Z153" s="3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 x14ac:dyDescent="0.2">
      <c r="A154" s="1">
        <v>507</v>
      </c>
      <c r="B154" s="1" t="s">
        <v>100</v>
      </c>
      <c r="C154" s="1">
        <v>32</v>
      </c>
      <c r="D154" s="1">
        <v>162</v>
      </c>
      <c r="E154" s="1" t="s">
        <v>65</v>
      </c>
      <c r="F154" s="1">
        <v>1</v>
      </c>
      <c r="G154" s="1" t="s">
        <v>98</v>
      </c>
      <c r="H154" s="1">
        <v>101.25</v>
      </c>
      <c r="I154" s="4">
        <v>3240</v>
      </c>
      <c r="J154" s="2">
        <f t="shared" si="2"/>
        <v>0</v>
      </c>
      <c r="K154" s="5">
        <f t="shared" si="3"/>
        <v>0</v>
      </c>
      <c r="L154" s="5"/>
      <c r="M154" s="1">
        <v>0</v>
      </c>
      <c r="N154" s="1">
        <v>0</v>
      </c>
      <c r="O154" s="8"/>
      <c r="P154" s="1">
        <v>0</v>
      </c>
      <c r="Q154" s="1">
        <v>0</v>
      </c>
      <c r="R154" s="7">
        <f t="shared" si="4"/>
        <v>0</v>
      </c>
      <c r="S154" s="7">
        <f t="shared" si="5"/>
        <v>0</v>
      </c>
      <c r="T154" s="8"/>
      <c r="U154" s="1">
        <v>0</v>
      </c>
      <c r="V154" s="1">
        <v>0</v>
      </c>
      <c r="W154" s="8"/>
      <c r="X154" s="1">
        <v>0</v>
      </c>
      <c r="Y154" s="20">
        <v>0</v>
      </c>
      <c r="Z154" s="3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 x14ac:dyDescent="0.2">
      <c r="A155" s="1">
        <v>6005</v>
      </c>
      <c r="B155" s="1" t="s">
        <v>251</v>
      </c>
      <c r="C155" s="1">
        <v>16</v>
      </c>
      <c r="D155" s="1">
        <v>162</v>
      </c>
      <c r="E155" s="1" t="s">
        <v>65</v>
      </c>
      <c r="F155" s="1">
        <v>999</v>
      </c>
      <c r="G155" s="1" t="s">
        <v>68</v>
      </c>
      <c r="H155" s="1">
        <v>18.646899999999999</v>
      </c>
      <c r="I155" s="4">
        <v>298.35039999999998</v>
      </c>
      <c r="J155" s="2">
        <f t="shared" si="2"/>
        <v>0</v>
      </c>
      <c r="K155" s="5">
        <f t="shared" si="3"/>
        <v>0</v>
      </c>
      <c r="L155" s="5"/>
      <c r="M155" s="1">
        <v>0</v>
      </c>
      <c r="N155" s="1">
        <v>0</v>
      </c>
      <c r="O155" s="8"/>
      <c r="P155" s="1">
        <v>0</v>
      </c>
      <c r="Q155" s="1">
        <v>0</v>
      </c>
      <c r="R155" s="7">
        <f t="shared" si="4"/>
        <v>0</v>
      </c>
      <c r="S155" s="7">
        <f t="shared" si="5"/>
        <v>0</v>
      </c>
      <c r="T155" s="8"/>
      <c r="U155" s="1">
        <v>0</v>
      </c>
      <c r="V155" s="1">
        <v>0</v>
      </c>
      <c r="W155" s="8"/>
      <c r="X155" s="1">
        <v>0</v>
      </c>
      <c r="Y155" s="20">
        <v>0</v>
      </c>
      <c r="Z155" s="3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 x14ac:dyDescent="0.2">
      <c r="A156" s="1">
        <v>6006</v>
      </c>
      <c r="B156" s="1" t="s">
        <v>132</v>
      </c>
      <c r="C156" s="1">
        <v>12</v>
      </c>
      <c r="D156" s="1">
        <v>162</v>
      </c>
      <c r="E156" s="1" t="s">
        <v>65</v>
      </c>
      <c r="F156" s="1">
        <v>28</v>
      </c>
      <c r="G156" s="1" t="s">
        <v>133</v>
      </c>
      <c r="H156" s="1">
        <v>31.5059</v>
      </c>
      <c r="I156" s="4">
        <v>378.07080000000002</v>
      </c>
      <c r="J156" s="2">
        <f t="shared" si="2"/>
        <v>0</v>
      </c>
      <c r="K156" s="5">
        <f t="shared" si="3"/>
        <v>0</v>
      </c>
      <c r="L156" s="5"/>
      <c r="M156" s="1">
        <v>0</v>
      </c>
      <c r="N156" s="1">
        <v>0</v>
      </c>
      <c r="O156" s="8"/>
      <c r="P156" s="1">
        <v>0</v>
      </c>
      <c r="Q156" s="1">
        <v>0</v>
      </c>
      <c r="R156" s="7">
        <f t="shared" si="4"/>
        <v>0</v>
      </c>
      <c r="S156" s="7">
        <f t="shared" si="5"/>
        <v>0</v>
      </c>
      <c r="T156" s="8"/>
      <c r="U156" s="1">
        <v>0</v>
      </c>
      <c r="V156" s="1">
        <v>0</v>
      </c>
      <c r="W156" s="8"/>
      <c r="X156" s="1">
        <v>0</v>
      </c>
      <c r="Y156" s="20">
        <v>0</v>
      </c>
      <c r="Z156" s="3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 x14ac:dyDescent="0.2">
      <c r="A157" s="1">
        <v>6007</v>
      </c>
      <c r="B157" s="1" t="s">
        <v>135</v>
      </c>
      <c r="C157" s="1">
        <v>8</v>
      </c>
      <c r="D157" s="1">
        <v>162</v>
      </c>
      <c r="E157" s="1" t="s">
        <v>65</v>
      </c>
      <c r="F157" s="1">
        <v>28</v>
      </c>
      <c r="G157" s="1" t="s">
        <v>133</v>
      </c>
      <c r="H157" s="1">
        <v>52.537999999999997</v>
      </c>
      <c r="I157" s="4">
        <v>420.30399999999997</v>
      </c>
      <c r="J157" s="2">
        <f t="shared" si="2"/>
        <v>0</v>
      </c>
      <c r="K157" s="5">
        <f t="shared" si="3"/>
        <v>0</v>
      </c>
      <c r="L157" s="5"/>
      <c r="M157" s="1">
        <v>0</v>
      </c>
      <c r="N157" s="1">
        <v>0</v>
      </c>
      <c r="O157" s="8"/>
      <c r="P157" s="1">
        <v>0</v>
      </c>
      <c r="Q157" s="1">
        <v>0</v>
      </c>
      <c r="R157" s="7">
        <f t="shared" si="4"/>
        <v>0</v>
      </c>
      <c r="S157" s="7">
        <f t="shared" si="5"/>
        <v>0</v>
      </c>
      <c r="T157" s="8"/>
      <c r="U157" s="1">
        <v>0</v>
      </c>
      <c r="V157" s="1">
        <v>0</v>
      </c>
      <c r="W157" s="8"/>
      <c r="X157" s="1">
        <v>0</v>
      </c>
      <c r="Y157" s="20">
        <v>0</v>
      </c>
      <c r="Z157" s="3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 x14ac:dyDescent="0.2">
      <c r="A158" s="1">
        <v>6023</v>
      </c>
      <c r="B158" s="1" t="s">
        <v>208</v>
      </c>
      <c r="C158" s="1">
        <v>12</v>
      </c>
      <c r="D158" s="1">
        <v>162</v>
      </c>
      <c r="E158" s="1" t="s">
        <v>65</v>
      </c>
      <c r="F158" s="1">
        <v>123</v>
      </c>
      <c r="G158" s="1" t="s">
        <v>138</v>
      </c>
      <c r="H158" s="1">
        <v>55.164999999999999</v>
      </c>
      <c r="I158" s="4">
        <v>661.98</v>
      </c>
      <c r="J158" s="2">
        <f t="shared" si="2"/>
        <v>0</v>
      </c>
      <c r="K158" s="5">
        <f t="shared" si="3"/>
        <v>0</v>
      </c>
      <c r="L158" s="5"/>
      <c r="M158" s="1">
        <v>0</v>
      </c>
      <c r="N158" s="1">
        <v>0</v>
      </c>
      <c r="O158" s="8"/>
      <c r="P158" s="1">
        <v>0</v>
      </c>
      <c r="Q158" s="1">
        <v>0</v>
      </c>
      <c r="R158" s="7">
        <f t="shared" si="4"/>
        <v>0</v>
      </c>
      <c r="S158" s="7">
        <f t="shared" si="5"/>
        <v>0</v>
      </c>
      <c r="T158" s="8"/>
      <c r="U158" s="1">
        <v>0</v>
      </c>
      <c r="V158" s="1">
        <v>0</v>
      </c>
      <c r="W158" s="8"/>
      <c r="X158" s="1">
        <v>0</v>
      </c>
      <c r="Y158" s="20">
        <v>0</v>
      </c>
      <c r="Z158" s="3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 x14ac:dyDescent="0.2">
      <c r="A159" s="1">
        <v>6024</v>
      </c>
      <c r="B159" s="1" t="s">
        <v>253</v>
      </c>
      <c r="C159" s="1">
        <v>12</v>
      </c>
      <c r="D159" s="1">
        <v>162</v>
      </c>
      <c r="E159" s="1" t="s">
        <v>65</v>
      </c>
      <c r="F159" s="1">
        <v>999</v>
      </c>
      <c r="G159" s="1" t="s">
        <v>68</v>
      </c>
      <c r="H159" s="1">
        <v>22.547999999999998</v>
      </c>
      <c r="I159" s="4">
        <v>270.57600000000002</v>
      </c>
      <c r="J159" s="2">
        <f t="shared" si="2"/>
        <v>0</v>
      </c>
      <c r="K159" s="5">
        <f t="shared" si="3"/>
        <v>0</v>
      </c>
      <c r="L159" s="5"/>
      <c r="M159" s="1">
        <v>0</v>
      </c>
      <c r="N159" s="1">
        <v>0</v>
      </c>
      <c r="O159" s="8"/>
      <c r="P159" s="1">
        <v>0</v>
      </c>
      <c r="Q159" s="1">
        <v>0</v>
      </c>
      <c r="R159" s="7">
        <f t="shared" si="4"/>
        <v>0</v>
      </c>
      <c r="S159" s="7">
        <f t="shared" si="5"/>
        <v>0</v>
      </c>
      <c r="T159" s="8"/>
      <c r="U159" s="1">
        <v>0</v>
      </c>
      <c r="V159" s="1">
        <v>0</v>
      </c>
      <c r="W159" s="8"/>
      <c r="X159" s="1">
        <v>0</v>
      </c>
      <c r="Y159" s="20">
        <v>0</v>
      </c>
      <c r="Z159" s="3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 x14ac:dyDescent="0.2">
      <c r="A160" s="1">
        <v>6025</v>
      </c>
      <c r="B160" s="1" t="s">
        <v>254</v>
      </c>
      <c r="C160" s="1">
        <v>144</v>
      </c>
      <c r="D160" s="1">
        <v>162</v>
      </c>
      <c r="E160" s="1" t="s">
        <v>65</v>
      </c>
      <c r="F160" s="1">
        <v>999</v>
      </c>
      <c r="G160" s="1" t="s">
        <v>68</v>
      </c>
      <c r="H160" s="1">
        <v>6.5738000000000003</v>
      </c>
      <c r="I160" s="4">
        <v>946.62720000000002</v>
      </c>
      <c r="J160" s="2">
        <f t="shared" si="2"/>
        <v>0</v>
      </c>
      <c r="K160" s="5">
        <f t="shared" si="3"/>
        <v>0</v>
      </c>
      <c r="L160" s="5"/>
      <c r="M160" s="1">
        <v>0</v>
      </c>
      <c r="N160" s="1">
        <v>0</v>
      </c>
      <c r="O160" s="8"/>
      <c r="P160" s="1">
        <v>0</v>
      </c>
      <c r="Q160" s="1">
        <v>0</v>
      </c>
      <c r="R160" s="7">
        <f t="shared" si="4"/>
        <v>0</v>
      </c>
      <c r="S160" s="7">
        <f t="shared" si="5"/>
        <v>0</v>
      </c>
      <c r="T160" s="8"/>
      <c r="U160" s="1">
        <v>0</v>
      </c>
      <c r="V160" s="1">
        <v>0</v>
      </c>
      <c r="W160" s="8"/>
      <c r="X160" s="1">
        <v>0</v>
      </c>
      <c r="Y160" s="3">
        <v>0</v>
      </c>
      <c r="Z160" s="3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 x14ac:dyDescent="0.2">
      <c r="A161" s="1">
        <v>6028</v>
      </c>
      <c r="B161" s="1">
        <v>6028</v>
      </c>
      <c r="C161" s="1">
        <v>20</v>
      </c>
      <c r="D161" s="1">
        <v>162</v>
      </c>
      <c r="E161" s="1" t="s">
        <v>65</v>
      </c>
      <c r="F161" s="1">
        <v>999</v>
      </c>
      <c r="G161" s="1" t="s">
        <v>68</v>
      </c>
      <c r="H161" s="1">
        <v>28.557200000000002</v>
      </c>
      <c r="I161" s="4">
        <v>571.14400000000001</v>
      </c>
      <c r="J161" s="2">
        <f t="shared" si="2"/>
        <v>0</v>
      </c>
      <c r="K161" s="5">
        <f t="shared" si="3"/>
        <v>0</v>
      </c>
      <c r="L161" s="5"/>
      <c r="M161" s="1">
        <v>0</v>
      </c>
      <c r="N161" s="1">
        <v>0</v>
      </c>
      <c r="O161" s="8"/>
      <c r="P161" s="1">
        <v>0</v>
      </c>
      <c r="Q161" s="1">
        <v>0</v>
      </c>
      <c r="R161" s="7">
        <f t="shared" si="4"/>
        <v>0</v>
      </c>
      <c r="S161" s="7">
        <f t="shared" si="5"/>
        <v>0</v>
      </c>
      <c r="T161" s="8"/>
      <c r="U161" s="1">
        <v>0</v>
      </c>
      <c r="V161" s="1">
        <v>0</v>
      </c>
      <c r="W161" s="8"/>
      <c r="X161" s="1">
        <v>0</v>
      </c>
      <c r="Y161" s="3">
        <v>0</v>
      </c>
      <c r="Z161" s="3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x14ac:dyDescent="0.2">
      <c r="A162" s="1">
        <v>6037</v>
      </c>
      <c r="B162" s="1" t="s">
        <v>256</v>
      </c>
      <c r="C162" s="1">
        <v>12</v>
      </c>
      <c r="D162" s="1">
        <v>162</v>
      </c>
      <c r="E162" s="1" t="s">
        <v>65</v>
      </c>
      <c r="F162" s="1">
        <v>558</v>
      </c>
      <c r="G162" s="1" t="s">
        <v>74</v>
      </c>
      <c r="H162" s="1">
        <v>40.905000000000001</v>
      </c>
      <c r="I162" s="4">
        <v>490.86</v>
      </c>
      <c r="J162" s="2">
        <f t="shared" si="2"/>
        <v>0</v>
      </c>
      <c r="K162" s="5">
        <f t="shared" si="3"/>
        <v>0</v>
      </c>
      <c r="L162" s="5"/>
      <c r="M162" s="1">
        <v>0</v>
      </c>
      <c r="N162" s="1">
        <v>0</v>
      </c>
      <c r="O162" s="8"/>
      <c r="P162" s="1">
        <v>0</v>
      </c>
      <c r="Q162" s="1">
        <v>0</v>
      </c>
      <c r="R162" s="7">
        <f t="shared" si="4"/>
        <v>0</v>
      </c>
      <c r="S162" s="7">
        <f t="shared" si="5"/>
        <v>0</v>
      </c>
      <c r="T162" s="8"/>
      <c r="U162" s="1">
        <v>0</v>
      </c>
      <c r="V162" s="1">
        <v>0</v>
      </c>
      <c r="W162" s="8"/>
      <c r="X162" s="1">
        <v>0</v>
      </c>
      <c r="Y162" s="3">
        <v>0</v>
      </c>
      <c r="Z162" s="3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 x14ac:dyDescent="0.2">
      <c r="A163" s="1">
        <v>6039</v>
      </c>
      <c r="B163" s="1" t="s">
        <v>257</v>
      </c>
      <c r="C163" s="1">
        <v>12</v>
      </c>
      <c r="D163" s="1">
        <v>162</v>
      </c>
      <c r="E163" s="1" t="s">
        <v>65</v>
      </c>
      <c r="F163" s="1">
        <v>558</v>
      </c>
      <c r="G163" s="1" t="s">
        <v>74</v>
      </c>
      <c r="H163" s="1">
        <v>40.905000000000001</v>
      </c>
      <c r="I163" s="4">
        <v>490.86</v>
      </c>
      <c r="J163" s="2">
        <f t="shared" si="2"/>
        <v>0</v>
      </c>
      <c r="K163" s="5">
        <f t="shared" si="3"/>
        <v>0</v>
      </c>
      <c r="L163" s="5"/>
      <c r="M163" s="1">
        <v>0</v>
      </c>
      <c r="N163" s="1">
        <v>0</v>
      </c>
      <c r="O163" s="8"/>
      <c r="P163" s="1">
        <v>0</v>
      </c>
      <c r="Q163" s="1">
        <v>0</v>
      </c>
      <c r="R163" s="7">
        <f t="shared" si="4"/>
        <v>0</v>
      </c>
      <c r="S163" s="7">
        <f t="shared" si="5"/>
        <v>0</v>
      </c>
      <c r="T163" s="8"/>
      <c r="U163" s="1">
        <v>0</v>
      </c>
      <c r="V163" s="1">
        <v>0</v>
      </c>
      <c r="W163" s="8"/>
      <c r="X163" s="1">
        <v>0</v>
      </c>
      <c r="Y163" s="3">
        <v>0</v>
      </c>
      <c r="Z163" s="3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x14ac:dyDescent="0.2">
      <c r="A164" s="1">
        <v>6046</v>
      </c>
      <c r="B164" s="1" t="s">
        <v>78</v>
      </c>
      <c r="C164" s="1">
        <v>24</v>
      </c>
      <c r="D164" s="1">
        <v>162</v>
      </c>
      <c r="E164" s="1" t="s">
        <v>65</v>
      </c>
      <c r="F164" s="1">
        <v>999</v>
      </c>
      <c r="G164" s="1" t="s">
        <v>68</v>
      </c>
      <c r="H164" s="1">
        <v>15.280799999999999</v>
      </c>
      <c r="I164" s="4">
        <v>366.73919999999998</v>
      </c>
      <c r="J164" s="2">
        <f t="shared" si="2"/>
        <v>0</v>
      </c>
      <c r="K164" s="5">
        <f t="shared" si="3"/>
        <v>0</v>
      </c>
      <c r="L164" s="5"/>
      <c r="M164" s="1">
        <v>0</v>
      </c>
      <c r="N164" s="1">
        <v>0</v>
      </c>
      <c r="O164" s="8"/>
      <c r="P164" s="1">
        <v>0</v>
      </c>
      <c r="Q164" s="1">
        <v>0</v>
      </c>
      <c r="R164" s="7">
        <f t="shared" si="4"/>
        <v>0</v>
      </c>
      <c r="S164" s="7">
        <f t="shared" si="5"/>
        <v>0</v>
      </c>
      <c r="T164" s="8"/>
      <c r="U164" s="1">
        <v>0</v>
      </c>
      <c r="V164" s="1">
        <v>0</v>
      </c>
      <c r="W164" s="8"/>
      <c r="X164" s="1">
        <v>0</v>
      </c>
      <c r="Y164" s="3">
        <v>0</v>
      </c>
      <c r="Z164" s="3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 x14ac:dyDescent="0.2">
      <c r="A165" s="1">
        <v>6048</v>
      </c>
      <c r="B165" s="1" t="s">
        <v>258</v>
      </c>
      <c r="C165" s="1">
        <v>6</v>
      </c>
      <c r="D165" s="1">
        <v>162</v>
      </c>
      <c r="E165" s="1" t="s">
        <v>65</v>
      </c>
      <c r="F165" s="1">
        <v>999</v>
      </c>
      <c r="G165" s="1" t="s">
        <v>68</v>
      </c>
      <c r="H165" s="1">
        <v>104.77200000000001</v>
      </c>
      <c r="I165" s="4">
        <v>628.63199999999995</v>
      </c>
      <c r="J165" s="2">
        <f t="shared" si="2"/>
        <v>0</v>
      </c>
      <c r="K165" s="5">
        <f t="shared" si="3"/>
        <v>0</v>
      </c>
      <c r="L165" s="5"/>
      <c r="M165" s="1">
        <v>0</v>
      </c>
      <c r="N165" s="1">
        <v>0</v>
      </c>
      <c r="O165" s="8"/>
      <c r="P165" s="1">
        <v>0</v>
      </c>
      <c r="Q165" s="1">
        <v>0</v>
      </c>
      <c r="R165" s="7">
        <f t="shared" si="4"/>
        <v>0</v>
      </c>
      <c r="S165" s="7">
        <f t="shared" si="5"/>
        <v>0</v>
      </c>
      <c r="T165" s="8"/>
      <c r="U165" s="1">
        <v>0</v>
      </c>
      <c r="V165" s="1">
        <v>0</v>
      </c>
      <c r="W165" s="8"/>
      <c r="X165" s="1">
        <v>0</v>
      </c>
      <c r="Y165" s="3">
        <v>0</v>
      </c>
      <c r="Z165" s="3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x14ac:dyDescent="0.2">
      <c r="A166" s="1">
        <v>6049</v>
      </c>
      <c r="B166" s="1" t="s">
        <v>83</v>
      </c>
      <c r="C166" s="1">
        <v>18</v>
      </c>
      <c r="D166" s="1">
        <v>162</v>
      </c>
      <c r="E166" s="1" t="s">
        <v>65</v>
      </c>
      <c r="F166" s="1">
        <v>999</v>
      </c>
      <c r="G166" s="1" t="s">
        <v>68</v>
      </c>
      <c r="H166" s="1">
        <v>7.508</v>
      </c>
      <c r="I166" s="4">
        <v>135.14400000000001</v>
      </c>
      <c r="J166" s="2">
        <f t="shared" si="2"/>
        <v>0</v>
      </c>
      <c r="K166" s="5">
        <f t="shared" si="3"/>
        <v>0</v>
      </c>
      <c r="L166" s="5"/>
      <c r="M166" s="1">
        <v>0</v>
      </c>
      <c r="N166" s="1">
        <v>0</v>
      </c>
      <c r="O166" s="8"/>
      <c r="P166" s="1">
        <v>0</v>
      </c>
      <c r="Q166" s="1">
        <v>0</v>
      </c>
      <c r="R166" s="7">
        <f t="shared" si="4"/>
        <v>0</v>
      </c>
      <c r="S166" s="7">
        <f t="shared" si="5"/>
        <v>0</v>
      </c>
      <c r="T166" s="8"/>
      <c r="U166" s="1">
        <v>0</v>
      </c>
      <c r="V166" s="1">
        <v>0</v>
      </c>
      <c r="W166" s="8"/>
      <c r="X166" s="1">
        <v>0</v>
      </c>
      <c r="Y166" s="3">
        <v>0</v>
      </c>
      <c r="Z166" s="3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x14ac:dyDescent="0.2">
      <c r="A167" s="1">
        <v>6050</v>
      </c>
      <c r="B167" s="1" t="s">
        <v>259</v>
      </c>
      <c r="C167" s="1">
        <v>12</v>
      </c>
      <c r="D167" s="1">
        <v>162</v>
      </c>
      <c r="E167" s="1" t="s">
        <v>65</v>
      </c>
      <c r="F167" s="1">
        <v>123</v>
      </c>
      <c r="G167" s="1" t="s">
        <v>138</v>
      </c>
      <c r="H167" s="1">
        <v>43.395200000000003</v>
      </c>
      <c r="I167" s="4">
        <v>520.74239999999998</v>
      </c>
      <c r="J167" s="2">
        <f t="shared" si="2"/>
        <v>0</v>
      </c>
      <c r="K167" s="5">
        <f t="shared" si="3"/>
        <v>0</v>
      </c>
      <c r="L167" s="5"/>
      <c r="M167" s="1">
        <v>0</v>
      </c>
      <c r="N167" s="1">
        <v>0</v>
      </c>
      <c r="O167" s="8"/>
      <c r="P167" s="1">
        <v>0</v>
      </c>
      <c r="Q167" s="1">
        <v>0</v>
      </c>
      <c r="R167" s="7">
        <f t="shared" si="4"/>
        <v>0</v>
      </c>
      <c r="S167" s="7">
        <f t="shared" si="5"/>
        <v>0</v>
      </c>
      <c r="T167" s="8"/>
      <c r="U167" s="1">
        <v>0</v>
      </c>
      <c r="V167" s="1">
        <v>0</v>
      </c>
      <c r="W167" s="8"/>
      <c r="X167" s="1">
        <v>0</v>
      </c>
      <c r="Y167" s="3">
        <v>0</v>
      </c>
      <c r="Z167" s="3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 x14ac:dyDescent="0.2">
      <c r="A168" s="1">
        <v>6051</v>
      </c>
      <c r="B168" s="1" t="s">
        <v>83</v>
      </c>
      <c r="C168" s="1">
        <v>12</v>
      </c>
      <c r="D168" s="1">
        <v>162</v>
      </c>
      <c r="E168" s="1" t="s">
        <v>65</v>
      </c>
      <c r="F168" s="1">
        <v>999</v>
      </c>
      <c r="G168" s="1" t="s">
        <v>68</v>
      </c>
      <c r="H168" s="1">
        <v>37.840000000000003</v>
      </c>
      <c r="I168" s="4">
        <v>454.08</v>
      </c>
      <c r="J168" s="2">
        <f t="shared" si="2"/>
        <v>0</v>
      </c>
      <c r="K168" s="5">
        <f t="shared" si="3"/>
        <v>0</v>
      </c>
      <c r="L168" s="5"/>
      <c r="M168" s="1">
        <v>0</v>
      </c>
      <c r="N168" s="1">
        <v>0</v>
      </c>
      <c r="O168" s="8"/>
      <c r="P168" s="1">
        <v>0</v>
      </c>
      <c r="Q168" s="1">
        <v>0</v>
      </c>
      <c r="R168" s="7">
        <f t="shared" si="4"/>
        <v>0</v>
      </c>
      <c r="S168" s="7">
        <f t="shared" si="5"/>
        <v>0</v>
      </c>
      <c r="T168" s="8"/>
      <c r="U168" s="1">
        <v>0</v>
      </c>
      <c r="V168" s="1">
        <v>0</v>
      </c>
      <c r="W168" s="8"/>
      <c r="X168" s="1">
        <v>0</v>
      </c>
      <c r="Y168" s="3">
        <v>0</v>
      </c>
      <c r="Z168" s="3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 x14ac:dyDescent="0.2">
      <c r="A169" s="1">
        <v>6052</v>
      </c>
      <c r="B169" s="1" t="s">
        <v>83</v>
      </c>
      <c r="C169" s="1">
        <v>6</v>
      </c>
      <c r="D169" s="1">
        <v>162</v>
      </c>
      <c r="E169" s="1" t="s">
        <v>65</v>
      </c>
      <c r="F169" s="1">
        <v>999</v>
      </c>
      <c r="G169" s="1" t="s">
        <v>68</v>
      </c>
      <c r="H169" s="1">
        <v>15.872999999999999</v>
      </c>
      <c r="I169" s="4">
        <v>95.238</v>
      </c>
      <c r="J169" s="2">
        <f t="shared" si="2"/>
        <v>0</v>
      </c>
      <c r="K169" s="5">
        <f t="shared" si="3"/>
        <v>0</v>
      </c>
      <c r="L169" s="5"/>
      <c r="M169" s="1">
        <v>0</v>
      </c>
      <c r="N169" s="1">
        <v>0</v>
      </c>
      <c r="O169" s="8"/>
      <c r="P169" s="1">
        <v>0</v>
      </c>
      <c r="Q169" s="1">
        <v>0</v>
      </c>
      <c r="R169" s="7">
        <f t="shared" si="4"/>
        <v>0</v>
      </c>
      <c r="S169" s="7">
        <f t="shared" si="5"/>
        <v>0</v>
      </c>
      <c r="T169" s="8">
        <f t="shared" ref="T169:T192" si="9">P169-Q169</f>
        <v>0</v>
      </c>
      <c r="U169" s="1">
        <v>0</v>
      </c>
      <c r="V169" s="1">
        <v>0</v>
      </c>
      <c r="W169" s="8"/>
      <c r="X169" s="1">
        <v>0</v>
      </c>
      <c r="Y169" s="3">
        <v>0</v>
      </c>
      <c r="Z169" s="3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 x14ac:dyDescent="0.2">
      <c r="A170" s="1">
        <v>6053</v>
      </c>
      <c r="B170" s="1" t="s">
        <v>83</v>
      </c>
      <c r="C170" s="1">
        <v>5</v>
      </c>
      <c r="D170" s="1">
        <v>162</v>
      </c>
      <c r="E170" s="1" t="s">
        <v>65</v>
      </c>
      <c r="F170" s="1">
        <v>999</v>
      </c>
      <c r="G170" s="1" t="s">
        <v>68</v>
      </c>
      <c r="H170" s="1">
        <v>63.526899999999998</v>
      </c>
      <c r="I170" s="4">
        <v>317.6345</v>
      </c>
      <c r="J170" s="2">
        <f t="shared" si="2"/>
        <v>0</v>
      </c>
      <c r="K170" s="5">
        <f t="shared" si="3"/>
        <v>0</v>
      </c>
      <c r="L170" s="5"/>
      <c r="M170" s="1">
        <v>0</v>
      </c>
      <c r="N170" s="1">
        <v>0</v>
      </c>
      <c r="O170" s="8"/>
      <c r="P170" s="1">
        <v>0</v>
      </c>
      <c r="Q170" s="1">
        <v>0</v>
      </c>
      <c r="R170" s="7">
        <f t="shared" si="4"/>
        <v>0</v>
      </c>
      <c r="S170" s="7">
        <f t="shared" si="5"/>
        <v>0</v>
      </c>
      <c r="T170" s="8">
        <f t="shared" si="9"/>
        <v>0</v>
      </c>
      <c r="U170" s="1">
        <v>0</v>
      </c>
      <c r="V170" s="1">
        <v>0</v>
      </c>
      <c r="W170" s="8"/>
      <c r="X170" s="1">
        <v>0</v>
      </c>
      <c r="Y170" s="3">
        <v>0</v>
      </c>
      <c r="Z170" s="3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 x14ac:dyDescent="0.2">
      <c r="A171" s="1">
        <v>6054</v>
      </c>
      <c r="B171" s="1" t="s">
        <v>260</v>
      </c>
      <c r="C171" s="1">
        <v>4</v>
      </c>
      <c r="D171" s="1">
        <v>162</v>
      </c>
      <c r="E171" s="1" t="s">
        <v>65</v>
      </c>
      <c r="F171" s="1">
        <v>123</v>
      </c>
      <c r="G171" s="1" t="s">
        <v>138</v>
      </c>
      <c r="H171" s="1">
        <v>173.58090000000001</v>
      </c>
      <c r="I171" s="4">
        <v>694.32360000000006</v>
      </c>
      <c r="J171" s="2">
        <f t="shared" si="2"/>
        <v>0</v>
      </c>
      <c r="K171" s="5">
        <f t="shared" si="3"/>
        <v>0</v>
      </c>
      <c r="L171" s="5"/>
      <c r="M171" s="1">
        <v>0</v>
      </c>
      <c r="N171" s="1">
        <v>0</v>
      </c>
      <c r="O171" s="8"/>
      <c r="P171" s="1">
        <v>0</v>
      </c>
      <c r="Q171" s="1">
        <v>0</v>
      </c>
      <c r="R171" s="7">
        <f t="shared" si="4"/>
        <v>0</v>
      </c>
      <c r="S171" s="7">
        <f t="shared" si="5"/>
        <v>0</v>
      </c>
      <c r="T171" s="8">
        <f t="shared" si="9"/>
        <v>0</v>
      </c>
      <c r="U171" s="1">
        <v>0</v>
      </c>
      <c r="V171" s="1">
        <v>0</v>
      </c>
      <c r="W171" s="8"/>
      <c r="X171" s="1">
        <v>0</v>
      </c>
      <c r="Y171" s="3">
        <v>0</v>
      </c>
      <c r="Z171" s="3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 x14ac:dyDescent="0.2">
      <c r="A172" s="1">
        <v>6055</v>
      </c>
      <c r="B172" s="1" t="s">
        <v>83</v>
      </c>
      <c r="C172" s="1">
        <v>16</v>
      </c>
      <c r="D172" s="1">
        <v>162</v>
      </c>
      <c r="E172" s="1" t="s">
        <v>65</v>
      </c>
      <c r="F172" s="1">
        <v>999</v>
      </c>
      <c r="G172" s="1" t="s">
        <v>68</v>
      </c>
      <c r="H172" s="1">
        <v>18</v>
      </c>
      <c r="I172" s="4">
        <v>288</v>
      </c>
      <c r="J172" s="2">
        <f t="shared" si="2"/>
        <v>0</v>
      </c>
      <c r="K172" s="5">
        <f t="shared" si="3"/>
        <v>0</v>
      </c>
      <c r="L172" s="5"/>
      <c r="M172" s="1">
        <v>0</v>
      </c>
      <c r="N172" s="1">
        <v>0</v>
      </c>
      <c r="O172" s="8"/>
      <c r="P172" s="1">
        <v>0</v>
      </c>
      <c r="Q172" s="1">
        <v>0</v>
      </c>
      <c r="R172" s="7">
        <f t="shared" si="4"/>
        <v>0</v>
      </c>
      <c r="S172" s="7">
        <f t="shared" si="5"/>
        <v>0</v>
      </c>
      <c r="T172" s="8">
        <f t="shared" si="9"/>
        <v>0</v>
      </c>
      <c r="U172" s="1">
        <v>0</v>
      </c>
      <c r="V172" s="1">
        <v>0</v>
      </c>
      <c r="W172" s="8"/>
      <c r="X172" s="1">
        <v>0</v>
      </c>
      <c r="Y172" s="3">
        <v>0</v>
      </c>
      <c r="Z172" s="3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 x14ac:dyDescent="0.2">
      <c r="A173" s="1">
        <v>6056</v>
      </c>
      <c r="B173" s="1" t="s">
        <v>83</v>
      </c>
      <c r="C173" s="1">
        <v>12</v>
      </c>
      <c r="D173" s="1">
        <v>162</v>
      </c>
      <c r="E173" s="1" t="s">
        <v>65</v>
      </c>
      <c r="F173" s="1">
        <v>999</v>
      </c>
      <c r="G173" s="1" t="s">
        <v>68</v>
      </c>
      <c r="H173" s="1">
        <v>18.199000000000002</v>
      </c>
      <c r="I173" s="4">
        <v>218.38800000000001</v>
      </c>
      <c r="J173" s="2">
        <f t="shared" si="2"/>
        <v>0</v>
      </c>
      <c r="K173" s="5">
        <f t="shared" si="3"/>
        <v>0</v>
      </c>
      <c r="L173" s="5"/>
      <c r="M173" s="1">
        <v>0</v>
      </c>
      <c r="N173" s="1">
        <v>0</v>
      </c>
      <c r="O173" s="8"/>
      <c r="P173" s="1">
        <v>0</v>
      </c>
      <c r="Q173" s="1">
        <v>0</v>
      </c>
      <c r="R173" s="7">
        <f t="shared" si="4"/>
        <v>0</v>
      </c>
      <c r="S173" s="7">
        <f t="shared" si="5"/>
        <v>0</v>
      </c>
      <c r="T173" s="8">
        <f t="shared" si="9"/>
        <v>0</v>
      </c>
      <c r="U173" s="1">
        <v>0</v>
      </c>
      <c r="V173" s="1">
        <v>0</v>
      </c>
      <c r="W173" s="8"/>
      <c r="X173" s="1">
        <v>0</v>
      </c>
      <c r="Y173" s="3">
        <v>0</v>
      </c>
      <c r="Z173" s="3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 x14ac:dyDescent="0.2">
      <c r="A174" s="1">
        <v>6057</v>
      </c>
      <c r="B174" s="1" t="s">
        <v>261</v>
      </c>
      <c r="C174" s="1">
        <v>8</v>
      </c>
      <c r="D174" s="1">
        <v>162</v>
      </c>
      <c r="E174" s="1" t="s">
        <v>65</v>
      </c>
      <c r="F174" s="1">
        <v>123</v>
      </c>
      <c r="G174" s="1" t="s">
        <v>138</v>
      </c>
      <c r="H174" s="1">
        <v>83.48</v>
      </c>
      <c r="I174" s="4">
        <v>667.84</v>
      </c>
      <c r="J174" s="2">
        <f t="shared" si="2"/>
        <v>0</v>
      </c>
      <c r="K174" s="5">
        <f t="shared" si="3"/>
        <v>0</v>
      </c>
      <c r="L174" s="5"/>
      <c r="M174" s="1">
        <v>0</v>
      </c>
      <c r="N174" s="1">
        <v>0</v>
      </c>
      <c r="O174" s="8"/>
      <c r="P174" s="1">
        <v>0</v>
      </c>
      <c r="Q174" s="1">
        <v>0</v>
      </c>
      <c r="R174" s="7">
        <f t="shared" si="4"/>
        <v>0</v>
      </c>
      <c r="S174" s="7">
        <f t="shared" si="5"/>
        <v>0</v>
      </c>
      <c r="T174" s="8">
        <f t="shared" si="9"/>
        <v>0</v>
      </c>
      <c r="U174" s="1">
        <v>0</v>
      </c>
      <c r="V174" s="1">
        <v>0</v>
      </c>
      <c r="W174" s="8"/>
      <c r="X174" s="1">
        <v>0</v>
      </c>
      <c r="Y174" s="3">
        <v>0</v>
      </c>
      <c r="Z174" s="3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 x14ac:dyDescent="0.2">
      <c r="A175" s="1">
        <v>6058</v>
      </c>
      <c r="B175" s="1" t="s">
        <v>83</v>
      </c>
      <c r="C175" s="1">
        <v>6</v>
      </c>
      <c r="D175" s="1">
        <v>162</v>
      </c>
      <c r="E175" s="1" t="s">
        <v>65</v>
      </c>
      <c r="F175" s="1">
        <v>999</v>
      </c>
      <c r="G175" s="1" t="s">
        <v>68</v>
      </c>
      <c r="H175" s="1">
        <v>50.122999999999998</v>
      </c>
      <c r="I175" s="4">
        <v>300.738</v>
      </c>
      <c r="J175" s="2">
        <f t="shared" si="2"/>
        <v>0</v>
      </c>
      <c r="K175" s="5">
        <f t="shared" si="3"/>
        <v>0</v>
      </c>
      <c r="L175" s="5"/>
      <c r="M175" s="1">
        <v>0</v>
      </c>
      <c r="N175" s="1">
        <v>0</v>
      </c>
      <c r="O175" s="8"/>
      <c r="P175" s="1">
        <v>0</v>
      </c>
      <c r="Q175" s="1">
        <v>0</v>
      </c>
      <c r="R175" s="7">
        <f t="shared" si="4"/>
        <v>0</v>
      </c>
      <c r="S175" s="7">
        <f t="shared" si="5"/>
        <v>0</v>
      </c>
      <c r="T175" s="8">
        <f t="shared" si="9"/>
        <v>0</v>
      </c>
      <c r="U175" s="1">
        <v>0</v>
      </c>
      <c r="V175" s="1">
        <v>0</v>
      </c>
      <c r="W175" s="8"/>
      <c r="X175" s="1">
        <v>0</v>
      </c>
      <c r="Y175" s="3">
        <v>0</v>
      </c>
      <c r="Z175" s="3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 x14ac:dyDescent="0.2">
      <c r="A176" s="1">
        <v>6064</v>
      </c>
      <c r="B176" s="1" t="s">
        <v>83</v>
      </c>
      <c r="C176" s="1">
        <v>16</v>
      </c>
      <c r="D176" s="1">
        <v>162</v>
      </c>
      <c r="E176" s="1" t="s">
        <v>65</v>
      </c>
      <c r="F176" s="1">
        <v>999</v>
      </c>
      <c r="G176" s="1" t="s">
        <v>68</v>
      </c>
      <c r="H176" s="1">
        <v>34.7911</v>
      </c>
      <c r="I176" s="4">
        <v>556.6576</v>
      </c>
      <c r="J176" s="2">
        <f t="shared" si="2"/>
        <v>0</v>
      </c>
      <c r="K176" s="5">
        <f t="shared" si="3"/>
        <v>0</v>
      </c>
      <c r="L176" s="5"/>
      <c r="M176" s="1">
        <v>0</v>
      </c>
      <c r="N176" s="1">
        <v>0</v>
      </c>
      <c r="O176" s="8"/>
      <c r="P176" s="1">
        <v>0</v>
      </c>
      <c r="Q176" s="1">
        <v>0</v>
      </c>
      <c r="R176" s="7">
        <f t="shared" si="4"/>
        <v>0</v>
      </c>
      <c r="S176" s="7">
        <f t="shared" si="5"/>
        <v>0</v>
      </c>
      <c r="T176" s="8">
        <f t="shared" si="9"/>
        <v>0</v>
      </c>
      <c r="U176" s="1">
        <v>0</v>
      </c>
      <c r="V176" s="1">
        <v>0</v>
      </c>
      <c r="W176" s="8"/>
      <c r="X176" s="1">
        <v>0</v>
      </c>
      <c r="Y176" s="3">
        <v>0</v>
      </c>
      <c r="Z176" s="3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 x14ac:dyDescent="0.2">
      <c r="A177" s="1">
        <v>6073</v>
      </c>
      <c r="B177" s="1" t="s">
        <v>262</v>
      </c>
      <c r="C177" s="1">
        <v>12</v>
      </c>
      <c r="D177" s="1">
        <v>162</v>
      </c>
      <c r="E177" s="1" t="s">
        <v>65</v>
      </c>
      <c r="F177" s="1">
        <v>999</v>
      </c>
      <c r="G177" s="1" t="s">
        <v>68</v>
      </c>
      <c r="H177" s="1">
        <v>46.531599999999997</v>
      </c>
      <c r="I177" s="4">
        <v>558.37919999999997</v>
      </c>
      <c r="J177" s="2">
        <f t="shared" si="2"/>
        <v>0</v>
      </c>
      <c r="K177" s="5">
        <f t="shared" si="3"/>
        <v>0</v>
      </c>
      <c r="L177" s="5"/>
      <c r="M177" s="1">
        <v>0</v>
      </c>
      <c r="N177" s="1">
        <v>0</v>
      </c>
      <c r="O177" s="8"/>
      <c r="P177" s="1">
        <v>0</v>
      </c>
      <c r="Q177" s="1">
        <v>0</v>
      </c>
      <c r="R177" s="7">
        <f t="shared" si="4"/>
        <v>0</v>
      </c>
      <c r="S177" s="7">
        <f t="shared" si="5"/>
        <v>0</v>
      </c>
      <c r="T177" s="8">
        <f t="shared" si="9"/>
        <v>0</v>
      </c>
      <c r="U177" s="1">
        <v>0</v>
      </c>
      <c r="V177" s="1">
        <v>0</v>
      </c>
      <c r="W177" s="8"/>
      <c r="X177" s="1">
        <v>0</v>
      </c>
      <c r="Y177" s="3">
        <v>0</v>
      </c>
      <c r="Z177" s="3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 x14ac:dyDescent="0.2">
      <c r="A178" s="1">
        <v>6078</v>
      </c>
      <c r="B178" s="1" t="s">
        <v>263</v>
      </c>
      <c r="C178" s="1">
        <v>6</v>
      </c>
      <c r="D178" s="1">
        <v>162</v>
      </c>
      <c r="E178" s="1" t="s">
        <v>65</v>
      </c>
      <c r="F178" s="1">
        <v>999</v>
      </c>
      <c r="G178" s="1" t="s">
        <v>68</v>
      </c>
      <c r="H178" s="1">
        <v>78.313000000000002</v>
      </c>
      <c r="I178" s="4">
        <v>469.87799999999999</v>
      </c>
      <c r="J178" s="2">
        <f t="shared" si="2"/>
        <v>0</v>
      </c>
      <c r="K178" s="5">
        <f t="shared" si="3"/>
        <v>0</v>
      </c>
      <c r="L178" s="5"/>
      <c r="M178" s="1">
        <v>0</v>
      </c>
      <c r="N178" s="1">
        <v>0</v>
      </c>
      <c r="O178" s="8"/>
      <c r="P178" s="1">
        <v>0</v>
      </c>
      <c r="Q178" s="1">
        <v>0</v>
      </c>
      <c r="R178" s="7">
        <f t="shared" si="4"/>
        <v>0</v>
      </c>
      <c r="S178" s="7">
        <f t="shared" si="5"/>
        <v>0</v>
      </c>
      <c r="T178" s="8">
        <f t="shared" si="9"/>
        <v>0</v>
      </c>
      <c r="U178" s="1">
        <v>0</v>
      </c>
      <c r="V178" s="1">
        <v>0</v>
      </c>
      <c r="W178" s="8"/>
      <c r="X178" s="1">
        <v>0</v>
      </c>
      <c r="Y178" s="3">
        <v>0</v>
      </c>
      <c r="Z178" s="3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 x14ac:dyDescent="0.2">
      <c r="A179" s="1">
        <v>6079</v>
      </c>
      <c r="B179" s="1" t="s">
        <v>264</v>
      </c>
      <c r="C179" s="1">
        <v>6</v>
      </c>
      <c r="D179" s="1">
        <v>162</v>
      </c>
      <c r="E179" s="1" t="s">
        <v>65</v>
      </c>
      <c r="F179" s="1">
        <v>998</v>
      </c>
      <c r="G179" s="1" t="s">
        <v>146</v>
      </c>
      <c r="H179" s="1">
        <v>78.31</v>
      </c>
      <c r="I179" s="4">
        <v>469.86</v>
      </c>
      <c r="J179" s="2">
        <f t="shared" si="2"/>
        <v>0</v>
      </c>
      <c r="K179" s="5">
        <f t="shared" si="3"/>
        <v>0</v>
      </c>
      <c r="L179" s="5"/>
      <c r="M179" s="1">
        <v>0</v>
      </c>
      <c r="N179" s="1">
        <v>0</v>
      </c>
      <c r="O179" s="8"/>
      <c r="P179" s="1">
        <v>0</v>
      </c>
      <c r="Q179" s="1">
        <v>0</v>
      </c>
      <c r="R179" s="7">
        <f t="shared" si="4"/>
        <v>0</v>
      </c>
      <c r="S179" s="7">
        <f t="shared" si="5"/>
        <v>0</v>
      </c>
      <c r="T179" s="8">
        <f t="shared" si="9"/>
        <v>0</v>
      </c>
      <c r="U179" s="1">
        <v>0</v>
      </c>
      <c r="V179" s="1">
        <v>0</v>
      </c>
      <c r="W179" s="8"/>
      <c r="X179" s="1">
        <v>0</v>
      </c>
      <c r="Y179" s="3">
        <v>0</v>
      </c>
      <c r="Z179" s="3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 x14ac:dyDescent="0.2">
      <c r="A180" s="1">
        <v>6082</v>
      </c>
      <c r="B180" s="1" t="s">
        <v>136</v>
      </c>
      <c r="C180" s="1">
        <v>12</v>
      </c>
      <c r="D180" s="1">
        <v>162</v>
      </c>
      <c r="E180" s="1" t="s">
        <v>65</v>
      </c>
      <c r="F180" s="1">
        <v>28</v>
      </c>
      <c r="G180" s="1" t="s">
        <v>133</v>
      </c>
      <c r="H180" s="1">
        <v>31.795200000000001</v>
      </c>
      <c r="I180" s="4">
        <v>381.54239999999999</v>
      </c>
      <c r="J180" s="2">
        <f t="shared" si="2"/>
        <v>0</v>
      </c>
      <c r="K180" s="5">
        <f t="shared" si="3"/>
        <v>0</v>
      </c>
      <c r="L180" s="5"/>
      <c r="M180" s="1">
        <v>0</v>
      </c>
      <c r="N180" s="1">
        <v>0</v>
      </c>
      <c r="O180" s="8"/>
      <c r="P180" s="1">
        <v>0</v>
      </c>
      <c r="Q180" s="1">
        <v>0</v>
      </c>
      <c r="R180" s="7">
        <f t="shared" si="4"/>
        <v>0</v>
      </c>
      <c r="S180" s="7">
        <f t="shared" si="5"/>
        <v>0</v>
      </c>
      <c r="T180" s="8">
        <f t="shared" si="9"/>
        <v>0</v>
      </c>
      <c r="U180" s="1">
        <v>0</v>
      </c>
      <c r="V180" s="1">
        <v>0</v>
      </c>
      <c r="W180" s="8"/>
      <c r="X180" s="1">
        <v>0</v>
      </c>
      <c r="Y180" s="3">
        <v>0</v>
      </c>
      <c r="Z180" s="3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</row>
    <row r="181" spans="1:66" x14ac:dyDescent="0.2">
      <c r="A181" s="1">
        <v>6088</v>
      </c>
      <c r="B181" s="1" t="s">
        <v>265</v>
      </c>
      <c r="C181" s="1">
        <v>1</v>
      </c>
      <c r="D181" s="1">
        <v>162</v>
      </c>
      <c r="E181" s="1" t="s">
        <v>65</v>
      </c>
      <c r="F181" s="1">
        <v>999</v>
      </c>
      <c r="G181" s="1" t="s">
        <v>68</v>
      </c>
      <c r="H181" s="1">
        <v>3868.56</v>
      </c>
      <c r="I181" s="4">
        <v>3868.56</v>
      </c>
      <c r="J181" s="2">
        <f t="shared" si="2"/>
        <v>0</v>
      </c>
      <c r="K181" s="5">
        <f t="shared" si="3"/>
        <v>0</v>
      </c>
      <c r="L181" s="5"/>
      <c r="M181" s="1">
        <v>0</v>
      </c>
      <c r="N181" s="1">
        <v>0</v>
      </c>
      <c r="O181" s="8"/>
      <c r="P181" s="1">
        <v>0</v>
      </c>
      <c r="Q181" s="1">
        <v>0</v>
      </c>
      <c r="R181" s="7">
        <f t="shared" si="4"/>
        <v>0</v>
      </c>
      <c r="S181" s="7">
        <f t="shared" si="5"/>
        <v>0</v>
      </c>
      <c r="T181" s="8">
        <f t="shared" si="9"/>
        <v>0</v>
      </c>
      <c r="U181" s="1">
        <v>0</v>
      </c>
      <c r="V181" s="1">
        <v>0</v>
      </c>
      <c r="W181" s="8"/>
      <c r="X181" s="1">
        <v>0</v>
      </c>
      <c r="Y181" s="3">
        <v>0</v>
      </c>
      <c r="Z181" s="3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 x14ac:dyDescent="0.2">
      <c r="A182" s="1">
        <v>6092</v>
      </c>
      <c r="B182" s="1" t="s">
        <v>266</v>
      </c>
      <c r="C182" s="1">
        <v>57</v>
      </c>
      <c r="D182" s="1">
        <v>162</v>
      </c>
      <c r="E182" s="1" t="s">
        <v>65</v>
      </c>
      <c r="F182" s="1">
        <v>999</v>
      </c>
      <c r="G182" s="1" t="s">
        <v>68</v>
      </c>
      <c r="H182" s="1">
        <v>7.5279999999999996</v>
      </c>
      <c r="I182" s="4">
        <v>429.096</v>
      </c>
      <c r="J182" s="2">
        <f t="shared" si="2"/>
        <v>0</v>
      </c>
      <c r="K182" s="5">
        <f t="shared" si="3"/>
        <v>0</v>
      </c>
      <c r="L182" s="5"/>
      <c r="M182" s="1">
        <v>0</v>
      </c>
      <c r="N182" s="1">
        <v>0</v>
      </c>
      <c r="O182" s="8"/>
      <c r="P182" s="1">
        <v>0</v>
      </c>
      <c r="Q182" s="1">
        <v>0</v>
      </c>
      <c r="R182" s="7">
        <f t="shared" si="4"/>
        <v>0</v>
      </c>
      <c r="S182" s="7">
        <f t="shared" si="5"/>
        <v>0</v>
      </c>
      <c r="T182" s="8">
        <f t="shared" si="9"/>
        <v>0</v>
      </c>
      <c r="U182" s="1">
        <v>0</v>
      </c>
      <c r="V182" s="1">
        <v>0</v>
      </c>
      <c r="W182" s="8"/>
      <c r="X182" s="1">
        <v>0</v>
      </c>
      <c r="Y182" s="3">
        <v>0</v>
      </c>
      <c r="Z182" s="3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</row>
    <row r="183" spans="1:66" x14ac:dyDescent="0.2">
      <c r="A183" s="1">
        <v>6094</v>
      </c>
      <c r="B183" s="1" t="s">
        <v>83</v>
      </c>
      <c r="C183" s="1">
        <v>9</v>
      </c>
      <c r="D183" s="1">
        <v>162</v>
      </c>
      <c r="E183" s="1" t="s">
        <v>65</v>
      </c>
      <c r="F183" s="1">
        <v>999</v>
      </c>
      <c r="G183" s="1" t="s">
        <v>68</v>
      </c>
      <c r="H183" s="1">
        <v>42.171999999999997</v>
      </c>
      <c r="I183" s="4">
        <v>379.548</v>
      </c>
      <c r="J183" s="2">
        <f t="shared" si="2"/>
        <v>0</v>
      </c>
      <c r="K183" s="5">
        <f t="shared" si="3"/>
        <v>0</v>
      </c>
      <c r="L183" s="5"/>
      <c r="M183" s="1">
        <v>0</v>
      </c>
      <c r="N183" s="1">
        <v>0</v>
      </c>
      <c r="O183" s="8"/>
      <c r="P183" s="1">
        <v>0</v>
      </c>
      <c r="Q183" s="1">
        <v>0</v>
      </c>
      <c r="R183" s="7">
        <f t="shared" si="4"/>
        <v>0</v>
      </c>
      <c r="S183" s="7">
        <f t="shared" si="5"/>
        <v>0</v>
      </c>
      <c r="T183" s="8">
        <f t="shared" si="9"/>
        <v>0</v>
      </c>
      <c r="U183" s="1">
        <v>0</v>
      </c>
      <c r="V183" s="1">
        <v>0</v>
      </c>
      <c r="W183" s="8"/>
      <c r="X183" s="1">
        <v>0</v>
      </c>
      <c r="Y183" s="3">
        <v>0</v>
      </c>
      <c r="Z183" s="3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 x14ac:dyDescent="0.2">
      <c r="A184" s="1">
        <v>6095</v>
      </c>
      <c r="B184" s="1" t="s">
        <v>83</v>
      </c>
      <c r="C184" s="1">
        <v>12</v>
      </c>
      <c r="D184" s="1">
        <v>162</v>
      </c>
      <c r="E184" s="1" t="s">
        <v>65</v>
      </c>
      <c r="F184" s="1">
        <v>999</v>
      </c>
      <c r="G184" s="1" t="s">
        <v>68</v>
      </c>
      <c r="H184" s="1">
        <v>58.79</v>
      </c>
      <c r="I184" s="4">
        <v>705.48</v>
      </c>
      <c r="J184" s="2">
        <f t="shared" si="2"/>
        <v>0</v>
      </c>
      <c r="K184" s="5">
        <f t="shared" si="3"/>
        <v>0</v>
      </c>
      <c r="L184" s="5"/>
      <c r="M184" s="1">
        <v>0</v>
      </c>
      <c r="N184" s="1">
        <v>0</v>
      </c>
      <c r="O184" s="8"/>
      <c r="P184" s="1">
        <v>0</v>
      </c>
      <c r="Q184" s="1">
        <v>0</v>
      </c>
      <c r="R184" s="7">
        <f t="shared" si="4"/>
        <v>0</v>
      </c>
      <c r="S184" s="7">
        <f t="shared" si="5"/>
        <v>0</v>
      </c>
      <c r="T184" s="8">
        <f t="shared" si="9"/>
        <v>0</v>
      </c>
      <c r="U184" s="1">
        <v>0</v>
      </c>
      <c r="V184" s="1">
        <v>0</v>
      </c>
      <c r="W184" s="8"/>
      <c r="X184" s="1">
        <v>0</v>
      </c>
      <c r="Y184" s="3">
        <v>0</v>
      </c>
      <c r="Z184" s="3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</row>
    <row r="185" spans="1:66" x14ac:dyDescent="0.2">
      <c r="A185" s="1">
        <v>6096</v>
      </c>
      <c r="B185" s="1" t="s">
        <v>83</v>
      </c>
      <c r="C185" s="1">
        <v>24</v>
      </c>
      <c r="D185" s="1">
        <v>162</v>
      </c>
      <c r="E185" s="1" t="s">
        <v>65</v>
      </c>
      <c r="F185" s="1">
        <v>999</v>
      </c>
      <c r="G185" s="1" t="s">
        <v>68</v>
      </c>
      <c r="H185" s="1">
        <v>15.61</v>
      </c>
      <c r="I185" s="4">
        <v>374.64</v>
      </c>
      <c r="J185" s="2">
        <f t="shared" si="2"/>
        <v>0</v>
      </c>
      <c r="K185" s="5">
        <f t="shared" si="3"/>
        <v>0</v>
      </c>
      <c r="L185" s="5"/>
      <c r="M185" s="1">
        <v>0</v>
      </c>
      <c r="N185" s="1">
        <v>0</v>
      </c>
      <c r="O185" s="8"/>
      <c r="P185" s="1">
        <v>0</v>
      </c>
      <c r="Q185" s="1">
        <v>0</v>
      </c>
      <c r="R185" s="7">
        <f t="shared" si="4"/>
        <v>0</v>
      </c>
      <c r="S185" s="7">
        <f t="shared" si="5"/>
        <v>0</v>
      </c>
      <c r="T185" s="8">
        <f t="shared" si="9"/>
        <v>0</v>
      </c>
      <c r="U185" s="1">
        <v>0</v>
      </c>
      <c r="V185" s="1">
        <v>0</v>
      </c>
      <c r="W185" s="8"/>
      <c r="X185" s="1">
        <v>0</v>
      </c>
      <c r="Y185" s="3">
        <v>0</v>
      </c>
      <c r="Z185" s="3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 x14ac:dyDescent="0.2">
      <c r="A186" s="1">
        <v>6099</v>
      </c>
      <c r="B186" s="1" t="s">
        <v>247</v>
      </c>
      <c r="C186" s="1">
        <v>4</v>
      </c>
      <c r="D186" s="1">
        <v>162</v>
      </c>
      <c r="E186" s="1" t="s">
        <v>65</v>
      </c>
      <c r="F186" s="1">
        <v>807</v>
      </c>
      <c r="G186" s="1" t="s">
        <v>67</v>
      </c>
      <c r="H186" s="1">
        <v>241.78139999999999</v>
      </c>
      <c r="I186" s="4">
        <v>967.12559999999996</v>
      </c>
      <c r="J186" s="2">
        <f t="shared" si="2"/>
        <v>0</v>
      </c>
      <c r="K186" s="5">
        <f t="shared" si="3"/>
        <v>0</v>
      </c>
      <c r="L186" s="5"/>
      <c r="M186" s="1">
        <v>0</v>
      </c>
      <c r="N186" s="1">
        <v>0</v>
      </c>
      <c r="O186" s="8"/>
      <c r="P186" s="1">
        <v>0</v>
      </c>
      <c r="Q186" s="1">
        <v>0</v>
      </c>
      <c r="R186" s="7">
        <f t="shared" si="4"/>
        <v>0</v>
      </c>
      <c r="S186" s="7">
        <f t="shared" si="5"/>
        <v>0</v>
      </c>
      <c r="T186" s="8">
        <f t="shared" si="9"/>
        <v>0</v>
      </c>
      <c r="U186" s="1">
        <v>0</v>
      </c>
      <c r="V186" s="1">
        <v>0</v>
      </c>
      <c r="W186" s="8"/>
      <c r="X186" s="1">
        <v>0</v>
      </c>
      <c r="Y186" s="3">
        <v>0</v>
      </c>
      <c r="Z186" s="3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 x14ac:dyDescent="0.2">
      <c r="A187" s="1">
        <v>6100</v>
      </c>
      <c r="B187" s="1" t="s">
        <v>83</v>
      </c>
      <c r="C187" s="1">
        <v>8</v>
      </c>
      <c r="D187" s="1">
        <v>162</v>
      </c>
      <c r="E187" s="1" t="s">
        <v>65</v>
      </c>
      <c r="F187" s="1">
        <v>999</v>
      </c>
      <c r="G187" s="1" t="s">
        <v>68</v>
      </c>
      <c r="H187" s="1">
        <v>164.84</v>
      </c>
      <c r="I187" s="4">
        <v>1318.72</v>
      </c>
      <c r="J187" s="2">
        <f t="shared" si="2"/>
        <v>0</v>
      </c>
      <c r="K187" s="5">
        <f t="shared" si="3"/>
        <v>0</v>
      </c>
      <c r="L187" s="5"/>
      <c r="M187" s="1">
        <v>0</v>
      </c>
      <c r="N187" s="1">
        <v>0</v>
      </c>
      <c r="O187" s="8"/>
      <c r="P187" s="1">
        <v>0</v>
      </c>
      <c r="Q187" s="1">
        <v>0</v>
      </c>
      <c r="R187" s="7">
        <f t="shared" si="4"/>
        <v>0</v>
      </c>
      <c r="S187" s="7">
        <f t="shared" si="5"/>
        <v>0</v>
      </c>
      <c r="T187" s="8">
        <f t="shared" si="9"/>
        <v>0</v>
      </c>
      <c r="U187" s="1">
        <v>0</v>
      </c>
      <c r="V187" s="1">
        <v>0</v>
      </c>
      <c r="W187" s="8"/>
      <c r="X187" s="1">
        <v>0</v>
      </c>
      <c r="Y187" s="3">
        <v>0</v>
      </c>
      <c r="Z187" s="3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 x14ac:dyDescent="0.2">
      <c r="A188" s="1">
        <v>6102</v>
      </c>
      <c r="B188" s="1" t="s">
        <v>250</v>
      </c>
      <c r="C188" s="1">
        <v>4</v>
      </c>
      <c r="D188" s="1">
        <v>162</v>
      </c>
      <c r="E188" s="1" t="s">
        <v>65</v>
      </c>
      <c r="F188" s="1">
        <v>807</v>
      </c>
      <c r="G188" s="1" t="s">
        <v>67</v>
      </c>
      <c r="H188" s="1">
        <v>241.78139999999999</v>
      </c>
      <c r="I188" s="4">
        <v>967.12559999999996</v>
      </c>
      <c r="J188" s="2">
        <f t="shared" si="2"/>
        <v>0</v>
      </c>
      <c r="K188" s="5">
        <f t="shared" si="3"/>
        <v>0</v>
      </c>
      <c r="L188" s="5"/>
      <c r="M188" s="1">
        <v>0</v>
      </c>
      <c r="N188" s="1">
        <v>0.25</v>
      </c>
      <c r="O188" s="8"/>
      <c r="P188" s="1">
        <v>0</v>
      </c>
      <c r="Q188" s="1">
        <v>0</v>
      </c>
      <c r="R188" s="7">
        <f t="shared" si="4"/>
        <v>0</v>
      </c>
      <c r="S188" s="7">
        <f t="shared" si="5"/>
        <v>0</v>
      </c>
      <c r="T188" s="8">
        <f t="shared" si="9"/>
        <v>0</v>
      </c>
      <c r="U188" s="1">
        <v>0</v>
      </c>
      <c r="V188" s="1">
        <v>0</v>
      </c>
      <c r="W188" s="8"/>
      <c r="X188" s="1">
        <v>0</v>
      </c>
      <c r="Y188" s="3">
        <v>0</v>
      </c>
      <c r="Z188" s="3">
        <v>241.78</v>
      </c>
      <c r="AA188" s="1">
        <v>0</v>
      </c>
      <c r="AB188" s="1">
        <v>0</v>
      </c>
      <c r="AC188" s="1">
        <v>0</v>
      </c>
      <c r="AD188" s="1">
        <v>0</v>
      </c>
      <c r="AE188" s="1">
        <v>1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 x14ac:dyDescent="0.2">
      <c r="A189" s="1">
        <v>6172</v>
      </c>
      <c r="B189" s="1" t="s">
        <v>83</v>
      </c>
      <c r="C189" s="1">
        <v>24</v>
      </c>
      <c r="D189" s="1">
        <v>162</v>
      </c>
      <c r="E189" s="1" t="s">
        <v>65</v>
      </c>
      <c r="F189" s="1">
        <v>999</v>
      </c>
      <c r="G189" s="1" t="s">
        <v>68</v>
      </c>
      <c r="H189" s="1">
        <v>73.459999999999994</v>
      </c>
      <c r="I189" s="4">
        <v>1763.04</v>
      </c>
      <c r="J189" s="2">
        <f t="shared" si="2"/>
        <v>0</v>
      </c>
      <c r="K189" s="5">
        <f t="shared" si="3"/>
        <v>0</v>
      </c>
      <c r="L189" s="5"/>
      <c r="M189" s="1">
        <v>0</v>
      </c>
      <c r="N189" s="1">
        <v>0</v>
      </c>
      <c r="O189" s="8"/>
      <c r="P189" s="1">
        <v>0</v>
      </c>
      <c r="Q189" s="1">
        <v>0</v>
      </c>
      <c r="R189" s="7">
        <f t="shared" si="4"/>
        <v>0</v>
      </c>
      <c r="S189" s="7">
        <f t="shared" si="5"/>
        <v>0</v>
      </c>
      <c r="T189" s="8">
        <f t="shared" si="9"/>
        <v>0</v>
      </c>
      <c r="U189" s="1">
        <v>0</v>
      </c>
      <c r="V189" s="1">
        <v>0</v>
      </c>
      <c r="W189" s="8"/>
      <c r="X189" s="1">
        <v>0</v>
      </c>
      <c r="Y189" s="3">
        <v>0</v>
      </c>
      <c r="Z189" s="3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 x14ac:dyDescent="0.2">
      <c r="A190" s="1">
        <v>6520</v>
      </c>
      <c r="B190" s="1" t="s">
        <v>83</v>
      </c>
      <c r="C190" s="1">
        <v>32</v>
      </c>
      <c r="D190" s="1">
        <v>162</v>
      </c>
      <c r="E190" s="1" t="s">
        <v>65</v>
      </c>
      <c r="F190" s="1">
        <v>999</v>
      </c>
      <c r="G190" s="1" t="s">
        <v>68</v>
      </c>
      <c r="H190" s="1">
        <v>60.93</v>
      </c>
      <c r="I190" s="4">
        <v>1949.76</v>
      </c>
      <c r="J190" s="2">
        <f t="shared" si="2"/>
        <v>0</v>
      </c>
      <c r="K190" s="5">
        <f t="shared" si="3"/>
        <v>0</v>
      </c>
      <c r="L190" s="5"/>
      <c r="M190" s="1">
        <v>0</v>
      </c>
      <c r="N190" s="1">
        <v>0</v>
      </c>
      <c r="O190" s="8"/>
      <c r="P190" s="1">
        <v>0</v>
      </c>
      <c r="Q190" s="1">
        <v>0</v>
      </c>
      <c r="R190" s="7">
        <f t="shared" si="4"/>
        <v>0</v>
      </c>
      <c r="S190" s="7">
        <f t="shared" si="5"/>
        <v>0</v>
      </c>
      <c r="T190" s="8">
        <f t="shared" si="9"/>
        <v>0</v>
      </c>
      <c r="U190" s="1">
        <v>0</v>
      </c>
      <c r="V190" s="1">
        <v>0</v>
      </c>
      <c r="W190" s="8"/>
      <c r="X190" s="1">
        <v>0</v>
      </c>
      <c r="Y190" s="3">
        <v>0</v>
      </c>
      <c r="Z190" s="3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</row>
    <row r="191" spans="1:66" x14ac:dyDescent="0.2">
      <c r="A191" s="1">
        <v>6521</v>
      </c>
      <c r="B191" s="1" t="s">
        <v>83</v>
      </c>
      <c r="C191" s="1">
        <v>24</v>
      </c>
      <c r="D191" s="1">
        <v>162</v>
      </c>
      <c r="E191" s="1" t="s">
        <v>65</v>
      </c>
      <c r="F191" s="1">
        <v>999</v>
      </c>
      <c r="G191" s="1" t="s">
        <v>68</v>
      </c>
      <c r="H191" s="1">
        <v>65.92</v>
      </c>
      <c r="I191" s="4">
        <v>1582.08</v>
      </c>
      <c r="J191" s="2">
        <f t="shared" si="2"/>
        <v>0</v>
      </c>
      <c r="K191" s="5">
        <f t="shared" si="3"/>
        <v>0</v>
      </c>
      <c r="L191" s="5"/>
      <c r="M191" s="1">
        <v>0</v>
      </c>
      <c r="N191" s="1">
        <v>0</v>
      </c>
      <c r="O191" s="8"/>
      <c r="P191" s="1">
        <v>0</v>
      </c>
      <c r="Q191" s="1">
        <v>0</v>
      </c>
      <c r="R191" s="7">
        <f t="shared" si="4"/>
        <v>0</v>
      </c>
      <c r="S191" s="7">
        <f t="shared" si="5"/>
        <v>0</v>
      </c>
      <c r="T191" s="8">
        <f t="shared" si="9"/>
        <v>0</v>
      </c>
      <c r="U191" s="1">
        <v>0</v>
      </c>
      <c r="V191" s="1">
        <v>0</v>
      </c>
      <c r="W191" s="8"/>
      <c r="X191" s="1">
        <v>0</v>
      </c>
      <c r="Y191" s="3">
        <v>0</v>
      </c>
      <c r="Z191" s="3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 x14ac:dyDescent="0.2">
      <c r="A192" s="1">
        <v>6522</v>
      </c>
      <c r="B192" s="1" t="s">
        <v>83</v>
      </c>
      <c r="C192" s="1">
        <v>24</v>
      </c>
      <c r="D192" s="1">
        <v>162</v>
      </c>
      <c r="E192" s="1" t="s">
        <v>65</v>
      </c>
      <c r="F192" s="1">
        <v>999</v>
      </c>
      <c r="G192" s="1" t="s">
        <v>68</v>
      </c>
      <c r="H192" s="1">
        <v>67.78</v>
      </c>
      <c r="I192" s="4">
        <v>1626.72</v>
      </c>
      <c r="J192" s="2">
        <f t="shared" si="2"/>
        <v>0</v>
      </c>
      <c r="K192" s="5">
        <f t="shared" si="3"/>
        <v>0</v>
      </c>
      <c r="L192" s="5"/>
      <c r="M192" s="1">
        <v>0</v>
      </c>
      <c r="N192" s="1">
        <v>0</v>
      </c>
      <c r="O192" s="8"/>
      <c r="P192" s="1">
        <v>0</v>
      </c>
      <c r="Q192" s="1">
        <v>0</v>
      </c>
      <c r="R192" s="7">
        <f t="shared" si="4"/>
        <v>0</v>
      </c>
      <c r="S192" s="7">
        <f t="shared" si="5"/>
        <v>0</v>
      </c>
      <c r="T192" s="8">
        <f t="shared" si="9"/>
        <v>0</v>
      </c>
      <c r="U192" s="1">
        <v>0</v>
      </c>
      <c r="V192" s="1">
        <v>0</v>
      </c>
      <c r="W192" s="8">
        <f t="shared" ref="W192:W243" si="10">U192-V192</f>
        <v>0</v>
      </c>
      <c r="X192" s="1">
        <v>0</v>
      </c>
      <c r="Y192" s="3">
        <v>0</v>
      </c>
      <c r="Z192" s="3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 x14ac:dyDescent="0.2">
      <c r="A193" s="1">
        <v>6523</v>
      </c>
      <c r="B193" s="1" t="s">
        <v>83</v>
      </c>
      <c r="C193" s="1">
        <v>32</v>
      </c>
      <c r="D193" s="1">
        <v>162</v>
      </c>
      <c r="E193" s="1" t="s">
        <v>65</v>
      </c>
      <c r="F193" s="1">
        <v>999</v>
      </c>
      <c r="G193" s="1" t="s">
        <v>68</v>
      </c>
      <c r="H193" s="1">
        <v>62.82</v>
      </c>
      <c r="I193" s="4">
        <v>2010.24</v>
      </c>
      <c r="J193" s="2">
        <f t="shared" si="2"/>
        <v>0</v>
      </c>
      <c r="K193" s="5">
        <f t="shared" si="3"/>
        <v>0</v>
      </c>
      <c r="L193" s="5"/>
      <c r="M193" s="1">
        <v>0</v>
      </c>
      <c r="N193" s="1">
        <v>0</v>
      </c>
      <c r="O193" s="8"/>
      <c r="P193" s="1">
        <v>0</v>
      </c>
      <c r="Q193" s="1">
        <v>0</v>
      </c>
      <c r="R193" s="7">
        <f t="shared" si="4"/>
        <v>0</v>
      </c>
      <c r="S193" s="7">
        <f t="shared" si="5"/>
        <v>0</v>
      </c>
      <c r="T193" s="8"/>
      <c r="U193" s="1">
        <v>0</v>
      </c>
      <c r="V193" s="1">
        <v>0</v>
      </c>
      <c r="W193" s="8">
        <f t="shared" si="10"/>
        <v>0</v>
      </c>
      <c r="X193" s="1">
        <v>0</v>
      </c>
      <c r="Y193" s="3">
        <v>0</v>
      </c>
      <c r="Z193" s="3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 x14ac:dyDescent="0.2">
      <c r="A194" s="1">
        <v>6888</v>
      </c>
      <c r="B194" s="1" t="s">
        <v>83</v>
      </c>
      <c r="C194" s="1">
        <v>30</v>
      </c>
      <c r="D194" s="1">
        <v>162</v>
      </c>
      <c r="E194" s="1" t="s">
        <v>65</v>
      </c>
      <c r="F194" s="1">
        <v>999</v>
      </c>
      <c r="G194" s="1" t="s">
        <v>68</v>
      </c>
      <c r="H194" s="1">
        <v>16.3</v>
      </c>
      <c r="I194" s="4">
        <v>489</v>
      </c>
      <c r="J194" s="2">
        <f t="shared" si="2"/>
        <v>0</v>
      </c>
      <c r="K194" s="5">
        <f t="shared" si="3"/>
        <v>0</v>
      </c>
      <c r="L194" s="5"/>
      <c r="M194" s="1">
        <v>0</v>
      </c>
      <c r="N194" s="1">
        <v>0</v>
      </c>
      <c r="O194" s="8"/>
      <c r="P194" s="1">
        <v>0</v>
      </c>
      <c r="Q194" s="1">
        <v>0</v>
      </c>
      <c r="R194" s="7">
        <f t="shared" si="4"/>
        <v>0</v>
      </c>
      <c r="S194" s="7">
        <f t="shared" si="5"/>
        <v>0</v>
      </c>
      <c r="T194" s="8"/>
      <c r="U194" s="1">
        <v>0</v>
      </c>
      <c r="V194" s="1">
        <v>0</v>
      </c>
      <c r="W194" s="8">
        <f t="shared" si="10"/>
        <v>0</v>
      </c>
      <c r="X194" s="1">
        <v>0</v>
      </c>
      <c r="Y194" s="3">
        <v>0</v>
      </c>
      <c r="Z194" s="3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 x14ac:dyDescent="0.2">
      <c r="A195" s="1">
        <v>40473</v>
      </c>
      <c r="B195" s="1" t="s">
        <v>148</v>
      </c>
      <c r="C195" s="1">
        <v>24</v>
      </c>
      <c r="D195" s="1">
        <v>162</v>
      </c>
      <c r="E195" s="1" t="s">
        <v>65</v>
      </c>
      <c r="F195" s="1">
        <v>999</v>
      </c>
      <c r="G195" s="1" t="s">
        <v>68</v>
      </c>
      <c r="H195" s="1">
        <v>44.752800000000001</v>
      </c>
      <c r="I195" s="4">
        <v>1074.0672</v>
      </c>
      <c r="J195" s="2">
        <f t="shared" si="2"/>
        <v>0</v>
      </c>
      <c r="K195" s="5">
        <f t="shared" si="3"/>
        <v>0</v>
      </c>
      <c r="L195" s="5"/>
      <c r="M195" s="1">
        <v>0</v>
      </c>
      <c r="N195" s="1">
        <v>0</v>
      </c>
      <c r="O195" s="8"/>
      <c r="P195" s="1">
        <v>0</v>
      </c>
      <c r="Q195" s="1">
        <v>0</v>
      </c>
      <c r="R195" s="7">
        <f t="shared" si="4"/>
        <v>0</v>
      </c>
      <c r="S195" s="7">
        <f t="shared" si="5"/>
        <v>0</v>
      </c>
      <c r="T195" s="8"/>
      <c r="U195" s="1">
        <v>0</v>
      </c>
      <c r="V195" s="1">
        <v>0</v>
      </c>
      <c r="W195" s="8">
        <f t="shared" si="10"/>
        <v>0</v>
      </c>
      <c r="X195" s="1">
        <v>0</v>
      </c>
      <c r="Y195" s="3">
        <v>0</v>
      </c>
      <c r="Z195" s="3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</row>
    <row r="196" spans="1:66" x14ac:dyDescent="0.2">
      <c r="A196" s="1">
        <v>40475</v>
      </c>
      <c r="B196" s="1" t="s">
        <v>144</v>
      </c>
      <c r="C196" s="1">
        <v>24</v>
      </c>
      <c r="D196" s="1">
        <v>162</v>
      </c>
      <c r="E196" s="1" t="s">
        <v>65</v>
      </c>
      <c r="F196" s="1">
        <v>998</v>
      </c>
      <c r="G196" s="1" t="s">
        <v>146</v>
      </c>
      <c r="H196" s="1">
        <v>44.752800000000001</v>
      </c>
      <c r="I196" s="4">
        <v>1074.0672</v>
      </c>
      <c r="J196" s="2">
        <f t="shared" si="2"/>
        <v>0</v>
      </c>
      <c r="K196" s="5">
        <f t="shared" si="3"/>
        <v>0</v>
      </c>
      <c r="L196" s="5"/>
      <c r="M196" s="1">
        <v>0</v>
      </c>
      <c r="N196" s="1">
        <v>0</v>
      </c>
      <c r="O196" s="8"/>
      <c r="P196" s="1">
        <v>0</v>
      </c>
      <c r="Q196" s="1">
        <v>0</v>
      </c>
      <c r="R196" s="7">
        <f t="shared" si="4"/>
        <v>0</v>
      </c>
      <c r="S196" s="7">
        <f t="shared" si="5"/>
        <v>0</v>
      </c>
      <c r="T196" s="8"/>
      <c r="U196" s="1">
        <v>0</v>
      </c>
      <c r="V196" s="1">
        <v>0</v>
      </c>
      <c r="W196" s="8">
        <f t="shared" si="10"/>
        <v>0</v>
      </c>
      <c r="X196" s="1">
        <v>0</v>
      </c>
      <c r="Y196" s="3">
        <v>0</v>
      </c>
      <c r="Z196" s="3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</row>
    <row r="197" spans="1:66" x14ac:dyDescent="0.2">
      <c r="A197" s="1">
        <v>57020</v>
      </c>
      <c r="B197" s="1" t="s">
        <v>267</v>
      </c>
      <c r="C197" s="1">
        <v>20</v>
      </c>
      <c r="D197" s="1">
        <v>162</v>
      </c>
      <c r="E197" s="1" t="s">
        <v>65</v>
      </c>
      <c r="F197" s="1">
        <v>999</v>
      </c>
      <c r="G197" s="1" t="s">
        <v>68</v>
      </c>
      <c r="H197" s="1">
        <v>89.763999999999996</v>
      </c>
      <c r="I197" s="4">
        <v>1795.28</v>
      </c>
      <c r="J197" s="2">
        <f t="shared" si="2"/>
        <v>0</v>
      </c>
      <c r="K197" s="5">
        <f t="shared" si="3"/>
        <v>0</v>
      </c>
      <c r="L197" s="5"/>
      <c r="M197" s="1">
        <v>0</v>
      </c>
      <c r="N197" s="1">
        <v>0</v>
      </c>
      <c r="O197" s="8"/>
      <c r="P197" s="1">
        <v>0</v>
      </c>
      <c r="Q197" s="1">
        <v>0</v>
      </c>
      <c r="R197" s="7">
        <f t="shared" si="4"/>
        <v>0</v>
      </c>
      <c r="S197" s="7">
        <f t="shared" si="5"/>
        <v>0</v>
      </c>
      <c r="T197" s="8"/>
      <c r="U197" s="1">
        <v>0</v>
      </c>
      <c r="V197" s="1">
        <v>0</v>
      </c>
      <c r="W197" s="8">
        <f t="shared" si="10"/>
        <v>0</v>
      </c>
      <c r="X197" s="1">
        <v>0</v>
      </c>
      <c r="Y197" s="3">
        <v>0</v>
      </c>
      <c r="Z197" s="3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</row>
    <row r="198" spans="1:66" x14ac:dyDescent="0.2">
      <c r="A198" s="1">
        <v>59058</v>
      </c>
      <c r="B198" s="1" t="s">
        <v>268</v>
      </c>
      <c r="C198" s="1">
        <v>1</v>
      </c>
      <c r="D198" s="1">
        <v>162</v>
      </c>
      <c r="E198" s="1" t="s">
        <v>65</v>
      </c>
      <c r="F198" s="1">
        <v>162</v>
      </c>
      <c r="G198" s="1" t="s">
        <v>84</v>
      </c>
      <c r="H198" s="1">
        <v>3768.12</v>
      </c>
      <c r="I198" s="4">
        <v>3768.12</v>
      </c>
      <c r="J198" s="2">
        <f t="shared" si="2"/>
        <v>0</v>
      </c>
      <c r="K198" s="5">
        <f t="shared" si="3"/>
        <v>0</v>
      </c>
      <c r="L198" s="5"/>
      <c r="M198" s="1">
        <v>0</v>
      </c>
      <c r="N198" s="1">
        <v>0</v>
      </c>
      <c r="O198" s="8"/>
      <c r="P198" s="1">
        <v>0</v>
      </c>
      <c r="Q198" s="1">
        <v>0</v>
      </c>
      <c r="R198" s="7">
        <f t="shared" si="4"/>
        <v>0</v>
      </c>
      <c r="S198" s="7">
        <f t="shared" si="5"/>
        <v>0</v>
      </c>
      <c r="T198" s="8"/>
      <c r="U198" s="1">
        <v>0</v>
      </c>
      <c r="V198" s="1">
        <v>0</v>
      </c>
      <c r="W198" s="8">
        <f t="shared" si="10"/>
        <v>0</v>
      </c>
      <c r="X198" s="1">
        <v>0</v>
      </c>
      <c r="Y198" s="3">
        <v>0</v>
      </c>
      <c r="Z198" s="3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</row>
    <row r="199" spans="1:66" x14ac:dyDescent="0.2">
      <c r="A199" s="1">
        <v>59085</v>
      </c>
      <c r="B199" s="1" t="s">
        <v>112</v>
      </c>
      <c r="C199" s="1">
        <v>4</v>
      </c>
      <c r="D199" s="1">
        <v>162</v>
      </c>
      <c r="E199" s="1" t="s">
        <v>65</v>
      </c>
      <c r="F199" s="1">
        <v>1</v>
      </c>
      <c r="G199" s="1" t="s">
        <v>98</v>
      </c>
      <c r="H199" s="1">
        <v>146.297</v>
      </c>
      <c r="I199" s="4">
        <v>585.18799999999999</v>
      </c>
      <c r="J199" s="2">
        <f t="shared" si="2"/>
        <v>0</v>
      </c>
      <c r="K199" s="5">
        <f t="shared" si="3"/>
        <v>0</v>
      </c>
      <c r="L199" s="5"/>
      <c r="M199" s="1">
        <v>0</v>
      </c>
      <c r="N199" s="1">
        <v>0</v>
      </c>
      <c r="O199" s="8"/>
      <c r="P199" s="1">
        <v>0</v>
      </c>
      <c r="Q199" s="1">
        <v>0</v>
      </c>
      <c r="R199" s="7">
        <f t="shared" si="4"/>
        <v>0</v>
      </c>
      <c r="S199" s="7">
        <f t="shared" si="5"/>
        <v>0</v>
      </c>
      <c r="T199" s="8"/>
      <c r="U199" s="1">
        <v>0</v>
      </c>
      <c r="V199" s="1">
        <v>0</v>
      </c>
      <c r="W199" s="8">
        <f t="shared" si="10"/>
        <v>0</v>
      </c>
      <c r="X199" s="1">
        <v>0</v>
      </c>
      <c r="Y199" s="3">
        <v>0</v>
      </c>
      <c r="Z199" s="3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</row>
    <row r="200" spans="1:66" x14ac:dyDescent="0.2">
      <c r="A200" s="1">
        <v>59282</v>
      </c>
      <c r="B200" s="1" t="s">
        <v>97</v>
      </c>
      <c r="C200" s="1">
        <v>4</v>
      </c>
      <c r="D200" s="1">
        <v>162</v>
      </c>
      <c r="E200" s="1" t="s">
        <v>65</v>
      </c>
      <c r="F200" s="1">
        <v>1</v>
      </c>
      <c r="G200" s="1" t="s">
        <v>98</v>
      </c>
      <c r="H200" s="1">
        <v>146.297</v>
      </c>
      <c r="I200" s="4">
        <v>585.18799999999999</v>
      </c>
      <c r="J200" s="2">
        <f t="shared" si="2"/>
        <v>0</v>
      </c>
      <c r="K200" s="5">
        <f t="shared" si="3"/>
        <v>0</v>
      </c>
      <c r="L200" s="5"/>
      <c r="M200" s="1">
        <v>0</v>
      </c>
      <c r="N200" s="1">
        <v>2.25</v>
      </c>
      <c r="O200" s="8"/>
      <c r="P200" s="1">
        <v>0</v>
      </c>
      <c r="Q200" s="1">
        <v>0</v>
      </c>
      <c r="R200" s="7">
        <f t="shared" si="4"/>
        <v>0</v>
      </c>
      <c r="S200" s="7">
        <f t="shared" si="5"/>
        <v>0</v>
      </c>
      <c r="T200" s="8"/>
      <c r="U200" s="1">
        <v>0</v>
      </c>
      <c r="V200" s="1">
        <v>0</v>
      </c>
      <c r="W200" s="8">
        <f t="shared" si="10"/>
        <v>0</v>
      </c>
      <c r="X200" s="1">
        <v>0</v>
      </c>
      <c r="Y200" s="3">
        <v>0</v>
      </c>
      <c r="Z200" s="3">
        <v>1316.67</v>
      </c>
      <c r="AA200" s="1">
        <v>0</v>
      </c>
      <c r="AB200" s="1">
        <v>0</v>
      </c>
      <c r="AC200" s="1">
        <v>0</v>
      </c>
      <c r="AD200" s="1">
        <v>0</v>
      </c>
      <c r="AE200" s="1">
        <v>9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</row>
    <row r="201" spans="1:66" x14ac:dyDescent="0.2">
      <c r="A201" s="1">
        <v>59902</v>
      </c>
      <c r="B201" s="1" t="s">
        <v>75</v>
      </c>
      <c r="C201" s="1">
        <v>12</v>
      </c>
      <c r="D201" s="1">
        <v>162</v>
      </c>
      <c r="E201" s="1" t="s">
        <v>65</v>
      </c>
      <c r="F201" s="1">
        <v>999</v>
      </c>
      <c r="G201" s="1" t="s">
        <v>68</v>
      </c>
      <c r="H201" s="1">
        <v>155.34</v>
      </c>
      <c r="I201" s="4">
        <v>1864.08</v>
      </c>
      <c r="J201" s="2">
        <f t="shared" si="2"/>
        <v>0</v>
      </c>
      <c r="K201" s="5">
        <f t="shared" si="3"/>
        <v>0</v>
      </c>
      <c r="L201" s="5"/>
      <c r="M201" s="1">
        <v>0</v>
      </c>
      <c r="N201" s="1">
        <v>2</v>
      </c>
      <c r="O201" s="8"/>
      <c r="P201" s="1">
        <v>0</v>
      </c>
      <c r="Q201" s="1">
        <v>0</v>
      </c>
      <c r="R201" s="7">
        <f t="shared" si="4"/>
        <v>0</v>
      </c>
      <c r="S201" s="7">
        <f t="shared" si="5"/>
        <v>0</v>
      </c>
      <c r="T201" s="8"/>
      <c r="U201" s="1">
        <v>0</v>
      </c>
      <c r="V201" s="1">
        <v>0</v>
      </c>
      <c r="W201" s="8">
        <f t="shared" si="10"/>
        <v>0</v>
      </c>
      <c r="X201" s="1">
        <v>0</v>
      </c>
      <c r="Y201" s="3">
        <v>0</v>
      </c>
      <c r="Z201" s="3">
        <v>3728.16</v>
      </c>
      <c r="AA201" s="1">
        <v>0</v>
      </c>
      <c r="AB201" s="1">
        <v>0</v>
      </c>
      <c r="AC201" s="1">
        <v>0</v>
      </c>
      <c r="AD201" s="1">
        <v>0</v>
      </c>
      <c r="AE201" s="1">
        <v>24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</row>
    <row r="202" spans="1:66" x14ac:dyDescent="0.2">
      <c r="A202" s="1">
        <v>61002</v>
      </c>
      <c r="B202" s="1" t="s">
        <v>244</v>
      </c>
      <c r="C202" s="1">
        <v>1</v>
      </c>
      <c r="D202" s="1">
        <v>162</v>
      </c>
      <c r="E202" s="1" t="s">
        <v>65</v>
      </c>
      <c r="F202" s="1">
        <v>999</v>
      </c>
      <c r="G202" s="1" t="s">
        <v>68</v>
      </c>
      <c r="H202" s="1">
        <v>1864.08</v>
      </c>
      <c r="I202" s="4">
        <v>1864.08</v>
      </c>
      <c r="J202" s="2">
        <f t="shared" si="2"/>
        <v>0</v>
      </c>
      <c r="K202" s="5">
        <f t="shared" si="3"/>
        <v>0</v>
      </c>
      <c r="L202" s="5"/>
      <c r="M202" s="1">
        <v>0</v>
      </c>
      <c r="N202" s="1">
        <v>-2</v>
      </c>
      <c r="O202" s="8"/>
      <c r="P202" s="1">
        <v>0</v>
      </c>
      <c r="Q202" s="1">
        <v>1</v>
      </c>
      <c r="R202" s="7">
        <f t="shared" si="4"/>
        <v>0</v>
      </c>
      <c r="S202" s="7">
        <f t="shared" si="5"/>
        <v>1</v>
      </c>
      <c r="T202" s="8"/>
      <c r="U202" s="1">
        <v>0</v>
      </c>
      <c r="V202" s="1">
        <v>0</v>
      </c>
      <c r="W202" s="8">
        <f t="shared" si="10"/>
        <v>0</v>
      </c>
      <c r="X202" s="1">
        <v>0</v>
      </c>
      <c r="Y202" s="3">
        <v>0</v>
      </c>
      <c r="Z202" s="3">
        <v>-1864.08</v>
      </c>
      <c r="AA202" s="1">
        <v>0</v>
      </c>
      <c r="AB202" s="1">
        <v>0</v>
      </c>
      <c r="AC202" s="1">
        <v>0</v>
      </c>
      <c r="AD202" s="1">
        <v>0</v>
      </c>
      <c r="AE202" s="1">
        <v>-2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1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</row>
    <row r="203" spans="1:66" x14ac:dyDescent="0.2">
      <c r="A203" s="1">
        <v>65046</v>
      </c>
      <c r="B203" s="1" t="s">
        <v>88</v>
      </c>
      <c r="C203" s="1">
        <v>24</v>
      </c>
      <c r="D203" s="1">
        <v>162</v>
      </c>
      <c r="E203" s="1" t="s">
        <v>65</v>
      </c>
      <c r="F203" s="1">
        <v>999</v>
      </c>
      <c r="G203" s="1" t="s">
        <v>68</v>
      </c>
      <c r="H203" s="1">
        <v>26.948</v>
      </c>
      <c r="I203" s="4">
        <v>646.75199999999995</v>
      </c>
      <c r="J203" s="2">
        <f t="shared" si="2"/>
        <v>0</v>
      </c>
      <c r="K203" s="5">
        <f t="shared" si="3"/>
        <v>0</v>
      </c>
      <c r="L203" s="5"/>
      <c r="M203" s="1">
        <v>0</v>
      </c>
      <c r="N203" s="1">
        <v>0</v>
      </c>
      <c r="O203" s="8"/>
      <c r="P203" s="1">
        <v>0</v>
      </c>
      <c r="Q203" s="1">
        <v>0</v>
      </c>
      <c r="R203" s="7">
        <f t="shared" si="4"/>
        <v>0</v>
      </c>
      <c r="S203" s="7">
        <f t="shared" si="5"/>
        <v>0</v>
      </c>
      <c r="T203" s="8"/>
      <c r="U203" s="1">
        <v>0</v>
      </c>
      <c r="V203" s="1">
        <v>0</v>
      </c>
      <c r="W203" s="8">
        <f t="shared" si="10"/>
        <v>0</v>
      </c>
      <c r="X203" s="1">
        <v>0</v>
      </c>
      <c r="Y203" s="3">
        <v>0</v>
      </c>
      <c r="Z203" s="3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</row>
    <row r="204" spans="1:66" x14ac:dyDescent="0.2">
      <c r="A204" s="1">
        <v>65051</v>
      </c>
      <c r="B204" s="1" t="s">
        <v>88</v>
      </c>
      <c r="C204" s="1">
        <v>20</v>
      </c>
      <c r="D204" s="1">
        <v>162</v>
      </c>
      <c r="E204" s="1" t="s">
        <v>65</v>
      </c>
      <c r="F204" s="1">
        <v>999</v>
      </c>
      <c r="G204" s="1" t="s">
        <v>68</v>
      </c>
      <c r="H204" s="1">
        <v>62.2</v>
      </c>
      <c r="I204" s="4">
        <v>1244</v>
      </c>
      <c r="J204" s="2">
        <f t="shared" si="2"/>
        <v>0</v>
      </c>
      <c r="K204" s="5">
        <f t="shared" si="3"/>
        <v>0</v>
      </c>
      <c r="L204" s="5"/>
      <c r="M204" s="1">
        <v>0</v>
      </c>
      <c r="N204" s="1">
        <v>0</v>
      </c>
      <c r="O204" s="8"/>
      <c r="P204" s="1">
        <v>0</v>
      </c>
      <c r="Q204" s="1">
        <v>0</v>
      </c>
      <c r="R204" s="7">
        <f t="shared" si="4"/>
        <v>0</v>
      </c>
      <c r="S204" s="7">
        <f t="shared" si="5"/>
        <v>0</v>
      </c>
      <c r="T204" s="8"/>
      <c r="U204" s="1">
        <v>0</v>
      </c>
      <c r="V204" s="1">
        <v>0</v>
      </c>
      <c r="W204" s="8">
        <f t="shared" si="10"/>
        <v>0</v>
      </c>
      <c r="X204" s="1">
        <v>0</v>
      </c>
      <c r="Y204" s="3">
        <v>0</v>
      </c>
      <c r="Z204" s="3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</row>
    <row r="205" spans="1:66" x14ac:dyDescent="0.2">
      <c r="A205" s="1">
        <v>65101</v>
      </c>
      <c r="B205" s="1" t="s">
        <v>88</v>
      </c>
      <c r="C205" s="1">
        <v>24</v>
      </c>
      <c r="D205" s="1">
        <v>162</v>
      </c>
      <c r="E205" s="1" t="s">
        <v>65</v>
      </c>
      <c r="F205" s="1">
        <v>999</v>
      </c>
      <c r="G205" s="1" t="s">
        <v>68</v>
      </c>
      <c r="H205" s="1">
        <v>33.331499999999998</v>
      </c>
      <c r="I205" s="4">
        <v>799.95600000000002</v>
      </c>
      <c r="J205" s="2">
        <f t="shared" si="2"/>
        <v>0</v>
      </c>
      <c r="K205" s="5">
        <f t="shared" si="3"/>
        <v>0</v>
      </c>
      <c r="L205" s="5"/>
      <c r="M205" s="1">
        <v>0</v>
      </c>
      <c r="N205" s="1">
        <v>0</v>
      </c>
      <c r="O205" s="8"/>
      <c r="P205" s="1">
        <v>0</v>
      </c>
      <c r="Q205" s="1">
        <v>0</v>
      </c>
      <c r="R205" s="7">
        <f t="shared" si="4"/>
        <v>0</v>
      </c>
      <c r="S205" s="7">
        <f t="shared" si="5"/>
        <v>0</v>
      </c>
      <c r="T205" s="8"/>
      <c r="U205" s="1">
        <v>0</v>
      </c>
      <c r="V205" s="1">
        <v>0</v>
      </c>
      <c r="W205" s="8">
        <f t="shared" si="10"/>
        <v>0</v>
      </c>
      <c r="X205" s="1">
        <v>0</v>
      </c>
      <c r="Y205" s="3">
        <v>0</v>
      </c>
      <c r="Z205" s="3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</row>
    <row r="206" spans="1:66" x14ac:dyDescent="0.2">
      <c r="A206" s="1">
        <v>65104</v>
      </c>
      <c r="B206" s="1" t="s">
        <v>83</v>
      </c>
      <c r="C206" s="1">
        <v>24</v>
      </c>
      <c r="D206" s="1">
        <v>162</v>
      </c>
      <c r="E206" s="1" t="s">
        <v>65</v>
      </c>
      <c r="F206" s="1">
        <v>999</v>
      </c>
      <c r="G206" s="1" t="s">
        <v>68</v>
      </c>
      <c r="H206" s="1">
        <v>37.630000000000003</v>
      </c>
      <c r="I206" s="4">
        <v>903.12</v>
      </c>
      <c r="J206" s="2">
        <f t="shared" si="2"/>
        <v>0</v>
      </c>
      <c r="K206" s="5">
        <f t="shared" si="3"/>
        <v>0</v>
      </c>
      <c r="L206" s="5"/>
      <c r="M206" s="1">
        <v>0</v>
      </c>
      <c r="N206" s="1">
        <v>0</v>
      </c>
      <c r="O206" s="8"/>
      <c r="P206" s="1">
        <v>0</v>
      </c>
      <c r="Q206" s="1">
        <v>0</v>
      </c>
      <c r="R206" s="7">
        <f t="shared" si="4"/>
        <v>0</v>
      </c>
      <c r="S206" s="7">
        <f t="shared" si="5"/>
        <v>0</v>
      </c>
      <c r="T206" s="8"/>
      <c r="U206" s="1">
        <v>0</v>
      </c>
      <c r="V206" s="1">
        <v>0</v>
      </c>
      <c r="W206" s="8">
        <f t="shared" si="10"/>
        <v>0</v>
      </c>
      <c r="X206" s="1">
        <v>0</v>
      </c>
      <c r="Y206" s="3">
        <v>0</v>
      </c>
      <c r="Z206" s="3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</row>
    <row r="207" spans="1:66" x14ac:dyDescent="0.2">
      <c r="A207" s="1">
        <v>65110</v>
      </c>
      <c r="B207" s="1" t="s">
        <v>88</v>
      </c>
      <c r="C207" s="1">
        <v>24</v>
      </c>
      <c r="D207" s="1">
        <v>162</v>
      </c>
      <c r="E207" s="1" t="s">
        <v>65</v>
      </c>
      <c r="F207" s="1">
        <v>999</v>
      </c>
      <c r="G207" s="1" t="s">
        <v>68</v>
      </c>
      <c r="H207" s="1">
        <v>37.630000000000003</v>
      </c>
      <c r="I207" s="4">
        <v>903.12</v>
      </c>
      <c r="J207" s="2">
        <f t="shared" si="2"/>
        <v>0</v>
      </c>
      <c r="K207" s="5">
        <f t="shared" si="3"/>
        <v>0</v>
      </c>
      <c r="L207" s="5"/>
      <c r="M207" s="1">
        <v>0</v>
      </c>
      <c r="N207" s="1">
        <v>0</v>
      </c>
      <c r="O207" s="8"/>
      <c r="P207" s="1">
        <v>0</v>
      </c>
      <c r="Q207" s="1">
        <v>0</v>
      </c>
      <c r="R207" s="7">
        <f t="shared" si="4"/>
        <v>0</v>
      </c>
      <c r="S207" s="7">
        <f t="shared" si="5"/>
        <v>0</v>
      </c>
      <c r="T207" s="8"/>
      <c r="U207" s="1">
        <v>0</v>
      </c>
      <c r="V207" s="1">
        <v>0</v>
      </c>
      <c r="W207" s="8">
        <f t="shared" si="10"/>
        <v>0</v>
      </c>
      <c r="X207" s="1">
        <v>0</v>
      </c>
      <c r="Y207" s="3">
        <v>0</v>
      </c>
      <c r="Z207" s="3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</row>
    <row r="208" spans="1:66" x14ac:dyDescent="0.2">
      <c r="A208" s="1">
        <v>65111</v>
      </c>
      <c r="B208" s="1" t="s">
        <v>269</v>
      </c>
      <c r="C208" s="1">
        <v>6</v>
      </c>
      <c r="D208" s="1">
        <v>162</v>
      </c>
      <c r="E208" s="1" t="s">
        <v>65</v>
      </c>
      <c r="F208" s="1">
        <v>999</v>
      </c>
      <c r="G208" s="1" t="s">
        <v>68</v>
      </c>
      <c r="H208" s="1">
        <v>114.622</v>
      </c>
      <c r="I208" s="4">
        <v>687.73199999999997</v>
      </c>
      <c r="J208" s="2">
        <f t="shared" si="2"/>
        <v>0</v>
      </c>
      <c r="K208" s="5">
        <f t="shared" si="3"/>
        <v>0</v>
      </c>
      <c r="L208" s="5"/>
      <c r="M208" s="1">
        <v>0</v>
      </c>
      <c r="N208" s="1">
        <v>0</v>
      </c>
      <c r="O208" s="8"/>
      <c r="P208" s="1">
        <v>0</v>
      </c>
      <c r="Q208" s="1">
        <v>0</v>
      </c>
      <c r="R208" s="7">
        <f t="shared" si="4"/>
        <v>0</v>
      </c>
      <c r="S208" s="7">
        <f t="shared" si="5"/>
        <v>0</v>
      </c>
      <c r="T208" s="8"/>
      <c r="U208" s="1">
        <v>0</v>
      </c>
      <c r="V208" s="1">
        <v>0</v>
      </c>
      <c r="W208" s="8">
        <f t="shared" si="10"/>
        <v>0</v>
      </c>
      <c r="X208" s="1">
        <v>0</v>
      </c>
      <c r="Y208" s="3">
        <v>0</v>
      </c>
      <c r="Z208" s="3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</row>
    <row r="209" spans="1:66" x14ac:dyDescent="0.2">
      <c r="A209" s="1">
        <v>65114</v>
      </c>
      <c r="B209" s="1" t="s">
        <v>88</v>
      </c>
      <c r="C209" s="1">
        <v>20</v>
      </c>
      <c r="D209" s="1">
        <v>162</v>
      </c>
      <c r="E209" s="1" t="s">
        <v>65</v>
      </c>
      <c r="F209" s="1">
        <v>999</v>
      </c>
      <c r="G209" s="1" t="s">
        <v>68</v>
      </c>
      <c r="H209" s="1">
        <v>56.1539</v>
      </c>
      <c r="I209" s="4">
        <v>1123.078</v>
      </c>
      <c r="J209" s="2">
        <f t="shared" si="2"/>
        <v>0</v>
      </c>
      <c r="K209" s="5">
        <f t="shared" si="3"/>
        <v>0</v>
      </c>
      <c r="L209" s="5"/>
      <c r="M209" s="1">
        <v>0</v>
      </c>
      <c r="N209" s="1">
        <v>0</v>
      </c>
      <c r="O209" s="8"/>
      <c r="P209" s="1">
        <v>0</v>
      </c>
      <c r="Q209" s="1">
        <v>0</v>
      </c>
      <c r="R209" s="7">
        <f t="shared" si="4"/>
        <v>0</v>
      </c>
      <c r="S209" s="7">
        <f t="shared" si="5"/>
        <v>0</v>
      </c>
      <c r="T209" s="8"/>
      <c r="U209" s="1">
        <v>0</v>
      </c>
      <c r="V209" s="1">
        <v>0</v>
      </c>
      <c r="W209" s="8">
        <f t="shared" si="10"/>
        <v>0</v>
      </c>
      <c r="X209" s="1">
        <v>0</v>
      </c>
      <c r="Y209" s="3">
        <v>0</v>
      </c>
      <c r="Z209" s="3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</row>
    <row r="210" spans="1:66" x14ac:dyDescent="0.2">
      <c r="A210" s="1">
        <v>65115</v>
      </c>
      <c r="B210" s="1" t="s">
        <v>270</v>
      </c>
      <c r="C210" s="1">
        <v>24</v>
      </c>
      <c r="D210" s="1">
        <v>162</v>
      </c>
      <c r="E210" s="1" t="s">
        <v>65</v>
      </c>
      <c r="F210" s="1">
        <v>999</v>
      </c>
      <c r="G210" s="1" t="s">
        <v>68</v>
      </c>
      <c r="H210" s="1">
        <v>49.11</v>
      </c>
      <c r="I210" s="4">
        <v>1178.6400000000001</v>
      </c>
      <c r="J210" s="2">
        <f t="shared" si="2"/>
        <v>0</v>
      </c>
      <c r="K210" s="5">
        <f t="shared" si="3"/>
        <v>0</v>
      </c>
      <c r="L210" s="5"/>
      <c r="M210" s="1">
        <v>0</v>
      </c>
      <c r="N210" s="1">
        <v>0</v>
      </c>
      <c r="O210" s="8"/>
      <c r="P210" s="1">
        <v>0</v>
      </c>
      <c r="Q210" s="1">
        <v>0</v>
      </c>
      <c r="R210" s="7">
        <f t="shared" si="4"/>
        <v>0</v>
      </c>
      <c r="S210" s="7">
        <f t="shared" si="5"/>
        <v>0</v>
      </c>
      <c r="T210" s="8"/>
      <c r="U210" s="1">
        <v>0</v>
      </c>
      <c r="V210" s="1">
        <v>0</v>
      </c>
      <c r="W210" s="8">
        <f t="shared" si="10"/>
        <v>0</v>
      </c>
      <c r="X210" s="1">
        <v>0</v>
      </c>
      <c r="Y210" s="3">
        <v>0</v>
      </c>
      <c r="Z210" s="3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</row>
    <row r="211" spans="1:66" x14ac:dyDescent="0.2">
      <c r="A211" s="1">
        <v>65157</v>
      </c>
      <c r="B211" s="1" t="s">
        <v>245</v>
      </c>
      <c r="C211" s="1">
        <v>6</v>
      </c>
      <c r="D211" s="1">
        <v>162</v>
      </c>
      <c r="E211" s="1" t="s">
        <v>65</v>
      </c>
      <c r="F211" s="1">
        <v>162</v>
      </c>
      <c r="G211" s="1" t="s">
        <v>84</v>
      </c>
      <c r="H211" s="1">
        <v>323.44</v>
      </c>
      <c r="I211" s="4">
        <v>1940.64</v>
      </c>
      <c r="J211" s="2">
        <f t="shared" si="2"/>
        <v>0</v>
      </c>
      <c r="K211" s="5">
        <f t="shared" si="3"/>
        <v>0</v>
      </c>
      <c r="L211" s="5"/>
      <c r="M211" s="1">
        <v>0</v>
      </c>
      <c r="N211" s="1">
        <v>0</v>
      </c>
      <c r="O211" s="8"/>
      <c r="P211" s="1">
        <v>0</v>
      </c>
      <c r="Q211" s="1">
        <v>0.33</v>
      </c>
      <c r="R211" s="7">
        <f t="shared" si="4"/>
        <v>0</v>
      </c>
      <c r="S211" s="7">
        <f t="shared" si="5"/>
        <v>0.33</v>
      </c>
      <c r="T211" s="8"/>
      <c r="U211" s="1">
        <v>0</v>
      </c>
      <c r="V211" s="1">
        <v>0</v>
      </c>
      <c r="W211" s="8">
        <f t="shared" si="10"/>
        <v>0</v>
      </c>
      <c r="X211" s="1">
        <v>0</v>
      </c>
      <c r="Y211" s="3">
        <v>0</v>
      </c>
      <c r="Z211" s="3">
        <v>646.88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2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</row>
    <row r="212" spans="1:66" x14ac:dyDescent="0.2">
      <c r="A212" s="1">
        <v>69087</v>
      </c>
      <c r="B212" s="1" t="s">
        <v>72</v>
      </c>
      <c r="C212" s="1">
        <v>12</v>
      </c>
      <c r="D212" s="1">
        <v>162</v>
      </c>
      <c r="E212" s="1" t="s">
        <v>65</v>
      </c>
      <c r="F212" s="1">
        <v>999</v>
      </c>
      <c r="G212" s="1" t="s">
        <v>68</v>
      </c>
      <c r="H212" s="1">
        <v>162.9</v>
      </c>
      <c r="I212" s="4">
        <v>1954.8</v>
      </c>
      <c r="J212" s="2">
        <f t="shared" si="2"/>
        <v>0</v>
      </c>
      <c r="K212" s="5">
        <f t="shared" si="3"/>
        <v>0</v>
      </c>
      <c r="L212" s="5"/>
      <c r="M212" s="1">
        <v>0</v>
      </c>
      <c r="N212" s="1">
        <v>1.92</v>
      </c>
      <c r="O212" s="8"/>
      <c r="P212" s="1">
        <v>0</v>
      </c>
      <c r="Q212" s="1">
        <v>0</v>
      </c>
      <c r="R212" s="7">
        <f t="shared" si="4"/>
        <v>0</v>
      </c>
      <c r="S212" s="7">
        <f t="shared" si="5"/>
        <v>0</v>
      </c>
      <c r="T212" s="8"/>
      <c r="U212" s="1">
        <v>0</v>
      </c>
      <c r="V212" s="1">
        <v>0</v>
      </c>
      <c r="W212" s="8">
        <f t="shared" si="10"/>
        <v>0</v>
      </c>
      <c r="X212" s="1">
        <v>0</v>
      </c>
      <c r="Y212" s="3">
        <v>0</v>
      </c>
      <c r="Z212" s="3">
        <v>3746.7</v>
      </c>
      <c r="AA212" s="1">
        <v>0</v>
      </c>
      <c r="AB212" s="1">
        <v>0</v>
      </c>
      <c r="AC212" s="1">
        <v>0</v>
      </c>
      <c r="AD212" s="1">
        <v>0</v>
      </c>
      <c r="AE212" s="1">
        <v>23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</row>
    <row r="213" spans="1:66" x14ac:dyDescent="0.2">
      <c r="A213" s="1">
        <v>85004</v>
      </c>
      <c r="B213" s="1" t="s">
        <v>249</v>
      </c>
      <c r="C213" s="1">
        <v>1</v>
      </c>
      <c r="D213" s="1">
        <v>162</v>
      </c>
      <c r="E213" s="1" t="s">
        <v>65</v>
      </c>
      <c r="F213" s="1">
        <v>999</v>
      </c>
      <c r="G213" s="1" t="s">
        <v>68</v>
      </c>
      <c r="H213" s="1">
        <v>1954.8</v>
      </c>
      <c r="I213" s="4">
        <v>1954.8</v>
      </c>
      <c r="J213" s="2">
        <f t="shared" si="2"/>
        <v>0</v>
      </c>
      <c r="K213" s="5">
        <f t="shared" si="3"/>
        <v>0</v>
      </c>
      <c r="L213" s="5"/>
      <c r="M213" s="1">
        <v>0</v>
      </c>
      <c r="N213" s="1">
        <v>-2</v>
      </c>
      <c r="O213" s="8"/>
      <c r="P213" s="1">
        <v>0</v>
      </c>
      <c r="Q213" s="1">
        <v>1</v>
      </c>
      <c r="R213" s="7">
        <f t="shared" si="4"/>
        <v>0</v>
      </c>
      <c r="S213" s="7">
        <f t="shared" si="5"/>
        <v>1</v>
      </c>
      <c r="T213" s="8"/>
      <c r="U213" s="1">
        <v>0</v>
      </c>
      <c r="V213" s="1">
        <v>0</v>
      </c>
      <c r="W213" s="8">
        <f t="shared" si="10"/>
        <v>0</v>
      </c>
      <c r="X213" s="1">
        <v>0</v>
      </c>
      <c r="Y213" s="3">
        <v>0</v>
      </c>
      <c r="Z213" s="3">
        <v>-1954.8</v>
      </c>
      <c r="AA213" s="1">
        <v>0</v>
      </c>
      <c r="AB213" s="1">
        <v>0</v>
      </c>
      <c r="AC213" s="1">
        <v>0</v>
      </c>
      <c r="AD213" s="1">
        <v>0</v>
      </c>
      <c r="AE213" s="1">
        <v>-2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1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</row>
    <row r="214" spans="1:66" x14ac:dyDescent="0.2">
      <c r="A214" s="1">
        <v>88122</v>
      </c>
      <c r="B214" s="1" t="s">
        <v>163</v>
      </c>
      <c r="C214" s="1">
        <v>24</v>
      </c>
      <c r="D214" s="1">
        <v>162</v>
      </c>
      <c r="E214" s="1" t="s">
        <v>65</v>
      </c>
      <c r="F214" s="1">
        <v>974</v>
      </c>
      <c r="G214" s="1" t="s">
        <v>70</v>
      </c>
      <c r="H214" s="1">
        <v>72.685599999999994</v>
      </c>
      <c r="I214" s="4">
        <v>1744.4544000000001</v>
      </c>
      <c r="J214" s="2">
        <f t="shared" si="2"/>
        <v>0</v>
      </c>
      <c r="K214" s="5">
        <f t="shared" si="3"/>
        <v>0</v>
      </c>
      <c r="L214" s="5"/>
      <c r="M214" s="1">
        <v>0</v>
      </c>
      <c r="N214" s="1">
        <v>0</v>
      </c>
      <c r="O214" s="8"/>
      <c r="P214" s="1">
        <v>0</v>
      </c>
      <c r="Q214" s="1">
        <v>0</v>
      </c>
      <c r="R214" s="7">
        <f t="shared" si="4"/>
        <v>0</v>
      </c>
      <c r="S214" s="7">
        <f t="shared" si="5"/>
        <v>0</v>
      </c>
      <c r="T214" s="8"/>
      <c r="U214" s="1">
        <v>0</v>
      </c>
      <c r="V214" s="1">
        <v>0</v>
      </c>
      <c r="W214" s="8">
        <f t="shared" si="10"/>
        <v>0</v>
      </c>
      <c r="X214" s="1">
        <v>0</v>
      </c>
      <c r="Y214" s="3">
        <v>0</v>
      </c>
      <c r="Z214" s="3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</row>
    <row r="215" spans="1:66" x14ac:dyDescent="0.2">
      <c r="A215" s="1">
        <v>88137</v>
      </c>
      <c r="B215" s="1" t="s">
        <v>88</v>
      </c>
      <c r="C215" s="1">
        <v>14</v>
      </c>
      <c r="D215" s="1">
        <v>162</v>
      </c>
      <c r="E215" s="1" t="s">
        <v>65</v>
      </c>
      <c r="F215" s="1">
        <v>999</v>
      </c>
      <c r="G215" s="1" t="s">
        <v>68</v>
      </c>
      <c r="H215" s="1">
        <v>102.89319999999999</v>
      </c>
      <c r="I215" s="4">
        <v>1440.5047999999999</v>
      </c>
      <c r="J215" s="2">
        <f t="shared" si="2"/>
        <v>0</v>
      </c>
      <c r="K215" s="5">
        <f t="shared" si="3"/>
        <v>0</v>
      </c>
      <c r="L215" s="5"/>
      <c r="M215" s="1">
        <v>0</v>
      </c>
      <c r="N215" s="1">
        <v>0</v>
      </c>
      <c r="O215" s="8"/>
      <c r="P215" s="1">
        <v>0</v>
      </c>
      <c r="Q215" s="1">
        <v>0</v>
      </c>
      <c r="R215" s="7">
        <f t="shared" si="4"/>
        <v>0</v>
      </c>
      <c r="S215" s="7">
        <f t="shared" si="5"/>
        <v>0</v>
      </c>
      <c r="T215" s="8"/>
      <c r="U215" s="1">
        <v>0</v>
      </c>
      <c r="V215" s="1">
        <v>0</v>
      </c>
      <c r="W215" s="8">
        <f t="shared" si="10"/>
        <v>0</v>
      </c>
      <c r="X215" s="1">
        <v>0</v>
      </c>
      <c r="Y215" s="3">
        <v>0</v>
      </c>
      <c r="Z215" s="3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</row>
    <row r="216" spans="1:66" x14ac:dyDescent="0.2">
      <c r="A216" s="1">
        <v>88173</v>
      </c>
      <c r="B216" s="1" t="s">
        <v>88</v>
      </c>
      <c r="C216" s="1">
        <v>24</v>
      </c>
      <c r="D216" s="1">
        <v>162</v>
      </c>
      <c r="E216" s="1" t="s">
        <v>65</v>
      </c>
      <c r="F216" s="1">
        <v>999</v>
      </c>
      <c r="G216" s="1" t="s">
        <v>68</v>
      </c>
      <c r="H216" s="1">
        <v>42.212400000000002</v>
      </c>
      <c r="I216" s="4">
        <v>1013.0976000000001</v>
      </c>
      <c r="J216" s="2">
        <f t="shared" si="2"/>
        <v>0</v>
      </c>
      <c r="K216" s="5">
        <f t="shared" si="3"/>
        <v>0</v>
      </c>
      <c r="L216" s="5"/>
      <c r="M216" s="1">
        <v>0</v>
      </c>
      <c r="N216" s="1">
        <v>0</v>
      </c>
      <c r="O216" s="8"/>
      <c r="P216" s="1">
        <v>0</v>
      </c>
      <c r="Q216" s="1">
        <v>0</v>
      </c>
      <c r="R216" s="7">
        <f t="shared" si="4"/>
        <v>0</v>
      </c>
      <c r="S216" s="7">
        <f t="shared" si="5"/>
        <v>0</v>
      </c>
      <c r="T216" s="8"/>
      <c r="U216" s="1">
        <v>0</v>
      </c>
      <c r="V216" s="1">
        <v>0</v>
      </c>
      <c r="W216" s="8">
        <f t="shared" si="10"/>
        <v>0</v>
      </c>
      <c r="X216" s="1">
        <v>0</v>
      </c>
      <c r="Y216" s="3">
        <v>0</v>
      </c>
      <c r="Z216" s="3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</row>
    <row r="217" spans="1:66" x14ac:dyDescent="0.2">
      <c r="A217" s="1">
        <v>91053</v>
      </c>
      <c r="B217" s="1" t="s">
        <v>88</v>
      </c>
      <c r="C217" s="1">
        <v>6</v>
      </c>
      <c r="D217" s="1">
        <v>162</v>
      </c>
      <c r="E217" s="1" t="s">
        <v>65</v>
      </c>
      <c r="F217" s="1">
        <v>999</v>
      </c>
      <c r="G217" s="1" t="s">
        <v>68</v>
      </c>
      <c r="H217" s="1">
        <v>55.5</v>
      </c>
      <c r="I217" s="4">
        <v>333</v>
      </c>
      <c r="J217" s="2">
        <f t="shared" si="2"/>
        <v>0</v>
      </c>
      <c r="K217" s="5">
        <f t="shared" si="3"/>
        <v>0</v>
      </c>
      <c r="L217" s="5"/>
      <c r="M217" s="1">
        <v>0</v>
      </c>
      <c r="N217" s="1">
        <v>0</v>
      </c>
      <c r="O217" s="8"/>
      <c r="P217" s="1">
        <v>0</v>
      </c>
      <c r="Q217" s="1">
        <v>0</v>
      </c>
      <c r="R217" s="7">
        <f t="shared" si="4"/>
        <v>0</v>
      </c>
      <c r="S217" s="7">
        <f t="shared" si="5"/>
        <v>0</v>
      </c>
      <c r="T217" s="8"/>
      <c r="U217" s="1">
        <v>0</v>
      </c>
      <c r="V217" s="1">
        <v>0</v>
      </c>
      <c r="W217" s="8">
        <f t="shared" si="10"/>
        <v>0</v>
      </c>
      <c r="X217" s="1">
        <v>0</v>
      </c>
      <c r="Y217" s="3">
        <v>0</v>
      </c>
      <c r="Z217" s="3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</row>
    <row r="218" spans="1:66" x14ac:dyDescent="0.2">
      <c r="A218" s="1">
        <v>91054</v>
      </c>
      <c r="B218" s="1" t="s">
        <v>281</v>
      </c>
      <c r="C218" s="1">
        <v>12</v>
      </c>
      <c r="D218" s="1">
        <v>162</v>
      </c>
      <c r="E218" s="1" t="s">
        <v>65</v>
      </c>
      <c r="F218" s="1">
        <v>999</v>
      </c>
      <c r="G218" s="1" t="s">
        <v>68</v>
      </c>
      <c r="H218" s="1">
        <v>104.2492</v>
      </c>
      <c r="I218" s="4">
        <v>1250.9903999999999</v>
      </c>
      <c r="J218" s="2">
        <f t="shared" si="2"/>
        <v>0</v>
      </c>
      <c r="K218" s="5">
        <f t="shared" si="3"/>
        <v>0</v>
      </c>
      <c r="L218" s="5"/>
      <c r="M218" s="1">
        <v>0</v>
      </c>
      <c r="N218" s="1">
        <v>0</v>
      </c>
      <c r="O218" s="8"/>
      <c r="P218" s="1">
        <v>0</v>
      </c>
      <c r="Q218" s="1">
        <v>0</v>
      </c>
      <c r="R218" s="7">
        <f t="shared" si="4"/>
        <v>0</v>
      </c>
      <c r="S218" s="7">
        <f t="shared" si="5"/>
        <v>0</v>
      </c>
      <c r="T218" s="8"/>
      <c r="U218" s="1">
        <v>0</v>
      </c>
      <c r="V218" s="1">
        <v>0</v>
      </c>
      <c r="W218" s="8">
        <f t="shared" si="10"/>
        <v>0</v>
      </c>
      <c r="X218" s="1">
        <v>0</v>
      </c>
      <c r="Y218" s="3">
        <v>0</v>
      </c>
      <c r="Z218" s="3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</row>
    <row r="219" spans="1:66" x14ac:dyDescent="0.2">
      <c r="A219" s="1">
        <v>91056</v>
      </c>
      <c r="B219" s="1" t="s">
        <v>88</v>
      </c>
      <c r="C219" s="1">
        <v>6</v>
      </c>
      <c r="D219" s="1">
        <v>162</v>
      </c>
      <c r="E219" s="1" t="s">
        <v>65</v>
      </c>
      <c r="F219" s="1">
        <v>999</v>
      </c>
      <c r="G219" s="1" t="s">
        <v>68</v>
      </c>
      <c r="H219" s="1">
        <v>71.92</v>
      </c>
      <c r="I219" s="4">
        <v>431.52</v>
      </c>
      <c r="J219" s="2">
        <f t="shared" si="2"/>
        <v>0</v>
      </c>
      <c r="K219" s="5">
        <f t="shared" si="3"/>
        <v>0</v>
      </c>
      <c r="L219" s="5"/>
      <c r="M219" s="1">
        <v>0</v>
      </c>
      <c r="N219" s="1">
        <v>0</v>
      </c>
      <c r="O219" s="8"/>
      <c r="P219" s="1">
        <v>0</v>
      </c>
      <c r="Q219" s="1">
        <v>0</v>
      </c>
      <c r="R219" s="7">
        <f t="shared" si="4"/>
        <v>0</v>
      </c>
      <c r="S219" s="7">
        <f t="shared" si="5"/>
        <v>0</v>
      </c>
      <c r="T219" s="8"/>
      <c r="U219" s="1">
        <v>0</v>
      </c>
      <c r="V219" s="1">
        <v>0</v>
      </c>
      <c r="W219" s="8">
        <f t="shared" si="10"/>
        <v>0</v>
      </c>
      <c r="X219" s="1">
        <v>0</v>
      </c>
      <c r="Y219" s="3">
        <v>0</v>
      </c>
      <c r="Z219" s="3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</row>
    <row r="220" spans="1:66" x14ac:dyDescent="0.2">
      <c r="A220" s="1">
        <v>91059</v>
      </c>
      <c r="B220" s="1" t="s">
        <v>246</v>
      </c>
      <c r="C220" s="1">
        <v>1</v>
      </c>
      <c r="D220" s="1">
        <v>162</v>
      </c>
      <c r="E220" s="1" t="s">
        <v>65</v>
      </c>
      <c r="F220" s="1">
        <v>999</v>
      </c>
      <c r="G220" s="1" t="s">
        <v>68</v>
      </c>
      <c r="H220" s="1">
        <v>5002.5600000000004</v>
      </c>
      <c r="I220" s="4">
        <v>5002.5600000000004</v>
      </c>
      <c r="J220" s="2">
        <f t="shared" si="2"/>
        <v>0</v>
      </c>
      <c r="K220" s="5">
        <f t="shared" si="3"/>
        <v>0</v>
      </c>
      <c r="L220" s="5"/>
      <c r="M220" s="1">
        <v>0</v>
      </c>
      <c r="N220" s="1">
        <v>-1</v>
      </c>
      <c r="O220" s="8"/>
      <c r="P220" s="1">
        <v>0</v>
      </c>
      <c r="Q220" s="1">
        <v>0</v>
      </c>
      <c r="R220" s="7">
        <f t="shared" si="4"/>
        <v>0</v>
      </c>
      <c r="S220" s="7">
        <f t="shared" si="5"/>
        <v>0</v>
      </c>
      <c r="T220" s="8"/>
      <c r="U220" s="1">
        <v>0</v>
      </c>
      <c r="V220" s="1">
        <v>0</v>
      </c>
      <c r="W220" s="8">
        <f t="shared" si="10"/>
        <v>0</v>
      </c>
      <c r="X220" s="1">
        <v>0</v>
      </c>
      <c r="Y220" s="3">
        <v>0</v>
      </c>
      <c r="Z220" s="3">
        <v>-5002.5600000000004</v>
      </c>
      <c r="AA220" s="1">
        <v>0</v>
      </c>
      <c r="AB220" s="1">
        <v>0</v>
      </c>
      <c r="AC220" s="1">
        <v>0</v>
      </c>
      <c r="AD220" s="1">
        <v>0</v>
      </c>
      <c r="AE220" s="1">
        <v>-1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</row>
    <row r="221" spans="1:66" x14ac:dyDescent="0.2">
      <c r="A221" s="1">
        <v>91082</v>
      </c>
      <c r="B221" s="1" t="s">
        <v>88</v>
      </c>
      <c r="C221" s="1">
        <v>12</v>
      </c>
      <c r="D221" s="1">
        <v>162</v>
      </c>
      <c r="E221" s="1" t="s">
        <v>65</v>
      </c>
      <c r="F221" s="1">
        <v>999</v>
      </c>
      <c r="G221" s="1" t="s">
        <v>68</v>
      </c>
      <c r="H221" s="1">
        <v>31.59</v>
      </c>
      <c r="I221" s="4">
        <v>379.08</v>
      </c>
      <c r="J221" s="2">
        <f t="shared" si="2"/>
        <v>0</v>
      </c>
      <c r="K221" s="5">
        <f t="shared" si="3"/>
        <v>0</v>
      </c>
      <c r="L221" s="5"/>
      <c r="M221" s="1">
        <v>0</v>
      </c>
      <c r="N221" s="1">
        <v>0</v>
      </c>
      <c r="O221" s="8"/>
      <c r="P221" s="1">
        <v>0</v>
      </c>
      <c r="Q221" s="1">
        <v>0</v>
      </c>
      <c r="R221" s="7">
        <f t="shared" si="4"/>
        <v>0</v>
      </c>
      <c r="S221" s="7">
        <f t="shared" si="5"/>
        <v>0</v>
      </c>
      <c r="T221" s="8"/>
      <c r="U221" s="1">
        <v>0</v>
      </c>
      <c r="V221" s="1">
        <v>0</v>
      </c>
      <c r="W221" s="8">
        <f t="shared" si="10"/>
        <v>0</v>
      </c>
      <c r="X221" s="1">
        <v>0</v>
      </c>
      <c r="Y221" s="3">
        <v>0</v>
      </c>
      <c r="Z221" s="3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</row>
    <row r="222" spans="1:66" x14ac:dyDescent="0.2">
      <c r="A222" s="1">
        <v>91083</v>
      </c>
      <c r="B222" s="1" t="s">
        <v>88</v>
      </c>
      <c r="C222" s="1">
        <v>12</v>
      </c>
      <c r="D222" s="1">
        <v>162</v>
      </c>
      <c r="E222" s="1" t="s">
        <v>65</v>
      </c>
      <c r="F222" s="1">
        <v>999</v>
      </c>
      <c r="G222" s="1" t="s">
        <v>68</v>
      </c>
      <c r="H222" s="1">
        <v>31.59</v>
      </c>
      <c r="I222" s="4">
        <v>379.08</v>
      </c>
      <c r="J222" s="2">
        <f t="shared" si="2"/>
        <v>0</v>
      </c>
      <c r="K222" s="5">
        <f t="shared" si="3"/>
        <v>0</v>
      </c>
      <c r="L222" s="5"/>
      <c r="M222" s="1">
        <v>0</v>
      </c>
      <c r="N222" s="1">
        <v>0</v>
      </c>
      <c r="O222" s="8"/>
      <c r="P222" s="1">
        <v>0</v>
      </c>
      <c r="Q222" s="1">
        <v>0</v>
      </c>
      <c r="R222" s="7">
        <f t="shared" si="4"/>
        <v>0</v>
      </c>
      <c r="S222" s="7">
        <f t="shared" si="5"/>
        <v>0</v>
      </c>
      <c r="T222" s="8"/>
      <c r="U222" s="1">
        <v>0</v>
      </c>
      <c r="V222" s="1">
        <v>0</v>
      </c>
      <c r="W222" s="8">
        <f t="shared" si="10"/>
        <v>0</v>
      </c>
      <c r="X222" s="1">
        <v>0</v>
      </c>
      <c r="Y222" s="3">
        <v>0</v>
      </c>
      <c r="Z222" s="3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</row>
    <row r="223" spans="1:66" x14ac:dyDescent="0.2">
      <c r="A223" s="1">
        <v>91100</v>
      </c>
      <c r="B223" s="1" t="s">
        <v>88</v>
      </c>
      <c r="C223" s="1">
        <v>5</v>
      </c>
      <c r="D223" s="1">
        <v>162</v>
      </c>
      <c r="E223" s="1" t="s">
        <v>65</v>
      </c>
      <c r="F223" s="1">
        <v>999</v>
      </c>
      <c r="G223" s="1" t="s">
        <v>68</v>
      </c>
      <c r="H223" s="1">
        <v>105.61</v>
      </c>
      <c r="I223" s="4">
        <v>528.04999999999995</v>
      </c>
      <c r="J223" s="2">
        <f t="shared" si="2"/>
        <v>0</v>
      </c>
      <c r="K223" s="5">
        <f t="shared" si="3"/>
        <v>0</v>
      </c>
      <c r="L223" s="5"/>
      <c r="M223" s="1">
        <v>0</v>
      </c>
      <c r="N223" s="1">
        <v>0</v>
      </c>
      <c r="O223" s="8"/>
      <c r="P223" s="1">
        <v>0</v>
      </c>
      <c r="Q223" s="1">
        <v>0</v>
      </c>
      <c r="R223" s="7">
        <f t="shared" si="4"/>
        <v>0</v>
      </c>
      <c r="S223" s="7">
        <f t="shared" si="5"/>
        <v>0</v>
      </c>
      <c r="T223" s="8"/>
      <c r="U223" s="1">
        <v>0</v>
      </c>
      <c r="V223" s="1">
        <v>0</v>
      </c>
      <c r="W223" s="8">
        <f t="shared" si="10"/>
        <v>0</v>
      </c>
      <c r="X223" s="1">
        <v>0</v>
      </c>
      <c r="Y223" s="3">
        <v>0</v>
      </c>
      <c r="Z223" s="3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</row>
    <row r="224" spans="1:66" x14ac:dyDescent="0.2">
      <c r="A224" s="1">
        <v>91103</v>
      </c>
      <c r="B224" s="1" t="s">
        <v>88</v>
      </c>
      <c r="C224" s="1">
        <v>6</v>
      </c>
      <c r="D224" s="1">
        <v>162</v>
      </c>
      <c r="E224" s="1" t="s">
        <v>65</v>
      </c>
      <c r="F224" s="1">
        <v>999</v>
      </c>
      <c r="G224" s="1" t="s">
        <v>68</v>
      </c>
      <c r="H224" s="1">
        <v>68.241</v>
      </c>
      <c r="I224" s="4">
        <v>409.44600000000003</v>
      </c>
      <c r="J224" s="2">
        <f t="shared" si="2"/>
        <v>0</v>
      </c>
      <c r="K224" s="5">
        <f t="shared" si="3"/>
        <v>0</v>
      </c>
      <c r="L224" s="5"/>
      <c r="M224" s="1">
        <v>0</v>
      </c>
      <c r="N224" s="1">
        <v>0</v>
      </c>
      <c r="O224" s="8"/>
      <c r="P224" s="1">
        <v>0</v>
      </c>
      <c r="Q224" s="1">
        <v>0</v>
      </c>
      <c r="R224" s="7">
        <f t="shared" si="4"/>
        <v>0</v>
      </c>
      <c r="S224" s="7">
        <f t="shared" si="5"/>
        <v>0</v>
      </c>
      <c r="T224" s="8"/>
      <c r="U224" s="1">
        <v>0</v>
      </c>
      <c r="V224" s="1">
        <v>0</v>
      </c>
      <c r="W224" s="8">
        <f t="shared" si="10"/>
        <v>0</v>
      </c>
      <c r="X224" s="1">
        <v>0</v>
      </c>
      <c r="Y224" s="3">
        <v>0</v>
      </c>
      <c r="Z224" s="3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</row>
    <row r="225" spans="1:66" x14ac:dyDescent="0.2">
      <c r="A225" s="1">
        <v>91104</v>
      </c>
      <c r="B225" s="1" t="s">
        <v>88</v>
      </c>
      <c r="C225" s="1">
        <v>6</v>
      </c>
      <c r="D225" s="1">
        <v>162</v>
      </c>
      <c r="E225" s="1" t="s">
        <v>65</v>
      </c>
      <c r="F225" s="1">
        <v>999</v>
      </c>
      <c r="G225" s="1" t="s">
        <v>68</v>
      </c>
      <c r="H225" s="1">
        <v>148.66990000000001</v>
      </c>
      <c r="I225" s="4">
        <v>892.01940000000002</v>
      </c>
      <c r="J225" s="2">
        <f t="shared" si="2"/>
        <v>0</v>
      </c>
      <c r="K225" s="5">
        <f t="shared" si="3"/>
        <v>0</v>
      </c>
      <c r="L225" s="5"/>
      <c r="M225" s="1">
        <v>0</v>
      </c>
      <c r="N225" s="1">
        <v>0</v>
      </c>
      <c r="O225" s="8"/>
      <c r="P225" s="1">
        <v>0</v>
      </c>
      <c r="Q225" s="1">
        <v>0</v>
      </c>
      <c r="R225" s="7">
        <f t="shared" si="4"/>
        <v>0</v>
      </c>
      <c r="S225" s="7">
        <f t="shared" si="5"/>
        <v>0</v>
      </c>
      <c r="T225" s="8"/>
      <c r="U225" s="1">
        <v>0</v>
      </c>
      <c r="V225" s="1">
        <v>0</v>
      </c>
      <c r="W225" s="8">
        <f t="shared" si="10"/>
        <v>0</v>
      </c>
      <c r="X225" s="1">
        <v>0</v>
      </c>
      <c r="Y225" s="3">
        <v>0</v>
      </c>
      <c r="Z225" s="3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</row>
    <row r="226" spans="1:66" x14ac:dyDescent="0.2">
      <c r="A226" s="1">
        <v>91105</v>
      </c>
      <c r="B226" s="1" t="s">
        <v>88</v>
      </c>
      <c r="C226" s="1">
        <v>6</v>
      </c>
      <c r="D226" s="1">
        <v>162</v>
      </c>
      <c r="E226" s="1" t="s">
        <v>65</v>
      </c>
      <c r="F226" s="1">
        <v>999</v>
      </c>
      <c r="G226" s="1" t="s">
        <v>68</v>
      </c>
      <c r="H226" s="1">
        <v>68.849999999999994</v>
      </c>
      <c r="I226" s="4">
        <v>413.1</v>
      </c>
      <c r="J226" s="2">
        <f t="shared" si="2"/>
        <v>0</v>
      </c>
      <c r="K226" s="5">
        <f t="shared" si="3"/>
        <v>0</v>
      </c>
      <c r="L226" s="5"/>
      <c r="M226" s="1">
        <v>0</v>
      </c>
      <c r="N226" s="1">
        <v>0</v>
      </c>
      <c r="O226" s="8"/>
      <c r="P226" s="1">
        <v>0</v>
      </c>
      <c r="Q226" s="1">
        <v>0</v>
      </c>
      <c r="R226" s="7">
        <f t="shared" si="4"/>
        <v>0</v>
      </c>
      <c r="S226" s="7">
        <f t="shared" si="5"/>
        <v>0</v>
      </c>
      <c r="T226" s="8"/>
      <c r="U226" s="1">
        <v>0</v>
      </c>
      <c r="V226" s="1">
        <v>0</v>
      </c>
      <c r="W226" s="8">
        <f t="shared" si="10"/>
        <v>0</v>
      </c>
      <c r="X226" s="1">
        <v>0</v>
      </c>
      <c r="Y226" s="3">
        <v>0</v>
      </c>
      <c r="Z226" s="3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</row>
    <row r="227" spans="1:66" x14ac:dyDescent="0.2">
      <c r="A227" s="1">
        <v>91109</v>
      </c>
      <c r="B227" s="1" t="s">
        <v>285</v>
      </c>
      <c r="C227" s="1">
        <v>2</v>
      </c>
      <c r="D227" s="1">
        <v>162</v>
      </c>
      <c r="E227" s="1" t="s">
        <v>65</v>
      </c>
      <c r="F227" s="1">
        <v>999</v>
      </c>
      <c r="G227" s="1" t="s">
        <v>68</v>
      </c>
      <c r="H227" s="1">
        <v>1997.6298999999999</v>
      </c>
      <c r="I227" s="4">
        <v>3995.2597999999998</v>
      </c>
      <c r="J227" s="2">
        <f t="shared" si="2"/>
        <v>0</v>
      </c>
      <c r="K227" s="5">
        <f t="shared" si="3"/>
        <v>0</v>
      </c>
      <c r="L227" s="5"/>
      <c r="M227" s="1">
        <v>0</v>
      </c>
      <c r="N227" s="1">
        <v>0</v>
      </c>
      <c r="O227" s="8"/>
      <c r="P227" s="1">
        <v>0</v>
      </c>
      <c r="Q227" s="1">
        <v>0</v>
      </c>
      <c r="R227" s="7">
        <f t="shared" si="4"/>
        <v>0</v>
      </c>
      <c r="S227" s="7">
        <f t="shared" si="5"/>
        <v>0</v>
      </c>
      <c r="T227" s="8"/>
      <c r="U227" s="1">
        <v>0</v>
      </c>
      <c r="V227" s="1">
        <v>0</v>
      </c>
      <c r="W227" s="8">
        <f t="shared" si="10"/>
        <v>0</v>
      </c>
      <c r="X227" s="1">
        <v>0</v>
      </c>
      <c r="Y227" s="3">
        <v>0</v>
      </c>
      <c r="Z227" s="3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</row>
    <row r="228" spans="1:66" x14ac:dyDescent="0.2">
      <c r="A228" s="1">
        <v>91110</v>
      </c>
      <c r="B228" s="1" t="s">
        <v>286</v>
      </c>
      <c r="C228" s="1">
        <v>1</v>
      </c>
      <c r="D228" s="1">
        <v>162</v>
      </c>
      <c r="E228" s="1" t="s">
        <v>65</v>
      </c>
      <c r="F228" s="1">
        <v>999</v>
      </c>
      <c r="G228" s="1" t="s">
        <v>68</v>
      </c>
      <c r="H228" s="1">
        <v>1597.4899</v>
      </c>
      <c r="I228" s="4">
        <v>1597.4899</v>
      </c>
      <c r="J228" s="2">
        <f t="shared" si="2"/>
        <v>0</v>
      </c>
      <c r="K228" s="5">
        <f t="shared" si="3"/>
        <v>0</v>
      </c>
      <c r="L228" s="5"/>
      <c r="M228" s="1">
        <v>0</v>
      </c>
      <c r="N228" s="1">
        <v>0</v>
      </c>
      <c r="O228" s="8"/>
      <c r="P228" s="1">
        <v>0</v>
      </c>
      <c r="Q228" s="1">
        <v>0</v>
      </c>
      <c r="R228" s="7">
        <f t="shared" si="4"/>
        <v>0</v>
      </c>
      <c r="S228" s="7">
        <f t="shared" si="5"/>
        <v>0</v>
      </c>
      <c r="T228" s="8"/>
      <c r="U228" s="1">
        <v>0</v>
      </c>
      <c r="V228" s="1">
        <v>0</v>
      </c>
      <c r="W228" s="8">
        <f t="shared" si="10"/>
        <v>0</v>
      </c>
      <c r="X228" s="1">
        <v>0</v>
      </c>
      <c r="Y228" s="3">
        <v>0</v>
      </c>
      <c r="Z228" s="3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</row>
    <row r="229" spans="1:66" x14ac:dyDescent="0.2">
      <c r="A229" s="1">
        <v>91112</v>
      </c>
      <c r="B229" s="1" t="s">
        <v>287</v>
      </c>
      <c r="C229" s="1">
        <v>1</v>
      </c>
      <c r="D229" s="1">
        <v>162</v>
      </c>
      <c r="E229" s="1" t="s">
        <v>65</v>
      </c>
      <c r="F229" s="1">
        <v>999</v>
      </c>
      <c r="G229" s="1" t="s">
        <v>68</v>
      </c>
      <c r="H229" s="1">
        <v>495.56</v>
      </c>
      <c r="I229" s="4">
        <v>495.56</v>
      </c>
      <c r="J229" s="2">
        <f t="shared" si="2"/>
        <v>0</v>
      </c>
      <c r="K229" s="5">
        <f t="shared" si="3"/>
        <v>0</v>
      </c>
      <c r="L229" s="5"/>
      <c r="M229" s="1">
        <v>0</v>
      </c>
      <c r="N229" s="1">
        <v>0</v>
      </c>
      <c r="O229" s="8"/>
      <c r="P229" s="1">
        <v>0</v>
      </c>
      <c r="Q229" s="1">
        <v>0</v>
      </c>
      <c r="R229" s="7">
        <f t="shared" si="4"/>
        <v>0</v>
      </c>
      <c r="S229" s="7">
        <f t="shared" si="5"/>
        <v>0</v>
      </c>
      <c r="T229" s="8"/>
      <c r="U229" s="1">
        <v>0</v>
      </c>
      <c r="V229" s="1">
        <v>0</v>
      </c>
      <c r="W229" s="8">
        <f t="shared" si="10"/>
        <v>0</v>
      </c>
      <c r="X229" s="1">
        <v>0</v>
      </c>
      <c r="Y229" s="3">
        <v>0</v>
      </c>
      <c r="Z229" s="3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</row>
    <row r="230" spans="1:66" x14ac:dyDescent="0.2">
      <c r="A230" s="1">
        <v>91123</v>
      </c>
      <c r="B230" s="1" t="s">
        <v>288</v>
      </c>
      <c r="C230" s="1">
        <v>1</v>
      </c>
      <c r="D230" s="1">
        <v>162</v>
      </c>
      <c r="E230" s="1" t="s">
        <v>65</v>
      </c>
      <c r="F230" s="1">
        <v>999</v>
      </c>
      <c r="G230" s="1" t="s">
        <v>68</v>
      </c>
      <c r="H230" s="1">
        <v>1795.28</v>
      </c>
      <c r="I230" s="4">
        <v>1795.28</v>
      </c>
      <c r="J230" s="2">
        <f t="shared" si="2"/>
        <v>0</v>
      </c>
      <c r="K230" s="5">
        <f t="shared" si="3"/>
        <v>0</v>
      </c>
      <c r="L230" s="5"/>
      <c r="M230" s="1">
        <v>0</v>
      </c>
      <c r="N230" s="1">
        <v>0</v>
      </c>
      <c r="O230" s="8"/>
      <c r="P230" s="1">
        <v>0</v>
      </c>
      <c r="Q230" s="1">
        <v>0</v>
      </c>
      <c r="R230" s="7">
        <f t="shared" si="4"/>
        <v>0</v>
      </c>
      <c r="S230" s="7">
        <f t="shared" si="5"/>
        <v>0</v>
      </c>
      <c r="T230" s="8"/>
      <c r="U230" s="1">
        <v>0</v>
      </c>
      <c r="V230" s="1">
        <v>0</v>
      </c>
      <c r="W230" s="8">
        <f t="shared" si="10"/>
        <v>0</v>
      </c>
      <c r="X230" s="1">
        <v>0</v>
      </c>
      <c r="Y230" s="3">
        <v>0</v>
      </c>
      <c r="Z230" s="3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</row>
    <row r="231" spans="1:66" x14ac:dyDescent="0.2">
      <c r="A231" s="1">
        <v>91155</v>
      </c>
      <c r="B231" s="1" t="s">
        <v>289</v>
      </c>
      <c r="C231" s="1">
        <v>1</v>
      </c>
      <c r="D231" s="1">
        <v>162</v>
      </c>
      <c r="E231" s="1" t="s">
        <v>65</v>
      </c>
      <c r="F231" s="1">
        <v>999</v>
      </c>
      <c r="G231" s="1" t="s">
        <v>68</v>
      </c>
      <c r="H231" s="1">
        <v>558.15</v>
      </c>
      <c r="I231" s="4">
        <v>558.15</v>
      </c>
      <c r="J231" s="2">
        <f t="shared" si="2"/>
        <v>0</v>
      </c>
      <c r="K231" s="5">
        <f t="shared" si="3"/>
        <v>0</v>
      </c>
      <c r="L231" s="5"/>
      <c r="M231" s="1">
        <v>0</v>
      </c>
      <c r="N231" s="1">
        <v>0</v>
      </c>
      <c r="O231" s="8"/>
      <c r="P231" s="1">
        <v>0</v>
      </c>
      <c r="Q231" s="1">
        <v>0</v>
      </c>
      <c r="R231" s="7">
        <f t="shared" si="4"/>
        <v>0</v>
      </c>
      <c r="S231" s="7">
        <f t="shared" si="5"/>
        <v>0</v>
      </c>
      <c r="T231" s="8"/>
      <c r="U231" s="1">
        <v>0</v>
      </c>
      <c r="V231" s="1">
        <v>0</v>
      </c>
      <c r="W231" s="8">
        <f t="shared" si="10"/>
        <v>0</v>
      </c>
      <c r="X231" s="1">
        <v>0</v>
      </c>
      <c r="Y231" s="3">
        <v>0</v>
      </c>
      <c r="Z231" s="3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</row>
    <row r="232" spans="1:66" x14ac:dyDescent="0.2">
      <c r="A232" s="1">
        <v>95171</v>
      </c>
      <c r="B232" s="1" t="s">
        <v>290</v>
      </c>
      <c r="C232" s="1">
        <v>40</v>
      </c>
      <c r="D232" s="1">
        <v>162</v>
      </c>
      <c r="E232" s="1" t="s">
        <v>65</v>
      </c>
      <c r="F232" s="1">
        <v>999</v>
      </c>
      <c r="G232" s="1" t="s">
        <v>68</v>
      </c>
      <c r="H232" s="1">
        <v>44.881999999999998</v>
      </c>
      <c r="I232" s="4">
        <v>1795.28</v>
      </c>
      <c r="J232" s="2">
        <f t="shared" si="2"/>
        <v>0</v>
      </c>
      <c r="K232" s="5">
        <f t="shared" si="3"/>
        <v>0</v>
      </c>
      <c r="L232" s="5"/>
      <c r="M232" s="1">
        <v>0</v>
      </c>
      <c r="N232" s="1">
        <v>0</v>
      </c>
      <c r="O232" s="8"/>
      <c r="P232" s="1">
        <v>0</v>
      </c>
      <c r="Q232" s="1">
        <v>0</v>
      </c>
      <c r="R232" s="7">
        <f t="shared" si="4"/>
        <v>0</v>
      </c>
      <c r="S232" s="7">
        <f t="shared" si="5"/>
        <v>0</v>
      </c>
      <c r="T232" s="8"/>
      <c r="U232" s="1">
        <v>0</v>
      </c>
      <c r="V232" s="1">
        <v>0</v>
      </c>
      <c r="W232" s="8">
        <f t="shared" si="10"/>
        <v>0</v>
      </c>
      <c r="X232" s="1">
        <v>0</v>
      </c>
      <c r="Y232" s="3">
        <v>0</v>
      </c>
      <c r="Z232" s="3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</row>
    <row r="233" spans="1:66" x14ac:dyDescent="0.2">
      <c r="A233" s="1">
        <v>95285</v>
      </c>
      <c r="B233" s="1" t="s">
        <v>248</v>
      </c>
      <c r="C233" s="1">
        <v>1</v>
      </c>
      <c r="D233" s="1">
        <v>162</v>
      </c>
      <c r="E233" s="1" t="s">
        <v>65</v>
      </c>
      <c r="F233" s="1">
        <v>999</v>
      </c>
      <c r="G233" s="1" t="s">
        <v>68</v>
      </c>
      <c r="H233" s="1">
        <v>4356.72</v>
      </c>
      <c r="I233" s="4">
        <v>4356.72</v>
      </c>
      <c r="J233" s="2">
        <f t="shared" si="2"/>
        <v>0</v>
      </c>
      <c r="K233" s="5">
        <f t="shared" si="3"/>
        <v>0</v>
      </c>
      <c r="L233" s="5"/>
      <c r="M233" s="1">
        <v>0</v>
      </c>
      <c r="N233" s="1">
        <v>3</v>
      </c>
      <c r="O233" s="8"/>
      <c r="P233" s="1">
        <v>0</v>
      </c>
      <c r="Q233" s="1">
        <v>0</v>
      </c>
      <c r="R233" s="7">
        <f t="shared" si="4"/>
        <v>0</v>
      </c>
      <c r="S233" s="7">
        <f t="shared" si="5"/>
        <v>0</v>
      </c>
      <c r="T233" s="8"/>
      <c r="U233" s="1">
        <v>0</v>
      </c>
      <c r="V233" s="1">
        <v>0</v>
      </c>
      <c r="W233" s="8">
        <f t="shared" si="10"/>
        <v>0</v>
      </c>
      <c r="X233" s="1">
        <v>0</v>
      </c>
      <c r="Y233" s="3">
        <v>0</v>
      </c>
      <c r="Z233" s="3">
        <v>13070.16</v>
      </c>
      <c r="AA233" s="1">
        <v>0</v>
      </c>
      <c r="AB233" s="1">
        <v>0</v>
      </c>
      <c r="AC233" s="1">
        <v>0</v>
      </c>
      <c r="AD233" s="1">
        <v>0</v>
      </c>
      <c r="AE233" s="1">
        <v>3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</row>
    <row r="234" spans="1:66" x14ac:dyDescent="0.2">
      <c r="A234" s="1">
        <v>95459</v>
      </c>
      <c r="B234" s="1" t="s">
        <v>243</v>
      </c>
      <c r="C234" s="1">
        <v>2</v>
      </c>
      <c r="D234" s="1">
        <v>162</v>
      </c>
      <c r="E234" s="1" t="s">
        <v>65</v>
      </c>
      <c r="F234" s="1">
        <v>123</v>
      </c>
      <c r="G234" s="1" t="s">
        <v>138</v>
      </c>
      <c r="H234" s="1">
        <v>2210.7600000000002</v>
      </c>
      <c r="I234" s="4">
        <v>4421.5200000000004</v>
      </c>
      <c r="J234" s="2">
        <f t="shared" si="2"/>
        <v>0</v>
      </c>
      <c r="K234" s="5">
        <f t="shared" si="3"/>
        <v>0</v>
      </c>
      <c r="L234" s="5"/>
      <c r="M234" s="1">
        <v>0</v>
      </c>
      <c r="N234" s="1">
        <v>3</v>
      </c>
      <c r="O234" s="8"/>
      <c r="P234" s="1">
        <v>0</v>
      </c>
      <c r="Q234" s="1">
        <v>0</v>
      </c>
      <c r="R234" s="7">
        <f t="shared" si="4"/>
        <v>0</v>
      </c>
      <c r="S234" s="7">
        <f t="shared" si="5"/>
        <v>0</v>
      </c>
      <c r="T234" s="8"/>
      <c r="U234" s="1">
        <v>0</v>
      </c>
      <c r="V234" s="1">
        <v>0</v>
      </c>
      <c r="W234" s="8">
        <f t="shared" si="10"/>
        <v>0</v>
      </c>
      <c r="X234" s="1">
        <v>0</v>
      </c>
      <c r="Y234" s="3">
        <v>0</v>
      </c>
      <c r="Z234" s="3">
        <v>13264.56</v>
      </c>
      <c r="AA234" s="1">
        <v>0</v>
      </c>
      <c r="AB234" s="1">
        <v>0</v>
      </c>
      <c r="AC234" s="1">
        <v>0</v>
      </c>
      <c r="AD234" s="1">
        <v>0</v>
      </c>
      <c r="AE234" s="1">
        <v>6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</row>
    <row r="235" spans="1:66" x14ac:dyDescent="0.2">
      <c r="A235" s="1">
        <v>95524</v>
      </c>
      <c r="B235" s="1" t="s">
        <v>88</v>
      </c>
      <c r="C235" s="1">
        <v>12</v>
      </c>
      <c r="D235" s="1">
        <v>162</v>
      </c>
      <c r="E235" s="1" t="s">
        <v>65</v>
      </c>
      <c r="F235" s="1">
        <v>999</v>
      </c>
      <c r="G235" s="1" t="s">
        <v>68</v>
      </c>
      <c r="H235" s="1">
        <v>22.715</v>
      </c>
      <c r="I235" s="4">
        <v>272.58</v>
      </c>
      <c r="J235" s="2">
        <f t="shared" si="2"/>
        <v>0</v>
      </c>
      <c r="K235" s="5">
        <f t="shared" si="3"/>
        <v>0</v>
      </c>
      <c r="L235" s="5"/>
      <c r="M235" s="1">
        <v>0</v>
      </c>
      <c r="N235" s="1">
        <v>0</v>
      </c>
      <c r="O235" s="8"/>
      <c r="P235" s="1">
        <v>0</v>
      </c>
      <c r="Q235" s="1">
        <v>0</v>
      </c>
      <c r="R235" s="7">
        <f t="shared" si="4"/>
        <v>0</v>
      </c>
      <c r="S235" s="7">
        <f t="shared" si="5"/>
        <v>0</v>
      </c>
      <c r="T235" s="8"/>
      <c r="U235" s="1">
        <v>0</v>
      </c>
      <c r="V235" s="1">
        <v>0</v>
      </c>
      <c r="W235" s="8">
        <f t="shared" si="10"/>
        <v>0</v>
      </c>
      <c r="X235" s="1">
        <v>0</v>
      </c>
      <c r="Y235" s="3">
        <v>0</v>
      </c>
      <c r="Z235" s="3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</row>
    <row r="236" spans="1:66" x14ac:dyDescent="0.2">
      <c r="A236" s="1">
        <v>95596</v>
      </c>
      <c r="B236" s="1" t="s">
        <v>95</v>
      </c>
      <c r="C236" s="1">
        <v>1</v>
      </c>
      <c r="D236" s="1">
        <v>162</v>
      </c>
      <c r="E236" s="1" t="s">
        <v>65</v>
      </c>
      <c r="F236" s="1">
        <v>999</v>
      </c>
      <c r="G236" s="1" t="s">
        <v>68</v>
      </c>
      <c r="H236" s="1">
        <v>636.12</v>
      </c>
      <c r="I236" s="4">
        <v>636.12</v>
      </c>
      <c r="J236" s="2">
        <f t="shared" si="2"/>
        <v>0</v>
      </c>
      <c r="K236" s="5">
        <f t="shared" si="3"/>
        <v>0</v>
      </c>
      <c r="L236" s="5"/>
      <c r="M236" s="1">
        <v>0</v>
      </c>
      <c r="N236" s="1">
        <v>0</v>
      </c>
      <c r="O236" s="8"/>
      <c r="P236" s="1">
        <v>0</v>
      </c>
      <c r="Q236" s="1">
        <v>0</v>
      </c>
      <c r="R236" s="7">
        <f t="shared" si="4"/>
        <v>0</v>
      </c>
      <c r="S236" s="7">
        <f t="shared" si="5"/>
        <v>0</v>
      </c>
      <c r="T236" s="8"/>
      <c r="U236" s="1">
        <v>0</v>
      </c>
      <c r="V236" s="1">
        <v>0</v>
      </c>
      <c r="W236" s="8">
        <f t="shared" si="10"/>
        <v>0</v>
      </c>
      <c r="X236" s="1">
        <v>0</v>
      </c>
      <c r="Y236" s="3">
        <v>0</v>
      </c>
      <c r="Z236" s="3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</row>
    <row r="237" spans="1:66" x14ac:dyDescent="0.2">
      <c r="A237" s="1">
        <v>95597</v>
      </c>
      <c r="B237" s="1" t="s">
        <v>255</v>
      </c>
      <c r="C237" s="1">
        <v>1</v>
      </c>
      <c r="D237" s="1">
        <v>162</v>
      </c>
      <c r="E237" s="1" t="s">
        <v>65</v>
      </c>
      <c r="F237" s="1">
        <v>999</v>
      </c>
      <c r="G237" s="1" t="s">
        <v>68</v>
      </c>
      <c r="H237" s="1">
        <v>1764.72</v>
      </c>
      <c r="I237" s="4">
        <v>1764.72</v>
      </c>
      <c r="J237" s="2">
        <f t="shared" si="2"/>
        <v>0</v>
      </c>
      <c r="K237" s="5">
        <f t="shared" si="3"/>
        <v>0</v>
      </c>
      <c r="L237" s="5"/>
      <c r="M237" s="1">
        <v>0</v>
      </c>
      <c r="N237" s="1">
        <v>2</v>
      </c>
      <c r="O237" s="8"/>
      <c r="P237" s="1">
        <v>0</v>
      </c>
      <c r="Q237" s="1">
        <v>0</v>
      </c>
      <c r="R237" s="7">
        <f t="shared" si="4"/>
        <v>0</v>
      </c>
      <c r="S237" s="7">
        <f t="shared" si="5"/>
        <v>0</v>
      </c>
      <c r="T237" s="8"/>
      <c r="U237" s="1">
        <v>0</v>
      </c>
      <c r="V237" s="1">
        <v>0</v>
      </c>
      <c r="W237" s="8">
        <f t="shared" si="10"/>
        <v>0</v>
      </c>
      <c r="X237" s="1">
        <v>0</v>
      </c>
      <c r="Y237" s="3">
        <v>0</v>
      </c>
      <c r="Z237" s="3">
        <v>3529.44</v>
      </c>
      <c r="AA237" s="1">
        <v>0</v>
      </c>
      <c r="AB237" s="1">
        <v>0</v>
      </c>
      <c r="AC237" s="1">
        <v>0</v>
      </c>
      <c r="AD237" s="1">
        <v>0</v>
      </c>
      <c r="AE237" s="1">
        <v>2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</row>
    <row r="238" spans="1:66" x14ac:dyDescent="0.2">
      <c r="A238" s="1">
        <v>95841</v>
      </c>
      <c r="B238" s="1" t="s">
        <v>291</v>
      </c>
      <c r="C238" s="1">
        <v>1</v>
      </c>
      <c r="D238" s="1">
        <v>162</v>
      </c>
      <c r="E238" s="1" t="s">
        <v>65</v>
      </c>
      <c r="F238" s="1">
        <v>999</v>
      </c>
      <c r="G238" s="1" t="s">
        <v>68</v>
      </c>
      <c r="H238" s="1">
        <v>636.12</v>
      </c>
      <c r="I238" s="4">
        <v>636.12</v>
      </c>
      <c r="J238" s="2">
        <f t="shared" si="2"/>
        <v>0</v>
      </c>
      <c r="K238" s="5">
        <f t="shared" si="3"/>
        <v>0</v>
      </c>
      <c r="L238" s="5"/>
      <c r="M238" s="1">
        <v>0</v>
      </c>
      <c r="N238" s="1">
        <v>0</v>
      </c>
      <c r="O238" s="8"/>
      <c r="P238" s="1">
        <v>0</v>
      </c>
      <c r="Q238" s="1">
        <v>0</v>
      </c>
      <c r="R238" s="7">
        <f t="shared" si="4"/>
        <v>0</v>
      </c>
      <c r="S238" s="7">
        <f t="shared" si="5"/>
        <v>0</v>
      </c>
      <c r="T238" s="8"/>
      <c r="U238" s="1">
        <v>0</v>
      </c>
      <c r="V238" s="1">
        <v>0</v>
      </c>
      <c r="W238" s="8">
        <f t="shared" si="10"/>
        <v>0</v>
      </c>
      <c r="X238" s="1">
        <v>0</v>
      </c>
      <c r="Y238" s="3">
        <v>0</v>
      </c>
      <c r="Z238" s="3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</row>
    <row r="239" spans="1:66" x14ac:dyDescent="0.2">
      <c r="A239" s="1">
        <v>96150</v>
      </c>
      <c r="B239" s="1" t="s">
        <v>292</v>
      </c>
      <c r="C239" s="1">
        <v>10</v>
      </c>
      <c r="D239" s="1">
        <v>162</v>
      </c>
      <c r="E239" s="1" t="s">
        <v>65</v>
      </c>
      <c r="F239" s="1">
        <v>999</v>
      </c>
      <c r="G239" s="1" t="s">
        <v>68</v>
      </c>
      <c r="H239" s="1">
        <v>124.76</v>
      </c>
      <c r="I239" s="4">
        <v>1247.5999999999999</v>
      </c>
      <c r="J239" s="2">
        <f t="shared" si="2"/>
        <v>0</v>
      </c>
      <c r="K239" s="5">
        <f t="shared" si="3"/>
        <v>0</v>
      </c>
      <c r="L239" s="5"/>
      <c r="M239" s="1">
        <v>0</v>
      </c>
      <c r="N239" s="1">
        <v>0</v>
      </c>
      <c r="O239" s="8"/>
      <c r="P239" s="1">
        <v>0</v>
      </c>
      <c r="Q239" s="1">
        <v>0</v>
      </c>
      <c r="R239" s="7">
        <f t="shared" si="4"/>
        <v>0</v>
      </c>
      <c r="S239" s="7">
        <f t="shared" si="5"/>
        <v>0</v>
      </c>
      <c r="T239" s="8"/>
      <c r="U239" s="1">
        <v>0</v>
      </c>
      <c r="V239" s="1">
        <v>0</v>
      </c>
      <c r="W239" s="8">
        <f t="shared" si="10"/>
        <v>0</v>
      </c>
      <c r="X239" s="1">
        <v>0</v>
      </c>
      <c r="Y239" s="3">
        <v>0</v>
      </c>
      <c r="Z239" s="3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</row>
    <row r="240" spans="1:66" x14ac:dyDescent="0.2">
      <c r="A240" s="1">
        <v>96163</v>
      </c>
      <c r="B240" s="1" t="s">
        <v>92</v>
      </c>
      <c r="C240" s="1">
        <v>12</v>
      </c>
      <c r="D240" s="1">
        <v>162</v>
      </c>
      <c r="E240" s="1" t="s">
        <v>65</v>
      </c>
      <c r="F240" s="1">
        <v>999</v>
      </c>
      <c r="G240" s="1" t="s">
        <v>68</v>
      </c>
      <c r="H240" s="1">
        <v>104.2492</v>
      </c>
      <c r="I240" s="4">
        <v>1250.9903999999999</v>
      </c>
      <c r="J240" s="2">
        <f t="shared" si="2"/>
        <v>0</v>
      </c>
      <c r="K240" s="5">
        <f t="shared" si="3"/>
        <v>0</v>
      </c>
      <c r="L240" s="5"/>
      <c r="M240" s="1">
        <v>0</v>
      </c>
      <c r="N240" s="1">
        <v>0</v>
      </c>
      <c r="O240" s="8"/>
      <c r="P240" s="1">
        <v>0</v>
      </c>
      <c r="Q240" s="1">
        <v>0</v>
      </c>
      <c r="R240" s="7">
        <f t="shared" si="4"/>
        <v>0</v>
      </c>
      <c r="S240" s="7">
        <f t="shared" si="5"/>
        <v>0</v>
      </c>
      <c r="T240" s="8"/>
      <c r="U240" s="1">
        <v>0</v>
      </c>
      <c r="V240" s="1">
        <v>0</v>
      </c>
      <c r="W240" s="8">
        <f t="shared" si="10"/>
        <v>0</v>
      </c>
      <c r="X240" s="1">
        <v>0</v>
      </c>
      <c r="Y240" s="3">
        <v>0</v>
      </c>
      <c r="Z240" s="3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</row>
    <row r="241" spans="1:66" x14ac:dyDescent="0.2">
      <c r="A241" s="1">
        <v>96281</v>
      </c>
      <c r="B241" s="1" t="s">
        <v>80</v>
      </c>
      <c r="C241" s="1">
        <v>24</v>
      </c>
      <c r="D241" s="1">
        <v>162</v>
      </c>
      <c r="E241" s="1" t="s">
        <v>65</v>
      </c>
      <c r="F241" s="1">
        <v>999</v>
      </c>
      <c r="G241" s="1" t="s">
        <v>68</v>
      </c>
      <c r="H241" s="1">
        <v>72.534999999999997</v>
      </c>
      <c r="I241" s="4">
        <v>1740.84</v>
      </c>
      <c r="J241" s="2">
        <f t="shared" si="2"/>
        <v>0</v>
      </c>
      <c r="K241" s="5">
        <f t="shared" si="3"/>
        <v>0</v>
      </c>
      <c r="L241" s="5"/>
      <c r="M241" s="1">
        <v>0</v>
      </c>
      <c r="N241" s="1">
        <v>0</v>
      </c>
      <c r="O241" s="8"/>
      <c r="P241" s="1">
        <v>0</v>
      </c>
      <c r="Q241" s="1">
        <v>0</v>
      </c>
      <c r="R241" s="7">
        <f t="shared" si="4"/>
        <v>0</v>
      </c>
      <c r="S241" s="7">
        <f t="shared" si="5"/>
        <v>0</v>
      </c>
      <c r="T241" s="8"/>
      <c r="U241" s="1">
        <v>0</v>
      </c>
      <c r="V241" s="1">
        <v>0</v>
      </c>
      <c r="W241" s="8">
        <f t="shared" si="10"/>
        <v>0</v>
      </c>
      <c r="X241" s="1">
        <v>0</v>
      </c>
      <c r="Y241" s="3">
        <v>0</v>
      </c>
      <c r="Z241" s="3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</row>
    <row r="242" spans="1:66" x14ac:dyDescent="0.2">
      <c r="A242" s="1">
        <v>96915</v>
      </c>
      <c r="B242" s="1" t="s">
        <v>293</v>
      </c>
      <c r="C242" s="1">
        <v>16</v>
      </c>
      <c r="D242" s="1">
        <v>162</v>
      </c>
      <c r="E242" s="1" t="s">
        <v>65</v>
      </c>
      <c r="F242" s="1">
        <v>123</v>
      </c>
      <c r="G242" s="1" t="s">
        <v>138</v>
      </c>
      <c r="H242" s="1">
        <v>51.72</v>
      </c>
      <c r="I242" s="4">
        <v>827.52</v>
      </c>
      <c r="J242" s="2">
        <f t="shared" si="2"/>
        <v>0</v>
      </c>
      <c r="K242" s="5">
        <f t="shared" si="3"/>
        <v>0</v>
      </c>
      <c r="L242" s="5"/>
      <c r="M242" s="1">
        <v>0</v>
      </c>
      <c r="N242" s="1">
        <v>0</v>
      </c>
      <c r="O242" s="8"/>
      <c r="P242" s="1">
        <v>0</v>
      </c>
      <c r="Q242" s="1">
        <v>0</v>
      </c>
      <c r="R242" s="7">
        <f t="shared" si="4"/>
        <v>0</v>
      </c>
      <c r="S242" s="7">
        <f t="shared" si="5"/>
        <v>0</v>
      </c>
      <c r="T242" s="8"/>
      <c r="U242" s="1">
        <v>0</v>
      </c>
      <c r="V242" s="1">
        <v>0</v>
      </c>
      <c r="W242" s="8">
        <f t="shared" si="10"/>
        <v>0</v>
      </c>
      <c r="X242" s="1">
        <v>0</v>
      </c>
      <c r="Y242" s="3">
        <v>0</v>
      </c>
      <c r="Z242" s="3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</row>
    <row r="243" spans="1:66" x14ac:dyDescent="0.2">
      <c r="A243" s="1">
        <v>97087</v>
      </c>
      <c r="B243" s="1" t="s">
        <v>294</v>
      </c>
      <c r="C243" s="1">
        <v>12</v>
      </c>
      <c r="D243" s="1">
        <v>162</v>
      </c>
      <c r="E243" s="1" t="s">
        <v>65</v>
      </c>
      <c r="F243" s="1">
        <v>999</v>
      </c>
      <c r="G243" s="1" t="s">
        <v>68</v>
      </c>
      <c r="H243" s="1">
        <v>111.44</v>
      </c>
      <c r="I243" s="4">
        <v>1337.28</v>
      </c>
      <c r="J243" s="2">
        <f t="shared" si="2"/>
        <v>0</v>
      </c>
      <c r="K243" s="5">
        <f t="shared" si="3"/>
        <v>0</v>
      </c>
      <c r="L243" s="5"/>
      <c r="M243" s="1">
        <v>0</v>
      </c>
      <c r="N243" s="1">
        <v>0</v>
      </c>
      <c r="O243" s="8"/>
      <c r="P243" s="1">
        <v>0</v>
      </c>
      <c r="Q243" s="1">
        <v>0</v>
      </c>
      <c r="R243" s="7">
        <f t="shared" si="4"/>
        <v>0</v>
      </c>
      <c r="S243" s="7">
        <f t="shared" si="5"/>
        <v>0</v>
      </c>
      <c r="T243" s="8"/>
      <c r="U243" s="1">
        <v>0</v>
      </c>
      <c r="V243" s="1">
        <v>0</v>
      </c>
      <c r="W243" s="8">
        <f t="shared" si="10"/>
        <v>0</v>
      </c>
      <c r="X243" s="1">
        <v>0</v>
      </c>
      <c r="Y243" s="3">
        <v>0</v>
      </c>
      <c r="Z243" s="3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</row>
    <row r="244" spans="1:66" x14ac:dyDescent="0.2">
      <c r="I244" s="2"/>
      <c r="J244" s="5"/>
      <c r="K244" s="5"/>
      <c r="L244" s="5"/>
      <c r="O244" s="8"/>
      <c r="R244" s="8"/>
      <c r="S244" s="8"/>
      <c r="T244" s="8"/>
      <c r="W244" s="8"/>
      <c r="Y244" s="9"/>
      <c r="Z244" s="9"/>
    </row>
    <row r="245" spans="1:66" x14ac:dyDescent="0.2">
      <c r="A245" s="1">
        <v>97303</v>
      </c>
      <c r="B245" s="1" t="s">
        <v>295</v>
      </c>
      <c r="I245" s="2"/>
      <c r="J245" s="5"/>
      <c r="K245" s="5"/>
      <c r="L245" s="5"/>
      <c r="O245" s="8"/>
      <c r="R245" s="8"/>
      <c r="S245" s="8"/>
      <c r="T245" s="8"/>
      <c r="W245" s="7">
        <v>1</v>
      </c>
      <c r="Y245" s="9"/>
      <c r="Z245" s="9"/>
    </row>
    <row r="246" spans="1:66" x14ac:dyDescent="0.2">
      <c r="A246" s="1">
        <v>6033</v>
      </c>
      <c r="B246" s="1" t="s">
        <v>296</v>
      </c>
      <c r="I246" s="2"/>
      <c r="J246" s="5"/>
      <c r="K246" s="5"/>
      <c r="L246" s="5"/>
      <c r="O246" s="8"/>
      <c r="R246" s="8"/>
      <c r="S246" s="8"/>
      <c r="T246" s="8"/>
      <c r="W246" s="7">
        <v>1</v>
      </c>
      <c r="Y246" s="9"/>
      <c r="Z246" s="9"/>
    </row>
    <row r="247" spans="1:66" x14ac:dyDescent="0.2">
      <c r="I247" s="2"/>
      <c r="J247" s="5"/>
      <c r="K247" s="5"/>
      <c r="L247" s="5"/>
      <c r="O247" s="8"/>
      <c r="R247" s="8"/>
      <c r="S247" s="8"/>
      <c r="T247" s="8"/>
      <c r="W247" s="8"/>
      <c r="Y247" s="9"/>
      <c r="Z247" s="9"/>
    </row>
    <row r="248" spans="1:66" x14ac:dyDescent="0.2">
      <c r="I248" s="2"/>
      <c r="J248" s="5"/>
      <c r="K248" s="5"/>
      <c r="L248" s="5"/>
      <c r="O248" s="8"/>
      <c r="R248" s="8"/>
      <c r="S248" s="8"/>
      <c r="T248" s="8"/>
      <c r="W248" s="8"/>
      <c r="Y248" s="9"/>
      <c r="Z248" s="9"/>
    </row>
    <row r="249" spans="1:66" x14ac:dyDescent="0.2">
      <c r="I249" s="2"/>
      <c r="J249" s="5"/>
      <c r="K249" s="5"/>
      <c r="L249" s="5"/>
      <c r="O249" s="8"/>
      <c r="R249" s="8"/>
      <c r="S249" s="8"/>
      <c r="T249" s="8"/>
      <c r="W249" s="8"/>
      <c r="Y249" s="9"/>
      <c r="Z249" s="9"/>
    </row>
    <row r="250" spans="1:66" x14ac:dyDescent="0.2">
      <c r="I250" s="2"/>
      <c r="J250" s="5"/>
      <c r="K250" s="5"/>
      <c r="L250" s="5"/>
      <c r="O250" s="8"/>
      <c r="R250" s="8"/>
      <c r="S250" s="8"/>
      <c r="T250" s="8"/>
      <c r="W250" s="8"/>
      <c r="Y250" s="9"/>
      <c r="Z250" s="9"/>
    </row>
    <row r="251" spans="1:66" x14ac:dyDescent="0.2">
      <c r="I251" s="2"/>
      <c r="J251" s="5"/>
      <c r="K251" s="5"/>
      <c r="L251" s="5"/>
      <c r="O251" s="8"/>
      <c r="R251" s="8"/>
      <c r="S251" s="8"/>
      <c r="T251" s="8"/>
      <c r="W251" s="8"/>
      <c r="Y251" s="9"/>
      <c r="Z251" s="9"/>
    </row>
    <row r="252" spans="1:66" x14ac:dyDescent="0.2">
      <c r="I252" s="2"/>
      <c r="J252" s="5"/>
      <c r="K252" s="5"/>
      <c r="L252" s="5"/>
      <c r="O252" s="8"/>
      <c r="R252" s="8"/>
      <c r="S252" s="8"/>
      <c r="T252" s="8"/>
      <c r="W252" s="8"/>
      <c r="Y252" s="9"/>
      <c r="Z252" s="9"/>
    </row>
    <row r="253" spans="1:66" x14ac:dyDescent="0.2">
      <c r="I253" s="2"/>
      <c r="J253" s="5"/>
      <c r="K253" s="5"/>
      <c r="L253" s="5"/>
      <c r="O253" s="8"/>
      <c r="R253" s="8"/>
      <c r="S253" s="8"/>
      <c r="T253" s="8"/>
      <c r="W253" s="8"/>
      <c r="Y253" s="9"/>
      <c r="Z253" s="9"/>
    </row>
    <row r="254" spans="1:66" x14ac:dyDescent="0.2">
      <c r="I254" s="2"/>
      <c r="J254" s="5"/>
      <c r="K254" s="5"/>
      <c r="L254" s="5"/>
      <c r="O254" s="8"/>
      <c r="R254" s="8"/>
      <c r="S254" s="8"/>
      <c r="T254" s="8"/>
      <c r="W254" s="8"/>
      <c r="Y254" s="9"/>
      <c r="Z254" s="9"/>
    </row>
    <row r="255" spans="1:66" x14ac:dyDescent="0.2">
      <c r="I255" s="2"/>
      <c r="J255" s="5"/>
      <c r="K255" s="5"/>
      <c r="L255" s="5"/>
      <c r="O255" s="8"/>
      <c r="R255" s="8"/>
      <c r="S255" s="8"/>
      <c r="T255" s="8"/>
      <c r="W255" s="8"/>
      <c r="Y255" s="9"/>
      <c r="Z255" s="9"/>
    </row>
    <row r="256" spans="1:66" x14ac:dyDescent="0.2">
      <c r="I256" s="2"/>
      <c r="J256" s="5"/>
      <c r="K256" s="5"/>
      <c r="L256" s="5"/>
      <c r="O256" s="8"/>
      <c r="R256" s="8"/>
      <c r="S256" s="8"/>
      <c r="T256" s="8"/>
      <c r="W256" s="8"/>
      <c r="Y256" s="9"/>
      <c r="Z256" s="9"/>
    </row>
    <row r="257" spans="9:26" x14ac:dyDescent="0.2">
      <c r="I257" s="2"/>
      <c r="J257" s="5"/>
      <c r="K257" s="5"/>
      <c r="L257" s="5"/>
      <c r="O257" s="8"/>
      <c r="R257" s="8"/>
      <c r="S257" s="8"/>
      <c r="T257" s="8"/>
      <c r="W257" s="8"/>
      <c r="Y257" s="9"/>
      <c r="Z257" s="9"/>
    </row>
    <row r="258" spans="9:26" x14ac:dyDescent="0.2">
      <c r="I258" s="2"/>
      <c r="J258" s="5"/>
      <c r="K258" s="5"/>
      <c r="L258" s="5"/>
      <c r="O258" s="8"/>
      <c r="R258" s="8"/>
      <c r="S258" s="8"/>
      <c r="T258" s="8"/>
      <c r="W258" s="8"/>
      <c r="Y258" s="9"/>
      <c r="Z258" s="9"/>
    </row>
    <row r="259" spans="9:26" x14ac:dyDescent="0.2">
      <c r="I259" s="2"/>
      <c r="J259" s="5"/>
      <c r="K259" s="5"/>
      <c r="L259" s="5"/>
      <c r="O259" s="8"/>
      <c r="R259" s="8"/>
      <c r="S259" s="8"/>
      <c r="T259" s="8"/>
      <c r="W259" s="8"/>
      <c r="Y259" s="9"/>
      <c r="Z259" s="9"/>
    </row>
    <row r="260" spans="9:26" x14ac:dyDescent="0.2">
      <c r="I260" s="2"/>
      <c r="J260" s="5"/>
      <c r="K260" s="5"/>
      <c r="L260" s="5"/>
      <c r="O260" s="8"/>
      <c r="R260" s="8"/>
      <c r="S260" s="8"/>
      <c r="T260" s="8"/>
      <c r="W260" s="8"/>
      <c r="Y260" s="9"/>
      <c r="Z260" s="9"/>
    </row>
    <row r="261" spans="9:26" x14ac:dyDescent="0.2">
      <c r="I261" s="2"/>
      <c r="J261" s="5"/>
      <c r="K261" s="5"/>
      <c r="L261" s="5"/>
      <c r="O261" s="8"/>
      <c r="R261" s="8"/>
      <c r="S261" s="8"/>
      <c r="T261" s="8"/>
      <c r="W261" s="8"/>
      <c r="Y261" s="9"/>
      <c r="Z261" s="9"/>
    </row>
    <row r="262" spans="9:26" x14ac:dyDescent="0.2">
      <c r="I262" s="2"/>
      <c r="J262" s="5"/>
      <c r="K262" s="5"/>
      <c r="L262" s="5"/>
      <c r="O262" s="8"/>
      <c r="R262" s="8"/>
      <c r="S262" s="8"/>
      <c r="T262" s="8"/>
      <c r="W262" s="8"/>
      <c r="Y262" s="9"/>
      <c r="Z262" s="9"/>
    </row>
    <row r="263" spans="9:26" x14ac:dyDescent="0.2">
      <c r="I263" s="2"/>
      <c r="J263" s="5"/>
      <c r="K263" s="5"/>
      <c r="L263" s="5"/>
      <c r="O263" s="8"/>
      <c r="R263" s="8"/>
      <c r="S263" s="8"/>
      <c r="T263" s="8"/>
      <c r="W263" s="8"/>
      <c r="Y263" s="9"/>
      <c r="Z263" s="9"/>
    </row>
    <row r="264" spans="9:26" x14ac:dyDescent="0.2">
      <c r="I264" s="2"/>
      <c r="J264" s="5"/>
      <c r="K264" s="5"/>
      <c r="L264" s="5"/>
      <c r="O264" s="8"/>
      <c r="R264" s="8"/>
      <c r="S264" s="8"/>
      <c r="T264" s="8"/>
      <c r="W264" s="8"/>
      <c r="Y264" s="9"/>
      <c r="Z264" s="9"/>
    </row>
    <row r="265" spans="9:26" x14ac:dyDescent="0.2">
      <c r="I265" s="2"/>
      <c r="J265" s="5"/>
      <c r="K265" s="5"/>
      <c r="L265" s="5"/>
      <c r="O265" s="8"/>
      <c r="R265" s="8"/>
      <c r="S265" s="8"/>
      <c r="T265" s="8"/>
      <c r="W265" s="8"/>
      <c r="Y265" s="9"/>
      <c r="Z265" s="9"/>
    </row>
    <row r="266" spans="9:26" x14ac:dyDescent="0.2">
      <c r="I266" s="2"/>
      <c r="J266" s="5"/>
      <c r="K266" s="5"/>
      <c r="L266" s="5"/>
      <c r="O266" s="8"/>
      <c r="R266" s="8"/>
      <c r="S266" s="8"/>
      <c r="T266" s="8"/>
      <c r="W266" s="8"/>
      <c r="Y266" s="9"/>
      <c r="Z266" s="9"/>
    </row>
    <row r="267" spans="9:26" x14ac:dyDescent="0.2">
      <c r="I267" s="2"/>
      <c r="J267" s="5"/>
      <c r="K267" s="5"/>
      <c r="L267" s="5"/>
      <c r="O267" s="8"/>
      <c r="R267" s="8"/>
      <c r="S267" s="8"/>
      <c r="T267" s="8"/>
      <c r="W267" s="8"/>
      <c r="Y267" s="9"/>
      <c r="Z267" s="9"/>
    </row>
    <row r="268" spans="9:26" x14ac:dyDescent="0.2">
      <c r="I268" s="2"/>
      <c r="J268" s="5"/>
      <c r="K268" s="5"/>
      <c r="L268" s="5"/>
      <c r="O268" s="8"/>
      <c r="R268" s="8"/>
      <c r="S268" s="8"/>
      <c r="T268" s="8"/>
      <c r="W268" s="8"/>
      <c r="Y268" s="9"/>
      <c r="Z268" s="9"/>
    </row>
    <row r="269" spans="9:26" x14ac:dyDescent="0.2">
      <c r="I269" s="2"/>
      <c r="J269" s="5"/>
      <c r="K269" s="5"/>
      <c r="L269" s="5"/>
      <c r="O269" s="8"/>
      <c r="R269" s="8"/>
      <c r="S269" s="8"/>
      <c r="T269" s="8"/>
      <c r="W269" s="8"/>
      <c r="Y269" s="9"/>
      <c r="Z269" s="9"/>
    </row>
    <row r="270" spans="9:26" x14ac:dyDescent="0.2">
      <c r="I270" s="2"/>
      <c r="J270" s="5"/>
      <c r="K270" s="5"/>
      <c r="L270" s="5"/>
      <c r="O270" s="8"/>
      <c r="R270" s="8"/>
      <c r="S270" s="8"/>
      <c r="T270" s="8"/>
      <c r="W270" s="8"/>
      <c r="Y270" s="9"/>
      <c r="Z270" s="9"/>
    </row>
    <row r="271" spans="9:26" x14ac:dyDescent="0.2">
      <c r="I271" s="2"/>
      <c r="J271" s="5"/>
      <c r="K271" s="5"/>
      <c r="L271" s="5"/>
      <c r="O271" s="8"/>
      <c r="R271" s="8"/>
      <c r="S271" s="8"/>
      <c r="T271" s="8"/>
      <c r="W271" s="8"/>
      <c r="Y271" s="9"/>
      <c r="Z271" s="9"/>
    </row>
    <row r="272" spans="9:26" x14ac:dyDescent="0.2">
      <c r="I272" s="2"/>
      <c r="J272" s="5"/>
      <c r="K272" s="5"/>
      <c r="L272" s="5"/>
      <c r="O272" s="8"/>
      <c r="R272" s="8"/>
      <c r="S272" s="8"/>
      <c r="T272" s="8"/>
      <c r="W272" s="8"/>
      <c r="Y272" s="9"/>
      <c r="Z272" s="9"/>
    </row>
    <row r="273" spans="9:26" x14ac:dyDescent="0.2">
      <c r="I273" s="2"/>
      <c r="J273" s="5"/>
      <c r="K273" s="5"/>
      <c r="L273" s="5"/>
      <c r="O273" s="8"/>
      <c r="R273" s="8"/>
      <c r="S273" s="8"/>
      <c r="T273" s="8"/>
      <c r="W273" s="8"/>
      <c r="Y273" s="9"/>
      <c r="Z273" s="9"/>
    </row>
    <row r="274" spans="9:26" x14ac:dyDescent="0.2">
      <c r="I274" s="2"/>
      <c r="J274" s="5"/>
      <c r="K274" s="5"/>
      <c r="L274" s="5"/>
      <c r="O274" s="8"/>
      <c r="R274" s="8"/>
      <c r="S274" s="8"/>
      <c r="T274" s="8"/>
      <c r="W274" s="8"/>
      <c r="Y274" s="9"/>
      <c r="Z274" s="9"/>
    </row>
    <row r="275" spans="9:26" x14ac:dyDescent="0.2">
      <c r="I275" s="2"/>
      <c r="J275" s="5"/>
      <c r="K275" s="5"/>
      <c r="L275" s="5"/>
      <c r="O275" s="8"/>
      <c r="R275" s="8"/>
      <c r="S275" s="8"/>
      <c r="T275" s="8"/>
      <c r="W275" s="8"/>
      <c r="Y275" s="9"/>
      <c r="Z275" s="9"/>
    </row>
    <row r="276" spans="9:26" x14ac:dyDescent="0.2">
      <c r="I276" s="2"/>
      <c r="J276" s="5"/>
      <c r="K276" s="5"/>
      <c r="L276" s="5"/>
      <c r="O276" s="8"/>
      <c r="R276" s="8"/>
      <c r="S276" s="8"/>
      <c r="T276" s="8"/>
      <c r="W276" s="8"/>
      <c r="Y276" s="9"/>
      <c r="Z276" s="9"/>
    </row>
    <row r="277" spans="9:26" x14ac:dyDescent="0.2">
      <c r="I277" s="2"/>
      <c r="J277" s="5"/>
      <c r="K277" s="5"/>
      <c r="L277" s="5"/>
      <c r="O277" s="8"/>
      <c r="R277" s="8"/>
      <c r="S277" s="8"/>
      <c r="T277" s="8"/>
      <c r="W277" s="8"/>
      <c r="Y277" s="9"/>
      <c r="Z277" s="9"/>
    </row>
    <row r="278" spans="9:26" x14ac:dyDescent="0.2">
      <c r="I278" s="2"/>
      <c r="J278" s="5"/>
      <c r="K278" s="5"/>
      <c r="L278" s="5"/>
      <c r="O278" s="8"/>
      <c r="R278" s="8"/>
      <c r="S278" s="8"/>
      <c r="T278" s="8"/>
      <c r="W278" s="8"/>
      <c r="Y278" s="9"/>
      <c r="Z278" s="9"/>
    </row>
    <row r="279" spans="9:26" x14ac:dyDescent="0.2">
      <c r="I279" s="2"/>
      <c r="J279" s="5"/>
      <c r="K279" s="5"/>
      <c r="L279" s="5"/>
      <c r="O279" s="8"/>
      <c r="R279" s="8"/>
      <c r="S279" s="8"/>
      <c r="T279" s="8"/>
      <c r="W279" s="8"/>
      <c r="Y279" s="9"/>
      <c r="Z279" s="9"/>
    </row>
    <row r="280" spans="9:26" x14ac:dyDescent="0.2">
      <c r="I280" s="2"/>
      <c r="J280" s="5"/>
      <c r="K280" s="5"/>
      <c r="L280" s="5"/>
      <c r="O280" s="8"/>
      <c r="R280" s="8"/>
      <c r="S280" s="8"/>
      <c r="T280" s="8"/>
      <c r="W280" s="8"/>
      <c r="Y280" s="9"/>
      <c r="Z280" s="9"/>
    </row>
    <row r="281" spans="9:26" x14ac:dyDescent="0.2">
      <c r="I281" s="2"/>
      <c r="J281" s="5"/>
      <c r="K281" s="5"/>
      <c r="L281" s="5"/>
      <c r="O281" s="8"/>
      <c r="R281" s="8"/>
      <c r="S281" s="8"/>
      <c r="T281" s="8"/>
      <c r="W281" s="8"/>
      <c r="Y281" s="9"/>
      <c r="Z281" s="9"/>
    </row>
    <row r="282" spans="9:26" x14ac:dyDescent="0.2">
      <c r="I282" s="2"/>
      <c r="J282" s="5"/>
      <c r="K282" s="5"/>
      <c r="L282" s="5"/>
      <c r="O282" s="8"/>
      <c r="R282" s="8"/>
      <c r="S282" s="8"/>
      <c r="T282" s="8"/>
      <c r="W282" s="8"/>
      <c r="Y282" s="9"/>
      <c r="Z282" s="9"/>
    </row>
    <row r="283" spans="9:26" x14ac:dyDescent="0.2">
      <c r="I283" s="2"/>
      <c r="J283" s="5"/>
      <c r="K283" s="5"/>
      <c r="L283" s="5"/>
      <c r="O283" s="8"/>
      <c r="R283" s="8"/>
      <c r="S283" s="8"/>
      <c r="T283" s="8"/>
      <c r="W283" s="8"/>
      <c r="Y283" s="9"/>
      <c r="Z283" s="9"/>
    </row>
    <row r="284" spans="9:26" x14ac:dyDescent="0.2">
      <c r="I284" s="2"/>
      <c r="J284" s="5"/>
      <c r="K284" s="5"/>
      <c r="L284" s="5"/>
      <c r="O284" s="8"/>
      <c r="R284" s="8"/>
      <c r="S284" s="8"/>
      <c r="T284" s="8"/>
      <c r="W284" s="8"/>
      <c r="Y284" s="9"/>
      <c r="Z284" s="9"/>
    </row>
    <row r="285" spans="9:26" x14ac:dyDescent="0.2">
      <c r="I285" s="2"/>
      <c r="J285" s="5"/>
      <c r="K285" s="5"/>
      <c r="L285" s="5"/>
      <c r="O285" s="8"/>
      <c r="R285" s="8"/>
      <c r="S285" s="8"/>
      <c r="T285" s="8"/>
      <c r="W285" s="8"/>
      <c r="Y285" s="9"/>
      <c r="Z285" s="9"/>
    </row>
    <row r="286" spans="9:26" x14ac:dyDescent="0.2">
      <c r="I286" s="2"/>
      <c r="J286" s="5"/>
      <c r="K286" s="5"/>
      <c r="L286" s="5"/>
      <c r="O286" s="8"/>
      <c r="R286" s="8"/>
      <c r="S286" s="8"/>
      <c r="T286" s="8"/>
      <c r="W286" s="8"/>
      <c r="Y286" s="9"/>
      <c r="Z286" s="9"/>
    </row>
    <row r="287" spans="9:26" x14ac:dyDescent="0.2">
      <c r="I287" s="2"/>
      <c r="J287" s="5"/>
      <c r="K287" s="5"/>
      <c r="L287" s="5"/>
      <c r="O287" s="8"/>
      <c r="R287" s="8"/>
      <c r="S287" s="8"/>
      <c r="T287" s="8"/>
      <c r="W287" s="8"/>
      <c r="Y287" s="9"/>
      <c r="Z287" s="9"/>
    </row>
    <row r="288" spans="9:26" x14ac:dyDescent="0.2">
      <c r="I288" s="2"/>
      <c r="J288" s="5"/>
      <c r="K288" s="5"/>
      <c r="L288" s="5"/>
      <c r="O288" s="8"/>
      <c r="R288" s="8"/>
      <c r="S288" s="8"/>
      <c r="T288" s="8"/>
      <c r="W288" s="8"/>
      <c r="Y288" s="9"/>
      <c r="Z288" s="9"/>
    </row>
    <row r="289" spans="9:26" x14ac:dyDescent="0.2">
      <c r="I289" s="2"/>
      <c r="J289" s="5"/>
      <c r="K289" s="5"/>
      <c r="L289" s="5"/>
      <c r="O289" s="8"/>
      <c r="R289" s="8"/>
      <c r="S289" s="8"/>
      <c r="T289" s="8"/>
      <c r="W289" s="8"/>
      <c r="Y289" s="9"/>
      <c r="Z289" s="9"/>
    </row>
    <row r="290" spans="9:26" x14ac:dyDescent="0.2">
      <c r="I290" s="2"/>
      <c r="J290" s="5"/>
      <c r="K290" s="5"/>
      <c r="L290" s="5"/>
      <c r="O290" s="8"/>
      <c r="R290" s="8"/>
      <c r="S290" s="8"/>
      <c r="T290" s="8"/>
      <c r="W290" s="8"/>
      <c r="Y290" s="9"/>
      <c r="Z290" s="9"/>
    </row>
    <row r="291" spans="9:26" x14ac:dyDescent="0.2">
      <c r="I291" s="2"/>
      <c r="J291" s="5"/>
      <c r="K291" s="5"/>
      <c r="L291" s="5"/>
      <c r="O291" s="8"/>
      <c r="R291" s="8"/>
      <c r="S291" s="8"/>
      <c r="T291" s="8"/>
      <c r="W291" s="8"/>
      <c r="Y291" s="9"/>
      <c r="Z291" s="9"/>
    </row>
    <row r="292" spans="9:26" x14ac:dyDescent="0.2">
      <c r="I292" s="2"/>
      <c r="J292" s="5"/>
      <c r="K292" s="5"/>
      <c r="L292" s="5"/>
      <c r="O292" s="8"/>
      <c r="R292" s="8"/>
      <c r="S292" s="8"/>
      <c r="T292" s="8"/>
      <c r="W292" s="8"/>
      <c r="Y292" s="9"/>
      <c r="Z292" s="9"/>
    </row>
    <row r="293" spans="9:26" x14ac:dyDescent="0.2">
      <c r="I293" s="2"/>
      <c r="J293" s="5"/>
      <c r="K293" s="5"/>
      <c r="L293" s="5"/>
      <c r="O293" s="8"/>
      <c r="R293" s="8"/>
      <c r="S293" s="8"/>
      <c r="T293" s="8"/>
      <c r="W293" s="8"/>
      <c r="Y293" s="9"/>
      <c r="Z293" s="9"/>
    </row>
    <row r="294" spans="9:26" x14ac:dyDescent="0.2">
      <c r="I294" s="2"/>
      <c r="J294" s="5"/>
      <c r="K294" s="5"/>
      <c r="L294" s="5"/>
      <c r="O294" s="8"/>
      <c r="R294" s="8"/>
      <c r="S294" s="8"/>
      <c r="T294" s="8"/>
      <c r="W294" s="8"/>
      <c r="Y294" s="9"/>
      <c r="Z294" s="9"/>
    </row>
    <row r="295" spans="9:26" x14ac:dyDescent="0.2">
      <c r="I295" s="2"/>
      <c r="J295" s="5"/>
      <c r="K295" s="5"/>
      <c r="L295" s="5"/>
      <c r="O295" s="8"/>
      <c r="R295" s="8"/>
      <c r="S295" s="8"/>
      <c r="T295" s="8"/>
      <c r="W295" s="8"/>
      <c r="Y295" s="9"/>
      <c r="Z295" s="9"/>
    </row>
    <row r="296" spans="9:26" x14ac:dyDescent="0.2">
      <c r="I296" s="2"/>
      <c r="J296" s="5"/>
      <c r="K296" s="5"/>
      <c r="L296" s="5"/>
      <c r="O296" s="8"/>
      <c r="R296" s="8"/>
      <c r="S296" s="8"/>
      <c r="T296" s="8"/>
      <c r="W296" s="8"/>
      <c r="Y296" s="9"/>
      <c r="Z296" s="9"/>
    </row>
    <row r="297" spans="9:26" x14ac:dyDescent="0.2">
      <c r="I297" s="2"/>
      <c r="J297" s="5"/>
      <c r="K297" s="5"/>
      <c r="L297" s="5"/>
      <c r="O297" s="8"/>
      <c r="R297" s="8"/>
      <c r="S297" s="8"/>
      <c r="T297" s="8"/>
      <c r="W297" s="8"/>
      <c r="Y297" s="9"/>
      <c r="Z297" s="9"/>
    </row>
    <row r="298" spans="9:26" x14ac:dyDescent="0.2">
      <c r="I298" s="2"/>
      <c r="J298" s="5"/>
      <c r="K298" s="5"/>
      <c r="L298" s="5"/>
      <c r="O298" s="8"/>
      <c r="R298" s="8"/>
      <c r="S298" s="8"/>
      <c r="T298" s="8"/>
      <c r="W298" s="8"/>
      <c r="Y298" s="9"/>
      <c r="Z298" s="9"/>
    </row>
    <row r="299" spans="9:26" x14ac:dyDescent="0.2">
      <c r="I299" s="2"/>
      <c r="J299" s="5"/>
      <c r="K299" s="5"/>
      <c r="L299" s="5"/>
      <c r="O299" s="8"/>
      <c r="R299" s="8"/>
      <c r="S299" s="8"/>
      <c r="T299" s="8"/>
      <c r="W299" s="8"/>
      <c r="Y299" s="9"/>
      <c r="Z299" s="9"/>
    </row>
    <row r="300" spans="9:26" x14ac:dyDescent="0.2">
      <c r="I300" s="2"/>
      <c r="J300" s="5"/>
      <c r="K300" s="5"/>
      <c r="L300" s="5"/>
      <c r="O300" s="8"/>
      <c r="R300" s="8"/>
      <c r="S300" s="8"/>
      <c r="T300" s="8"/>
      <c r="W300" s="8"/>
      <c r="Y300" s="9"/>
      <c r="Z300" s="9"/>
    </row>
    <row r="301" spans="9:26" x14ac:dyDescent="0.2">
      <c r="I301" s="2"/>
      <c r="J301" s="5"/>
      <c r="K301" s="5"/>
      <c r="L301" s="5"/>
      <c r="O301" s="8"/>
      <c r="R301" s="8"/>
      <c r="S301" s="8"/>
      <c r="T301" s="8"/>
      <c r="W301" s="8"/>
      <c r="Y301" s="9"/>
      <c r="Z301" s="9"/>
    </row>
    <row r="302" spans="9:26" x14ac:dyDescent="0.2">
      <c r="I302" s="2"/>
      <c r="J302" s="5"/>
      <c r="K302" s="5"/>
      <c r="L302" s="5"/>
      <c r="O302" s="8"/>
      <c r="R302" s="8"/>
      <c r="S302" s="8"/>
      <c r="T302" s="8"/>
      <c r="W302" s="8"/>
      <c r="Y302" s="9"/>
      <c r="Z302" s="9"/>
    </row>
    <row r="303" spans="9:26" x14ac:dyDescent="0.2">
      <c r="I303" s="2"/>
      <c r="J303" s="5"/>
      <c r="K303" s="5"/>
      <c r="L303" s="5"/>
      <c r="O303" s="8"/>
      <c r="R303" s="8"/>
      <c r="S303" s="8"/>
      <c r="T303" s="8"/>
      <c r="W303" s="8"/>
      <c r="Y303" s="9"/>
      <c r="Z303" s="9"/>
    </row>
    <row r="304" spans="9:26" x14ac:dyDescent="0.2">
      <c r="I304" s="2"/>
      <c r="J304" s="5"/>
      <c r="K304" s="5"/>
      <c r="L304" s="5"/>
      <c r="O304" s="8"/>
      <c r="R304" s="8"/>
      <c r="S304" s="8"/>
      <c r="T304" s="8"/>
      <c r="W304" s="8"/>
      <c r="Y304" s="9"/>
      <c r="Z304" s="9"/>
    </row>
    <row r="305" spans="9:26" x14ac:dyDescent="0.2">
      <c r="I305" s="2"/>
      <c r="J305" s="5"/>
      <c r="K305" s="5"/>
      <c r="L305" s="5"/>
      <c r="O305" s="8"/>
      <c r="R305" s="8"/>
      <c r="S305" s="8"/>
      <c r="T305" s="8"/>
      <c r="W305" s="8"/>
      <c r="Y305" s="9"/>
      <c r="Z305" s="9"/>
    </row>
    <row r="306" spans="9:26" x14ac:dyDescent="0.2">
      <c r="I306" s="2"/>
      <c r="J306" s="5"/>
      <c r="K306" s="5"/>
      <c r="L306" s="5"/>
      <c r="O306" s="8"/>
      <c r="R306" s="8"/>
      <c r="S306" s="8"/>
      <c r="T306" s="8"/>
      <c r="W306" s="8"/>
      <c r="Y306" s="9"/>
      <c r="Z306" s="9"/>
    </row>
    <row r="307" spans="9:26" x14ac:dyDescent="0.2">
      <c r="I307" s="2"/>
      <c r="J307" s="5"/>
      <c r="K307" s="5"/>
      <c r="L307" s="5"/>
      <c r="O307" s="8"/>
      <c r="R307" s="8"/>
      <c r="S307" s="8"/>
      <c r="T307" s="8"/>
      <c r="W307" s="8"/>
      <c r="Y307" s="9"/>
      <c r="Z307" s="9"/>
    </row>
    <row r="308" spans="9:26" x14ac:dyDescent="0.2">
      <c r="I308" s="2"/>
      <c r="J308" s="5"/>
      <c r="K308" s="5"/>
      <c r="L308" s="5"/>
      <c r="O308" s="8"/>
      <c r="R308" s="8"/>
      <c r="S308" s="8"/>
      <c r="T308" s="8"/>
      <c r="W308" s="8"/>
      <c r="Y308" s="9"/>
      <c r="Z308" s="9"/>
    </row>
    <row r="309" spans="9:26" x14ac:dyDescent="0.2">
      <c r="I309" s="2"/>
      <c r="J309" s="5"/>
      <c r="K309" s="5"/>
      <c r="L309" s="5"/>
      <c r="O309" s="8"/>
      <c r="R309" s="8"/>
      <c r="S309" s="8"/>
      <c r="T309" s="8"/>
      <c r="W309" s="8"/>
      <c r="Y309" s="9"/>
      <c r="Z309" s="9"/>
    </row>
    <row r="310" spans="9:26" x14ac:dyDescent="0.2">
      <c r="I310" s="2"/>
      <c r="J310" s="5"/>
      <c r="K310" s="5"/>
      <c r="L310" s="5"/>
      <c r="O310" s="8"/>
      <c r="R310" s="8"/>
      <c r="S310" s="8"/>
      <c r="T310" s="8"/>
      <c r="W310" s="8"/>
      <c r="Y310" s="9"/>
      <c r="Z310" s="9"/>
    </row>
    <row r="311" spans="9:26" x14ac:dyDescent="0.2">
      <c r="I311" s="2"/>
      <c r="J311" s="5"/>
      <c r="K311" s="5"/>
      <c r="L311" s="5"/>
      <c r="O311" s="8"/>
      <c r="R311" s="8"/>
      <c r="S311" s="8"/>
      <c r="T311" s="8"/>
      <c r="W311" s="8"/>
      <c r="Y311" s="9"/>
      <c r="Z311" s="9"/>
    </row>
    <row r="312" spans="9:26" x14ac:dyDescent="0.2">
      <c r="I312" s="2"/>
      <c r="J312" s="5"/>
      <c r="K312" s="5"/>
      <c r="L312" s="5"/>
      <c r="O312" s="8"/>
      <c r="R312" s="8"/>
      <c r="S312" s="8"/>
      <c r="T312" s="8"/>
      <c r="W312" s="8"/>
      <c r="Y312" s="9"/>
      <c r="Z312" s="9"/>
    </row>
    <row r="313" spans="9:26" x14ac:dyDescent="0.2">
      <c r="I313" s="2"/>
      <c r="J313" s="5"/>
      <c r="K313" s="5"/>
      <c r="L313" s="5"/>
      <c r="O313" s="8"/>
      <c r="R313" s="8"/>
      <c r="S313" s="8"/>
      <c r="T313" s="8"/>
      <c r="W313" s="8"/>
      <c r="Y313" s="9"/>
      <c r="Z313" s="9"/>
    </row>
    <row r="314" spans="9:26" x14ac:dyDescent="0.2">
      <c r="I314" s="2"/>
      <c r="J314" s="5"/>
      <c r="K314" s="5"/>
      <c r="L314" s="5"/>
      <c r="O314" s="8"/>
      <c r="R314" s="8"/>
      <c r="S314" s="8"/>
      <c r="T314" s="8"/>
      <c r="W314" s="8"/>
      <c r="Y314" s="9"/>
      <c r="Z314" s="9"/>
    </row>
    <row r="315" spans="9:26" x14ac:dyDescent="0.2">
      <c r="I315" s="2"/>
      <c r="J315" s="5"/>
      <c r="K315" s="5"/>
      <c r="L315" s="5"/>
      <c r="O315" s="8"/>
      <c r="R315" s="8"/>
      <c r="S315" s="8"/>
      <c r="T315" s="8"/>
      <c r="W315" s="8"/>
      <c r="Y315" s="9"/>
      <c r="Z315" s="9"/>
    </row>
    <row r="316" spans="9:26" x14ac:dyDescent="0.2">
      <c r="I316" s="2"/>
      <c r="J316" s="5"/>
      <c r="K316" s="5"/>
      <c r="L316" s="5"/>
      <c r="O316" s="8"/>
      <c r="R316" s="8"/>
      <c r="S316" s="8"/>
      <c r="T316" s="8"/>
      <c r="W316" s="8"/>
      <c r="Y316" s="9"/>
      <c r="Z316" s="9"/>
    </row>
    <row r="317" spans="9:26" x14ac:dyDescent="0.2">
      <c r="I317" s="2"/>
      <c r="J317" s="5"/>
      <c r="K317" s="5"/>
      <c r="L317" s="5"/>
      <c r="O317" s="8"/>
      <c r="R317" s="8"/>
      <c r="S317" s="8"/>
      <c r="T317" s="8"/>
      <c r="W317" s="8"/>
      <c r="Y317" s="9"/>
      <c r="Z317" s="9"/>
    </row>
    <row r="318" spans="9:26" x14ac:dyDescent="0.2">
      <c r="I318" s="2"/>
      <c r="J318" s="5"/>
      <c r="K318" s="5"/>
      <c r="L318" s="5"/>
      <c r="O318" s="8"/>
      <c r="R318" s="8"/>
      <c r="S318" s="8"/>
      <c r="T318" s="8"/>
      <c r="W318" s="8"/>
      <c r="Y318" s="9"/>
      <c r="Z318" s="9"/>
    </row>
    <row r="319" spans="9:26" x14ac:dyDescent="0.2">
      <c r="I319" s="2"/>
      <c r="J319" s="5"/>
      <c r="K319" s="5"/>
      <c r="L319" s="5"/>
      <c r="O319" s="8"/>
      <c r="R319" s="8"/>
      <c r="S319" s="8"/>
      <c r="T319" s="8"/>
      <c r="W319" s="8"/>
      <c r="Y319" s="9"/>
      <c r="Z319" s="9"/>
    </row>
    <row r="320" spans="9:26" x14ac:dyDescent="0.2">
      <c r="I320" s="2"/>
      <c r="J320" s="5"/>
      <c r="K320" s="5"/>
      <c r="L320" s="5"/>
      <c r="O320" s="8"/>
      <c r="R320" s="8"/>
      <c r="S320" s="8"/>
      <c r="T320" s="8"/>
      <c r="W320" s="8"/>
      <c r="Y320" s="9"/>
      <c r="Z320" s="9"/>
    </row>
    <row r="321" spans="9:26" x14ac:dyDescent="0.2">
      <c r="I321" s="2"/>
      <c r="J321" s="5"/>
      <c r="K321" s="5"/>
      <c r="L321" s="5"/>
      <c r="O321" s="8"/>
      <c r="R321" s="8"/>
      <c r="S321" s="8"/>
      <c r="T321" s="8"/>
      <c r="W321" s="8"/>
      <c r="Y321" s="9"/>
      <c r="Z321" s="9"/>
    </row>
    <row r="322" spans="9:26" x14ac:dyDescent="0.2">
      <c r="I322" s="2"/>
      <c r="J322" s="5"/>
      <c r="K322" s="5"/>
      <c r="L322" s="5"/>
      <c r="O322" s="8"/>
      <c r="R322" s="8"/>
      <c r="S322" s="8"/>
      <c r="T322" s="8"/>
      <c r="W322" s="8"/>
      <c r="Y322" s="9"/>
      <c r="Z322" s="9"/>
    </row>
    <row r="323" spans="9:26" x14ac:dyDescent="0.2">
      <c r="I323" s="2"/>
      <c r="J323" s="5"/>
      <c r="K323" s="5"/>
      <c r="L323" s="5"/>
      <c r="O323" s="8"/>
      <c r="R323" s="8"/>
      <c r="S323" s="8"/>
      <c r="T323" s="8"/>
      <c r="W323" s="8"/>
      <c r="Y323" s="9"/>
      <c r="Z323" s="9"/>
    </row>
    <row r="324" spans="9:26" x14ac:dyDescent="0.2">
      <c r="I324" s="2"/>
      <c r="J324" s="5"/>
      <c r="K324" s="5"/>
      <c r="L324" s="5"/>
      <c r="O324" s="8"/>
      <c r="R324" s="8"/>
      <c r="S324" s="8"/>
      <c r="T324" s="8"/>
      <c r="W324" s="8"/>
      <c r="Y324" s="9"/>
      <c r="Z324" s="9"/>
    </row>
    <row r="325" spans="9:26" x14ac:dyDescent="0.2">
      <c r="I325" s="2"/>
      <c r="J325" s="5"/>
      <c r="K325" s="5"/>
      <c r="L325" s="5"/>
      <c r="O325" s="8"/>
      <c r="R325" s="8"/>
      <c r="S325" s="8"/>
      <c r="T325" s="8"/>
      <c r="W325" s="8"/>
      <c r="Y325" s="9"/>
      <c r="Z325" s="9"/>
    </row>
    <row r="326" spans="9:26" x14ac:dyDescent="0.2">
      <c r="I326" s="2"/>
      <c r="J326" s="5"/>
      <c r="K326" s="5"/>
      <c r="L326" s="5"/>
      <c r="O326" s="8"/>
      <c r="R326" s="8"/>
      <c r="S326" s="8"/>
      <c r="T326" s="8"/>
      <c r="W326" s="8"/>
      <c r="Y326" s="9"/>
      <c r="Z326" s="9"/>
    </row>
    <row r="327" spans="9:26" x14ac:dyDescent="0.2">
      <c r="I327" s="2"/>
      <c r="J327" s="5"/>
      <c r="K327" s="5"/>
      <c r="L327" s="5"/>
      <c r="O327" s="8"/>
      <c r="R327" s="8"/>
      <c r="S327" s="8"/>
      <c r="T327" s="8"/>
      <c r="W327" s="8"/>
      <c r="Y327" s="9"/>
      <c r="Z327" s="9"/>
    </row>
    <row r="328" spans="9:26" x14ac:dyDescent="0.2">
      <c r="I328" s="2"/>
      <c r="J328" s="5"/>
      <c r="K328" s="5"/>
      <c r="L328" s="5"/>
      <c r="O328" s="8"/>
      <c r="R328" s="8"/>
      <c r="S328" s="8"/>
      <c r="T328" s="8"/>
      <c r="W328" s="8"/>
      <c r="Y328" s="9"/>
      <c r="Z328" s="9"/>
    </row>
    <row r="329" spans="9:26" x14ac:dyDescent="0.2">
      <c r="I329" s="2"/>
      <c r="J329" s="5"/>
      <c r="K329" s="5"/>
      <c r="L329" s="5"/>
      <c r="O329" s="8"/>
      <c r="R329" s="8"/>
      <c r="S329" s="8"/>
      <c r="T329" s="8"/>
      <c r="W329" s="8"/>
      <c r="Y329" s="9"/>
      <c r="Z329" s="9"/>
    </row>
    <row r="330" spans="9:26" x14ac:dyDescent="0.2">
      <c r="I330" s="2"/>
      <c r="J330" s="5"/>
      <c r="K330" s="5"/>
      <c r="L330" s="5"/>
      <c r="O330" s="8"/>
      <c r="R330" s="8"/>
      <c r="S330" s="8"/>
      <c r="T330" s="8"/>
      <c r="W330" s="8"/>
      <c r="Y330" s="9"/>
      <c r="Z330" s="9"/>
    </row>
    <row r="331" spans="9:26" x14ac:dyDescent="0.2">
      <c r="I331" s="2"/>
      <c r="J331" s="5"/>
      <c r="K331" s="5"/>
      <c r="L331" s="5"/>
      <c r="O331" s="8"/>
      <c r="R331" s="8"/>
      <c r="S331" s="8"/>
      <c r="T331" s="8"/>
      <c r="W331" s="8"/>
      <c r="Y331" s="9"/>
      <c r="Z331" s="9"/>
    </row>
    <row r="332" spans="9:26" x14ac:dyDescent="0.2">
      <c r="I332" s="2"/>
      <c r="J332" s="5"/>
      <c r="K332" s="5"/>
      <c r="L332" s="5"/>
      <c r="O332" s="8"/>
      <c r="R332" s="8"/>
      <c r="S332" s="8"/>
      <c r="T332" s="8"/>
      <c r="W332" s="8"/>
      <c r="Y332" s="9"/>
      <c r="Z332" s="9"/>
    </row>
    <row r="333" spans="9:26" x14ac:dyDescent="0.2">
      <c r="I333" s="2"/>
      <c r="J333" s="5"/>
      <c r="K333" s="5"/>
      <c r="L333" s="5"/>
      <c r="O333" s="8"/>
      <c r="R333" s="8"/>
      <c r="S333" s="8"/>
      <c r="T333" s="8"/>
      <c r="W333" s="8"/>
      <c r="Y333" s="9"/>
      <c r="Z333" s="9"/>
    </row>
    <row r="334" spans="9:26" x14ac:dyDescent="0.2">
      <c r="I334" s="2"/>
      <c r="J334" s="5"/>
      <c r="K334" s="5"/>
      <c r="L334" s="5"/>
      <c r="O334" s="8"/>
      <c r="R334" s="8"/>
      <c r="S334" s="8"/>
      <c r="T334" s="8"/>
      <c r="W334" s="8"/>
      <c r="Y334" s="9"/>
      <c r="Z334" s="9"/>
    </row>
    <row r="335" spans="9:26" x14ac:dyDescent="0.2">
      <c r="I335" s="2"/>
      <c r="J335" s="5"/>
      <c r="K335" s="5"/>
      <c r="L335" s="5"/>
      <c r="O335" s="8"/>
      <c r="R335" s="8"/>
      <c r="S335" s="8"/>
      <c r="T335" s="8"/>
      <c r="W335" s="8"/>
      <c r="Y335" s="9"/>
      <c r="Z335" s="9"/>
    </row>
    <row r="336" spans="9:26" x14ac:dyDescent="0.2">
      <c r="I336" s="2"/>
      <c r="J336" s="5"/>
      <c r="K336" s="5"/>
      <c r="L336" s="5"/>
      <c r="O336" s="8"/>
      <c r="R336" s="8"/>
      <c r="S336" s="8"/>
      <c r="T336" s="8"/>
      <c r="W336" s="8"/>
      <c r="Y336" s="9"/>
      <c r="Z336" s="9"/>
    </row>
    <row r="337" spans="9:26" x14ac:dyDescent="0.2">
      <c r="I337" s="2"/>
      <c r="J337" s="5"/>
      <c r="K337" s="5"/>
      <c r="L337" s="5"/>
      <c r="O337" s="8"/>
      <c r="R337" s="8"/>
      <c r="S337" s="8"/>
      <c r="T337" s="8"/>
      <c r="W337" s="8"/>
      <c r="Y337" s="9"/>
      <c r="Z337" s="9"/>
    </row>
    <row r="338" spans="9:26" x14ac:dyDescent="0.2">
      <c r="I338" s="2"/>
      <c r="J338" s="5"/>
      <c r="K338" s="5"/>
      <c r="L338" s="5"/>
      <c r="O338" s="8"/>
      <c r="R338" s="8"/>
      <c r="S338" s="8"/>
      <c r="T338" s="8"/>
      <c r="W338" s="8"/>
      <c r="Y338" s="9"/>
      <c r="Z338" s="9"/>
    </row>
    <row r="339" spans="9:26" x14ac:dyDescent="0.2">
      <c r="I339" s="2"/>
      <c r="J339" s="5"/>
      <c r="K339" s="5"/>
      <c r="L339" s="5"/>
      <c r="O339" s="8"/>
      <c r="R339" s="8"/>
      <c r="S339" s="8"/>
      <c r="T339" s="8"/>
      <c r="W339" s="8"/>
      <c r="Y339" s="9"/>
      <c r="Z339" s="9"/>
    </row>
    <row r="340" spans="9:26" x14ac:dyDescent="0.2">
      <c r="I340" s="2"/>
      <c r="J340" s="5"/>
      <c r="K340" s="5"/>
      <c r="L340" s="5"/>
      <c r="O340" s="8"/>
      <c r="R340" s="8"/>
      <c r="S340" s="8"/>
      <c r="T340" s="8"/>
      <c r="W340" s="8"/>
      <c r="Y340" s="9"/>
      <c r="Z340" s="9"/>
    </row>
    <row r="341" spans="9:26" x14ac:dyDescent="0.2">
      <c r="I341" s="2"/>
      <c r="J341" s="5"/>
      <c r="K341" s="5"/>
      <c r="L341" s="5"/>
      <c r="O341" s="8"/>
      <c r="R341" s="8"/>
      <c r="S341" s="8"/>
      <c r="T341" s="8"/>
      <c r="W341" s="8"/>
      <c r="Y341" s="9"/>
      <c r="Z341" s="9"/>
    </row>
    <row r="342" spans="9:26" x14ac:dyDescent="0.2">
      <c r="I342" s="2"/>
      <c r="J342" s="5"/>
      <c r="K342" s="5"/>
      <c r="L342" s="5"/>
      <c r="O342" s="8"/>
      <c r="R342" s="8"/>
      <c r="S342" s="8"/>
      <c r="T342" s="8"/>
      <c r="W342" s="8"/>
      <c r="Y342" s="9"/>
      <c r="Z342" s="9"/>
    </row>
    <row r="343" spans="9:26" x14ac:dyDescent="0.2">
      <c r="I343" s="2"/>
      <c r="J343" s="5"/>
      <c r="K343" s="5"/>
      <c r="L343" s="5"/>
      <c r="O343" s="8"/>
      <c r="R343" s="8"/>
      <c r="S343" s="8"/>
      <c r="T343" s="8"/>
      <c r="W343" s="8"/>
      <c r="Y343" s="9"/>
      <c r="Z343" s="9"/>
    </row>
    <row r="344" spans="9:26" x14ac:dyDescent="0.2">
      <c r="I344" s="2"/>
      <c r="J344" s="5"/>
      <c r="K344" s="5"/>
      <c r="L344" s="5"/>
      <c r="O344" s="8"/>
      <c r="R344" s="8"/>
      <c r="S344" s="8"/>
      <c r="T344" s="8"/>
      <c r="W344" s="8"/>
      <c r="Y344" s="9"/>
      <c r="Z344" s="9"/>
    </row>
    <row r="345" spans="9:26" x14ac:dyDescent="0.2">
      <c r="I345" s="2"/>
      <c r="J345" s="5"/>
      <c r="K345" s="5"/>
      <c r="L345" s="5"/>
      <c r="O345" s="8"/>
      <c r="R345" s="8"/>
      <c r="S345" s="8"/>
      <c r="T345" s="8"/>
      <c r="W345" s="8"/>
      <c r="Y345" s="9"/>
      <c r="Z345" s="9"/>
    </row>
    <row r="346" spans="9:26" x14ac:dyDescent="0.2">
      <c r="I346" s="2"/>
      <c r="J346" s="5"/>
      <c r="K346" s="5"/>
      <c r="L346" s="5"/>
      <c r="O346" s="8"/>
      <c r="R346" s="8"/>
      <c r="S346" s="8"/>
      <c r="T346" s="8"/>
      <c r="W346" s="8"/>
      <c r="Y346" s="9"/>
      <c r="Z346" s="9"/>
    </row>
    <row r="347" spans="9:26" x14ac:dyDescent="0.2">
      <c r="I347" s="2"/>
      <c r="J347" s="5"/>
      <c r="K347" s="5"/>
      <c r="L347" s="5"/>
      <c r="O347" s="8"/>
      <c r="R347" s="8"/>
      <c r="S347" s="8"/>
      <c r="T347" s="8"/>
      <c r="W347" s="8"/>
      <c r="Y347" s="9"/>
      <c r="Z347" s="9"/>
    </row>
    <row r="348" spans="9:26" x14ac:dyDescent="0.2">
      <c r="I348" s="2"/>
      <c r="J348" s="5"/>
      <c r="K348" s="5"/>
      <c r="L348" s="5"/>
      <c r="O348" s="8"/>
      <c r="R348" s="8"/>
      <c r="S348" s="8"/>
      <c r="T348" s="8"/>
      <c r="W348" s="8"/>
      <c r="Y348" s="9"/>
      <c r="Z348" s="9"/>
    </row>
    <row r="349" spans="9:26" x14ac:dyDescent="0.2">
      <c r="I349" s="2"/>
      <c r="J349" s="5"/>
      <c r="K349" s="5"/>
      <c r="L349" s="5"/>
      <c r="O349" s="8"/>
      <c r="R349" s="8"/>
      <c r="S349" s="8"/>
      <c r="T349" s="8"/>
      <c r="W349" s="8"/>
      <c r="Y349" s="9"/>
      <c r="Z349" s="9"/>
    </row>
    <row r="350" spans="9:26" x14ac:dyDescent="0.2">
      <c r="I350" s="2"/>
      <c r="J350" s="5"/>
      <c r="K350" s="5"/>
      <c r="L350" s="5"/>
      <c r="O350" s="8"/>
      <c r="R350" s="8"/>
      <c r="S350" s="8"/>
      <c r="T350" s="8"/>
      <c r="W350" s="8"/>
      <c r="Y350" s="9"/>
      <c r="Z350" s="9"/>
    </row>
    <row r="351" spans="9:26" x14ac:dyDescent="0.2">
      <c r="I351" s="2"/>
      <c r="J351" s="5"/>
      <c r="K351" s="5"/>
      <c r="L351" s="5"/>
      <c r="O351" s="8"/>
      <c r="R351" s="8"/>
      <c r="S351" s="8"/>
      <c r="T351" s="8"/>
      <c r="W351" s="8"/>
      <c r="Y351" s="9"/>
      <c r="Z351" s="9"/>
    </row>
    <row r="352" spans="9:26" x14ac:dyDescent="0.2">
      <c r="I352" s="2"/>
      <c r="J352" s="5"/>
      <c r="K352" s="5"/>
      <c r="L352" s="5"/>
      <c r="O352" s="8"/>
      <c r="R352" s="8"/>
      <c r="S352" s="8"/>
      <c r="T352" s="8"/>
      <c r="W352" s="8"/>
      <c r="Y352" s="9"/>
      <c r="Z352" s="9"/>
    </row>
    <row r="353" spans="9:26" x14ac:dyDescent="0.2">
      <c r="I353" s="2"/>
      <c r="J353" s="5"/>
      <c r="K353" s="5"/>
      <c r="L353" s="5"/>
      <c r="O353" s="8"/>
      <c r="R353" s="8"/>
      <c r="S353" s="8"/>
      <c r="T353" s="8"/>
      <c r="W353" s="8"/>
      <c r="Y353" s="9"/>
      <c r="Z353" s="9"/>
    </row>
    <row r="354" spans="9:26" x14ac:dyDescent="0.2">
      <c r="I354" s="2"/>
      <c r="J354" s="5"/>
      <c r="K354" s="5"/>
      <c r="L354" s="5"/>
      <c r="O354" s="8"/>
      <c r="R354" s="8"/>
      <c r="S354" s="8"/>
      <c r="T354" s="8"/>
      <c r="W354" s="8"/>
      <c r="Y354" s="9"/>
      <c r="Z354" s="9"/>
    </row>
    <row r="355" spans="9:26" x14ac:dyDescent="0.2">
      <c r="I355" s="2"/>
      <c r="J355" s="5"/>
      <c r="K355" s="5"/>
      <c r="L355" s="5"/>
      <c r="O355" s="8"/>
      <c r="R355" s="8"/>
      <c r="S355" s="8"/>
      <c r="T355" s="8"/>
      <c r="W355" s="8"/>
      <c r="Y355" s="9"/>
      <c r="Z355" s="9"/>
    </row>
    <row r="356" spans="9:26" x14ac:dyDescent="0.2">
      <c r="I356" s="2"/>
      <c r="J356" s="5"/>
      <c r="K356" s="5"/>
      <c r="L356" s="5"/>
      <c r="O356" s="8"/>
      <c r="R356" s="8"/>
      <c r="S356" s="8"/>
      <c r="T356" s="8"/>
      <c r="W356" s="8"/>
      <c r="Y356" s="9"/>
      <c r="Z356" s="9"/>
    </row>
    <row r="357" spans="9:26" x14ac:dyDescent="0.2">
      <c r="I357" s="2"/>
      <c r="J357" s="5"/>
      <c r="K357" s="5"/>
      <c r="L357" s="5"/>
      <c r="O357" s="8"/>
      <c r="R357" s="8"/>
      <c r="S357" s="8"/>
      <c r="T357" s="8"/>
      <c r="W357" s="8"/>
      <c r="Y357" s="9"/>
      <c r="Z357" s="9"/>
    </row>
    <row r="358" spans="9:26" x14ac:dyDescent="0.2">
      <c r="I358" s="2"/>
      <c r="J358" s="5"/>
      <c r="K358" s="5"/>
      <c r="L358" s="5"/>
      <c r="O358" s="8"/>
      <c r="R358" s="8"/>
      <c r="S358" s="8"/>
      <c r="T358" s="8"/>
      <c r="W358" s="8"/>
      <c r="Y358" s="9"/>
      <c r="Z358" s="9"/>
    </row>
    <row r="359" spans="9:26" x14ac:dyDescent="0.2">
      <c r="I359" s="2"/>
      <c r="J359" s="5"/>
      <c r="K359" s="5"/>
      <c r="L359" s="5"/>
      <c r="O359" s="8"/>
      <c r="R359" s="8"/>
      <c r="S359" s="8"/>
      <c r="T359" s="8"/>
      <c r="W359" s="8"/>
      <c r="Y359" s="9"/>
      <c r="Z359" s="9"/>
    </row>
    <row r="360" spans="9:26" x14ac:dyDescent="0.2">
      <c r="I360" s="2"/>
      <c r="J360" s="5"/>
      <c r="K360" s="5"/>
      <c r="L360" s="5"/>
      <c r="O360" s="8"/>
      <c r="R360" s="8"/>
      <c r="S360" s="8"/>
      <c r="T360" s="8"/>
      <c r="W360" s="8"/>
      <c r="Y360" s="9"/>
      <c r="Z360" s="9"/>
    </row>
    <row r="361" spans="9:26" x14ac:dyDescent="0.2">
      <c r="I361" s="2"/>
      <c r="J361" s="5"/>
      <c r="K361" s="5"/>
      <c r="L361" s="5"/>
      <c r="O361" s="8"/>
      <c r="R361" s="8"/>
      <c r="S361" s="8"/>
      <c r="T361" s="8"/>
      <c r="W361" s="8"/>
      <c r="Y361" s="9"/>
      <c r="Z361" s="9"/>
    </row>
    <row r="362" spans="9:26" x14ac:dyDescent="0.2">
      <c r="I362" s="2"/>
      <c r="J362" s="5"/>
      <c r="K362" s="5"/>
      <c r="L362" s="5"/>
      <c r="O362" s="8"/>
      <c r="R362" s="8"/>
      <c r="S362" s="8"/>
      <c r="T362" s="8"/>
      <c r="W362" s="8"/>
      <c r="Y362" s="9"/>
      <c r="Z362" s="9"/>
    </row>
    <row r="363" spans="9:26" x14ac:dyDescent="0.2">
      <c r="I363" s="2"/>
      <c r="J363" s="5"/>
      <c r="K363" s="5"/>
      <c r="L363" s="5"/>
      <c r="O363" s="8"/>
      <c r="R363" s="8"/>
      <c r="S363" s="8"/>
      <c r="T363" s="8"/>
      <c r="W363" s="8"/>
      <c r="Y363" s="9"/>
      <c r="Z363" s="9"/>
    </row>
    <row r="364" spans="9:26" x14ac:dyDescent="0.2">
      <c r="I364" s="2"/>
      <c r="J364" s="5"/>
      <c r="K364" s="5"/>
      <c r="L364" s="5"/>
      <c r="O364" s="8"/>
      <c r="R364" s="8"/>
      <c r="S364" s="8"/>
      <c r="T364" s="8"/>
      <c r="W364" s="8"/>
      <c r="Y364" s="9"/>
      <c r="Z364" s="9"/>
    </row>
    <row r="365" spans="9:26" x14ac:dyDescent="0.2">
      <c r="I365" s="2"/>
      <c r="J365" s="5"/>
      <c r="K365" s="5"/>
      <c r="L365" s="5"/>
      <c r="O365" s="8"/>
      <c r="R365" s="8"/>
      <c r="S365" s="8"/>
      <c r="T365" s="8"/>
      <c r="W365" s="8"/>
      <c r="Y365" s="9"/>
      <c r="Z365" s="9"/>
    </row>
    <row r="366" spans="9:26" x14ac:dyDescent="0.2">
      <c r="I366" s="2"/>
      <c r="J366" s="5"/>
      <c r="K366" s="5"/>
      <c r="L366" s="5"/>
      <c r="O366" s="8"/>
      <c r="R366" s="8"/>
      <c r="S366" s="8"/>
      <c r="T366" s="8"/>
      <c r="W366" s="8"/>
      <c r="Y366" s="9"/>
      <c r="Z366" s="9"/>
    </row>
    <row r="367" spans="9:26" x14ac:dyDescent="0.2">
      <c r="I367" s="2"/>
      <c r="J367" s="5"/>
      <c r="K367" s="5"/>
      <c r="L367" s="5"/>
      <c r="O367" s="8"/>
      <c r="R367" s="8"/>
      <c r="S367" s="8"/>
      <c r="T367" s="8"/>
      <c r="W367" s="8"/>
      <c r="Y367" s="9"/>
      <c r="Z367" s="9"/>
    </row>
    <row r="368" spans="9:26" x14ac:dyDescent="0.2">
      <c r="I368" s="2"/>
      <c r="J368" s="5"/>
      <c r="K368" s="5"/>
      <c r="L368" s="5"/>
      <c r="O368" s="8"/>
      <c r="R368" s="8"/>
      <c r="S368" s="8"/>
      <c r="T368" s="8"/>
      <c r="W368" s="8"/>
      <c r="Y368" s="9"/>
      <c r="Z368" s="9"/>
    </row>
    <row r="369" spans="9:26" x14ac:dyDescent="0.2">
      <c r="I369" s="2"/>
      <c r="J369" s="5"/>
      <c r="K369" s="5"/>
      <c r="L369" s="5"/>
      <c r="O369" s="8"/>
      <c r="R369" s="8"/>
      <c r="S369" s="8"/>
      <c r="T369" s="8"/>
      <c r="W369" s="8"/>
      <c r="Y369" s="9"/>
      <c r="Z369" s="9"/>
    </row>
    <row r="370" spans="9:26" x14ac:dyDescent="0.2">
      <c r="I370" s="2"/>
      <c r="J370" s="5"/>
      <c r="K370" s="5"/>
      <c r="L370" s="5"/>
      <c r="O370" s="8"/>
      <c r="R370" s="8"/>
      <c r="S370" s="8"/>
      <c r="T370" s="8"/>
      <c r="W370" s="8"/>
      <c r="Y370" s="9"/>
      <c r="Z370" s="9"/>
    </row>
    <row r="371" spans="9:26" x14ac:dyDescent="0.2">
      <c r="I371" s="2"/>
      <c r="J371" s="5"/>
      <c r="K371" s="5"/>
      <c r="L371" s="5"/>
      <c r="O371" s="8"/>
      <c r="R371" s="8"/>
      <c r="S371" s="8"/>
      <c r="T371" s="8"/>
      <c r="W371" s="8"/>
      <c r="Y371" s="9"/>
      <c r="Z371" s="9"/>
    </row>
    <row r="372" spans="9:26" x14ac:dyDescent="0.2">
      <c r="I372" s="2"/>
      <c r="J372" s="5"/>
      <c r="K372" s="5"/>
      <c r="L372" s="5"/>
      <c r="O372" s="8"/>
      <c r="R372" s="8"/>
      <c r="S372" s="8"/>
      <c r="T372" s="8"/>
      <c r="W372" s="8"/>
      <c r="Y372" s="9"/>
      <c r="Z372" s="9"/>
    </row>
    <row r="373" spans="9:26" x14ac:dyDescent="0.2">
      <c r="I373" s="2"/>
      <c r="J373" s="5"/>
      <c r="K373" s="5"/>
      <c r="L373" s="5"/>
      <c r="O373" s="8"/>
      <c r="R373" s="8"/>
      <c r="S373" s="8"/>
      <c r="T373" s="8"/>
      <c r="W373" s="8"/>
      <c r="Y373" s="9"/>
      <c r="Z373" s="9"/>
    </row>
    <row r="374" spans="9:26" x14ac:dyDescent="0.2">
      <c r="I374" s="2"/>
      <c r="J374" s="5"/>
      <c r="K374" s="5"/>
      <c r="L374" s="5"/>
      <c r="O374" s="8"/>
      <c r="R374" s="8"/>
      <c r="S374" s="8"/>
      <c r="T374" s="8"/>
      <c r="W374" s="8"/>
      <c r="Y374" s="9"/>
      <c r="Z374" s="9"/>
    </row>
    <row r="375" spans="9:26" x14ac:dyDescent="0.2">
      <c r="I375" s="2"/>
      <c r="J375" s="5"/>
      <c r="K375" s="5"/>
      <c r="L375" s="5"/>
      <c r="O375" s="8"/>
      <c r="R375" s="8"/>
      <c r="S375" s="8"/>
      <c r="T375" s="8"/>
      <c r="W375" s="8"/>
      <c r="Y375" s="9"/>
      <c r="Z375" s="9"/>
    </row>
    <row r="376" spans="9:26" x14ac:dyDescent="0.2">
      <c r="I376" s="2"/>
      <c r="J376" s="5"/>
      <c r="K376" s="5"/>
      <c r="L376" s="5"/>
      <c r="O376" s="8"/>
      <c r="R376" s="8"/>
      <c r="S376" s="8"/>
      <c r="T376" s="8"/>
      <c r="W376" s="8"/>
      <c r="Y376" s="9"/>
      <c r="Z376" s="9"/>
    </row>
    <row r="377" spans="9:26" x14ac:dyDescent="0.2">
      <c r="I377" s="2"/>
      <c r="J377" s="5"/>
      <c r="K377" s="5"/>
      <c r="L377" s="5"/>
      <c r="O377" s="8"/>
      <c r="R377" s="8"/>
      <c r="S377" s="8"/>
      <c r="T377" s="8"/>
      <c r="W377" s="8"/>
      <c r="Y377" s="9"/>
      <c r="Z377" s="9"/>
    </row>
    <row r="378" spans="9:26" x14ac:dyDescent="0.2">
      <c r="I378" s="2"/>
      <c r="J378" s="5"/>
      <c r="K378" s="5"/>
      <c r="L378" s="5"/>
      <c r="O378" s="8"/>
      <c r="R378" s="8"/>
      <c r="S378" s="8"/>
      <c r="T378" s="8"/>
      <c r="W378" s="8"/>
      <c r="Y378" s="9"/>
      <c r="Z378" s="9"/>
    </row>
    <row r="379" spans="9:26" x14ac:dyDescent="0.2">
      <c r="I379" s="2"/>
      <c r="J379" s="5"/>
      <c r="K379" s="5"/>
      <c r="L379" s="5"/>
      <c r="O379" s="8"/>
      <c r="R379" s="8"/>
      <c r="S379" s="8"/>
      <c r="T379" s="8"/>
      <c r="W379" s="8"/>
      <c r="Y379" s="9"/>
      <c r="Z379" s="9"/>
    </row>
    <row r="380" spans="9:26" x14ac:dyDescent="0.2">
      <c r="I380" s="2"/>
      <c r="J380" s="5"/>
      <c r="K380" s="5"/>
      <c r="L380" s="5"/>
      <c r="O380" s="8"/>
      <c r="R380" s="8"/>
      <c r="S380" s="8"/>
      <c r="T380" s="8"/>
      <c r="W380" s="8"/>
      <c r="Y380" s="9"/>
      <c r="Z380" s="9"/>
    </row>
    <row r="381" spans="9:26" x14ac:dyDescent="0.2">
      <c r="I381" s="2"/>
      <c r="J381" s="5"/>
      <c r="K381" s="5"/>
      <c r="L381" s="5"/>
      <c r="O381" s="8"/>
      <c r="R381" s="8"/>
      <c r="S381" s="8"/>
      <c r="T381" s="8"/>
      <c r="W381" s="8"/>
      <c r="Y381" s="9"/>
      <c r="Z381" s="9"/>
    </row>
    <row r="382" spans="9:26" x14ac:dyDescent="0.2">
      <c r="I382" s="2"/>
      <c r="J382" s="5"/>
      <c r="K382" s="5"/>
      <c r="L382" s="5"/>
      <c r="O382" s="8"/>
      <c r="R382" s="8"/>
      <c r="S382" s="8"/>
      <c r="T382" s="8"/>
      <c r="W382" s="8"/>
      <c r="Y382" s="9"/>
      <c r="Z382" s="9"/>
    </row>
    <row r="383" spans="9:26" x14ac:dyDescent="0.2">
      <c r="I383" s="2"/>
      <c r="J383" s="5"/>
      <c r="K383" s="5"/>
      <c r="L383" s="5"/>
      <c r="O383" s="8"/>
      <c r="R383" s="8"/>
      <c r="S383" s="8"/>
      <c r="T383" s="8"/>
      <c r="W383" s="8"/>
      <c r="Y383" s="9"/>
      <c r="Z383" s="9"/>
    </row>
    <row r="384" spans="9:26" x14ac:dyDescent="0.2">
      <c r="I384" s="2"/>
      <c r="J384" s="5"/>
      <c r="K384" s="5"/>
      <c r="L384" s="5"/>
      <c r="O384" s="8"/>
      <c r="R384" s="8"/>
      <c r="S384" s="8"/>
      <c r="T384" s="8"/>
      <c r="W384" s="8"/>
      <c r="Y384" s="9"/>
      <c r="Z384" s="9"/>
    </row>
    <row r="385" spans="9:26" x14ac:dyDescent="0.2">
      <c r="I385" s="2"/>
      <c r="J385" s="5"/>
      <c r="K385" s="5"/>
      <c r="L385" s="5"/>
      <c r="O385" s="8"/>
      <c r="R385" s="8"/>
      <c r="S385" s="8"/>
      <c r="T385" s="8"/>
      <c r="W385" s="8"/>
      <c r="Y385" s="9"/>
      <c r="Z385" s="9"/>
    </row>
    <row r="386" spans="9:26" x14ac:dyDescent="0.2">
      <c r="I386" s="2"/>
      <c r="J386" s="5"/>
      <c r="K386" s="5"/>
      <c r="L386" s="5"/>
      <c r="O386" s="8"/>
      <c r="R386" s="8"/>
      <c r="S386" s="8"/>
      <c r="T386" s="8"/>
      <c r="W386" s="8"/>
      <c r="Y386" s="9"/>
      <c r="Z386" s="9"/>
    </row>
    <row r="387" spans="9:26" x14ac:dyDescent="0.2">
      <c r="I387" s="2"/>
      <c r="J387" s="5"/>
      <c r="K387" s="5"/>
      <c r="L387" s="5"/>
      <c r="O387" s="8"/>
      <c r="R387" s="8"/>
      <c r="S387" s="8"/>
      <c r="T387" s="8"/>
      <c r="W387" s="8"/>
      <c r="Y387" s="9"/>
      <c r="Z387" s="9"/>
    </row>
    <row r="388" spans="9:26" x14ac:dyDescent="0.2">
      <c r="I388" s="2"/>
      <c r="J388" s="5"/>
      <c r="K388" s="5"/>
      <c r="L388" s="5"/>
      <c r="O388" s="8"/>
      <c r="R388" s="8"/>
      <c r="S388" s="8"/>
      <c r="T388" s="8"/>
      <c r="W388" s="8"/>
      <c r="Y388" s="9"/>
      <c r="Z388" s="9"/>
    </row>
    <row r="389" spans="9:26" x14ac:dyDescent="0.2">
      <c r="I389" s="2"/>
      <c r="J389" s="5"/>
      <c r="K389" s="5"/>
      <c r="L389" s="5"/>
      <c r="O389" s="8"/>
      <c r="R389" s="8"/>
      <c r="S389" s="8"/>
      <c r="T389" s="8"/>
      <c r="W389" s="8"/>
      <c r="Y389" s="9"/>
      <c r="Z389" s="9"/>
    </row>
    <row r="390" spans="9:26" x14ac:dyDescent="0.2">
      <c r="I390" s="2"/>
      <c r="J390" s="5"/>
      <c r="K390" s="5"/>
      <c r="L390" s="5"/>
      <c r="O390" s="8"/>
      <c r="R390" s="8"/>
      <c r="S390" s="8"/>
      <c r="T390" s="8"/>
      <c r="W390" s="8"/>
      <c r="Y390" s="9"/>
      <c r="Z390" s="9"/>
    </row>
    <row r="391" spans="9:26" x14ac:dyDescent="0.2">
      <c r="I391" s="2"/>
      <c r="J391" s="5"/>
      <c r="K391" s="5"/>
      <c r="L391" s="5"/>
      <c r="O391" s="8"/>
      <c r="R391" s="8"/>
      <c r="S391" s="8"/>
      <c r="T391" s="8"/>
      <c r="W391" s="8"/>
      <c r="Y391" s="9"/>
      <c r="Z391" s="9"/>
    </row>
    <row r="392" spans="9:26" x14ac:dyDescent="0.2">
      <c r="I392" s="2"/>
      <c r="J392" s="5"/>
      <c r="K392" s="5"/>
      <c r="L392" s="5"/>
      <c r="O392" s="8"/>
      <c r="R392" s="8"/>
      <c r="S392" s="8"/>
      <c r="T392" s="8"/>
      <c r="W392" s="8"/>
      <c r="Y392" s="9"/>
      <c r="Z392" s="9"/>
    </row>
    <row r="393" spans="9:26" x14ac:dyDescent="0.2">
      <c r="I393" s="2"/>
      <c r="J393" s="5"/>
      <c r="K393" s="5"/>
      <c r="L393" s="5"/>
      <c r="O393" s="8"/>
      <c r="R393" s="8"/>
      <c r="S393" s="8"/>
      <c r="T393" s="8"/>
      <c r="W393" s="8"/>
      <c r="Y393" s="9"/>
      <c r="Z393" s="9"/>
    </row>
    <row r="394" spans="9:26" x14ac:dyDescent="0.2">
      <c r="I394" s="2"/>
      <c r="J394" s="5"/>
      <c r="K394" s="5"/>
      <c r="L394" s="5"/>
      <c r="O394" s="8"/>
      <c r="R394" s="8"/>
      <c r="S394" s="8"/>
      <c r="T394" s="8"/>
      <c r="W394" s="8"/>
      <c r="Y394" s="9"/>
      <c r="Z394" s="9"/>
    </row>
    <row r="395" spans="9:26" x14ac:dyDescent="0.2">
      <c r="I395" s="2"/>
      <c r="J395" s="5"/>
      <c r="K395" s="5"/>
      <c r="L395" s="5"/>
      <c r="O395" s="8"/>
      <c r="R395" s="8"/>
      <c r="S395" s="8"/>
      <c r="T395" s="8"/>
      <c r="W395" s="8"/>
      <c r="Y395" s="9"/>
      <c r="Z395" s="9"/>
    </row>
    <row r="396" spans="9:26" x14ac:dyDescent="0.2">
      <c r="I396" s="2"/>
      <c r="J396" s="5"/>
      <c r="K396" s="5"/>
      <c r="L396" s="5"/>
      <c r="O396" s="8"/>
      <c r="R396" s="8"/>
      <c r="S396" s="8"/>
      <c r="T396" s="8"/>
      <c r="W396" s="8"/>
      <c r="Y396" s="9"/>
      <c r="Z396" s="9"/>
    </row>
    <row r="397" spans="9:26" x14ac:dyDescent="0.2">
      <c r="I397" s="2"/>
      <c r="J397" s="5"/>
      <c r="K397" s="5"/>
      <c r="L397" s="5"/>
      <c r="O397" s="8"/>
      <c r="R397" s="8"/>
      <c r="S397" s="8"/>
      <c r="T397" s="8"/>
      <c r="W397" s="8"/>
      <c r="Y397" s="9"/>
      <c r="Z397" s="9"/>
    </row>
    <row r="398" spans="9:26" x14ac:dyDescent="0.2">
      <c r="I398" s="2"/>
      <c r="J398" s="5"/>
      <c r="K398" s="5"/>
      <c r="L398" s="5"/>
      <c r="O398" s="8"/>
      <c r="R398" s="8"/>
      <c r="S398" s="8"/>
      <c r="T398" s="8"/>
      <c r="W398" s="8"/>
      <c r="Y398" s="9"/>
      <c r="Z398" s="9"/>
    </row>
    <row r="399" spans="9:26" x14ac:dyDescent="0.2">
      <c r="I399" s="2"/>
      <c r="J399" s="5"/>
      <c r="K399" s="5"/>
      <c r="L399" s="5"/>
      <c r="O399" s="8"/>
      <c r="R399" s="8"/>
      <c r="S399" s="8"/>
      <c r="T399" s="8"/>
      <c r="W399" s="8"/>
      <c r="Y399" s="9"/>
      <c r="Z399" s="9"/>
    </row>
    <row r="400" spans="9:26" x14ac:dyDescent="0.2">
      <c r="I400" s="2"/>
      <c r="J400" s="5"/>
      <c r="K400" s="5"/>
      <c r="L400" s="5"/>
      <c r="O400" s="8"/>
      <c r="R400" s="8"/>
      <c r="S400" s="8"/>
      <c r="T400" s="8"/>
      <c r="W400" s="8"/>
      <c r="Y400" s="9"/>
      <c r="Z400" s="9"/>
    </row>
    <row r="401" spans="9:26" x14ac:dyDescent="0.2">
      <c r="I401" s="2"/>
      <c r="J401" s="5"/>
      <c r="K401" s="5"/>
      <c r="L401" s="5"/>
      <c r="O401" s="8"/>
      <c r="R401" s="8"/>
      <c r="S401" s="8"/>
      <c r="T401" s="8"/>
      <c r="W401" s="8"/>
      <c r="Y401" s="9"/>
      <c r="Z401" s="9"/>
    </row>
    <row r="402" spans="9:26" x14ac:dyDescent="0.2">
      <c r="I402" s="2"/>
      <c r="J402" s="5"/>
      <c r="K402" s="5"/>
      <c r="L402" s="5"/>
      <c r="O402" s="8"/>
      <c r="R402" s="8"/>
      <c r="S402" s="8"/>
      <c r="T402" s="8"/>
      <c r="W402" s="8"/>
      <c r="Y402" s="9"/>
      <c r="Z402" s="9"/>
    </row>
    <row r="403" spans="9:26" x14ac:dyDescent="0.2">
      <c r="I403" s="2"/>
      <c r="J403" s="5"/>
      <c r="K403" s="5"/>
      <c r="L403" s="5"/>
      <c r="O403" s="8"/>
      <c r="R403" s="8"/>
      <c r="S403" s="8"/>
      <c r="T403" s="8"/>
      <c r="W403" s="8"/>
      <c r="Y403" s="9"/>
      <c r="Z403" s="9"/>
    </row>
    <row r="404" spans="9:26" x14ac:dyDescent="0.2">
      <c r="I404" s="2"/>
      <c r="J404" s="5"/>
      <c r="K404" s="5"/>
      <c r="L404" s="5"/>
      <c r="O404" s="8"/>
      <c r="R404" s="8"/>
      <c r="S404" s="8"/>
      <c r="T404" s="8"/>
      <c r="W404" s="8"/>
      <c r="Y404" s="9"/>
      <c r="Z404" s="9"/>
    </row>
    <row r="405" spans="9:26" x14ac:dyDescent="0.2">
      <c r="I405" s="2"/>
      <c r="J405" s="5"/>
      <c r="K405" s="5"/>
      <c r="L405" s="5"/>
      <c r="O405" s="8"/>
      <c r="R405" s="8"/>
      <c r="S405" s="8"/>
      <c r="T405" s="8"/>
      <c r="W405" s="8"/>
      <c r="Y405" s="9"/>
      <c r="Z405" s="9"/>
    </row>
    <row r="406" spans="9:26" x14ac:dyDescent="0.2">
      <c r="I406" s="2"/>
      <c r="J406" s="5"/>
      <c r="K406" s="5"/>
      <c r="L406" s="5"/>
      <c r="O406" s="8"/>
      <c r="R406" s="8"/>
      <c r="S406" s="8"/>
      <c r="T406" s="8"/>
      <c r="W406" s="8"/>
      <c r="Y406" s="9"/>
      <c r="Z406" s="9"/>
    </row>
    <row r="407" spans="9:26" x14ac:dyDescent="0.2">
      <c r="I407" s="2"/>
      <c r="J407" s="5"/>
      <c r="K407" s="5"/>
      <c r="L407" s="5"/>
      <c r="O407" s="8"/>
      <c r="R407" s="8"/>
      <c r="S407" s="8"/>
      <c r="T407" s="8"/>
      <c r="W407" s="8"/>
      <c r="Y407" s="9"/>
      <c r="Z407" s="9"/>
    </row>
    <row r="408" spans="9:26" x14ac:dyDescent="0.2">
      <c r="I408" s="2"/>
      <c r="J408" s="5"/>
      <c r="K408" s="5"/>
      <c r="L408" s="5"/>
      <c r="O408" s="8"/>
      <c r="R408" s="8"/>
      <c r="S408" s="8"/>
      <c r="T408" s="8"/>
      <c r="W408" s="8"/>
      <c r="Y408" s="9"/>
      <c r="Z408" s="9"/>
    </row>
    <row r="409" spans="9:26" x14ac:dyDescent="0.2">
      <c r="I409" s="2"/>
      <c r="J409" s="5"/>
      <c r="K409" s="5"/>
      <c r="L409" s="5"/>
      <c r="O409" s="8"/>
      <c r="R409" s="8"/>
      <c r="S409" s="8"/>
      <c r="T409" s="8"/>
      <c r="W409" s="8"/>
      <c r="Y409" s="9"/>
      <c r="Z409" s="9"/>
    </row>
    <row r="410" spans="9:26" x14ac:dyDescent="0.2">
      <c r="I410" s="2"/>
      <c r="J410" s="5"/>
      <c r="K410" s="5"/>
      <c r="L410" s="5"/>
      <c r="O410" s="8"/>
      <c r="R410" s="8"/>
      <c r="S410" s="8"/>
      <c r="T410" s="8"/>
      <c r="W410" s="8"/>
      <c r="Y410" s="9"/>
      <c r="Z410" s="9"/>
    </row>
    <row r="411" spans="9:26" x14ac:dyDescent="0.2">
      <c r="I411" s="2"/>
      <c r="J411" s="5"/>
      <c r="K411" s="5"/>
      <c r="L411" s="5"/>
      <c r="O411" s="8"/>
      <c r="R411" s="8"/>
      <c r="S411" s="8"/>
      <c r="T411" s="8"/>
      <c r="W411" s="8"/>
      <c r="Y411" s="9"/>
      <c r="Z411" s="9"/>
    </row>
    <row r="412" spans="9:26" x14ac:dyDescent="0.2">
      <c r="I412" s="2"/>
      <c r="J412" s="5"/>
      <c r="K412" s="5"/>
      <c r="L412" s="5"/>
      <c r="O412" s="8"/>
      <c r="R412" s="8"/>
      <c r="S412" s="8"/>
      <c r="T412" s="8"/>
      <c r="W412" s="8"/>
      <c r="Y412" s="9"/>
      <c r="Z412" s="9"/>
    </row>
    <row r="413" spans="9:26" x14ac:dyDescent="0.2">
      <c r="I413" s="2"/>
      <c r="J413" s="5"/>
      <c r="K413" s="5"/>
      <c r="L413" s="5"/>
      <c r="O413" s="8"/>
      <c r="R413" s="8"/>
      <c r="S413" s="8"/>
      <c r="T413" s="8"/>
      <c r="W413" s="8"/>
      <c r="Y413" s="9"/>
      <c r="Z413" s="9"/>
    </row>
    <row r="414" spans="9:26" x14ac:dyDescent="0.2">
      <c r="I414" s="2"/>
      <c r="J414" s="5"/>
      <c r="K414" s="5"/>
      <c r="L414" s="5"/>
      <c r="O414" s="8"/>
      <c r="R414" s="8"/>
      <c r="S414" s="8"/>
      <c r="T414" s="8"/>
      <c r="W414" s="8"/>
      <c r="Y414" s="9"/>
      <c r="Z414" s="9"/>
    </row>
    <row r="415" spans="9:26" x14ac:dyDescent="0.2">
      <c r="I415" s="2"/>
      <c r="J415" s="5"/>
      <c r="K415" s="5"/>
      <c r="L415" s="5"/>
      <c r="O415" s="8"/>
      <c r="R415" s="8"/>
      <c r="S415" s="8"/>
      <c r="T415" s="8"/>
      <c r="W415" s="8"/>
      <c r="Y415" s="9"/>
      <c r="Z415" s="9"/>
    </row>
    <row r="416" spans="9:26" x14ac:dyDescent="0.2">
      <c r="I416" s="2"/>
      <c r="J416" s="5"/>
      <c r="K416" s="5"/>
      <c r="L416" s="5"/>
      <c r="O416" s="8"/>
      <c r="R416" s="8"/>
      <c r="S416" s="8"/>
      <c r="T416" s="8"/>
      <c r="W416" s="8"/>
      <c r="Y416" s="9"/>
      <c r="Z416" s="9"/>
    </row>
    <row r="417" spans="9:26" x14ac:dyDescent="0.2">
      <c r="I417" s="2"/>
      <c r="J417" s="5"/>
      <c r="K417" s="5"/>
      <c r="L417" s="5"/>
      <c r="O417" s="8"/>
      <c r="R417" s="8"/>
      <c r="S417" s="8"/>
      <c r="T417" s="8"/>
      <c r="W417" s="8"/>
      <c r="Y417" s="9"/>
      <c r="Z417" s="9"/>
    </row>
    <row r="418" spans="9:26" x14ac:dyDescent="0.2">
      <c r="I418" s="2"/>
      <c r="J418" s="5"/>
      <c r="K418" s="5"/>
      <c r="L418" s="5"/>
      <c r="O418" s="8"/>
      <c r="R418" s="8"/>
      <c r="S418" s="8"/>
      <c r="T418" s="8"/>
      <c r="W418" s="8"/>
      <c r="Y418" s="9"/>
      <c r="Z418" s="9"/>
    </row>
    <row r="419" spans="9:26" x14ac:dyDescent="0.2">
      <c r="I419" s="2"/>
      <c r="J419" s="5"/>
      <c r="K419" s="5"/>
      <c r="L419" s="5"/>
      <c r="O419" s="8"/>
      <c r="R419" s="8"/>
      <c r="S419" s="8"/>
      <c r="T419" s="8"/>
      <c r="W419" s="8"/>
      <c r="Y419" s="9"/>
      <c r="Z419" s="9"/>
    </row>
    <row r="420" spans="9:26" x14ac:dyDescent="0.2">
      <c r="I420" s="2"/>
      <c r="J420" s="5"/>
      <c r="K420" s="5"/>
      <c r="L420" s="5"/>
      <c r="O420" s="8"/>
      <c r="R420" s="8"/>
      <c r="S420" s="8"/>
      <c r="T420" s="8"/>
      <c r="W420" s="8"/>
      <c r="Y420" s="9"/>
      <c r="Z420" s="9"/>
    </row>
    <row r="421" spans="9:26" x14ac:dyDescent="0.2">
      <c r="I421" s="2"/>
      <c r="J421" s="5"/>
      <c r="K421" s="5"/>
      <c r="L421" s="5"/>
      <c r="O421" s="8"/>
      <c r="R421" s="8"/>
      <c r="S421" s="8"/>
      <c r="T421" s="8"/>
      <c r="W421" s="8"/>
      <c r="Y421" s="9"/>
      <c r="Z421" s="9"/>
    </row>
    <row r="422" spans="9:26" x14ac:dyDescent="0.2">
      <c r="I422" s="2"/>
      <c r="J422" s="5"/>
      <c r="K422" s="5"/>
      <c r="L422" s="5"/>
      <c r="O422" s="8"/>
      <c r="R422" s="8"/>
      <c r="S422" s="8"/>
      <c r="T422" s="8"/>
      <c r="W422" s="8"/>
      <c r="Y422" s="9"/>
      <c r="Z422" s="9"/>
    </row>
    <row r="423" spans="9:26" x14ac:dyDescent="0.2">
      <c r="I423" s="2"/>
      <c r="J423" s="5"/>
      <c r="K423" s="5"/>
      <c r="L423" s="5"/>
      <c r="O423" s="8"/>
      <c r="R423" s="8"/>
      <c r="S423" s="8"/>
      <c r="T423" s="8"/>
      <c r="W423" s="8"/>
      <c r="Y423" s="9"/>
      <c r="Z423" s="9"/>
    </row>
    <row r="424" spans="9:26" x14ac:dyDescent="0.2">
      <c r="I424" s="2"/>
      <c r="J424" s="5"/>
      <c r="K424" s="5"/>
      <c r="L424" s="5"/>
      <c r="O424" s="8"/>
      <c r="R424" s="8"/>
      <c r="S424" s="8"/>
      <c r="T424" s="8"/>
      <c r="W424" s="8"/>
      <c r="Y424" s="9"/>
      <c r="Z424" s="9"/>
    </row>
    <row r="425" spans="9:26" x14ac:dyDescent="0.2">
      <c r="I425" s="2"/>
      <c r="J425" s="5"/>
      <c r="K425" s="5"/>
      <c r="L425" s="5"/>
      <c r="O425" s="8"/>
      <c r="R425" s="8"/>
      <c r="S425" s="8"/>
      <c r="T425" s="8"/>
      <c r="W425" s="8"/>
      <c r="Y425" s="9"/>
      <c r="Z425" s="9"/>
    </row>
    <row r="426" spans="9:26" x14ac:dyDescent="0.2">
      <c r="I426" s="2"/>
      <c r="J426" s="5"/>
      <c r="K426" s="5"/>
      <c r="L426" s="5"/>
      <c r="O426" s="8"/>
      <c r="R426" s="8"/>
      <c r="S426" s="8"/>
      <c r="T426" s="8"/>
      <c r="W426" s="8"/>
      <c r="Y426" s="9"/>
      <c r="Z426" s="9"/>
    </row>
    <row r="427" spans="9:26" x14ac:dyDescent="0.2">
      <c r="I427" s="2"/>
      <c r="J427" s="5"/>
      <c r="K427" s="5"/>
      <c r="L427" s="5"/>
      <c r="O427" s="8"/>
      <c r="R427" s="8"/>
      <c r="S427" s="8"/>
      <c r="T427" s="8"/>
      <c r="W427" s="8"/>
      <c r="Y427" s="9"/>
      <c r="Z427" s="9"/>
    </row>
    <row r="428" spans="9:26" x14ac:dyDescent="0.2">
      <c r="I428" s="2"/>
      <c r="J428" s="5"/>
      <c r="K428" s="5"/>
      <c r="L428" s="5"/>
      <c r="O428" s="8"/>
      <c r="R428" s="8"/>
      <c r="S428" s="8"/>
      <c r="T428" s="8"/>
      <c r="W428" s="8"/>
      <c r="Y428" s="9"/>
      <c r="Z428" s="9"/>
    </row>
    <row r="429" spans="9:26" x14ac:dyDescent="0.2">
      <c r="I429" s="2"/>
      <c r="J429" s="5"/>
      <c r="K429" s="5"/>
      <c r="L429" s="5"/>
      <c r="O429" s="8"/>
      <c r="R429" s="8"/>
      <c r="S429" s="8"/>
      <c r="T429" s="8"/>
      <c r="W429" s="8"/>
      <c r="Y429" s="9"/>
      <c r="Z429" s="9"/>
    </row>
    <row r="430" spans="9:26" x14ac:dyDescent="0.2">
      <c r="I430" s="2"/>
      <c r="J430" s="5"/>
      <c r="K430" s="5"/>
      <c r="L430" s="5"/>
      <c r="O430" s="8"/>
      <c r="R430" s="8"/>
      <c r="S430" s="8"/>
      <c r="T430" s="8"/>
      <c r="W430" s="8"/>
      <c r="Y430" s="9"/>
      <c r="Z430" s="9"/>
    </row>
    <row r="431" spans="9:26" x14ac:dyDescent="0.2">
      <c r="I431" s="2"/>
      <c r="J431" s="5"/>
      <c r="K431" s="5"/>
      <c r="L431" s="5"/>
      <c r="O431" s="8"/>
      <c r="R431" s="8"/>
      <c r="S431" s="8"/>
      <c r="T431" s="8"/>
      <c r="W431" s="8"/>
      <c r="Y431" s="9"/>
      <c r="Z431" s="9"/>
    </row>
    <row r="432" spans="9:26" x14ac:dyDescent="0.2">
      <c r="I432" s="2"/>
      <c r="J432" s="5"/>
      <c r="K432" s="5"/>
      <c r="L432" s="5"/>
      <c r="O432" s="8"/>
      <c r="R432" s="8"/>
      <c r="S432" s="8"/>
      <c r="T432" s="8"/>
      <c r="W432" s="8"/>
      <c r="Y432" s="9"/>
      <c r="Z432" s="9"/>
    </row>
    <row r="433" spans="9:26" x14ac:dyDescent="0.2">
      <c r="I433" s="2"/>
      <c r="J433" s="5"/>
      <c r="K433" s="5"/>
      <c r="L433" s="5"/>
      <c r="O433" s="8"/>
      <c r="R433" s="8"/>
      <c r="S433" s="8"/>
      <c r="T433" s="8"/>
      <c r="W433" s="8"/>
      <c r="Y433" s="9"/>
      <c r="Z433" s="9"/>
    </row>
    <row r="434" spans="9:26" x14ac:dyDescent="0.2">
      <c r="I434" s="2"/>
      <c r="J434" s="5"/>
      <c r="K434" s="5"/>
      <c r="L434" s="5"/>
      <c r="O434" s="8"/>
      <c r="R434" s="8"/>
      <c r="S434" s="8"/>
      <c r="T434" s="8"/>
      <c r="W434" s="8"/>
      <c r="Y434" s="9"/>
      <c r="Z434" s="9"/>
    </row>
    <row r="435" spans="9:26" x14ac:dyDescent="0.2">
      <c r="I435" s="2"/>
      <c r="J435" s="5"/>
      <c r="K435" s="5"/>
      <c r="L435" s="5"/>
      <c r="O435" s="8"/>
      <c r="R435" s="8"/>
      <c r="S435" s="8"/>
      <c r="T435" s="8"/>
      <c r="W435" s="8"/>
      <c r="Y435" s="9"/>
      <c r="Z435" s="9"/>
    </row>
    <row r="436" spans="9:26" x14ac:dyDescent="0.2">
      <c r="I436" s="2"/>
      <c r="J436" s="5"/>
      <c r="K436" s="5"/>
      <c r="L436" s="5"/>
      <c r="O436" s="8"/>
      <c r="R436" s="8"/>
      <c r="S436" s="8"/>
      <c r="T436" s="8"/>
      <c r="W436" s="8"/>
      <c r="Y436" s="9"/>
      <c r="Z436" s="9"/>
    </row>
    <row r="437" spans="9:26" x14ac:dyDescent="0.2">
      <c r="I437" s="2"/>
      <c r="J437" s="5"/>
      <c r="K437" s="5"/>
      <c r="L437" s="5"/>
      <c r="O437" s="8"/>
      <c r="R437" s="8"/>
      <c r="S437" s="8"/>
      <c r="T437" s="8"/>
      <c r="W437" s="8"/>
      <c r="Y437" s="9"/>
      <c r="Z437" s="9"/>
    </row>
    <row r="438" spans="9:26" x14ac:dyDescent="0.2">
      <c r="I438" s="2"/>
      <c r="J438" s="5"/>
      <c r="K438" s="5"/>
      <c r="L438" s="5"/>
      <c r="O438" s="8"/>
      <c r="R438" s="8"/>
      <c r="S438" s="8"/>
      <c r="T438" s="8"/>
      <c r="W438" s="8"/>
      <c r="Y438" s="9"/>
      <c r="Z438" s="9"/>
    </row>
    <row r="439" spans="9:26" x14ac:dyDescent="0.2">
      <c r="I439" s="2"/>
      <c r="J439" s="5"/>
      <c r="K439" s="5"/>
      <c r="L439" s="5"/>
      <c r="O439" s="8"/>
      <c r="R439" s="8"/>
      <c r="S439" s="8"/>
      <c r="T439" s="8"/>
      <c r="W439" s="8"/>
      <c r="Y439" s="9"/>
      <c r="Z439" s="9"/>
    </row>
    <row r="440" spans="9:26" x14ac:dyDescent="0.2">
      <c r="I440" s="2"/>
      <c r="J440" s="5"/>
      <c r="K440" s="5"/>
      <c r="L440" s="5"/>
      <c r="O440" s="8"/>
      <c r="R440" s="8"/>
      <c r="S440" s="8"/>
      <c r="T440" s="8"/>
      <c r="W440" s="8"/>
      <c r="Y440" s="9"/>
      <c r="Z440" s="9"/>
    </row>
    <row r="441" spans="9:26" x14ac:dyDescent="0.2">
      <c r="I441" s="2"/>
      <c r="J441" s="5"/>
      <c r="K441" s="5"/>
      <c r="L441" s="5"/>
      <c r="O441" s="8"/>
      <c r="R441" s="8"/>
      <c r="S441" s="8"/>
      <c r="T441" s="8"/>
      <c r="W441" s="8"/>
      <c r="Y441" s="9"/>
      <c r="Z441" s="9"/>
    </row>
    <row r="442" spans="9:26" x14ac:dyDescent="0.2">
      <c r="I442" s="2"/>
      <c r="J442" s="5"/>
      <c r="K442" s="5"/>
      <c r="L442" s="5"/>
      <c r="O442" s="8"/>
      <c r="R442" s="8"/>
      <c r="S442" s="8"/>
      <c r="T442" s="8"/>
      <c r="W442" s="8"/>
      <c r="Y442" s="9"/>
      <c r="Z442" s="9"/>
    </row>
    <row r="443" spans="9:26" x14ac:dyDescent="0.2">
      <c r="I443" s="2"/>
      <c r="J443" s="5"/>
      <c r="K443" s="5"/>
      <c r="L443" s="5"/>
      <c r="O443" s="8"/>
      <c r="R443" s="8"/>
      <c r="S443" s="8"/>
      <c r="T443" s="8"/>
      <c r="W443" s="8"/>
      <c r="Y443" s="9"/>
      <c r="Z443" s="9"/>
    </row>
    <row r="444" spans="9:26" x14ac:dyDescent="0.2">
      <c r="I444" s="2"/>
      <c r="J444" s="5"/>
      <c r="K444" s="5"/>
      <c r="L444" s="5"/>
      <c r="O444" s="8"/>
      <c r="R444" s="8"/>
      <c r="S444" s="8"/>
      <c r="T444" s="8"/>
      <c r="W444" s="8"/>
      <c r="Y444" s="9"/>
      <c r="Z444" s="9"/>
    </row>
    <row r="445" spans="9:26" x14ac:dyDescent="0.2">
      <c r="I445" s="2"/>
      <c r="J445" s="5"/>
      <c r="K445" s="5"/>
      <c r="L445" s="5"/>
      <c r="O445" s="8"/>
      <c r="R445" s="8"/>
      <c r="S445" s="8"/>
      <c r="T445" s="8"/>
      <c r="W445" s="8"/>
      <c r="Y445" s="9"/>
      <c r="Z445" s="9"/>
    </row>
    <row r="446" spans="9:26" x14ac:dyDescent="0.2">
      <c r="I446" s="2"/>
      <c r="J446" s="5"/>
      <c r="K446" s="5"/>
      <c r="L446" s="5"/>
      <c r="O446" s="8"/>
      <c r="R446" s="8"/>
      <c r="S446" s="8"/>
      <c r="T446" s="8"/>
      <c r="W446" s="8"/>
      <c r="Y446" s="9"/>
      <c r="Z446" s="9"/>
    </row>
    <row r="447" spans="9:26" x14ac:dyDescent="0.2">
      <c r="I447" s="2"/>
      <c r="J447" s="5"/>
      <c r="K447" s="5"/>
      <c r="L447" s="5"/>
      <c r="O447" s="8"/>
      <c r="R447" s="8"/>
      <c r="S447" s="8"/>
      <c r="T447" s="8"/>
      <c r="W447" s="8"/>
      <c r="Y447" s="9"/>
      <c r="Z447" s="9"/>
    </row>
    <row r="448" spans="9:26" x14ac:dyDescent="0.2">
      <c r="I448" s="2"/>
      <c r="J448" s="5"/>
      <c r="K448" s="5"/>
      <c r="L448" s="5"/>
      <c r="O448" s="8"/>
      <c r="R448" s="8"/>
      <c r="S448" s="8"/>
      <c r="T448" s="8"/>
      <c r="W448" s="8"/>
      <c r="Y448" s="9"/>
      <c r="Z448" s="9"/>
    </row>
    <row r="449" spans="9:26" x14ac:dyDescent="0.2">
      <c r="I449" s="2"/>
      <c r="J449" s="5"/>
      <c r="K449" s="5"/>
      <c r="L449" s="5"/>
      <c r="O449" s="8"/>
      <c r="R449" s="8"/>
      <c r="S449" s="8"/>
      <c r="T449" s="8"/>
      <c r="W449" s="8"/>
      <c r="Y449" s="9"/>
      <c r="Z449" s="9"/>
    </row>
    <row r="450" spans="9:26" x14ac:dyDescent="0.2">
      <c r="I450" s="2"/>
      <c r="J450" s="5"/>
      <c r="K450" s="5"/>
      <c r="L450" s="5"/>
      <c r="O450" s="8"/>
      <c r="R450" s="8"/>
      <c r="S450" s="8"/>
      <c r="T450" s="8"/>
      <c r="W450" s="8"/>
      <c r="Y450" s="9"/>
      <c r="Z450" s="9"/>
    </row>
    <row r="451" spans="9:26" x14ac:dyDescent="0.2">
      <c r="I451" s="2"/>
      <c r="J451" s="5"/>
      <c r="K451" s="5"/>
      <c r="L451" s="5"/>
      <c r="O451" s="8"/>
      <c r="R451" s="8"/>
      <c r="S451" s="8"/>
      <c r="T451" s="8"/>
      <c r="W451" s="8"/>
      <c r="Y451" s="9"/>
      <c r="Z451" s="9"/>
    </row>
    <row r="452" spans="9:26" x14ac:dyDescent="0.2">
      <c r="I452" s="2"/>
      <c r="J452" s="5"/>
      <c r="K452" s="5"/>
      <c r="L452" s="5"/>
      <c r="O452" s="8"/>
      <c r="R452" s="8"/>
      <c r="S452" s="8"/>
      <c r="T452" s="8"/>
      <c r="W452" s="8"/>
      <c r="Y452" s="9"/>
      <c r="Z452" s="9"/>
    </row>
    <row r="453" spans="9:26" x14ac:dyDescent="0.2">
      <c r="I453" s="2"/>
      <c r="J453" s="5"/>
      <c r="K453" s="5"/>
      <c r="L453" s="5"/>
      <c r="O453" s="8"/>
      <c r="R453" s="8"/>
      <c r="S453" s="8"/>
      <c r="T453" s="8"/>
      <c r="W453" s="8"/>
      <c r="Y453" s="9"/>
      <c r="Z453" s="9"/>
    </row>
    <row r="454" spans="9:26" x14ac:dyDescent="0.2">
      <c r="I454" s="2"/>
      <c r="J454" s="5"/>
      <c r="K454" s="5"/>
      <c r="L454" s="5"/>
      <c r="O454" s="8"/>
      <c r="R454" s="8"/>
      <c r="S454" s="8"/>
      <c r="T454" s="8"/>
      <c r="W454" s="8"/>
      <c r="Y454" s="9"/>
      <c r="Z454" s="9"/>
    </row>
    <row r="455" spans="9:26" x14ac:dyDescent="0.2">
      <c r="I455" s="2"/>
      <c r="J455" s="5"/>
      <c r="K455" s="5"/>
      <c r="L455" s="5"/>
      <c r="O455" s="8"/>
      <c r="R455" s="8"/>
      <c r="S455" s="8"/>
      <c r="T455" s="8"/>
      <c r="W455" s="8"/>
      <c r="Y455" s="9"/>
      <c r="Z455" s="9"/>
    </row>
    <row r="456" spans="9:26" x14ac:dyDescent="0.2">
      <c r="I456" s="2"/>
      <c r="J456" s="5"/>
      <c r="K456" s="5"/>
      <c r="L456" s="5"/>
      <c r="O456" s="8"/>
      <c r="R456" s="8"/>
      <c r="S456" s="8"/>
      <c r="T456" s="8"/>
      <c r="W456" s="8"/>
      <c r="Y456" s="9"/>
      <c r="Z456" s="9"/>
    </row>
    <row r="457" spans="9:26" x14ac:dyDescent="0.2">
      <c r="I457" s="2"/>
      <c r="J457" s="5"/>
      <c r="K457" s="5"/>
      <c r="L457" s="5"/>
      <c r="O457" s="8"/>
      <c r="R457" s="8"/>
      <c r="S457" s="8"/>
      <c r="T457" s="8"/>
      <c r="W457" s="8"/>
      <c r="Y457" s="9"/>
      <c r="Z457" s="9"/>
    </row>
    <row r="458" spans="9:26" x14ac:dyDescent="0.2">
      <c r="I458" s="2"/>
      <c r="J458" s="5"/>
      <c r="K458" s="5"/>
      <c r="L458" s="5"/>
      <c r="O458" s="8"/>
      <c r="R458" s="8"/>
      <c r="S458" s="8"/>
      <c r="T458" s="8"/>
      <c r="W458" s="8"/>
      <c r="Y458" s="9"/>
      <c r="Z458" s="9"/>
    </row>
    <row r="459" spans="9:26" x14ac:dyDescent="0.2">
      <c r="I459" s="2"/>
      <c r="J459" s="5"/>
      <c r="K459" s="5"/>
      <c r="L459" s="5"/>
      <c r="O459" s="8"/>
      <c r="R459" s="8"/>
      <c r="S459" s="8"/>
      <c r="T459" s="8"/>
      <c r="W459" s="8"/>
      <c r="Y459" s="9"/>
      <c r="Z459" s="9"/>
    </row>
    <row r="460" spans="9:26" x14ac:dyDescent="0.2">
      <c r="I460" s="2"/>
      <c r="J460" s="5"/>
      <c r="K460" s="5"/>
      <c r="L460" s="5"/>
      <c r="O460" s="8"/>
      <c r="R460" s="8"/>
      <c r="S460" s="8"/>
      <c r="T460" s="8"/>
      <c r="W460" s="8"/>
      <c r="Y460" s="9"/>
      <c r="Z460" s="9"/>
    </row>
    <row r="461" spans="9:26" x14ac:dyDescent="0.2">
      <c r="I461" s="2"/>
      <c r="J461" s="5"/>
      <c r="K461" s="5"/>
      <c r="L461" s="5"/>
      <c r="O461" s="8"/>
      <c r="R461" s="8"/>
      <c r="S461" s="8"/>
      <c r="T461" s="8"/>
      <c r="W461" s="8"/>
      <c r="Y461" s="9"/>
      <c r="Z461" s="9"/>
    </row>
    <row r="462" spans="9:26" x14ac:dyDescent="0.2">
      <c r="I462" s="2"/>
      <c r="J462" s="5"/>
      <c r="K462" s="5"/>
      <c r="L462" s="5"/>
      <c r="O462" s="8"/>
      <c r="R462" s="8"/>
      <c r="S462" s="8"/>
      <c r="T462" s="8"/>
      <c r="W462" s="8"/>
      <c r="Y462" s="9"/>
      <c r="Z462" s="9"/>
    </row>
    <row r="463" spans="9:26" x14ac:dyDescent="0.2">
      <c r="I463" s="2"/>
      <c r="J463" s="5"/>
      <c r="K463" s="5"/>
      <c r="L463" s="5"/>
      <c r="O463" s="8"/>
      <c r="R463" s="8"/>
      <c r="S463" s="8"/>
      <c r="T463" s="8"/>
      <c r="W463" s="8"/>
      <c r="Y463" s="9"/>
      <c r="Z463" s="9"/>
    </row>
    <row r="464" spans="9:26" x14ac:dyDescent="0.2">
      <c r="I464" s="2"/>
      <c r="J464" s="5"/>
      <c r="K464" s="5"/>
      <c r="L464" s="5"/>
      <c r="O464" s="8"/>
      <c r="R464" s="8"/>
      <c r="S464" s="8"/>
      <c r="T464" s="8"/>
      <c r="W464" s="8"/>
      <c r="Y464" s="9"/>
      <c r="Z464" s="9"/>
    </row>
    <row r="465" spans="9:26" x14ac:dyDescent="0.2">
      <c r="I465" s="2"/>
      <c r="J465" s="5"/>
      <c r="K465" s="5"/>
      <c r="L465" s="5"/>
      <c r="O465" s="8"/>
      <c r="R465" s="8"/>
      <c r="S465" s="8"/>
      <c r="T465" s="8"/>
      <c r="W465" s="8"/>
      <c r="Y465" s="9"/>
      <c r="Z465" s="9"/>
    </row>
    <row r="466" spans="9:26" x14ac:dyDescent="0.2">
      <c r="I466" s="2"/>
      <c r="J466" s="5"/>
      <c r="K466" s="5"/>
      <c r="L466" s="5"/>
      <c r="O466" s="8"/>
      <c r="R466" s="8"/>
      <c r="S466" s="8"/>
      <c r="T466" s="8"/>
      <c r="W466" s="8"/>
      <c r="Y466" s="9"/>
      <c r="Z466" s="9"/>
    </row>
    <row r="467" spans="9:26" x14ac:dyDescent="0.2">
      <c r="I467" s="2"/>
      <c r="J467" s="5"/>
      <c r="K467" s="5"/>
      <c r="L467" s="5"/>
      <c r="O467" s="8"/>
      <c r="R467" s="8"/>
      <c r="S467" s="8"/>
      <c r="T467" s="8"/>
      <c r="W467" s="8"/>
      <c r="Y467" s="9"/>
      <c r="Z467" s="9"/>
    </row>
    <row r="468" spans="9:26" x14ac:dyDescent="0.2">
      <c r="I468" s="2"/>
      <c r="J468" s="5"/>
      <c r="K468" s="5"/>
      <c r="L468" s="5"/>
      <c r="O468" s="8"/>
      <c r="R468" s="8"/>
      <c r="S468" s="8"/>
      <c r="T468" s="8"/>
      <c r="W468" s="8"/>
      <c r="Y468" s="9"/>
      <c r="Z468" s="9"/>
    </row>
    <row r="469" spans="9:26" x14ac:dyDescent="0.2">
      <c r="I469" s="2"/>
      <c r="J469" s="5"/>
      <c r="K469" s="5"/>
      <c r="L469" s="5"/>
      <c r="O469" s="8"/>
      <c r="R469" s="8"/>
      <c r="S469" s="8"/>
      <c r="T469" s="8"/>
      <c r="W469" s="8"/>
      <c r="Y469" s="9"/>
      <c r="Z469" s="9"/>
    </row>
    <row r="470" spans="9:26" x14ac:dyDescent="0.2">
      <c r="I470" s="2"/>
      <c r="J470" s="5"/>
      <c r="K470" s="5"/>
      <c r="L470" s="5"/>
      <c r="O470" s="8"/>
      <c r="R470" s="8"/>
      <c r="S470" s="8"/>
      <c r="T470" s="8"/>
      <c r="W470" s="8"/>
      <c r="Y470" s="9"/>
      <c r="Z470" s="9"/>
    </row>
    <row r="471" spans="9:26" x14ac:dyDescent="0.2">
      <c r="I471" s="2"/>
      <c r="J471" s="5"/>
      <c r="K471" s="5"/>
      <c r="L471" s="5"/>
      <c r="O471" s="8"/>
      <c r="R471" s="8"/>
      <c r="S471" s="8"/>
      <c r="T471" s="8"/>
      <c r="W471" s="8"/>
      <c r="Y471" s="9"/>
      <c r="Z471" s="9"/>
    </row>
    <row r="472" spans="9:26" x14ac:dyDescent="0.2">
      <c r="I472" s="2"/>
      <c r="J472" s="5"/>
      <c r="K472" s="5"/>
      <c r="L472" s="5"/>
      <c r="O472" s="8"/>
      <c r="R472" s="8"/>
      <c r="S472" s="8"/>
      <c r="T472" s="8"/>
      <c r="W472" s="8"/>
      <c r="Y472" s="9"/>
      <c r="Z472" s="9"/>
    </row>
    <row r="473" spans="9:26" x14ac:dyDescent="0.2">
      <c r="I473" s="2"/>
      <c r="J473" s="5"/>
      <c r="K473" s="5"/>
      <c r="L473" s="5"/>
      <c r="O473" s="8"/>
      <c r="R473" s="8"/>
      <c r="S473" s="8"/>
      <c r="T473" s="8"/>
      <c r="W473" s="8"/>
      <c r="Y473" s="9"/>
      <c r="Z473" s="9"/>
    </row>
    <row r="474" spans="9:26" x14ac:dyDescent="0.2">
      <c r="I474" s="2"/>
      <c r="J474" s="5"/>
      <c r="K474" s="5"/>
      <c r="L474" s="5"/>
      <c r="O474" s="8"/>
      <c r="R474" s="8"/>
      <c r="S474" s="8"/>
      <c r="T474" s="8"/>
      <c r="W474" s="8"/>
      <c r="Y474" s="9"/>
      <c r="Z474" s="9"/>
    </row>
    <row r="475" spans="9:26" x14ac:dyDescent="0.2">
      <c r="I475" s="2"/>
      <c r="J475" s="5"/>
      <c r="K475" s="5"/>
      <c r="L475" s="5"/>
      <c r="O475" s="8"/>
      <c r="R475" s="8"/>
      <c r="S475" s="8"/>
      <c r="T475" s="8"/>
      <c r="W475" s="8"/>
      <c r="Y475" s="9"/>
      <c r="Z475" s="9"/>
    </row>
    <row r="476" spans="9:26" x14ac:dyDescent="0.2">
      <c r="I476" s="2"/>
      <c r="J476" s="5"/>
      <c r="K476" s="5"/>
      <c r="L476" s="5"/>
      <c r="O476" s="8"/>
      <c r="R476" s="8"/>
      <c r="S476" s="8"/>
      <c r="T476" s="8"/>
      <c r="W476" s="8"/>
      <c r="Y476" s="9"/>
      <c r="Z476" s="9"/>
    </row>
    <row r="477" spans="9:26" x14ac:dyDescent="0.2">
      <c r="I477" s="2"/>
      <c r="J477" s="5"/>
      <c r="K477" s="5"/>
      <c r="L477" s="5"/>
      <c r="O477" s="8"/>
      <c r="R477" s="8"/>
      <c r="S477" s="8"/>
      <c r="T477" s="8"/>
      <c r="W477" s="8"/>
      <c r="Y477" s="9"/>
      <c r="Z477" s="9"/>
    </row>
    <row r="478" spans="9:26" x14ac:dyDescent="0.2">
      <c r="I478" s="2"/>
      <c r="J478" s="5"/>
      <c r="K478" s="5"/>
      <c r="L478" s="5"/>
      <c r="O478" s="8"/>
      <c r="R478" s="8"/>
      <c r="S478" s="8"/>
      <c r="T478" s="8"/>
      <c r="W478" s="8"/>
      <c r="Y478" s="9"/>
      <c r="Z478" s="9"/>
    </row>
    <row r="479" spans="9:26" x14ac:dyDescent="0.2">
      <c r="I479" s="2"/>
      <c r="J479" s="5"/>
      <c r="K479" s="5"/>
      <c r="L479" s="5"/>
      <c r="O479" s="8"/>
      <c r="R479" s="8"/>
      <c r="S479" s="8"/>
      <c r="T479" s="8"/>
      <c r="W479" s="8"/>
      <c r="Y479" s="9"/>
      <c r="Z479" s="9"/>
    </row>
    <row r="480" spans="9:26" x14ac:dyDescent="0.2">
      <c r="I480" s="2"/>
      <c r="J480" s="5"/>
      <c r="K480" s="5"/>
      <c r="L480" s="5"/>
      <c r="O480" s="8"/>
      <c r="R480" s="8"/>
      <c r="S480" s="8"/>
      <c r="T480" s="8"/>
      <c r="W480" s="8"/>
      <c r="Y480" s="9"/>
      <c r="Z480" s="9"/>
    </row>
    <row r="481" spans="9:26" x14ac:dyDescent="0.2">
      <c r="I481" s="2"/>
      <c r="J481" s="5"/>
      <c r="K481" s="5"/>
      <c r="L481" s="5"/>
      <c r="O481" s="8"/>
      <c r="R481" s="8"/>
      <c r="S481" s="8"/>
      <c r="T481" s="8"/>
      <c r="W481" s="8"/>
      <c r="Y481" s="9"/>
      <c r="Z481" s="9"/>
    </row>
    <row r="482" spans="9:26" x14ac:dyDescent="0.2">
      <c r="I482" s="2"/>
      <c r="J482" s="5"/>
      <c r="K482" s="5"/>
      <c r="L482" s="5"/>
      <c r="O482" s="8"/>
      <c r="R482" s="8"/>
      <c r="S482" s="8"/>
      <c r="T482" s="8"/>
      <c r="W482" s="8"/>
      <c r="Y482" s="9"/>
      <c r="Z482" s="9"/>
    </row>
    <row r="483" spans="9:26" x14ac:dyDescent="0.2">
      <c r="I483" s="2"/>
      <c r="J483" s="5"/>
      <c r="K483" s="5"/>
      <c r="L483" s="5"/>
      <c r="O483" s="8"/>
      <c r="R483" s="8"/>
      <c r="S483" s="8"/>
      <c r="T483" s="8"/>
      <c r="W483" s="8"/>
      <c r="Y483" s="9"/>
      <c r="Z483" s="9"/>
    </row>
    <row r="484" spans="9:26" x14ac:dyDescent="0.2">
      <c r="I484" s="2"/>
      <c r="J484" s="5"/>
      <c r="K484" s="5"/>
      <c r="L484" s="5"/>
      <c r="O484" s="8"/>
      <c r="R484" s="8"/>
      <c r="S484" s="8"/>
      <c r="T484" s="8"/>
      <c r="W484" s="8"/>
      <c r="Y484" s="9"/>
      <c r="Z484" s="9"/>
    </row>
    <row r="485" spans="9:26" x14ac:dyDescent="0.2">
      <c r="I485" s="2"/>
      <c r="J485" s="5"/>
      <c r="K485" s="5"/>
      <c r="L485" s="5"/>
      <c r="O485" s="8"/>
      <c r="R485" s="8"/>
      <c r="S485" s="8"/>
      <c r="T485" s="8"/>
      <c r="W485" s="8"/>
      <c r="Y485" s="9"/>
      <c r="Z485" s="9"/>
    </row>
    <row r="486" spans="9:26" x14ac:dyDescent="0.2">
      <c r="I486" s="2"/>
      <c r="J486" s="5"/>
      <c r="K486" s="5"/>
      <c r="L486" s="5"/>
      <c r="O486" s="8"/>
      <c r="R486" s="8"/>
      <c r="S486" s="8"/>
      <c r="T486" s="8"/>
      <c r="W486" s="8"/>
      <c r="Y486" s="9"/>
      <c r="Z486" s="9"/>
    </row>
    <row r="487" spans="9:26" x14ac:dyDescent="0.2">
      <c r="I487" s="2"/>
      <c r="J487" s="5"/>
      <c r="K487" s="5"/>
      <c r="L487" s="5"/>
      <c r="O487" s="8"/>
      <c r="R487" s="8"/>
      <c r="S487" s="8"/>
      <c r="T487" s="8"/>
      <c r="W487" s="8"/>
      <c r="Y487" s="9"/>
      <c r="Z487" s="9"/>
    </row>
    <row r="488" spans="9:26" x14ac:dyDescent="0.2">
      <c r="I488" s="2"/>
      <c r="J488" s="5"/>
      <c r="K488" s="5"/>
      <c r="L488" s="5"/>
      <c r="O488" s="8"/>
      <c r="R488" s="8"/>
      <c r="S488" s="8"/>
      <c r="T488" s="8"/>
      <c r="W488" s="8"/>
      <c r="Y488" s="9"/>
      <c r="Z488" s="9"/>
    </row>
    <row r="489" spans="9:26" x14ac:dyDescent="0.2">
      <c r="I489" s="2"/>
      <c r="J489" s="5"/>
      <c r="K489" s="5"/>
      <c r="L489" s="5"/>
      <c r="O489" s="8"/>
      <c r="R489" s="8"/>
      <c r="S489" s="8"/>
      <c r="T489" s="8"/>
      <c r="W489" s="8"/>
      <c r="Y489" s="9"/>
      <c r="Z489" s="9"/>
    </row>
    <row r="490" spans="9:26" x14ac:dyDescent="0.2">
      <c r="I490" s="2"/>
      <c r="J490" s="5"/>
      <c r="K490" s="5"/>
      <c r="L490" s="5"/>
      <c r="O490" s="8"/>
      <c r="R490" s="8"/>
      <c r="S490" s="8"/>
      <c r="T490" s="8"/>
      <c r="W490" s="8"/>
      <c r="Y490" s="9"/>
      <c r="Z490" s="9"/>
    </row>
    <row r="491" spans="9:26" x14ac:dyDescent="0.2">
      <c r="I491" s="2"/>
      <c r="J491" s="5"/>
      <c r="K491" s="5"/>
      <c r="L491" s="5"/>
      <c r="O491" s="8"/>
      <c r="R491" s="8"/>
      <c r="S491" s="8"/>
      <c r="T491" s="8"/>
      <c r="W491" s="8"/>
      <c r="Y491" s="9"/>
      <c r="Z491" s="9"/>
    </row>
    <row r="492" spans="9:26" x14ac:dyDescent="0.2">
      <c r="I492" s="2"/>
      <c r="J492" s="5"/>
      <c r="K492" s="5"/>
      <c r="L492" s="5"/>
      <c r="O492" s="8"/>
      <c r="R492" s="8"/>
      <c r="S492" s="8"/>
      <c r="T492" s="8"/>
      <c r="W492" s="8"/>
      <c r="Y492" s="9"/>
      <c r="Z492" s="9"/>
    </row>
    <row r="493" spans="9:26" x14ac:dyDescent="0.2">
      <c r="I493" s="2"/>
      <c r="J493" s="5"/>
      <c r="K493" s="5"/>
      <c r="L493" s="5"/>
      <c r="O493" s="8"/>
      <c r="R493" s="8"/>
      <c r="S493" s="8"/>
      <c r="T493" s="8"/>
      <c r="W493" s="8"/>
      <c r="Y493" s="9"/>
      <c r="Z493" s="9"/>
    </row>
    <row r="494" spans="9:26" x14ac:dyDescent="0.2">
      <c r="I494" s="2"/>
      <c r="J494" s="5"/>
      <c r="K494" s="5"/>
      <c r="L494" s="5"/>
      <c r="O494" s="8"/>
      <c r="R494" s="8"/>
      <c r="S494" s="8"/>
      <c r="T494" s="8"/>
      <c r="W494" s="8"/>
      <c r="Y494" s="9"/>
      <c r="Z494" s="9"/>
    </row>
    <row r="495" spans="9:26" x14ac:dyDescent="0.2">
      <c r="I495" s="2"/>
      <c r="J495" s="5"/>
      <c r="K495" s="5"/>
      <c r="L495" s="5"/>
      <c r="O495" s="8"/>
      <c r="R495" s="8"/>
      <c r="S495" s="8"/>
      <c r="T495" s="8"/>
      <c r="W495" s="8"/>
      <c r="Y495" s="9"/>
      <c r="Z495" s="9"/>
    </row>
    <row r="496" spans="9:26" x14ac:dyDescent="0.2">
      <c r="I496" s="2"/>
      <c r="J496" s="5"/>
      <c r="K496" s="5"/>
      <c r="L496" s="5"/>
      <c r="O496" s="8"/>
      <c r="R496" s="8"/>
      <c r="S496" s="8"/>
      <c r="T496" s="8"/>
      <c r="W496" s="8"/>
      <c r="Y496" s="9"/>
      <c r="Z496" s="9"/>
    </row>
    <row r="497" spans="9:26" x14ac:dyDescent="0.2">
      <c r="I497" s="2"/>
      <c r="J497" s="5"/>
      <c r="K497" s="5"/>
      <c r="L497" s="5"/>
      <c r="O497" s="8"/>
      <c r="R497" s="8"/>
      <c r="S497" s="8"/>
      <c r="T497" s="8"/>
      <c r="W497" s="8"/>
      <c r="Y497" s="9"/>
      <c r="Z497" s="9"/>
    </row>
    <row r="498" spans="9:26" x14ac:dyDescent="0.2">
      <c r="I498" s="2"/>
      <c r="J498" s="5"/>
      <c r="K498" s="5"/>
      <c r="L498" s="5"/>
      <c r="O498" s="8"/>
      <c r="R498" s="8"/>
      <c r="S498" s="8"/>
      <c r="T498" s="8"/>
      <c r="W498" s="8"/>
      <c r="Y498" s="9"/>
      <c r="Z498" s="9"/>
    </row>
    <row r="499" spans="9:26" x14ac:dyDescent="0.2">
      <c r="I499" s="2"/>
      <c r="J499" s="5"/>
      <c r="K499" s="5"/>
      <c r="L499" s="5"/>
      <c r="O499" s="8"/>
      <c r="R499" s="8"/>
      <c r="S499" s="8"/>
      <c r="T499" s="8"/>
      <c r="W499" s="8"/>
      <c r="Y499" s="9"/>
      <c r="Z499" s="9"/>
    </row>
    <row r="500" spans="9:26" x14ac:dyDescent="0.2">
      <c r="I500" s="2"/>
      <c r="J500" s="5"/>
      <c r="K500" s="5"/>
      <c r="L500" s="5"/>
      <c r="O500" s="8"/>
      <c r="R500" s="8"/>
      <c r="S500" s="8"/>
      <c r="T500" s="8"/>
      <c r="W500" s="8"/>
      <c r="Y500" s="9"/>
      <c r="Z500" s="9"/>
    </row>
    <row r="501" spans="9:26" x14ac:dyDescent="0.2">
      <c r="I501" s="2"/>
      <c r="J501" s="5"/>
      <c r="K501" s="5"/>
      <c r="L501" s="5"/>
      <c r="O501" s="8"/>
      <c r="R501" s="8"/>
      <c r="S501" s="8"/>
      <c r="T501" s="8"/>
      <c r="W501" s="8"/>
      <c r="Y501" s="9"/>
      <c r="Z501" s="9"/>
    </row>
    <row r="502" spans="9:26" x14ac:dyDescent="0.2">
      <c r="I502" s="2"/>
      <c r="J502" s="5"/>
      <c r="K502" s="5"/>
      <c r="L502" s="5"/>
      <c r="O502" s="8"/>
      <c r="R502" s="8"/>
      <c r="S502" s="8"/>
      <c r="T502" s="8"/>
      <c r="W502" s="8"/>
      <c r="Y502" s="9"/>
      <c r="Z502" s="9"/>
    </row>
    <row r="503" spans="9:26" x14ac:dyDescent="0.2">
      <c r="I503" s="2"/>
      <c r="J503" s="5"/>
      <c r="K503" s="5"/>
      <c r="L503" s="5"/>
      <c r="O503" s="8"/>
      <c r="R503" s="8"/>
      <c r="S503" s="8"/>
      <c r="T503" s="8"/>
      <c r="W503" s="8"/>
      <c r="Y503" s="9"/>
      <c r="Z503" s="9"/>
    </row>
    <row r="504" spans="9:26" x14ac:dyDescent="0.2">
      <c r="I504" s="2"/>
      <c r="J504" s="5"/>
      <c r="K504" s="5"/>
      <c r="L504" s="5"/>
      <c r="O504" s="8"/>
      <c r="R504" s="8"/>
      <c r="S504" s="8"/>
      <c r="T504" s="8"/>
      <c r="W504" s="8"/>
      <c r="Y504" s="9"/>
      <c r="Z504" s="9"/>
    </row>
    <row r="505" spans="9:26" x14ac:dyDescent="0.2">
      <c r="I505" s="2"/>
      <c r="J505" s="5"/>
      <c r="K505" s="5"/>
      <c r="L505" s="5"/>
      <c r="O505" s="8"/>
      <c r="R505" s="8"/>
      <c r="S505" s="8"/>
      <c r="T505" s="8"/>
      <c r="W505" s="8"/>
      <c r="Y505" s="9"/>
      <c r="Z505" s="9"/>
    </row>
    <row r="506" spans="9:26" x14ac:dyDescent="0.2">
      <c r="I506" s="2"/>
      <c r="J506" s="5"/>
      <c r="K506" s="5"/>
      <c r="L506" s="5"/>
      <c r="O506" s="8"/>
      <c r="R506" s="8"/>
      <c r="S506" s="8"/>
      <c r="T506" s="8"/>
      <c r="W506" s="8"/>
      <c r="Y506" s="9"/>
      <c r="Z506" s="9"/>
    </row>
    <row r="507" spans="9:26" x14ac:dyDescent="0.2">
      <c r="I507" s="2"/>
      <c r="J507" s="5"/>
      <c r="K507" s="5"/>
      <c r="L507" s="5"/>
      <c r="O507" s="8"/>
      <c r="R507" s="8"/>
      <c r="S507" s="8"/>
      <c r="T507" s="8"/>
      <c r="W507" s="8"/>
      <c r="Y507" s="9"/>
      <c r="Z507" s="9"/>
    </row>
    <row r="508" spans="9:26" x14ac:dyDescent="0.2">
      <c r="I508" s="2"/>
      <c r="J508" s="5"/>
      <c r="K508" s="5"/>
      <c r="L508" s="5"/>
      <c r="O508" s="8"/>
      <c r="R508" s="8"/>
      <c r="S508" s="8"/>
      <c r="T508" s="8"/>
      <c r="W508" s="8"/>
      <c r="Y508" s="9"/>
      <c r="Z508" s="9"/>
    </row>
    <row r="509" spans="9:26" x14ac:dyDescent="0.2">
      <c r="I509" s="2"/>
      <c r="J509" s="5"/>
      <c r="K509" s="5"/>
      <c r="L509" s="5"/>
      <c r="O509" s="8"/>
      <c r="R509" s="8"/>
      <c r="S509" s="8"/>
      <c r="T509" s="8"/>
      <c r="W509" s="8"/>
      <c r="Y509" s="9"/>
      <c r="Z509" s="9"/>
    </row>
    <row r="510" spans="9:26" x14ac:dyDescent="0.2">
      <c r="I510" s="2"/>
      <c r="J510" s="5"/>
      <c r="K510" s="5"/>
      <c r="L510" s="5"/>
      <c r="O510" s="8"/>
      <c r="R510" s="8"/>
      <c r="S510" s="8"/>
      <c r="T510" s="8"/>
      <c r="W510" s="8"/>
      <c r="Y510" s="9"/>
      <c r="Z510" s="9"/>
    </row>
    <row r="511" spans="9:26" x14ac:dyDescent="0.2">
      <c r="I511" s="2"/>
      <c r="J511" s="5"/>
      <c r="K511" s="5"/>
      <c r="L511" s="5"/>
      <c r="O511" s="8"/>
      <c r="R511" s="8"/>
      <c r="S511" s="8"/>
      <c r="T511" s="8"/>
      <c r="W511" s="8"/>
      <c r="Y511" s="9"/>
      <c r="Z511" s="9"/>
    </row>
    <row r="512" spans="9:26" x14ac:dyDescent="0.2">
      <c r="I512" s="2"/>
      <c r="J512" s="5"/>
      <c r="K512" s="5"/>
      <c r="L512" s="5"/>
      <c r="O512" s="8"/>
      <c r="R512" s="8"/>
      <c r="S512" s="8"/>
      <c r="T512" s="8"/>
      <c r="W512" s="8"/>
      <c r="Y512" s="9"/>
      <c r="Z512" s="9"/>
    </row>
    <row r="513" spans="9:26" x14ac:dyDescent="0.2">
      <c r="I513" s="2"/>
      <c r="J513" s="5"/>
      <c r="K513" s="5"/>
      <c r="L513" s="5"/>
      <c r="O513" s="8"/>
      <c r="R513" s="8"/>
      <c r="S513" s="8"/>
      <c r="T513" s="8"/>
      <c r="W513" s="8"/>
      <c r="Y513" s="9"/>
      <c r="Z513" s="9"/>
    </row>
    <row r="514" spans="9:26" x14ac:dyDescent="0.2">
      <c r="I514" s="2"/>
      <c r="J514" s="5"/>
      <c r="K514" s="5"/>
      <c r="L514" s="5"/>
      <c r="O514" s="8"/>
      <c r="R514" s="8"/>
      <c r="S514" s="8"/>
      <c r="T514" s="8"/>
      <c r="W514" s="8"/>
      <c r="Y514" s="9"/>
      <c r="Z514" s="9"/>
    </row>
    <row r="515" spans="9:26" x14ac:dyDescent="0.2">
      <c r="I515" s="2"/>
      <c r="J515" s="5"/>
      <c r="K515" s="5"/>
      <c r="L515" s="5"/>
      <c r="O515" s="8"/>
      <c r="R515" s="8"/>
      <c r="S515" s="8"/>
      <c r="T515" s="8"/>
      <c r="W515" s="8"/>
      <c r="Y515" s="9"/>
      <c r="Z515" s="9"/>
    </row>
    <row r="516" spans="9:26" x14ac:dyDescent="0.2">
      <c r="I516" s="2"/>
      <c r="J516" s="5"/>
      <c r="K516" s="5"/>
      <c r="L516" s="5"/>
      <c r="O516" s="8"/>
      <c r="R516" s="8"/>
      <c r="S516" s="8"/>
      <c r="T516" s="8"/>
      <c r="W516" s="8"/>
      <c r="Y516" s="9"/>
      <c r="Z516" s="9"/>
    </row>
    <row r="517" spans="9:26" x14ac:dyDescent="0.2">
      <c r="I517" s="2"/>
      <c r="J517" s="5"/>
      <c r="K517" s="5"/>
      <c r="L517" s="5"/>
      <c r="O517" s="8"/>
      <c r="R517" s="8"/>
      <c r="S517" s="8"/>
      <c r="T517" s="8"/>
      <c r="W517" s="8"/>
      <c r="Y517" s="9"/>
      <c r="Z517" s="9"/>
    </row>
    <row r="518" spans="9:26" x14ac:dyDescent="0.2">
      <c r="I518" s="2"/>
      <c r="J518" s="5"/>
      <c r="K518" s="5"/>
      <c r="L518" s="5"/>
      <c r="O518" s="8"/>
      <c r="R518" s="8"/>
      <c r="S518" s="8"/>
      <c r="T518" s="8"/>
      <c r="W518" s="8"/>
      <c r="Y518" s="9"/>
      <c r="Z518" s="9"/>
    </row>
    <row r="519" spans="9:26" x14ac:dyDescent="0.2">
      <c r="I519" s="2"/>
      <c r="J519" s="5"/>
      <c r="K519" s="5"/>
      <c r="L519" s="5"/>
      <c r="O519" s="8"/>
      <c r="R519" s="8"/>
      <c r="S519" s="8"/>
      <c r="T519" s="8"/>
      <c r="W519" s="8"/>
      <c r="Y519" s="9"/>
      <c r="Z519" s="9"/>
    </row>
    <row r="520" spans="9:26" x14ac:dyDescent="0.2">
      <c r="I520" s="2"/>
      <c r="J520" s="5"/>
      <c r="K520" s="5"/>
      <c r="L520" s="5"/>
      <c r="O520" s="8"/>
      <c r="R520" s="8"/>
      <c r="S520" s="8"/>
      <c r="T520" s="8"/>
      <c r="W520" s="8"/>
      <c r="Y520" s="9"/>
      <c r="Z520" s="9"/>
    </row>
    <row r="521" spans="9:26" x14ac:dyDescent="0.2">
      <c r="I521" s="2"/>
      <c r="J521" s="5"/>
      <c r="K521" s="5"/>
      <c r="L521" s="5"/>
      <c r="O521" s="8"/>
      <c r="R521" s="8"/>
      <c r="S521" s="8"/>
      <c r="T521" s="8"/>
      <c r="W521" s="8"/>
      <c r="Y521" s="9"/>
      <c r="Z521" s="9"/>
    </row>
    <row r="522" spans="9:26" x14ac:dyDescent="0.2">
      <c r="I522" s="2"/>
      <c r="J522" s="5"/>
      <c r="K522" s="5"/>
      <c r="L522" s="5"/>
      <c r="O522" s="8"/>
      <c r="R522" s="8"/>
      <c r="S522" s="8"/>
      <c r="T522" s="8"/>
      <c r="W522" s="8"/>
      <c r="Y522" s="9"/>
      <c r="Z522" s="9"/>
    </row>
    <row r="523" spans="9:26" x14ac:dyDescent="0.2">
      <c r="I523" s="2"/>
      <c r="J523" s="5"/>
      <c r="K523" s="5"/>
      <c r="L523" s="5"/>
      <c r="O523" s="8"/>
      <c r="R523" s="8"/>
      <c r="S523" s="8"/>
      <c r="T523" s="8"/>
      <c r="W523" s="8"/>
      <c r="Y523" s="9"/>
      <c r="Z523" s="9"/>
    </row>
    <row r="524" spans="9:26" x14ac:dyDescent="0.2">
      <c r="I524" s="2"/>
      <c r="J524" s="5"/>
      <c r="K524" s="5"/>
      <c r="L524" s="5"/>
      <c r="O524" s="8"/>
      <c r="R524" s="8"/>
      <c r="S524" s="8"/>
      <c r="T524" s="8"/>
      <c r="W524" s="8"/>
      <c r="Y524" s="9"/>
      <c r="Z524" s="9"/>
    </row>
    <row r="525" spans="9:26" x14ac:dyDescent="0.2">
      <c r="I525" s="2"/>
      <c r="J525" s="5"/>
      <c r="K525" s="5"/>
      <c r="L525" s="5"/>
      <c r="O525" s="8"/>
      <c r="R525" s="8"/>
      <c r="S525" s="8"/>
      <c r="T525" s="8"/>
      <c r="W525" s="8"/>
      <c r="Y525" s="9"/>
      <c r="Z525" s="9"/>
    </row>
    <row r="526" spans="9:26" x14ac:dyDescent="0.2">
      <c r="I526" s="2"/>
      <c r="J526" s="5"/>
      <c r="K526" s="5"/>
      <c r="L526" s="5"/>
      <c r="O526" s="8"/>
      <c r="R526" s="8"/>
      <c r="S526" s="8"/>
      <c r="T526" s="8"/>
      <c r="W526" s="8"/>
      <c r="Y526" s="9"/>
      <c r="Z526" s="9"/>
    </row>
    <row r="527" spans="9:26" x14ac:dyDescent="0.2">
      <c r="I527" s="2"/>
      <c r="J527" s="5"/>
      <c r="K527" s="5"/>
      <c r="L527" s="5"/>
      <c r="O527" s="8"/>
      <c r="R527" s="8"/>
      <c r="S527" s="8"/>
      <c r="T527" s="8"/>
      <c r="W527" s="8"/>
      <c r="Y527" s="9"/>
      <c r="Z527" s="9"/>
    </row>
    <row r="528" spans="9:26" x14ac:dyDescent="0.2">
      <c r="I528" s="2"/>
      <c r="J528" s="5"/>
      <c r="K528" s="5"/>
      <c r="L528" s="5"/>
      <c r="O528" s="8"/>
      <c r="R528" s="8"/>
      <c r="S528" s="8"/>
      <c r="T528" s="8"/>
      <c r="W528" s="8"/>
      <c r="Y528" s="9"/>
      <c r="Z528" s="9"/>
    </row>
    <row r="529" spans="9:26" x14ac:dyDescent="0.2">
      <c r="I529" s="2"/>
      <c r="J529" s="5"/>
      <c r="K529" s="5"/>
      <c r="L529" s="5"/>
      <c r="O529" s="8"/>
      <c r="R529" s="8"/>
      <c r="S529" s="8"/>
      <c r="T529" s="8"/>
      <c r="W529" s="8"/>
      <c r="Y529" s="9"/>
      <c r="Z529" s="9"/>
    </row>
    <row r="530" spans="9:26" x14ac:dyDescent="0.2">
      <c r="I530" s="2"/>
      <c r="J530" s="5"/>
      <c r="K530" s="5"/>
      <c r="L530" s="5"/>
      <c r="O530" s="8"/>
      <c r="R530" s="8"/>
      <c r="S530" s="8"/>
      <c r="T530" s="8"/>
      <c r="W530" s="8"/>
      <c r="Y530" s="9"/>
      <c r="Z530" s="9"/>
    </row>
    <row r="531" spans="9:26" x14ac:dyDescent="0.2">
      <c r="I531" s="2"/>
      <c r="J531" s="5"/>
      <c r="K531" s="5"/>
      <c r="L531" s="5"/>
      <c r="O531" s="8"/>
      <c r="R531" s="8"/>
      <c r="S531" s="8"/>
      <c r="T531" s="8"/>
      <c r="W531" s="8"/>
      <c r="Y531" s="9"/>
      <c r="Z531" s="9"/>
    </row>
    <row r="532" spans="9:26" x14ac:dyDescent="0.2">
      <c r="I532" s="2"/>
      <c r="J532" s="5"/>
      <c r="K532" s="5"/>
      <c r="L532" s="5"/>
      <c r="O532" s="8"/>
      <c r="R532" s="8"/>
      <c r="S532" s="8"/>
      <c r="T532" s="8"/>
      <c r="W532" s="8"/>
      <c r="Y532" s="9"/>
      <c r="Z532" s="9"/>
    </row>
    <row r="533" spans="9:26" x14ac:dyDescent="0.2">
      <c r="I533" s="2"/>
      <c r="J533" s="5"/>
      <c r="K533" s="5"/>
      <c r="L533" s="5"/>
      <c r="O533" s="8"/>
      <c r="R533" s="8"/>
      <c r="S533" s="8"/>
      <c r="T533" s="8"/>
      <c r="W533" s="8"/>
      <c r="Y533" s="9"/>
      <c r="Z533" s="9"/>
    </row>
    <row r="534" spans="9:26" x14ac:dyDescent="0.2">
      <c r="I534" s="2"/>
      <c r="J534" s="5"/>
      <c r="K534" s="5"/>
      <c r="L534" s="5"/>
      <c r="O534" s="8"/>
      <c r="R534" s="8"/>
      <c r="S534" s="8"/>
      <c r="T534" s="8"/>
      <c r="W534" s="8"/>
      <c r="Y534" s="9"/>
      <c r="Z534" s="9"/>
    </row>
    <row r="535" spans="9:26" x14ac:dyDescent="0.2">
      <c r="I535" s="2"/>
      <c r="J535" s="5"/>
      <c r="K535" s="5"/>
      <c r="L535" s="5"/>
      <c r="O535" s="8"/>
      <c r="R535" s="8"/>
      <c r="S535" s="8"/>
      <c r="T535" s="8"/>
      <c r="W535" s="8"/>
      <c r="Y535" s="9"/>
      <c r="Z535" s="9"/>
    </row>
    <row r="536" spans="9:26" x14ac:dyDescent="0.2">
      <c r="I536" s="2"/>
      <c r="J536" s="5"/>
      <c r="K536" s="5"/>
      <c r="L536" s="5"/>
      <c r="O536" s="8"/>
      <c r="R536" s="8"/>
      <c r="S536" s="8"/>
      <c r="T536" s="8"/>
      <c r="W536" s="8"/>
      <c r="Y536" s="9"/>
      <c r="Z536" s="9"/>
    </row>
    <row r="537" spans="9:26" x14ac:dyDescent="0.2">
      <c r="I537" s="2"/>
      <c r="J537" s="5"/>
      <c r="K537" s="5"/>
      <c r="L537" s="5"/>
      <c r="O537" s="8"/>
      <c r="R537" s="8"/>
      <c r="S537" s="8"/>
      <c r="T537" s="8"/>
      <c r="W537" s="8"/>
      <c r="Y537" s="9"/>
      <c r="Z537" s="9"/>
    </row>
    <row r="538" spans="9:26" x14ac:dyDescent="0.2">
      <c r="I538" s="2"/>
      <c r="J538" s="5"/>
      <c r="K538" s="5"/>
      <c r="L538" s="5"/>
      <c r="O538" s="8"/>
      <c r="R538" s="8"/>
      <c r="S538" s="8"/>
      <c r="T538" s="8"/>
      <c r="W538" s="8"/>
      <c r="Y538" s="9"/>
      <c r="Z538" s="9"/>
    </row>
    <row r="539" spans="9:26" x14ac:dyDescent="0.2">
      <c r="I539" s="2"/>
      <c r="J539" s="5"/>
      <c r="K539" s="5"/>
      <c r="L539" s="5"/>
      <c r="O539" s="8"/>
      <c r="R539" s="8"/>
      <c r="S539" s="8"/>
      <c r="T539" s="8"/>
      <c r="W539" s="8"/>
      <c r="Y539" s="9"/>
      <c r="Z539" s="9"/>
    </row>
    <row r="540" spans="9:26" x14ac:dyDescent="0.2">
      <c r="I540" s="2"/>
      <c r="J540" s="5"/>
      <c r="K540" s="5"/>
      <c r="L540" s="5"/>
      <c r="O540" s="8"/>
      <c r="R540" s="8"/>
      <c r="S540" s="8"/>
      <c r="T540" s="8"/>
      <c r="W540" s="8"/>
      <c r="Y540" s="9"/>
      <c r="Z540" s="9"/>
    </row>
    <row r="541" spans="9:26" x14ac:dyDescent="0.2">
      <c r="I541" s="2"/>
      <c r="J541" s="5"/>
      <c r="K541" s="5"/>
      <c r="L541" s="5"/>
      <c r="O541" s="8"/>
      <c r="R541" s="8"/>
      <c r="S541" s="8"/>
      <c r="T541" s="8"/>
      <c r="W541" s="8"/>
      <c r="Y541" s="9"/>
      <c r="Z541" s="9"/>
    </row>
    <row r="542" spans="9:26" x14ac:dyDescent="0.2">
      <c r="I542" s="2"/>
      <c r="J542" s="5"/>
      <c r="K542" s="5"/>
      <c r="L542" s="5"/>
      <c r="O542" s="8"/>
      <c r="R542" s="8"/>
      <c r="S542" s="8"/>
      <c r="T542" s="8"/>
      <c r="W542" s="8"/>
      <c r="Y542" s="9"/>
      <c r="Z542" s="9"/>
    </row>
    <row r="543" spans="9:26" x14ac:dyDescent="0.2">
      <c r="I543" s="2"/>
      <c r="J543" s="5"/>
      <c r="K543" s="5"/>
      <c r="L543" s="5"/>
      <c r="O543" s="8"/>
      <c r="R543" s="8"/>
      <c r="S543" s="8"/>
      <c r="T543" s="8"/>
      <c r="W543" s="8"/>
      <c r="Y543" s="9"/>
      <c r="Z543" s="9"/>
    </row>
    <row r="544" spans="9:26" x14ac:dyDescent="0.2">
      <c r="I544" s="2"/>
      <c r="J544" s="5"/>
      <c r="K544" s="5"/>
      <c r="L544" s="5"/>
      <c r="O544" s="8"/>
      <c r="R544" s="8"/>
      <c r="S544" s="8"/>
      <c r="T544" s="8"/>
      <c r="W544" s="8"/>
      <c r="Y544" s="9"/>
      <c r="Z544" s="9"/>
    </row>
    <row r="545" spans="9:26" x14ac:dyDescent="0.2">
      <c r="I545" s="2"/>
      <c r="J545" s="5"/>
      <c r="K545" s="5"/>
      <c r="L545" s="5"/>
      <c r="O545" s="8"/>
      <c r="R545" s="8"/>
      <c r="S545" s="8"/>
      <c r="T545" s="8"/>
      <c r="W545" s="8"/>
      <c r="Y545" s="9"/>
      <c r="Z545" s="9"/>
    </row>
    <row r="546" spans="9:26" x14ac:dyDescent="0.2">
      <c r="I546" s="2"/>
      <c r="J546" s="5"/>
      <c r="K546" s="5"/>
      <c r="L546" s="5"/>
      <c r="O546" s="8"/>
      <c r="R546" s="8"/>
      <c r="S546" s="8"/>
      <c r="T546" s="8"/>
      <c r="W546" s="8"/>
      <c r="Y546" s="9"/>
      <c r="Z546" s="9"/>
    </row>
    <row r="547" spans="9:26" x14ac:dyDescent="0.2">
      <c r="I547" s="2"/>
      <c r="J547" s="5"/>
      <c r="K547" s="5"/>
      <c r="L547" s="5"/>
      <c r="O547" s="8"/>
      <c r="R547" s="8"/>
      <c r="S547" s="8"/>
      <c r="T547" s="8"/>
      <c r="W547" s="8"/>
      <c r="Y547" s="9"/>
      <c r="Z547" s="9"/>
    </row>
    <row r="548" spans="9:26" x14ac:dyDescent="0.2">
      <c r="I548" s="2"/>
      <c r="J548" s="5"/>
      <c r="K548" s="5"/>
      <c r="L548" s="5"/>
      <c r="O548" s="8"/>
      <c r="R548" s="8"/>
      <c r="S548" s="8"/>
      <c r="T548" s="8"/>
      <c r="W548" s="8"/>
      <c r="Y548" s="9"/>
      <c r="Z548" s="9"/>
    </row>
    <row r="549" spans="9:26" x14ac:dyDescent="0.2">
      <c r="I549" s="2"/>
      <c r="J549" s="5"/>
      <c r="K549" s="5"/>
      <c r="L549" s="5"/>
      <c r="O549" s="8"/>
      <c r="R549" s="8"/>
      <c r="S549" s="8"/>
      <c r="T549" s="8"/>
      <c r="W549" s="8"/>
      <c r="Y549" s="9"/>
      <c r="Z549" s="9"/>
    </row>
    <row r="550" spans="9:26" x14ac:dyDescent="0.2">
      <c r="I550" s="2"/>
      <c r="J550" s="5"/>
      <c r="K550" s="5"/>
      <c r="L550" s="5"/>
      <c r="O550" s="8"/>
      <c r="R550" s="8"/>
      <c r="S550" s="8"/>
      <c r="T550" s="8"/>
      <c r="W550" s="8"/>
      <c r="Y550" s="9"/>
      <c r="Z550" s="9"/>
    </row>
    <row r="551" spans="9:26" x14ac:dyDescent="0.2">
      <c r="I551" s="2"/>
      <c r="J551" s="5"/>
      <c r="K551" s="5"/>
      <c r="L551" s="5"/>
      <c r="O551" s="8"/>
      <c r="R551" s="8"/>
      <c r="S551" s="8"/>
      <c r="T551" s="8"/>
      <c r="W551" s="8"/>
      <c r="Y551" s="9"/>
      <c r="Z551" s="9"/>
    </row>
    <row r="552" spans="9:26" x14ac:dyDescent="0.2">
      <c r="I552" s="2"/>
      <c r="J552" s="5"/>
      <c r="K552" s="5"/>
      <c r="L552" s="5"/>
      <c r="O552" s="8"/>
      <c r="R552" s="8"/>
      <c r="S552" s="8"/>
      <c r="T552" s="8"/>
      <c r="W552" s="8"/>
      <c r="Y552" s="9"/>
      <c r="Z552" s="9"/>
    </row>
    <row r="553" spans="9:26" x14ac:dyDescent="0.2">
      <c r="I553" s="2"/>
      <c r="J553" s="5"/>
      <c r="K553" s="5"/>
      <c r="L553" s="5"/>
      <c r="O553" s="8"/>
      <c r="R553" s="8"/>
      <c r="S553" s="8"/>
      <c r="T553" s="8"/>
      <c r="W553" s="8"/>
      <c r="Y553" s="9"/>
      <c r="Z553" s="9"/>
    </row>
    <row r="554" spans="9:26" x14ac:dyDescent="0.2">
      <c r="I554" s="2"/>
      <c r="J554" s="5"/>
      <c r="K554" s="5"/>
      <c r="L554" s="5"/>
      <c r="O554" s="8"/>
      <c r="R554" s="8"/>
      <c r="S554" s="8"/>
      <c r="T554" s="8"/>
      <c r="W554" s="8"/>
      <c r="Y554" s="9"/>
      <c r="Z554" s="9"/>
    </row>
    <row r="555" spans="9:26" x14ac:dyDescent="0.2">
      <c r="I555" s="2"/>
      <c r="J555" s="5"/>
      <c r="K555" s="5"/>
      <c r="L555" s="5"/>
      <c r="O555" s="8"/>
      <c r="R555" s="8"/>
      <c r="S555" s="8"/>
      <c r="T555" s="8"/>
      <c r="W555" s="8"/>
      <c r="Y555" s="9"/>
      <c r="Z555" s="9"/>
    </row>
    <row r="556" spans="9:26" x14ac:dyDescent="0.2">
      <c r="I556" s="2"/>
      <c r="J556" s="5"/>
      <c r="K556" s="5"/>
      <c r="L556" s="5"/>
      <c r="O556" s="8"/>
      <c r="R556" s="8"/>
      <c r="S556" s="8"/>
      <c r="T556" s="8"/>
      <c r="W556" s="8"/>
      <c r="Y556" s="9"/>
      <c r="Z556" s="9"/>
    </row>
    <row r="557" spans="9:26" x14ac:dyDescent="0.2">
      <c r="I557" s="2"/>
      <c r="J557" s="5"/>
      <c r="K557" s="5"/>
      <c r="L557" s="5"/>
      <c r="O557" s="8"/>
      <c r="R557" s="8"/>
      <c r="S557" s="8"/>
      <c r="T557" s="8"/>
      <c r="W557" s="8"/>
      <c r="Y557" s="9"/>
      <c r="Z557" s="9"/>
    </row>
    <row r="558" spans="9:26" x14ac:dyDescent="0.2">
      <c r="I558" s="2"/>
      <c r="J558" s="5"/>
      <c r="K558" s="5"/>
      <c r="L558" s="5"/>
      <c r="O558" s="8"/>
      <c r="R558" s="8"/>
      <c r="S558" s="8"/>
      <c r="T558" s="8"/>
      <c r="W558" s="8"/>
      <c r="Y558" s="9"/>
      <c r="Z558" s="9"/>
    </row>
    <row r="559" spans="9:26" x14ac:dyDescent="0.2">
      <c r="I559" s="2"/>
      <c r="J559" s="5"/>
      <c r="K559" s="5"/>
      <c r="L559" s="5"/>
      <c r="O559" s="8"/>
      <c r="R559" s="8"/>
      <c r="S559" s="8"/>
      <c r="T559" s="8"/>
      <c r="W559" s="8"/>
      <c r="Y559" s="9"/>
      <c r="Z559" s="9"/>
    </row>
    <row r="560" spans="9:26" x14ac:dyDescent="0.2">
      <c r="I560" s="2"/>
      <c r="J560" s="5"/>
      <c r="K560" s="5"/>
      <c r="L560" s="5"/>
      <c r="O560" s="8"/>
      <c r="R560" s="8"/>
      <c r="S560" s="8"/>
      <c r="T560" s="8"/>
      <c r="W560" s="8"/>
      <c r="Y560" s="9"/>
      <c r="Z560" s="9"/>
    </row>
    <row r="561" spans="9:26" x14ac:dyDescent="0.2">
      <c r="I561" s="2"/>
      <c r="J561" s="5"/>
      <c r="K561" s="5"/>
      <c r="L561" s="5"/>
      <c r="O561" s="8"/>
      <c r="R561" s="8"/>
      <c r="S561" s="8"/>
      <c r="T561" s="8"/>
      <c r="W561" s="8"/>
      <c r="Y561" s="9"/>
      <c r="Z561" s="9"/>
    </row>
    <row r="562" spans="9:26" x14ac:dyDescent="0.2">
      <c r="I562" s="2"/>
      <c r="J562" s="5"/>
      <c r="K562" s="5"/>
      <c r="L562" s="5"/>
      <c r="O562" s="8"/>
      <c r="R562" s="8"/>
      <c r="S562" s="8"/>
      <c r="T562" s="8"/>
      <c r="W562" s="8"/>
      <c r="Y562" s="9"/>
      <c r="Z562" s="9"/>
    </row>
    <row r="563" spans="9:26" x14ac:dyDescent="0.2">
      <c r="I563" s="2"/>
      <c r="J563" s="5"/>
      <c r="K563" s="5"/>
      <c r="L563" s="5"/>
      <c r="O563" s="8"/>
      <c r="R563" s="8"/>
      <c r="S563" s="8"/>
      <c r="T563" s="8"/>
      <c r="W563" s="8"/>
      <c r="Y563" s="9"/>
      <c r="Z563" s="9"/>
    </row>
    <row r="564" spans="9:26" x14ac:dyDescent="0.2">
      <c r="I564" s="2"/>
      <c r="J564" s="5"/>
      <c r="K564" s="5"/>
      <c r="L564" s="5"/>
      <c r="O564" s="8"/>
      <c r="R564" s="8"/>
      <c r="S564" s="8"/>
      <c r="T564" s="8"/>
      <c r="W564" s="8"/>
      <c r="Y564" s="9"/>
      <c r="Z564" s="9"/>
    </row>
    <row r="565" spans="9:26" x14ac:dyDescent="0.2">
      <c r="I565" s="2"/>
      <c r="J565" s="5"/>
      <c r="K565" s="5"/>
      <c r="L565" s="5"/>
      <c r="O565" s="8"/>
      <c r="R565" s="8"/>
      <c r="S565" s="8"/>
      <c r="T565" s="8"/>
      <c r="W565" s="8"/>
      <c r="Y565" s="9"/>
      <c r="Z565" s="9"/>
    </row>
    <row r="566" spans="9:26" x14ac:dyDescent="0.2">
      <c r="I566" s="2"/>
      <c r="J566" s="5"/>
      <c r="K566" s="5"/>
      <c r="L566" s="5"/>
      <c r="O566" s="8"/>
      <c r="R566" s="8"/>
      <c r="S566" s="8"/>
      <c r="T566" s="8"/>
      <c r="W566" s="8"/>
      <c r="Y566" s="9"/>
      <c r="Z566" s="9"/>
    </row>
    <row r="567" spans="9:26" x14ac:dyDescent="0.2">
      <c r="I567" s="2"/>
      <c r="J567" s="5"/>
      <c r="K567" s="5"/>
      <c r="L567" s="5"/>
      <c r="O567" s="8"/>
      <c r="R567" s="8"/>
      <c r="S567" s="8"/>
      <c r="T567" s="8"/>
      <c r="W567" s="8"/>
      <c r="Y567" s="9"/>
      <c r="Z567" s="9"/>
    </row>
    <row r="568" spans="9:26" x14ac:dyDescent="0.2">
      <c r="I568" s="2"/>
      <c r="J568" s="5"/>
      <c r="K568" s="5"/>
      <c r="L568" s="5"/>
      <c r="O568" s="8"/>
      <c r="R568" s="8"/>
      <c r="S568" s="8"/>
      <c r="T568" s="8"/>
      <c r="W568" s="8"/>
      <c r="Y568" s="9"/>
      <c r="Z568" s="9"/>
    </row>
    <row r="569" spans="9:26" x14ac:dyDescent="0.2">
      <c r="I569" s="2"/>
      <c r="J569" s="5"/>
      <c r="K569" s="5"/>
      <c r="L569" s="5"/>
      <c r="O569" s="8"/>
      <c r="R569" s="8"/>
      <c r="S569" s="8"/>
      <c r="T569" s="8"/>
      <c r="W569" s="8"/>
      <c r="Y569" s="9"/>
      <c r="Z569" s="9"/>
    </row>
    <row r="570" spans="9:26" x14ac:dyDescent="0.2">
      <c r="I570" s="2"/>
      <c r="J570" s="5"/>
      <c r="K570" s="5"/>
      <c r="L570" s="5"/>
      <c r="O570" s="8"/>
      <c r="R570" s="8"/>
      <c r="S570" s="8"/>
      <c r="T570" s="8"/>
      <c r="W570" s="8"/>
      <c r="Y570" s="9"/>
      <c r="Z570" s="9"/>
    </row>
    <row r="571" spans="9:26" x14ac:dyDescent="0.2">
      <c r="I571" s="2"/>
      <c r="J571" s="5"/>
      <c r="K571" s="5"/>
      <c r="L571" s="5"/>
      <c r="O571" s="8"/>
      <c r="R571" s="8"/>
      <c r="S571" s="8"/>
      <c r="T571" s="8"/>
      <c r="W571" s="8"/>
      <c r="Y571" s="9"/>
      <c r="Z571" s="9"/>
    </row>
    <row r="572" spans="9:26" x14ac:dyDescent="0.2">
      <c r="I572" s="2"/>
      <c r="J572" s="5"/>
      <c r="K572" s="5"/>
      <c r="L572" s="5"/>
      <c r="O572" s="8"/>
      <c r="R572" s="8"/>
      <c r="S572" s="8"/>
      <c r="T572" s="8"/>
      <c r="W572" s="8"/>
      <c r="Y572" s="9"/>
      <c r="Z572" s="9"/>
    </row>
    <row r="573" spans="9:26" x14ac:dyDescent="0.2">
      <c r="I573" s="2"/>
      <c r="J573" s="5"/>
      <c r="K573" s="5"/>
      <c r="L573" s="5"/>
      <c r="O573" s="8"/>
      <c r="R573" s="8"/>
      <c r="S573" s="8"/>
      <c r="T573" s="8"/>
      <c r="W573" s="8"/>
      <c r="Y573" s="9"/>
      <c r="Z573" s="9"/>
    </row>
    <row r="574" spans="9:26" x14ac:dyDescent="0.2">
      <c r="I574" s="2"/>
      <c r="J574" s="5"/>
      <c r="K574" s="5"/>
      <c r="L574" s="5"/>
      <c r="O574" s="8"/>
      <c r="R574" s="8"/>
      <c r="S574" s="8"/>
      <c r="T574" s="8"/>
      <c r="W574" s="8"/>
      <c r="Y574" s="9"/>
      <c r="Z574" s="9"/>
    </row>
    <row r="575" spans="9:26" x14ac:dyDescent="0.2">
      <c r="I575" s="2"/>
      <c r="J575" s="5"/>
      <c r="K575" s="5"/>
      <c r="L575" s="5"/>
      <c r="O575" s="8"/>
      <c r="R575" s="8"/>
      <c r="S575" s="8"/>
      <c r="T575" s="8"/>
      <c r="W575" s="8"/>
      <c r="Y575" s="9"/>
      <c r="Z575" s="9"/>
    </row>
    <row r="576" spans="9:26" x14ac:dyDescent="0.2">
      <c r="I576" s="2"/>
      <c r="J576" s="5"/>
      <c r="K576" s="5"/>
      <c r="L576" s="5"/>
      <c r="O576" s="8"/>
      <c r="R576" s="8"/>
      <c r="S576" s="8"/>
      <c r="T576" s="8"/>
      <c r="W576" s="8"/>
      <c r="Y576" s="9"/>
      <c r="Z576" s="9"/>
    </row>
    <row r="577" spans="9:26" x14ac:dyDescent="0.2">
      <c r="I577" s="2"/>
      <c r="J577" s="5"/>
      <c r="K577" s="5"/>
      <c r="L577" s="5"/>
      <c r="O577" s="8"/>
      <c r="R577" s="8"/>
      <c r="S577" s="8"/>
      <c r="T577" s="8"/>
      <c r="W577" s="8"/>
      <c r="Y577" s="9"/>
      <c r="Z577" s="9"/>
    </row>
    <row r="578" spans="9:26" x14ac:dyDescent="0.2">
      <c r="I578" s="2"/>
      <c r="J578" s="5"/>
      <c r="K578" s="5"/>
      <c r="L578" s="5"/>
      <c r="O578" s="8"/>
      <c r="R578" s="8"/>
      <c r="S578" s="8"/>
      <c r="T578" s="8"/>
      <c r="W578" s="8"/>
      <c r="Y578" s="9"/>
      <c r="Z578" s="9"/>
    </row>
    <row r="579" spans="9:26" x14ac:dyDescent="0.2">
      <c r="I579" s="2"/>
      <c r="J579" s="5"/>
      <c r="K579" s="5"/>
      <c r="L579" s="5"/>
      <c r="O579" s="8"/>
      <c r="R579" s="8"/>
      <c r="S579" s="8"/>
      <c r="T579" s="8"/>
      <c r="W579" s="8"/>
      <c r="Y579" s="9"/>
      <c r="Z579" s="9"/>
    </row>
    <row r="580" spans="9:26" x14ac:dyDescent="0.2">
      <c r="I580" s="2"/>
      <c r="J580" s="5"/>
      <c r="K580" s="5"/>
      <c r="L580" s="5"/>
      <c r="O580" s="8"/>
      <c r="R580" s="8"/>
      <c r="S580" s="8"/>
      <c r="T580" s="8"/>
      <c r="W580" s="8"/>
      <c r="Y580" s="9"/>
      <c r="Z580" s="9"/>
    </row>
    <row r="581" spans="9:26" x14ac:dyDescent="0.2">
      <c r="I581" s="2"/>
      <c r="J581" s="5"/>
      <c r="K581" s="5"/>
      <c r="L581" s="5"/>
      <c r="O581" s="8"/>
      <c r="R581" s="8"/>
      <c r="S581" s="8"/>
      <c r="T581" s="8"/>
      <c r="W581" s="8"/>
      <c r="Y581" s="9"/>
      <c r="Z581" s="9"/>
    </row>
    <row r="582" spans="9:26" x14ac:dyDescent="0.2">
      <c r="I582" s="2"/>
      <c r="J582" s="5"/>
      <c r="K582" s="5"/>
      <c r="L582" s="5"/>
      <c r="O582" s="8"/>
      <c r="R582" s="8"/>
      <c r="S582" s="8"/>
      <c r="T582" s="8"/>
      <c r="W582" s="8"/>
      <c r="Y582" s="9"/>
      <c r="Z582" s="9"/>
    </row>
    <row r="583" spans="9:26" x14ac:dyDescent="0.2">
      <c r="I583" s="2"/>
      <c r="J583" s="5"/>
      <c r="K583" s="5"/>
      <c r="L583" s="5"/>
      <c r="O583" s="8"/>
      <c r="R583" s="8"/>
      <c r="S583" s="8"/>
      <c r="T583" s="8"/>
      <c r="W583" s="8"/>
      <c r="Y583" s="9"/>
      <c r="Z583" s="9"/>
    </row>
    <row r="584" spans="9:26" x14ac:dyDescent="0.2">
      <c r="I584" s="2"/>
      <c r="J584" s="5"/>
      <c r="K584" s="5"/>
      <c r="L584" s="5"/>
      <c r="O584" s="8"/>
      <c r="R584" s="8"/>
      <c r="S584" s="8"/>
      <c r="T584" s="8"/>
      <c r="W584" s="8"/>
      <c r="Y584" s="9"/>
      <c r="Z584" s="9"/>
    </row>
    <row r="585" spans="9:26" x14ac:dyDescent="0.2">
      <c r="I585" s="2"/>
      <c r="J585" s="5"/>
      <c r="K585" s="5"/>
      <c r="L585" s="5"/>
      <c r="O585" s="8"/>
      <c r="R585" s="8"/>
      <c r="S585" s="8"/>
      <c r="T585" s="8"/>
      <c r="W585" s="8"/>
      <c r="Y585" s="9"/>
      <c r="Z585" s="9"/>
    </row>
    <row r="586" spans="9:26" x14ac:dyDescent="0.2">
      <c r="I586" s="2"/>
      <c r="J586" s="5"/>
      <c r="K586" s="5"/>
      <c r="L586" s="5"/>
      <c r="O586" s="8"/>
      <c r="R586" s="8"/>
      <c r="S586" s="8"/>
      <c r="T586" s="8"/>
      <c r="W586" s="8"/>
      <c r="Y586" s="9"/>
      <c r="Z586" s="9"/>
    </row>
    <row r="587" spans="9:26" x14ac:dyDescent="0.2">
      <c r="I587" s="2"/>
      <c r="J587" s="5"/>
      <c r="K587" s="5"/>
      <c r="L587" s="5"/>
      <c r="O587" s="8"/>
      <c r="R587" s="8"/>
      <c r="S587" s="8"/>
      <c r="T587" s="8"/>
      <c r="W587" s="8"/>
      <c r="Y587" s="9"/>
      <c r="Z587" s="9"/>
    </row>
    <row r="588" spans="9:26" x14ac:dyDescent="0.2">
      <c r="I588" s="2"/>
      <c r="J588" s="5"/>
      <c r="K588" s="5"/>
      <c r="L588" s="5"/>
      <c r="O588" s="8"/>
      <c r="R588" s="8"/>
      <c r="S588" s="8"/>
      <c r="T588" s="8"/>
      <c r="W588" s="8"/>
      <c r="Y588" s="9"/>
      <c r="Z588" s="9"/>
    </row>
    <row r="589" spans="9:26" x14ac:dyDescent="0.2">
      <c r="I589" s="2"/>
      <c r="J589" s="5"/>
      <c r="K589" s="5"/>
      <c r="L589" s="5"/>
      <c r="O589" s="8"/>
      <c r="R589" s="8"/>
      <c r="S589" s="8"/>
      <c r="T589" s="8"/>
      <c r="W589" s="8"/>
      <c r="Y589" s="9"/>
      <c r="Z589" s="9"/>
    </row>
    <row r="590" spans="9:26" x14ac:dyDescent="0.2">
      <c r="I590" s="2"/>
      <c r="J590" s="5"/>
      <c r="K590" s="5"/>
      <c r="L590" s="5"/>
      <c r="O590" s="8"/>
      <c r="R590" s="8"/>
      <c r="S590" s="8"/>
      <c r="T590" s="8"/>
      <c r="W590" s="8"/>
      <c r="Y590" s="9"/>
      <c r="Z590" s="9"/>
    </row>
    <row r="591" spans="9:26" x14ac:dyDescent="0.2">
      <c r="I591" s="2"/>
      <c r="J591" s="5"/>
      <c r="K591" s="5"/>
      <c r="L591" s="5"/>
      <c r="O591" s="8"/>
      <c r="R591" s="8"/>
      <c r="S591" s="8"/>
      <c r="T591" s="8"/>
      <c r="W591" s="8"/>
      <c r="Y591" s="9"/>
      <c r="Z591" s="9"/>
    </row>
    <row r="592" spans="9:26" x14ac:dyDescent="0.2">
      <c r="I592" s="2"/>
      <c r="J592" s="5"/>
      <c r="K592" s="5"/>
      <c r="L592" s="5"/>
      <c r="O592" s="8"/>
      <c r="R592" s="8"/>
      <c r="S592" s="8"/>
      <c r="T592" s="8"/>
      <c r="W592" s="8"/>
      <c r="Y592" s="9"/>
      <c r="Z592" s="9"/>
    </row>
    <row r="593" spans="9:26" x14ac:dyDescent="0.2">
      <c r="I593" s="2"/>
      <c r="J593" s="5"/>
      <c r="K593" s="5"/>
      <c r="L593" s="5"/>
      <c r="O593" s="8"/>
      <c r="R593" s="8"/>
      <c r="S593" s="8"/>
      <c r="T593" s="8"/>
      <c r="W593" s="8"/>
      <c r="Y593" s="9"/>
      <c r="Z593" s="9"/>
    </row>
    <row r="594" spans="9:26" x14ac:dyDescent="0.2">
      <c r="I594" s="2"/>
      <c r="J594" s="5"/>
      <c r="K594" s="5"/>
      <c r="L594" s="5"/>
      <c r="O594" s="8"/>
      <c r="R594" s="8"/>
      <c r="S594" s="8"/>
      <c r="T594" s="8"/>
      <c r="W594" s="8"/>
      <c r="Y594" s="9"/>
      <c r="Z594" s="9"/>
    </row>
    <row r="595" spans="9:26" x14ac:dyDescent="0.2">
      <c r="I595" s="2"/>
      <c r="J595" s="5"/>
      <c r="K595" s="5"/>
      <c r="L595" s="5"/>
      <c r="O595" s="8"/>
      <c r="R595" s="8"/>
      <c r="S595" s="8"/>
      <c r="T595" s="8"/>
      <c r="W595" s="8"/>
      <c r="Y595" s="9"/>
      <c r="Z595" s="9"/>
    </row>
    <row r="596" spans="9:26" x14ac:dyDescent="0.2">
      <c r="I596" s="2"/>
      <c r="J596" s="5"/>
      <c r="K596" s="5"/>
      <c r="L596" s="5"/>
      <c r="O596" s="8"/>
      <c r="R596" s="8"/>
      <c r="S596" s="8"/>
      <c r="T596" s="8"/>
      <c r="W596" s="8"/>
      <c r="Y596" s="9"/>
      <c r="Z596" s="9"/>
    </row>
    <row r="597" spans="9:26" x14ac:dyDescent="0.2">
      <c r="I597" s="2"/>
      <c r="J597" s="5"/>
      <c r="K597" s="5"/>
      <c r="L597" s="5"/>
      <c r="O597" s="8"/>
      <c r="R597" s="8"/>
      <c r="S597" s="8"/>
      <c r="T597" s="8"/>
      <c r="W597" s="8"/>
      <c r="Y597" s="9"/>
      <c r="Z597" s="9"/>
    </row>
    <row r="598" spans="9:26" x14ac:dyDescent="0.2">
      <c r="I598" s="2"/>
      <c r="J598" s="5"/>
      <c r="K598" s="5"/>
      <c r="L598" s="5"/>
      <c r="O598" s="8"/>
      <c r="R598" s="8"/>
      <c r="S598" s="8"/>
      <c r="T598" s="8"/>
      <c r="W598" s="8"/>
      <c r="Y598" s="9"/>
      <c r="Z598" s="9"/>
    </row>
    <row r="599" spans="9:26" x14ac:dyDescent="0.2">
      <c r="I599" s="2"/>
      <c r="J599" s="5"/>
      <c r="K599" s="5"/>
      <c r="L599" s="5"/>
      <c r="O599" s="8"/>
      <c r="R599" s="8"/>
      <c r="S599" s="8"/>
      <c r="T599" s="8"/>
      <c r="W599" s="8"/>
      <c r="Y599" s="9"/>
      <c r="Z599" s="9"/>
    </row>
    <row r="600" spans="9:26" x14ac:dyDescent="0.2">
      <c r="I600" s="2"/>
      <c r="J600" s="5"/>
      <c r="K600" s="5"/>
      <c r="L600" s="5"/>
      <c r="O600" s="8"/>
      <c r="R600" s="8"/>
      <c r="S600" s="8"/>
      <c r="T600" s="8"/>
      <c r="W600" s="8"/>
      <c r="Y600" s="9"/>
      <c r="Z600" s="9"/>
    </row>
    <row r="601" spans="9:26" x14ac:dyDescent="0.2">
      <c r="I601" s="2"/>
      <c r="J601" s="5"/>
      <c r="K601" s="5"/>
      <c r="L601" s="5"/>
      <c r="O601" s="8"/>
      <c r="R601" s="8"/>
      <c r="S601" s="8"/>
      <c r="T601" s="8"/>
      <c r="W601" s="8"/>
      <c r="Y601" s="9"/>
      <c r="Z601" s="9"/>
    </row>
    <row r="602" spans="9:26" x14ac:dyDescent="0.2">
      <c r="I602" s="2"/>
      <c r="J602" s="5"/>
      <c r="K602" s="5"/>
      <c r="L602" s="5"/>
      <c r="O602" s="8"/>
      <c r="R602" s="8"/>
      <c r="S602" s="8"/>
      <c r="T602" s="8"/>
      <c r="W602" s="8"/>
      <c r="Y602" s="9"/>
      <c r="Z602" s="9"/>
    </row>
    <row r="603" spans="9:26" x14ac:dyDescent="0.2">
      <c r="I603" s="2"/>
      <c r="J603" s="5"/>
      <c r="K603" s="5"/>
      <c r="L603" s="5"/>
      <c r="O603" s="8"/>
      <c r="R603" s="8"/>
      <c r="S603" s="8"/>
      <c r="T603" s="8"/>
      <c r="W603" s="8"/>
      <c r="Y603" s="9"/>
      <c r="Z603" s="9"/>
    </row>
    <row r="604" spans="9:26" x14ac:dyDescent="0.2">
      <c r="I604" s="2"/>
      <c r="J604" s="5"/>
      <c r="K604" s="5"/>
      <c r="L604" s="5"/>
      <c r="O604" s="8"/>
      <c r="R604" s="8"/>
      <c r="S604" s="8"/>
      <c r="T604" s="8"/>
      <c r="W604" s="8"/>
      <c r="Y604" s="9"/>
      <c r="Z604" s="9"/>
    </row>
    <row r="605" spans="9:26" x14ac:dyDescent="0.2">
      <c r="I605" s="2"/>
      <c r="J605" s="5"/>
      <c r="K605" s="5"/>
      <c r="L605" s="5"/>
      <c r="O605" s="8"/>
      <c r="R605" s="8"/>
      <c r="S605" s="8"/>
      <c r="T605" s="8"/>
      <c r="W605" s="8"/>
      <c r="Y605" s="9"/>
      <c r="Z605" s="9"/>
    </row>
    <row r="606" spans="9:26" x14ac:dyDescent="0.2">
      <c r="I606" s="2"/>
      <c r="J606" s="5"/>
      <c r="K606" s="5"/>
      <c r="L606" s="5"/>
      <c r="O606" s="8"/>
      <c r="R606" s="8"/>
      <c r="S606" s="8"/>
      <c r="T606" s="8"/>
      <c r="W606" s="8"/>
      <c r="Y606" s="9"/>
      <c r="Z606" s="9"/>
    </row>
    <row r="607" spans="9:26" x14ac:dyDescent="0.2">
      <c r="I607" s="2"/>
      <c r="J607" s="5"/>
      <c r="K607" s="5"/>
      <c r="L607" s="5"/>
      <c r="O607" s="8"/>
      <c r="R607" s="8"/>
      <c r="S607" s="8"/>
      <c r="T607" s="8"/>
      <c r="W607" s="8"/>
      <c r="Y607" s="9"/>
      <c r="Z607" s="9"/>
    </row>
    <row r="608" spans="9:26" x14ac:dyDescent="0.2">
      <c r="I608" s="2"/>
      <c r="J608" s="5"/>
      <c r="K608" s="5"/>
      <c r="L608" s="5"/>
      <c r="O608" s="8"/>
      <c r="R608" s="8"/>
      <c r="S608" s="8"/>
      <c r="T608" s="8"/>
      <c r="W608" s="8"/>
      <c r="Y608" s="9"/>
      <c r="Z608" s="9"/>
    </row>
    <row r="609" spans="9:26" x14ac:dyDescent="0.2">
      <c r="I609" s="2"/>
      <c r="J609" s="5"/>
      <c r="K609" s="5"/>
      <c r="L609" s="5"/>
      <c r="O609" s="8"/>
      <c r="R609" s="8"/>
      <c r="S609" s="8"/>
      <c r="T609" s="8"/>
      <c r="W609" s="8"/>
      <c r="Y609" s="9"/>
      <c r="Z609" s="9"/>
    </row>
    <row r="610" spans="9:26" x14ac:dyDescent="0.2">
      <c r="I610" s="2"/>
      <c r="J610" s="5"/>
      <c r="K610" s="5"/>
      <c r="L610" s="5"/>
      <c r="O610" s="8"/>
      <c r="R610" s="8"/>
      <c r="S610" s="8"/>
      <c r="T610" s="8"/>
      <c r="W610" s="8"/>
      <c r="Y610" s="9"/>
      <c r="Z610" s="9"/>
    </row>
    <row r="611" spans="9:26" x14ac:dyDescent="0.2">
      <c r="I611" s="2"/>
      <c r="J611" s="5"/>
      <c r="K611" s="5"/>
      <c r="L611" s="5"/>
      <c r="O611" s="8"/>
      <c r="R611" s="8"/>
      <c r="S611" s="8"/>
      <c r="T611" s="8"/>
      <c r="W611" s="8"/>
      <c r="Y611" s="9"/>
      <c r="Z611" s="9"/>
    </row>
    <row r="612" spans="9:26" x14ac:dyDescent="0.2">
      <c r="I612" s="2"/>
      <c r="J612" s="5"/>
      <c r="K612" s="5"/>
      <c r="L612" s="5"/>
      <c r="O612" s="8"/>
      <c r="R612" s="8"/>
      <c r="S612" s="8"/>
      <c r="T612" s="8"/>
      <c r="W612" s="8"/>
      <c r="Y612" s="9"/>
      <c r="Z612" s="9"/>
    </row>
    <row r="613" spans="9:26" x14ac:dyDescent="0.2">
      <c r="I613" s="2"/>
      <c r="J613" s="5"/>
      <c r="K613" s="5"/>
      <c r="L613" s="5"/>
      <c r="O613" s="8"/>
      <c r="R613" s="8"/>
      <c r="S613" s="8"/>
      <c r="T613" s="8"/>
      <c r="W613" s="8"/>
      <c r="Y613" s="9"/>
      <c r="Z613" s="9"/>
    </row>
    <row r="614" spans="9:26" x14ac:dyDescent="0.2">
      <c r="I614" s="2"/>
      <c r="J614" s="5"/>
      <c r="K614" s="5"/>
      <c r="L614" s="5"/>
      <c r="O614" s="8"/>
      <c r="R614" s="8"/>
      <c r="S614" s="8"/>
      <c r="T614" s="8"/>
      <c r="W614" s="8"/>
      <c r="Y614" s="9"/>
      <c r="Z614" s="9"/>
    </row>
    <row r="615" spans="9:26" x14ac:dyDescent="0.2">
      <c r="I615" s="2"/>
      <c r="J615" s="5"/>
      <c r="K615" s="5"/>
      <c r="L615" s="5"/>
      <c r="O615" s="8"/>
      <c r="R615" s="8"/>
      <c r="S615" s="8"/>
      <c r="T615" s="8"/>
      <c r="W615" s="8"/>
      <c r="Y615" s="9"/>
      <c r="Z615" s="9"/>
    </row>
    <row r="616" spans="9:26" x14ac:dyDescent="0.2">
      <c r="I616" s="2"/>
      <c r="J616" s="5"/>
      <c r="K616" s="5"/>
      <c r="L616" s="5"/>
      <c r="O616" s="8"/>
      <c r="R616" s="8"/>
      <c r="S616" s="8"/>
      <c r="T616" s="8"/>
      <c r="W616" s="8"/>
      <c r="Y616" s="9"/>
      <c r="Z616" s="9"/>
    </row>
    <row r="617" spans="9:26" x14ac:dyDescent="0.2">
      <c r="I617" s="2"/>
      <c r="J617" s="5"/>
      <c r="K617" s="5"/>
      <c r="L617" s="5"/>
      <c r="O617" s="8"/>
      <c r="R617" s="8"/>
      <c r="S617" s="8"/>
      <c r="T617" s="8"/>
      <c r="W617" s="8"/>
      <c r="Y617" s="9"/>
      <c r="Z617" s="9"/>
    </row>
    <row r="618" spans="9:26" x14ac:dyDescent="0.2">
      <c r="I618" s="2"/>
      <c r="J618" s="5"/>
      <c r="K618" s="5"/>
      <c r="L618" s="5"/>
      <c r="O618" s="8"/>
      <c r="R618" s="8"/>
      <c r="S618" s="8"/>
      <c r="T618" s="8"/>
      <c r="W618" s="8"/>
      <c r="Y618" s="9"/>
      <c r="Z618" s="9"/>
    </row>
    <row r="619" spans="9:26" x14ac:dyDescent="0.2">
      <c r="I619" s="2"/>
      <c r="J619" s="5"/>
      <c r="K619" s="5"/>
      <c r="L619" s="5"/>
      <c r="O619" s="8"/>
      <c r="R619" s="8"/>
      <c r="S619" s="8"/>
      <c r="T619" s="8"/>
      <c r="W619" s="8"/>
      <c r="Y619" s="9"/>
      <c r="Z619" s="9"/>
    </row>
    <row r="620" spans="9:26" x14ac:dyDescent="0.2">
      <c r="I620" s="2"/>
      <c r="J620" s="5"/>
      <c r="K620" s="5"/>
      <c r="L620" s="5"/>
      <c r="O620" s="8"/>
      <c r="R620" s="8"/>
      <c r="S620" s="8"/>
      <c r="T620" s="8"/>
      <c r="W620" s="8"/>
      <c r="Y620" s="9"/>
      <c r="Z620" s="9"/>
    </row>
    <row r="621" spans="9:26" x14ac:dyDescent="0.2">
      <c r="I621" s="2"/>
      <c r="J621" s="5"/>
      <c r="K621" s="5"/>
      <c r="L621" s="5"/>
      <c r="O621" s="8"/>
      <c r="R621" s="8"/>
      <c r="S621" s="8"/>
      <c r="T621" s="8"/>
      <c r="W621" s="8"/>
      <c r="Y621" s="9"/>
      <c r="Z621" s="9"/>
    </row>
    <row r="622" spans="9:26" x14ac:dyDescent="0.2">
      <c r="I622" s="2"/>
      <c r="J622" s="5"/>
      <c r="K622" s="5"/>
      <c r="L622" s="5"/>
      <c r="O622" s="8"/>
      <c r="R622" s="8"/>
      <c r="S622" s="8"/>
      <c r="T622" s="8"/>
      <c r="W622" s="8"/>
      <c r="Y622" s="9"/>
      <c r="Z622" s="9"/>
    </row>
    <row r="623" spans="9:26" x14ac:dyDescent="0.2">
      <c r="I623" s="2"/>
      <c r="J623" s="5"/>
      <c r="K623" s="5"/>
      <c r="L623" s="5"/>
      <c r="O623" s="8"/>
      <c r="R623" s="8"/>
      <c r="S623" s="8"/>
      <c r="T623" s="8"/>
      <c r="W623" s="8"/>
      <c r="Y623" s="9"/>
      <c r="Z623" s="9"/>
    </row>
    <row r="624" spans="9:26" x14ac:dyDescent="0.2">
      <c r="I624" s="2"/>
      <c r="J624" s="5"/>
      <c r="K624" s="5"/>
      <c r="L624" s="5"/>
      <c r="O624" s="8"/>
      <c r="R624" s="8"/>
      <c r="S624" s="8"/>
      <c r="T624" s="8"/>
      <c r="W624" s="8"/>
      <c r="Y624" s="9"/>
      <c r="Z624" s="9"/>
    </row>
    <row r="625" spans="9:26" x14ac:dyDescent="0.2">
      <c r="I625" s="2"/>
      <c r="J625" s="5"/>
      <c r="K625" s="5"/>
      <c r="L625" s="5"/>
      <c r="O625" s="8"/>
      <c r="R625" s="8"/>
      <c r="S625" s="8"/>
      <c r="T625" s="8"/>
      <c r="W625" s="8"/>
      <c r="Y625" s="9"/>
      <c r="Z625" s="9"/>
    </row>
    <row r="626" spans="9:26" x14ac:dyDescent="0.2">
      <c r="I626" s="2"/>
      <c r="J626" s="5"/>
      <c r="K626" s="5"/>
      <c r="L626" s="5"/>
      <c r="O626" s="8"/>
      <c r="R626" s="8"/>
      <c r="S626" s="8"/>
      <c r="T626" s="8"/>
      <c r="W626" s="8"/>
      <c r="Y626" s="9"/>
      <c r="Z626" s="9"/>
    </row>
    <row r="627" spans="9:26" x14ac:dyDescent="0.2">
      <c r="I627" s="2"/>
      <c r="J627" s="5"/>
      <c r="K627" s="5"/>
      <c r="L627" s="5"/>
      <c r="O627" s="8"/>
      <c r="R627" s="8"/>
      <c r="S627" s="8"/>
      <c r="T627" s="8"/>
      <c r="W627" s="8"/>
      <c r="Y627" s="9"/>
      <c r="Z627" s="9"/>
    </row>
    <row r="628" spans="9:26" x14ac:dyDescent="0.2">
      <c r="I628" s="2"/>
      <c r="J628" s="5"/>
      <c r="K628" s="5"/>
      <c r="L628" s="5"/>
      <c r="O628" s="8"/>
      <c r="R628" s="8"/>
      <c r="S628" s="8"/>
      <c r="T628" s="8"/>
      <c r="W628" s="8"/>
      <c r="Y628" s="9"/>
      <c r="Z628" s="9"/>
    </row>
    <row r="629" spans="9:26" x14ac:dyDescent="0.2">
      <c r="I629" s="2"/>
      <c r="J629" s="5"/>
      <c r="K629" s="5"/>
      <c r="L629" s="5"/>
      <c r="O629" s="8"/>
      <c r="R629" s="8"/>
      <c r="S629" s="8"/>
      <c r="T629" s="8"/>
      <c r="W629" s="8"/>
      <c r="Y629" s="9"/>
      <c r="Z629" s="9"/>
    </row>
    <row r="630" spans="9:26" x14ac:dyDescent="0.2">
      <c r="I630" s="2"/>
      <c r="J630" s="5"/>
      <c r="K630" s="5"/>
      <c r="L630" s="5"/>
      <c r="O630" s="8"/>
      <c r="R630" s="8"/>
      <c r="S630" s="8"/>
      <c r="T630" s="8"/>
      <c r="W630" s="8"/>
      <c r="Y630" s="9"/>
      <c r="Z630" s="9"/>
    </row>
    <row r="631" spans="9:26" x14ac:dyDescent="0.2">
      <c r="I631" s="2"/>
      <c r="J631" s="5"/>
      <c r="K631" s="5"/>
      <c r="L631" s="5"/>
      <c r="O631" s="8"/>
      <c r="R631" s="8"/>
      <c r="S631" s="8"/>
      <c r="T631" s="8"/>
      <c r="W631" s="8"/>
      <c r="Y631" s="9"/>
      <c r="Z631" s="9"/>
    </row>
    <row r="632" spans="9:26" x14ac:dyDescent="0.2">
      <c r="I632" s="2"/>
      <c r="J632" s="5"/>
      <c r="K632" s="5"/>
      <c r="L632" s="5"/>
      <c r="O632" s="8"/>
      <c r="R632" s="8"/>
      <c r="S632" s="8"/>
      <c r="T632" s="8"/>
      <c r="W632" s="8"/>
      <c r="Y632" s="9"/>
      <c r="Z632" s="9"/>
    </row>
    <row r="633" spans="9:26" x14ac:dyDescent="0.2">
      <c r="I633" s="2"/>
      <c r="J633" s="5"/>
      <c r="K633" s="5"/>
      <c r="L633" s="5"/>
      <c r="O633" s="8"/>
      <c r="R633" s="8"/>
      <c r="S633" s="8"/>
      <c r="T633" s="8"/>
      <c r="W633" s="8"/>
      <c r="Y633" s="9"/>
      <c r="Z633" s="9"/>
    </row>
    <row r="634" spans="9:26" x14ac:dyDescent="0.2">
      <c r="I634" s="2"/>
      <c r="J634" s="5"/>
      <c r="K634" s="5"/>
      <c r="L634" s="5"/>
      <c r="O634" s="8"/>
      <c r="R634" s="8"/>
      <c r="S634" s="8"/>
      <c r="T634" s="8"/>
      <c r="W634" s="8"/>
      <c r="Y634" s="9"/>
      <c r="Z634" s="9"/>
    </row>
    <row r="635" spans="9:26" x14ac:dyDescent="0.2">
      <c r="I635" s="2"/>
      <c r="J635" s="5"/>
      <c r="K635" s="5"/>
      <c r="L635" s="5"/>
      <c r="O635" s="8"/>
      <c r="R635" s="8"/>
      <c r="S635" s="8"/>
      <c r="T635" s="8"/>
      <c r="W635" s="8"/>
      <c r="Y635" s="9"/>
      <c r="Z635" s="9"/>
    </row>
    <row r="636" spans="9:26" x14ac:dyDescent="0.2">
      <c r="I636" s="2"/>
      <c r="J636" s="5"/>
      <c r="K636" s="5"/>
      <c r="L636" s="5"/>
      <c r="O636" s="8"/>
      <c r="R636" s="8"/>
      <c r="S636" s="8"/>
      <c r="T636" s="8"/>
      <c r="W636" s="8"/>
      <c r="Y636" s="9"/>
      <c r="Z636" s="9"/>
    </row>
    <row r="637" spans="9:26" x14ac:dyDescent="0.2">
      <c r="I637" s="2"/>
      <c r="J637" s="5"/>
      <c r="K637" s="5"/>
      <c r="L637" s="5"/>
      <c r="O637" s="8"/>
      <c r="R637" s="8"/>
      <c r="S637" s="8"/>
      <c r="T637" s="8"/>
      <c r="W637" s="8"/>
      <c r="Y637" s="9"/>
      <c r="Z637" s="9"/>
    </row>
    <row r="638" spans="9:26" x14ac:dyDescent="0.2">
      <c r="I638" s="2"/>
      <c r="J638" s="5"/>
      <c r="K638" s="5"/>
      <c r="L638" s="5"/>
      <c r="O638" s="8"/>
      <c r="R638" s="8"/>
      <c r="S638" s="8"/>
      <c r="T638" s="8"/>
      <c r="W638" s="8"/>
      <c r="Y638" s="9"/>
      <c r="Z638" s="9"/>
    </row>
    <row r="639" spans="9:26" x14ac:dyDescent="0.2">
      <c r="I639" s="2"/>
      <c r="J639" s="5"/>
      <c r="K639" s="5"/>
      <c r="L639" s="5"/>
      <c r="O639" s="8"/>
      <c r="R639" s="8"/>
      <c r="S639" s="8"/>
      <c r="T639" s="8"/>
      <c r="W639" s="8"/>
      <c r="Y639" s="9"/>
      <c r="Z639" s="9"/>
    </row>
    <row r="640" spans="9:26" x14ac:dyDescent="0.2">
      <c r="I640" s="2"/>
      <c r="J640" s="5"/>
      <c r="K640" s="5"/>
      <c r="L640" s="5"/>
      <c r="O640" s="8"/>
      <c r="R640" s="8"/>
      <c r="S640" s="8"/>
      <c r="T640" s="8"/>
      <c r="W640" s="8"/>
      <c r="Y640" s="9"/>
      <c r="Z640" s="9"/>
    </row>
    <row r="641" spans="9:26" x14ac:dyDescent="0.2">
      <c r="I641" s="2"/>
      <c r="J641" s="5"/>
      <c r="K641" s="5"/>
      <c r="L641" s="5"/>
      <c r="O641" s="8"/>
      <c r="R641" s="8"/>
      <c r="S641" s="8"/>
      <c r="T641" s="8"/>
      <c r="W641" s="8"/>
      <c r="Y641" s="9"/>
      <c r="Z641" s="9"/>
    </row>
    <row r="642" spans="9:26" x14ac:dyDescent="0.2">
      <c r="I642" s="2"/>
      <c r="J642" s="5"/>
      <c r="K642" s="5"/>
      <c r="L642" s="5"/>
      <c r="O642" s="8"/>
      <c r="R642" s="8"/>
      <c r="S642" s="8"/>
      <c r="T642" s="8"/>
      <c r="W642" s="8"/>
      <c r="Y642" s="9"/>
      <c r="Z642" s="9"/>
    </row>
    <row r="643" spans="9:26" x14ac:dyDescent="0.2">
      <c r="I643" s="2"/>
      <c r="J643" s="5"/>
      <c r="K643" s="5"/>
      <c r="L643" s="5"/>
      <c r="O643" s="8"/>
      <c r="R643" s="8"/>
      <c r="S643" s="8"/>
      <c r="T643" s="8"/>
      <c r="W643" s="8"/>
      <c r="Y643" s="9"/>
      <c r="Z643" s="9"/>
    </row>
    <row r="644" spans="9:26" x14ac:dyDescent="0.2">
      <c r="I644" s="2"/>
      <c r="J644" s="5"/>
      <c r="K644" s="5"/>
      <c r="L644" s="5"/>
      <c r="O644" s="8"/>
      <c r="R644" s="8"/>
      <c r="S644" s="8"/>
      <c r="T644" s="8"/>
      <c r="W644" s="8"/>
      <c r="Y644" s="9"/>
      <c r="Z644" s="9"/>
    </row>
    <row r="645" spans="9:26" x14ac:dyDescent="0.2">
      <c r="I645" s="2"/>
      <c r="J645" s="5"/>
      <c r="K645" s="5"/>
      <c r="L645" s="5"/>
      <c r="O645" s="8"/>
      <c r="R645" s="8"/>
      <c r="S645" s="8"/>
      <c r="T645" s="8"/>
      <c r="W645" s="8"/>
      <c r="Y645" s="9"/>
      <c r="Z645" s="9"/>
    </row>
    <row r="646" spans="9:26" x14ac:dyDescent="0.2">
      <c r="I646" s="2"/>
      <c r="J646" s="5"/>
      <c r="K646" s="5"/>
      <c r="L646" s="5"/>
      <c r="O646" s="8"/>
      <c r="R646" s="8"/>
      <c r="S646" s="8"/>
      <c r="T646" s="8"/>
      <c r="W646" s="8"/>
      <c r="Y646" s="9"/>
      <c r="Z646" s="9"/>
    </row>
    <row r="647" spans="9:26" x14ac:dyDescent="0.2">
      <c r="I647" s="2"/>
      <c r="J647" s="5"/>
      <c r="K647" s="5"/>
      <c r="L647" s="5"/>
      <c r="O647" s="8"/>
      <c r="R647" s="8"/>
      <c r="S647" s="8"/>
      <c r="T647" s="8"/>
      <c r="W647" s="8"/>
      <c r="Y647" s="9"/>
      <c r="Z647" s="9"/>
    </row>
    <row r="648" spans="9:26" x14ac:dyDescent="0.2">
      <c r="I648" s="2"/>
      <c r="J648" s="5"/>
      <c r="K648" s="5"/>
      <c r="L648" s="5"/>
      <c r="O648" s="8"/>
      <c r="R648" s="8"/>
      <c r="S648" s="8"/>
      <c r="T648" s="8"/>
      <c r="W648" s="8"/>
      <c r="Y648" s="9"/>
      <c r="Z648" s="9"/>
    </row>
    <row r="649" spans="9:26" x14ac:dyDescent="0.2">
      <c r="I649" s="2"/>
      <c r="J649" s="5"/>
      <c r="K649" s="5"/>
      <c r="L649" s="5"/>
      <c r="O649" s="8"/>
      <c r="R649" s="8"/>
      <c r="S649" s="8"/>
      <c r="T649" s="8"/>
      <c r="W649" s="8"/>
      <c r="Y649" s="9"/>
      <c r="Z649" s="9"/>
    </row>
    <row r="650" spans="9:26" x14ac:dyDescent="0.2">
      <c r="I650" s="2"/>
      <c r="J650" s="5"/>
      <c r="K650" s="5"/>
      <c r="L650" s="5"/>
      <c r="O650" s="8"/>
      <c r="R650" s="8"/>
      <c r="S650" s="8"/>
      <c r="T650" s="8"/>
      <c r="W650" s="8"/>
      <c r="Y650" s="9"/>
      <c r="Z650" s="9"/>
    </row>
    <row r="651" spans="9:26" x14ac:dyDescent="0.2">
      <c r="I651" s="2"/>
      <c r="J651" s="5"/>
      <c r="K651" s="5"/>
      <c r="L651" s="5"/>
      <c r="O651" s="8"/>
      <c r="R651" s="8"/>
      <c r="S651" s="8"/>
      <c r="T651" s="8"/>
      <c r="W651" s="8"/>
      <c r="Y651" s="9"/>
      <c r="Z651" s="9"/>
    </row>
    <row r="652" spans="9:26" x14ac:dyDescent="0.2">
      <c r="I652" s="2"/>
      <c r="J652" s="5"/>
      <c r="K652" s="5"/>
      <c r="L652" s="5"/>
      <c r="O652" s="8"/>
      <c r="R652" s="8"/>
      <c r="S652" s="8"/>
      <c r="T652" s="8"/>
      <c r="W652" s="8"/>
      <c r="Y652" s="9"/>
      <c r="Z652" s="9"/>
    </row>
    <row r="653" spans="9:26" x14ac:dyDescent="0.2">
      <c r="I653" s="2"/>
      <c r="J653" s="5"/>
      <c r="K653" s="5"/>
      <c r="L653" s="5"/>
      <c r="O653" s="8"/>
      <c r="R653" s="8"/>
      <c r="S653" s="8"/>
      <c r="T653" s="8"/>
      <c r="W653" s="8"/>
      <c r="Y653" s="9"/>
      <c r="Z653" s="9"/>
    </row>
    <row r="654" spans="9:26" x14ac:dyDescent="0.2">
      <c r="I654" s="2"/>
      <c r="J654" s="5"/>
      <c r="K654" s="5"/>
      <c r="L654" s="5"/>
      <c r="O654" s="8"/>
      <c r="R654" s="8"/>
      <c r="S654" s="8"/>
      <c r="T654" s="8"/>
      <c r="W654" s="8"/>
      <c r="Y654" s="9"/>
      <c r="Z654" s="9"/>
    </row>
    <row r="655" spans="9:26" x14ac:dyDescent="0.2">
      <c r="I655" s="2"/>
      <c r="J655" s="5"/>
      <c r="K655" s="5"/>
      <c r="L655" s="5"/>
      <c r="O655" s="8"/>
      <c r="R655" s="8"/>
      <c r="S655" s="8"/>
      <c r="T655" s="8"/>
      <c r="W655" s="8"/>
      <c r="Y655" s="9"/>
      <c r="Z655" s="9"/>
    </row>
    <row r="656" spans="9:26" x14ac:dyDescent="0.2">
      <c r="I656" s="2"/>
      <c r="J656" s="5"/>
      <c r="K656" s="5"/>
      <c r="L656" s="5"/>
      <c r="O656" s="8"/>
      <c r="R656" s="8"/>
      <c r="S656" s="8"/>
      <c r="T656" s="8"/>
      <c r="W656" s="8"/>
      <c r="Y656" s="9"/>
      <c r="Z656" s="9"/>
    </row>
    <row r="657" spans="9:26" x14ac:dyDescent="0.2">
      <c r="I657" s="2"/>
      <c r="J657" s="5"/>
      <c r="K657" s="5"/>
      <c r="L657" s="5"/>
      <c r="O657" s="8"/>
      <c r="R657" s="8"/>
      <c r="S657" s="8"/>
      <c r="T657" s="8"/>
      <c r="W657" s="8"/>
      <c r="Y657" s="9"/>
      <c r="Z657" s="9"/>
    </row>
    <row r="658" spans="9:26" x14ac:dyDescent="0.2">
      <c r="I658" s="2"/>
      <c r="J658" s="5"/>
      <c r="K658" s="5"/>
      <c r="L658" s="5"/>
      <c r="O658" s="8"/>
      <c r="R658" s="8"/>
      <c r="S658" s="8"/>
      <c r="T658" s="8"/>
      <c r="W658" s="8"/>
      <c r="Y658" s="9"/>
      <c r="Z658" s="9"/>
    </row>
    <row r="659" spans="9:26" x14ac:dyDescent="0.2">
      <c r="I659" s="2"/>
      <c r="J659" s="5"/>
      <c r="K659" s="5"/>
      <c r="L659" s="5"/>
      <c r="O659" s="8"/>
      <c r="R659" s="8"/>
      <c r="S659" s="8"/>
      <c r="T659" s="8"/>
      <c r="W659" s="8"/>
      <c r="Y659" s="9"/>
      <c r="Z659" s="9"/>
    </row>
    <row r="660" spans="9:26" x14ac:dyDescent="0.2">
      <c r="I660" s="2"/>
      <c r="J660" s="5"/>
      <c r="K660" s="5"/>
      <c r="L660" s="5"/>
      <c r="O660" s="8"/>
      <c r="R660" s="8"/>
      <c r="S660" s="8"/>
      <c r="T660" s="8"/>
      <c r="W660" s="8"/>
      <c r="Y660" s="9"/>
      <c r="Z660" s="9"/>
    </row>
    <row r="661" spans="9:26" x14ac:dyDescent="0.2">
      <c r="I661" s="2"/>
      <c r="J661" s="5"/>
      <c r="K661" s="5"/>
      <c r="L661" s="5"/>
      <c r="O661" s="8"/>
      <c r="R661" s="8"/>
      <c r="S661" s="8"/>
      <c r="T661" s="8"/>
      <c r="W661" s="8"/>
      <c r="Y661" s="9"/>
      <c r="Z661" s="9"/>
    </row>
    <row r="662" spans="9:26" x14ac:dyDescent="0.2">
      <c r="I662" s="2"/>
      <c r="J662" s="5"/>
      <c r="K662" s="5"/>
      <c r="L662" s="5"/>
      <c r="O662" s="8"/>
      <c r="R662" s="8"/>
      <c r="S662" s="8"/>
      <c r="T662" s="8"/>
      <c r="W662" s="8"/>
      <c r="Y662" s="9"/>
      <c r="Z662" s="9"/>
    </row>
    <row r="663" spans="9:26" x14ac:dyDescent="0.2">
      <c r="I663" s="2"/>
      <c r="J663" s="5"/>
      <c r="K663" s="5"/>
      <c r="L663" s="5"/>
      <c r="O663" s="8"/>
      <c r="R663" s="8"/>
      <c r="S663" s="8"/>
      <c r="T663" s="8"/>
      <c r="W663" s="8"/>
      <c r="Y663" s="9"/>
      <c r="Z663" s="9"/>
    </row>
    <row r="664" spans="9:26" x14ac:dyDescent="0.2">
      <c r="I664" s="2"/>
      <c r="J664" s="5"/>
      <c r="K664" s="5"/>
      <c r="L664" s="5"/>
      <c r="O664" s="8"/>
      <c r="R664" s="8"/>
      <c r="S664" s="8"/>
      <c r="T664" s="8"/>
      <c r="W664" s="8"/>
      <c r="Y664" s="9"/>
      <c r="Z664" s="9"/>
    </row>
    <row r="665" spans="9:26" x14ac:dyDescent="0.2">
      <c r="I665" s="2"/>
      <c r="J665" s="5"/>
      <c r="K665" s="5"/>
      <c r="L665" s="5"/>
      <c r="O665" s="8"/>
      <c r="R665" s="8"/>
      <c r="S665" s="8"/>
      <c r="T665" s="8"/>
      <c r="W665" s="8"/>
      <c r="Y665" s="9"/>
      <c r="Z665" s="9"/>
    </row>
    <row r="666" spans="9:26" x14ac:dyDescent="0.2">
      <c r="I666" s="2"/>
      <c r="J666" s="5"/>
      <c r="K666" s="5"/>
      <c r="L666" s="5"/>
      <c r="O666" s="8"/>
      <c r="R666" s="8"/>
      <c r="S666" s="8"/>
      <c r="T666" s="8"/>
      <c r="W666" s="8"/>
      <c r="Y666" s="9"/>
      <c r="Z666" s="9"/>
    </row>
    <row r="667" spans="9:26" x14ac:dyDescent="0.2">
      <c r="I667" s="2"/>
      <c r="J667" s="5"/>
      <c r="K667" s="5"/>
      <c r="L667" s="5"/>
      <c r="O667" s="8"/>
      <c r="R667" s="8"/>
      <c r="S667" s="8"/>
      <c r="T667" s="8"/>
      <c r="W667" s="8"/>
      <c r="Y667" s="9"/>
      <c r="Z667" s="9"/>
    </row>
    <row r="668" spans="9:26" x14ac:dyDescent="0.2">
      <c r="I668" s="2"/>
      <c r="J668" s="5"/>
      <c r="K668" s="5"/>
      <c r="L668" s="5"/>
      <c r="O668" s="8"/>
      <c r="R668" s="8"/>
      <c r="S668" s="8"/>
      <c r="T668" s="8"/>
      <c r="W668" s="8"/>
      <c r="Y668" s="9"/>
      <c r="Z668" s="9"/>
    </row>
    <row r="669" spans="9:26" x14ac:dyDescent="0.2">
      <c r="I669" s="2"/>
      <c r="J669" s="5"/>
      <c r="K669" s="5"/>
      <c r="L669" s="5"/>
      <c r="O669" s="8"/>
      <c r="R669" s="8"/>
      <c r="S669" s="8"/>
      <c r="T669" s="8"/>
      <c r="W669" s="8"/>
      <c r="Y669" s="9"/>
      <c r="Z669" s="9"/>
    </row>
    <row r="670" spans="9:26" x14ac:dyDescent="0.2">
      <c r="I670" s="2"/>
      <c r="J670" s="5"/>
      <c r="K670" s="5"/>
      <c r="L670" s="5"/>
      <c r="O670" s="8"/>
      <c r="R670" s="8"/>
      <c r="S670" s="8"/>
      <c r="T670" s="8"/>
      <c r="W670" s="8"/>
      <c r="Y670" s="9"/>
      <c r="Z670" s="9"/>
    </row>
    <row r="671" spans="9:26" x14ac:dyDescent="0.2">
      <c r="I671" s="2"/>
      <c r="J671" s="5"/>
      <c r="K671" s="5"/>
      <c r="L671" s="5"/>
      <c r="O671" s="8"/>
      <c r="R671" s="8"/>
      <c r="S671" s="8"/>
      <c r="T671" s="8"/>
      <c r="W671" s="8"/>
      <c r="Y671" s="9"/>
      <c r="Z671" s="9"/>
    </row>
    <row r="672" spans="9:26" x14ac:dyDescent="0.2">
      <c r="I672" s="2"/>
      <c r="J672" s="5"/>
      <c r="K672" s="5"/>
      <c r="L672" s="5"/>
      <c r="O672" s="8"/>
      <c r="R672" s="8"/>
      <c r="S672" s="8"/>
      <c r="T672" s="8"/>
      <c r="W672" s="8"/>
      <c r="Y672" s="9"/>
      <c r="Z672" s="9"/>
    </row>
    <row r="673" spans="9:26" x14ac:dyDescent="0.2">
      <c r="I673" s="2"/>
      <c r="J673" s="5"/>
      <c r="K673" s="5"/>
      <c r="L673" s="5"/>
      <c r="O673" s="8"/>
      <c r="R673" s="8"/>
      <c r="S673" s="8"/>
      <c r="T673" s="8"/>
      <c r="W673" s="8"/>
      <c r="Y673" s="9"/>
      <c r="Z673" s="9"/>
    </row>
    <row r="674" spans="9:26" x14ac:dyDescent="0.2">
      <c r="I674" s="2"/>
      <c r="J674" s="5"/>
      <c r="K674" s="5"/>
      <c r="L674" s="5"/>
      <c r="O674" s="8"/>
      <c r="R674" s="8"/>
      <c r="S674" s="8"/>
      <c r="T674" s="8"/>
      <c r="W674" s="8"/>
      <c r="Y674" s="9"/>
      <c r="Z674" s="9"/>
    </row>
    <row r="675" spans="9:26" x14ac:dyDescent="0.2">
      <c r="I675" s="2"/>
      <c r="J675" s="5"/>
      <c r="K675" s="5"/>
      <c r="L675" s="5"/>
      <c r="O675" s="8"/>
      <c r="R675" s="8"/>
      <c r="S675" s="8"/>
      <c r="T675" s="8"/>
      <c r="W675" s="8"/>
      <c r="Y675" s="9"/>
      <c r="Z675" s="9"/>
    </row>
    <row r="676" spans="9:26" x14ac:dyDescent="0.2">
      <c r="I676" s="2"/>
      <c r="J676" s="5"/>
      <c r="K676" s="5"/>
      <c r="L676" s="5"/>
      <c r="O676" s="8"/>
      <c r="R676" s="8"/>
      <c r="S676" s="8"/>
      <c r="T676" s="8"/>
      <c r="W676" s="8"/>
      <c r="Y676" s="9"/>
      <c r="Z676" s="9"/>
    </row>
    <row r="677" spans="9:26" x14ac:dyDescent="0.2">
      <c r="I677" s="2"/>
      <c r="J677" s="5"/>
      <c r="K677" s="5"/>
      <c r="L677" s="5"/>
      <c r="O677" s="8"/>
      <c r="R677" s="8"/>
      <c r="S677" s="8"/>
      <c r="T677" s="8"/>
      <c r="W677" s="8"/>
      <c r="Y677" s="9"/>
      <c r="Z677" s="9"/>
    </row>
    <row r="678" spans="9:26" x14ac:dyDescent="0.2">
      <c r="I678" s="2"/>
      <c r="J678" s="5"/>
      <c r="K678" s="5"/>
      <c r="L678" s="5"/>
      <c r="O678" s="8"/>
      <c r="R678" s="8"/>
      <c r="S678" s="8"/>
      <c r="T678" s="8"/>
      <c r="W678" s="8"/>
      <c r="Y678" s="9"/>
      <c r="Z678" s="9"/>
    </row>
    <row r="679" spans="9:26" x14ac:dyDescent="0.2">
      <c r="I679" s="2"/>
      <c r="J679" s="5"/>
      <c r="K679" s="5"/>
      <c r="L679" s="5"/>
      <c r="O679" s="8"/>
      <c r="R679" s="8"/>
      <c r="S679" s="8"/>
      <c r="T679" s="8"/>
      <c r="W679" s="8"/>
      <c r="Y679" s="9"/>
      <c r="Z679" s="9"/>
    </row>
    <row r="680" spans="9:26" x14ac:dyDescent="0.2">
      <c r="I680" s="2"/>
      <c r="J680" s="5"/>
      <c r="K680" s="5"/>
      <c r="L680" s="5"/>
      <c r="O680" s="8"/>
      <c r="R680" s="8"/>
      <c r="S680" s="8"/>
      <c r="T680" s="8"/>
      <c r="W680" s="8"/>
      <c r="Y680" s="9"/>
      <c r="Z680" s="9"/>
    </row>
    <row r="681" spans="9:26" x14ac:dyDescent="0.2">
      <c r="I681" s="2"/>
      <c r="J681" s="5"/>
      <c r="K681" s="5"/>
      <c r="L681" s="5"/>
      <c r="O681" s="8"/>
      <c r="R681" s="8"/>
      <c r="S681" s="8"/>
      <c r="T681" s="8"/>
      <c r="W681" s="8"/>
      <c r="Y681" s="9"/>
      <c r="Z681" s="9"/>
    </row>
    <row r="682" spans="9:26" x14ac:dyDescent="0.2">
      <c r="I682" s="2"/>
      <c r="J682" s="5"/>
      <c r="K682" s="5"/>
      <c r="L682" s="5"/>
      <c r="O682" s="8"/>
      <c r="R682" s="8"/>
      <c r="S682" s="8"/>
      <c r="T682" s="8"/>
      <c r="W682" s="8"/>
      <c r="Y682" s="9"/>
      <c r="Z682" s="9"/>
    </row>
    <row r="683" spans="9:26" x14ac:dyDescent="0.2">
      <c r="I683" s="2"/>
      <c r="J683" s="5"/>
      <c r="K683" s="5"/>
      <c r="L683" s="5"/>
      <c r="O683" s="8"/>
      <c r="R683" s="8"/>
      <c r="S683" s="8"/>
      <c r="T683" s="8"/>
      <c r="W683" s="8"/>
      <c r="Y683" s="9"/>
      <c r="Z683" s="9"/>
    </row>
    <row r="684" spans="9:26" x14ac:dyDescent="0.2">
      <c r="I684" s="2"/>
      <c r="J684" s="5"/>
      <c r="K684" s="5"/>
      <c r="L684" s="5"/>
      <c r="O684" s="8"/>
      <c r="R684" s="8"/>
      <c r="S684" s="8"/>
      <c r="T684" s="8"/>
      <c r="W684" s="8"/>
      <c r="Y684" s="9"/>
      <c r="Z684" s="9"/>
    </row>
    <row r="685" spans="9:26" x14ac:dyDescent="0.2">
      <c r="I685" s="2"/>
      <c r="J685" s="5"/>
      <c r="K685" s="5"/>
      <c r="L685" s="5"/>
      <c r="O685" s="8"/>
      <c r="R685" s="8"/>
      <c r="S685" s="8"/>
      <c r="T685" s="8"/>
      <c r="W685" s="8"/>
      <c r="Y685" s="9"/>
      <c r="Z685" s="9"/>
    </row>
    <row r="686" spans="9:26" x14ac:dyDescent="0.2">
      <c r="I686" s="2"/>
      <c r="J686" s="5"/>
      <c r="K686" s="5"/>
      <c r="L686" s="5"/>
      <c r="O686" s="8"/>
      <c r="R686" s="8"/>
      <c r="S686" s="8"/>
      <c r="T686" s="8"/>
      <c r="W686" s="8"/>
      <c r="Y686" s="9"/>
      <c r="Z686" s="9"/>
    </row>
    <row r="687" spans="9:26" x14ac:dyDescent="0.2">
      <c r="I687" s="2"/>
      <c r="J687" s="5"/>
      <c r="K687" s="5"/>
      <c r="L687" s="5"/>
      <c r="O687" s="8"/>
      <c r="R687" s="8"/>
      <c r="S687" s="8"/>
      <c r="T687" s="8"/>
      <c r="W687" s="8"/>
      <c r="Y687" s="9"/>
      <c r="Z687" s="9"/>
    </row>
    <row r="688" spans="9:26" x14ac:dyDescent="0.2">
      <c r="I688" s="2"/>
      <c r="J688" s="5"/>
      <c r="K688" s="5"/>
      <c r="L688" s="5"/>
      <c r="O688" s="8"/>
      <c r="R688" s="8"/>
      <c r="S688" s="8"/>
      <c r="T688" s="8"/>
      <c r="W688" s="8"/>
      <c r="Y688" s="9"/>
      <c r="Z688" s="9"/>
    </row>
    <row r="689" spans="9:26" x14ac:dyDescent="0.2">
      <c r="I689" s="2"/>
      <c r="J689" s="5"/>
      <c r="K689" s="5"/>
      <c r="L689" s="5"/>
      <c r="O689" s="8"/>
      <c r="R689" s="8"/>
      <c r="S689" s="8"/>
      <c r="T689" s="8"/>
      <c r="W689" s="8"/>
      <c r="Y689" s="9"/>
      <c r="Z689" s="9"/>
    </row>
    <row r="690" spans="9:26" x14ac:dyDescent="0.2">
      <c r="I690" s="2"/>
      <c r="J690" s="5"/>
      <c r="K690" s="5"/>
      <c r="L690" s="5"/>
      <c r="O690" s="8"/>
      <c r="R690" s="8"/>
      <c r="S690" s="8"/>
      <c r="T690" s="8"/>
      <c r="W690" s="8"/>
      <c r="Y690" s="9"/>
      <c r="Z690" s="9"/>
    </row>
    <row r="691" spans="9:26" x14ac:dyDescent="0.2">
      <c r="I691" s="2"/>
      <c r="J691" s="5"/>
      <c r="K691" s="5"/>
      <c r="L691" s="5"/>
      <c r="O691" s="8"/>
      <c r="R691" s="8"/>
      <c r="S691" s="8"/>
      <c r="T691" s="8"/>
      <c r="W691" s="8"/>
      <c r="Y691" s="9"/>
      <c r="Z691" s="9"/>
    </row>
    <row r="692" spans="9:26" x14ac:dyDescent="0.2">
      <c r="I692" s="2"/>
      <c r="J692" s="5"/>
      <c r="K692" s="5"/>
      <c r="L692" s="5"/>
      <c r="O692" s="8"/>
      <c r="R692" s="8"/>
      <c r="S692" s="8"/>
      <c r="T692" s="8"/>
      <c r="W692" s="8"/>
      <c r="Y692" s="9"/>
      <c r="Z692" s="9"/>
    </row>
    <row r="693" spans="9:26" x14ac:dyDescent="0.2">
      <c r="I693" s="2"/>
      <c r="J693" s="5"/>
      <c r="K693" s="5"/>
      <c r="L693" s="5"/>
      <c r="O693" s="8"/>
      <c r="R693" s="8"/>
      <c r="S693" s="8"/>
      <c r="T693" s="8"/>
      <c r="W693" s="8"/>
      <c r="Y693" s="9"/>
      <c r="Z693" s="9"/>
    </row>
    <row r="694" spans="9:26" x14ac:dyDescent="0.2">
      <c r="I694" s="2"/>
      <c r="J694" s="5"/>
      <c r="K694" s="5"/>
      <c r="L694" s="5"/>
      <c r="O694" s="8"/>
      <c r="R694" s="8"/>
      <c r="S694" s="8"/>
      <c r="T694" s="8"/>
      <c r="W694" s="8"/>
      <c r="Y694" s="9"/>
      <c r="Z694" s="9"/>
    </row>
    <row r="695" spans="9:26" x14ac:dyDescent="0.2">
      <c r="I695" s="2"/>
      <c r="J695" s="5"/>
      <c r="K695" s="5"/>
      <c r="L695" s="5"/>
      <c r="O695" s="8"/>
      <c r="R695" s="8"/>
      <c r="S695" s="8"/>
      <c r="T695" s="8"/>
      <c r="W695" s="8"/>
      <c r="Y695" s="9"/>
      <c r="Z695" s="9"/>
    </row>
    <row r="696" spans="9:26" x14ac:dyDescent="0.2">
      <c r="I696" s="2"/>
      <c r="J696" s="5"/>
      <c r="K696" s="5"/>
      <c r="L696" s="5"/>
      <c r="O696" s="8"/>
      <c r="R696" s="8"/>
      <c r="S696" s="8"/>
      <c r="T696" s="8"/>
      <c r="W696" s="8"/>
      <c r="Y696" s="9"/>
      <c r="Z696" s="9"/>
    </row>
    <row r="697" spans="9:26" x14ac:dyDescent="0.2">
      <c r="I697" s="2"/>
      <c r="J697" s="5"/>
      <c r="K697" s="5"/>
      <c r="L697" s="5"/>
      <c r="O697" s="8"/>
      <c r="R697" s="8"/>
      <c r="S697" s="8"/>
      <c r="T697" s="8"/>
      <c r="W697" s="8"/>
      <c r="Y697" s="9"/>
      <c r="Z697" s="9"/>
    </row>
    <row r="698" spans="9:26" x14ac:dyDescent="0.2">
      <c r="I698" s="2"/>
      <c r="J698" s="5"/>
      <c r="K698" s="5"/>
      <c r="L698" s="5"/>
      <c r="O698" s="8"/>
      <c r="R698" s="8"/>
      <c r="S698" s="8"/>
      <c r="T698" s="8"/>
      <c r="W698" s="8"/>
      <c r="Y698" s="9"/>
      <c r="Z698" s="9"/>
    </row>
    <row r="699" spans="9:26" x14ac:dyDescent="0.2">
      <c r="I699" s="2"/>
      <c r="J699" s="5"/>
      <c r="K699" s="5"/>
      <c r="L699" s="5"/>
      <c r="O699" s="8"/>
      <c r="R699" s="8"/>
      <c r="S699" s="8"/>
      <c r="T699" s="8"/>
      <c r="W699" s="8"/>
      <c r="Y699" s="9"/>
      <c r="Z699" s="9"/>
    </row>
    <row r="700" spans="9:26" x14ac:dyDescent="0.2">
      <c r="I700" s="2"/>
      <c r="J700" s="5"/>
      <c r="K700" s="5"/>
      <c r="L700" s="5"/>
      <c r="O700" s="8"/>
      <c r="R700" s="8"/>
      <c r="S700" s="8"/>
      <c r="T700" s="8"/>
      <c r="W700" s="8"/>
      <c r="Y700" s="9"/>
      <c r="Z700" s="9"/>
    </row>
    <row r="701" spans="9:26" x14ac:dyDescent="0.2">
      <c r="I701" s="2"/>
      <c r="J701" s="5"/>
      <c r="K701" s="5"/>
      <c r="L701" s="5"/>
      <c r="O701" s="8"/>
      <c r="R701" s="8"/>
      <c r="S701" s="8"/>
      <c r="T701" s="8"/>
      <c r="W701" s="8"/>
      <c r="Y701" s="9"/>
      <c r="Z701" s="9"/>
    </row>
    <row r="702" spans="9:26" x14ac:dyDescent="0.2">
      <c r="I702" s="2"/>
      <c r="J702" s="5"/>
      <c r="K702" s="5"/>
      <c r="L702" s="5"/>
      <c r="O702" s="8"/>
      <c r="R702" s="8"/>
      <c r="S702" s="8"/>
      <c r="T702" s="8"/>
      <c r="W702" s="8"/>
      <c r="Y702" s="9"/>
      <c r="Z702" s="9"/>
    </row>
    <row r="703" spans="9:26" x14ac:dyDescent="0.2">
      <c r="I703" s="2"/>
      <c r="J703" s="5"/>
      <c r="K703" s="5"/>
      <c r="L703" s="5"/>
      <c r="O703" s="8"/>
      <c r="R703" s="8"/>
      <c r="S703" s="8"/>
      <c r="T703" s="8"/>
      <c r="W703" s="8"/>
      <c r="Y703" s="9"/>
      <c r="Z703" s="9"/>
    </row>
    <row r="704" spans="9:26" x14ac:dyDescent="0.2">
      <c r="I704" s="2"/>
      <c r="J704" s="5"/>
      <c r="K704" s="5"/>
      <c r="L704" s="5"/>
      <c r="O704" s="8"/>
      <c r="R704" s="8"/>
      <c r="S704" s="8"/>
      <c r="T704" s="8"/>
      <c r="W704" s="8"/>
      <c r="Y704" s="9"/>
      <c r="Z704" s="9"/>
    </row>
    <row r="705" spans="9:26" x14ac:dyDescent="0.2">
      <c r="I705" s="2"/>
      <c r="J705" s="5"/>
      <c r="K705" s="5"/>
      <c r="L705" s="5"/>
      <c r="O705" s="8"/>
      <c r="R705" s="8"/>
      <c r="S705" s="8"/>
      <c r="T705" s="8"/>
      <c r="W705" s="8"/>
      <c r="Y705" s="9"/>
      <c r="Z705" s="9"/>
    </row>
    <row r="706" spans="9:26" x14ac:dyDescent="0.2">
      <c r="I706" s="2"/>
      <c r="J706" s="5"/>
      <c r="K706" s="5"/>
      <c r="L706" s="5"/>
      <c r="O706" s="8"/>
      <c r="R706" s="8"/>
      <c r="S706" s="8"/>
      <c r="T706" s="8"/>
      <c r="W706" s="8"/>
      <c r="Y706" s="9"/>
      <c r="Z706" s="9"/>
    </row>
    <row r="707" spans="9:26" x14ac:dyDescent="0.2">
      <c r="I707" s="2"/>
      <c r="J707" s="5"/>
      <c r="K707" s="5"/>
      <c r="L707" s="5"/>
      <c r="O707" s="8"/>
      <c r="R707" s="8"/>
      <c r="S707" s="8"/>
      <c r="T707" s="8"/>
      <c r="W707" s="8"/>
      <c r="Y707" s="9"/>
      <c r="Z707" s="9"/>
    </row>
    <row r="708" spans="9:26" x14ac:dyDescent="0.2">
      <c r="I708" s="2"/>
      <c r="J708" s="5"/>
      <c r="K708" s="5"/>
      <c r="L708" s="5"/>
      <c r="O708" s="8"/>
      <c r="R708" s="8"/>
      <c r="S708" s="8"/>
      <c r="T708" s="8"/>
      <c r="W708" s="8"/>
      <c r="Y708" s="9"/>
      <c r="Z708" s="9"/>
    </row>
    <row r="709" spans="9:26" x14ac:dyDescent="0.2">
      <c r="I709" s="2"/>
      <c r="J709" s="5"/>
      <c r="K709" s="5"/>
      <c r="L709" s="5"/>
      <c r="O709" s="8"/>
      <c r="R709" s="8"/>
      <c r="S709" s="8"/>
      <c r="T709" s="8"/>
      <c r="W709" s="8"/>
      <c r="Y709" s="9"/>
      <c r="Z709" s="9"/>
    </row>
    <row r="710" spans="9:26" x14ac:dyDescent="0.2">
      <c r="I710" s="2"/>
      <c r="J710" s="5"/>
      <c r="K710" s="5"/>
      <c r="L710" s="5"/>
      <c r="O710" s="8"/>
      <c r="R710" s="8"/>
      <c r="S710" s="8"/>
      <c r="T710" s="8"/>
      <c r="W710" s="8"/>
      <c r="Y710" s="9"/>
      <c r="Z710" s="9"/>
    </row>
    <row r="711" spans="9:26" x14ac:dyDescent="0.2">
      <c r="I711" s="2"/>
      <c r="J711" s="5"/>
      <c r="K711" s="5"/>
      <c r="L711" s="5"/>
      <c r="O711" s="8"/>
      <c r="R711" s="8"/>
      <c r="S711" s="8"/>
      <c r="T711" s="8"/>
      <c r="W711" s="8"/>
      <c r="Y711" s="9"/>
      <c r="Z711" s="9"/>
    </row>
    <row r="712" spans="9:26" x14ac:dyDescent="0.2">
      <c r="I712" s="2"/>
      <c r="J712" s="5"/>
      <c r="K712" s="5"/>
      <c r="L712" s="5"/>
      <c r="O712" s="8"/>
      <c r="R712" s="8"/>
      <c r="S712" s="8"/>
      <c r="T712" s="8"/>
      <c r="W712" s="8"/>
      <c r="Y712" s="9"/>
      <c r="Z712" s="9"/>
    </row>
    <row r="713" spans="9:26" x14ac:dyDescent="0.2">
      <c r="I713" s="2"/>
      <c r="J713" s="5"/>
      <c r="K713" s="5"/>
      <c r="L713" s="5"/>
      <c r="O713" s="8"/>
      <c r="R713" s="8"/>
      <c r="S713" s="8"/>
      <c r="T713" s="8"/>
      <c r="W713" s="8"/>
      <c r="Y713" s="9"/>
      <c r="Z713" s="9"/>
    </row>
    <row r="714" spans="9:26" x14ac:dyDescent="0.2">
      <c r="I714" s="2"/>
      <c r="J714" s="5"/>
      <c r="K714" s="5"/>
      <c r="L714" s="5"/>
      <c r="O714" s="8"/>
      <c r="R714" s="8"/>
      <c r="S714" s="8"/>
      <c r="T714" s="8"/>
      <c r="W714" s="8"/>
      <c r="Y714" s="9"/>
      <c r="Z714" s="9"/>
    </row>
    <row r="715" spans="9:26" x14ac:dyDescent="0.2">
      <c r="I715" s="2"/>
      <c r="J715" s="5"/>
      <c r="K715" s="5"/>
      <c r="L715" s="5"/>
      <c r="O715" s="8"/>
      <c r="R715" s="8"/>
      <c r="S715" s="8"/>
      <c r="T715" s="8"/>
      <c r="W715" s="8"/>
      <c r="Y715" s="9"/>
      <c r="Z715" s="9"/>
    </row>
    <row r="716" spans="9:26" x14ac:dyDescent="0.2">
      <c r="I716" s="2"/>
      <c r="J716" s="5"/>
      <c r="K716" s="5"/>
      <c r="L716" s="5"/>
      <c r="O716" s="8"/>
      <c r="R716" s="8"/>
      <c r="S716" s="8"/>
      <c r="T716" s="8"/>
      <c r="W716" s="8"/>
      <c r="Y716" s="9"/>
      <c r="Z716" s="9"/>
    </row>
    <row r="717" spans="9:26" x14ac:dyDescent="0.2">
      <c r="I717" s="2"/>
      <c r="J717" s="5"/>
      <c r="K717" s="5"/>
      <c r="L717" s="5"/>
      <c r="O717" s="8"/>
      <c r="R717" s="8"/>
      <c r="S717" s="8"/>
      <c r="T717" s="8"/>
      <c r="W717" s="8"/>
      <c r="Y717" s="9"/>
      <c r="Z717" s="9"/>
    </row>
    <row r="718" spans="9:26" x14ac:dyDescent="0.2">
      <c r="I718" s="2"/>
      <c r="J718" s="5"/>
      <c r="K718" s="5"/>
      <c r="L718" s="5"/>
      <c r="O718" s="8"/>
      <c r="R718" s="8"/>
      <c r="S718" s="8"/>
      <c r="T718" s="8"/>
      <c r="W718" s="8"/>
      <c r="Y718" s="9"/>
      <c r="Z718" s="9"/>
    </row>
    <row r="719" spans="9:26" x14ac:dyDescent="0.2">
      <c r="I719" s="2"/>
      <c r="J719" s="5"/>
      <c r="K719" s="5"/>
      <c r="L719" s="5"/>
      <c r="O719" s="8"/>
      <c r="R719" s="8"/>
      <c r="S719" s="8"/>
      <c r="T719" s="8"/>
      <c r="W719" s="8"/>
      <c r="Y719" s="9"/>
      <c r="Z719" s="9"/>
    </row>
    <row r="720" spans="9:26" x14ac:dyDescent="0.2">
      <c r="I720" s="2"/>
      <c r="J720" s="5"/>
      <c r="K720" s="5"/>
      <c r="L720" s="5"/>
      <c r="O720" s="8"/>
      <c r="R720" s="8"/>
      <c r="S720" s="8"/>
      <c r="T720" s="8"/>
      <c r="W720" s="8"/>
      <c r="Y720" s="9"/>
      <c r="Z720" s="9"/>
    </row>
    <row r="721" spans="9:26" x14ac:dyDescent="0.2">
      <c r="I721" s="2"/>
      <c r="J721" s="5"/>
      <c r="K721" s="5"/>
      <c r="L721" s="5"/>
      <c r="O721" s="8"/>
      <c r="R721" s="8"/>
      <c r="S721" s="8"/>
      <c r="T721" s="8"/>
      <c r="W721" s="8"/>
      <c r="Y721" s="9"/>
      <c r="Z721" s="9"/>
    </row>
    <row r="722" spans="9:26" x14ac:dyDescent="0.2">
      <c r="I722" s="2"/>
      <c r="J722" s="5"/>
      <c r="K722" s="5"/>
      <c r="L722" s="5"/>
      <c r="O722" s="8"/>
      <c r="R722" s="8"/>
      <c r="S722" s="8"/>
      <c r="T722" s="8"/>
      <c r="W722" s="8"/>
      <c r="Y722" s="9"/>
      <c r="Z722" s="9"/>
    </row>
    <row r="723" spans="9:26" x14ac:dyDescent="0.2">
      <c r="I723" s="2"/>
      <c r="J723" s="5"/>
      <c r="K723" s="5"/>
      <c r="L723" s="5"/>
      <c r="O723" s="8"/>
      <c r="R723" s="8"/>
      <c r="S723" s="8"/>
      <c r="T723" s="8"/>
      <c r="W723" s="8"/>
      <c r="Y723" s="9"/>
      <c r="Z723" s="9"/>
    </row>
    <row r="724" spans="9:26" x14ac:dyDescent="0.2">
      <c r="I724" s="2"/>
      <c r="J724" s="5"/>
      <c r="K724" s="5"/>
      <c r="L724" s="5"/>
      <c r="O724" s="8"/>
      <c r="R724" s="8"/>
      <c r="S724" s="8"/>
      <c r="T724" s="8"/>
      <c r="W724" s="8"/>
      <c r="Y724" s="9"/>
      <c r="Z724" s="9"/>
    </row>
    <row r="725" spans="9:26" x14ac:dyDescent="0.2">
      <c r="I725" s="2"/>
      <c r="J725" s="5"/>
      <c r="K725" s="5"/>
      <c r="L725" s="5"/>
      <c r="O725" s="8"/>
      <c r="R725" s="8"/>
      <c r="S725" s="8"/>
      <c r="T725" s="8"/>
      <c r="W725" s="8"/>
      <c r="Y725" s="9"/>
      <c r="Z725" s="9"/>
    </row>
    <row r="726" spans="9:26" x14ac:dyDescent="0.2">
      <c r="I726" s="2"/>
      <c r="J726" s="5"/>
      <c r="K726" s="5"/>
      <c r="L726" s="5"/>
      <c r="O726" s="8"/>
      <c r="R726" s="8"/>
      <c r="S726" s="8"/>
      <c r="T726" s="8"/>
      <c r="W726" s="8"/>
      <c r="Y726" s="9"/>
      <c r="Z726" s="9"/>
    </row>
    <row r="727" spans="9:26" x14ac:dyDescent="0.2">
      <c r="I727" s="2"/>
      <c r="J727" s="5"/>
      <c r="K727" s="5"/>
      <c r="L727" s="5"/>
      <c r="O727" s="8"/>
      <c r="R727" s="8"/>
      <c r="S727" s="8"/>
      <c r="T727" s="8"/>
      <c r="W727" s="8"/>
      <c r="Y727" s="9"/>
      <c r="Z727" s="9"/>
    </row>
    <row r="728" spans="9:26" x14ac:dyDescent="0.2">
      <c r="I728" s="2"/>
      <c r="J728" s="5"/>
      <c r="K728" s="5"/>
      <c r="L728" s="5"/>
      <c r="O728" s="8"/>
      <c r="R728" s="8"/>
      <c r="S728" s="8"/>
      <c r="T728" s="8"/>
      <c r="W728" s="8"/>
      <c r="Y728" s="9"/>
      <c r="Z728" s="9"/>
    </row>
    <row r="729" spans="9:26" x14ac:dyDescent="0.2">
      <c r="I729" s="2"/>
      <c r="J729" s="5"/>
      <c r="K729" s="5"/>
      <c r="L729" s="5"/>
      <c r="O729" s="8"/>
      <c r="R729" s="8"/>
      <c r="S729" s="8"/>
      <c r="T729" s="8"/>
      <c r="W729" s="8"/>
      <c r="Y729" s="9"/>
      <c r="Z729" s="9"/>
    </row>
    <row r="730" spans="9:26" x14ac:dyDescent="0.2">
      <c r="I730" s="2"/>
      <c r="J730" s="5"/>
      <c r="K730" s="5"/>
      <c r="L730" s="5"/>
      <c r="O730" s="8"/>
      <c r="R730" s="8"/>
      <c r="S730" s="8"/>
      <c r="T730" s="8"/>
      <c r="W730" s="8"/>
      <c r="Y730" s="9"/>
      <c r="Z730" s="9"/>
    </row>
    <row r="731" spans="9:26" x14ac:dyDescent="0.2">
      <c r="I731" s="2"/>
      <c r="J731" s="5"/>
      <c r="K731" s="5"/>
      <c r="L731" s="5"/>
      <c r="O731" s="8"/>
      <c r="R731" s="8"/>
      <c r="S731" s="8"/>
      <c r="T731" s="8"/>
      <c r="W731" s="8"/>
      <c r="Y731" s="9"/>
      <c r="Z731" s="9"/>
    </row>
    <row r="732" spans="9:26" x14ac:dyDescent="0.2">
      <c r="I732" s="2"/>
      <c r="J732" s="5"/>
      <c r="K732" s="5"/>
      <c r="L732" s="5"/>
      <c r="O732" s="8"/>
      <c r="R732" s="8"/>
      <c r="S732" s="8"/>
      <c r="T732" s="8"/>
      <c r="W732" s="8"/>
      <c r="Y732" s="9"/>
      <c r="Z732" s="9"/>
    </row>
    <row r="733" spans="9:26" x14ac:dyDescent="0.2">
      <c r="I733" s="2"/>
      <c r="J733" s="5"/>
      <c r="K733" s="5"/>
      <c r="L733" s="5"/>
      <c r="O733" s="8"/>
      <c r="R733" s="8"/>
      <c r="S733" s="8"/>
      <c r="T733" s="8"/>
      <c r="W733" s="8"/>
      <c r="Y733" s="9"/>
      <c r="Z733" s="9"/>
    </row>
    <row r="734" spans="9:26" x14ac:dyDescent="0.2">
      <c r="I734" s="2"/>
      <c r="J734" s="5"/>
      <c r="K734" s="5"/>
      <c r="L734" s="5"/>
      <c r="O734" s="8"/>
      <c r="R734" s="8"/>
      <c r="S734" s="8"/>
      <c r="T734" s="8"/>
      <c r="W734" s="8"/>
      <c r="Y734" s="9"/>
      <c r="Z734" s="9"/>
    </row>
    <row r="735" spans="9:26" x14ac:dyDescent="0.2">
      <c r="I735" s="2"/>
      <c r="J735" s="5"/>
      <c r="K735" s="5"/>
      <c r="L735" s="5"/>
      <c r="O735" s="8"/>
      <c r="R735" s="8"/>
      <c r="S735" s="8"/>
      <c r="T735" s="8"/>
      <c r="W735" s="8"/>
      <c r="Y735" s="9"/>
      <c r="Z735" s="9"/>
    </row>
    <row r="736" spans="9:26" x14ac:dyDescent="0.2">
      <c r="I736" s="2"/>
      <c r="J736" s="5"/>
      <c r="K736" s="5"/>
      <c r="L736" s="5"/>
      <c r="O736" s="8"/>
      <c r="R736" s="8"/>
      <c r="S736" s="8"/>
      <c r="T736" s="8"/>
      <c r="W736" s="8"/>
      <c r="Y736" s="9"/>
      <c r="Z736" s="9"/>
    </row>
    <row r="737" spans="9:26" x14ac:dyDescent="0.2">
      <c r="I737" s="2"/>
      <c r="J737" s="5"/>
      <c r="K737" s="5"/>
      <c r="L737" s="5"/>
      <c r="O737" s="8"/>
      <c r="R737" s="8"/>
      <c r="S737" s="8"/>
      <c r="T737" s="8"/>
      <c r="W737" s="8"/>
      <c r="Y737" s="9"/>
      <c r="Z737" s="9"/>
    </row>
    <row r="738" spans="9:26" x14ac:dyDescent="0.2">
      <c r="I738" s="2"/>
      <c r="J738" s="5"/>
      <c r="K738" s="5"/>
      <c r="L738" s="5"/>
      <c r="O738" s="8"/>
      <c r="R738" s="8"/>
      <c r="S738" s="8"/>
      <c r="T738" s="8"/>
      <c r="W738" s="8"/>
      <c r="Y738" s="9"/>
      <c r="Z738" s="9"/>
    </row>
    <row r="739" spans="9:26" x14ac:dyDescent="0.2">
      <c r="I739" s="2"/>
      <c r="J739" s="5"/>
      <c r="K739" s="5"/>
      <c r="L739" s="5"/>
      <c r="O739" s="8"/>
      <c r="R739" s="8"/>
      <c r="S739" s="8"/>
      <c r="T739" s="8"/>
      <c r="W739" s="8"/>
      <c r="Y739" s="9"/>
      <c r="Z739" s="9"/>
    </row>
    <row r="740" spans="9:26" x14ac:dyDescent="0.2">
      <c r="I740" s="2"/>
      <c r="J740" s="5"/>
      <c r="K740" s="5"/>
      <c r="L740" s="5"/>
      <c r="O740" s="8"/>
      <c r="R740" s="8"/>
      <c r="S740" s="8"/>
      <c r="T740" s="8"/>
      <c r="W740" s="8"/>
      <c r="Y740" s="9"/>
      <c r="Z740" s="9"/>
    </row>
    <row r="741" spans="9:26" x14ac:dyDescent="0.2">
      <c r="I741" s="2"/>
      <c r="J741" s="5"/>
      <c r="K741" s="5"/>
      <c r="L741" s="5"/>
      <c r="O741" s="8"/>
      <c r="R741" s="8"/>
      <c r="S741" s="8"/>
      <c r="T741" s="8"/>
      <c r="W741" s="8"/>
      <c r="Y741" s="9"/>
      <c r="Z741" s="9"/>
    </row>
    <row r="742" spans="9:26" x14ac:dyDescent="0.2">
      <c r="I742" s="2"/>
      <c r="J742" s="5"/>
      <c r="K742" s="5"/>
      <c r="L742" s="5"/>
      <c r="O742" s="8"/>
      <c r="R742" s="8"/>
      <c r="S742" s="8"/>
      <c r="T742" s="8"/>
      <c r="W742" s="8"/>
      <c r="Y742" s="9"/>
      <c r="Z742" s="9"/>
    </row>
    <row r="743" spans="9:26" x14ac:dyDescent="0.2">
      <c r="I743" s="2"/>
      <c r="J743" s="5"/>
      <c r="K743" s="5"/>
      <c r="L743" s="5"/>
      <c r="O743" s="8"/>
      <c r="R743" s="8"/>
      <c r="S743" s="8"/>
      <c r="T743" s="8"/>
      <c r="W743" s="8"/>
      <c r="Y743" s="9"/>
      <c r="Z743" s="9"/>
    </row>
    <row r="744" spans="9:26" x14ac:dyDescent="0.2">
      <c r="I744" s="2"/>
      <c r="J744" s="5"/>
      <c r="K744" s="5"/>
      <c r="L744" s="5"/>
      <c r="O744" s="8"/>
      <c r="R744" s="8"/>
      <c r="S744" s="8"/>
      <c r="T744" s="8"/>
      <c r="W744" s="8"/>
      <c r="Y744" s="9"/>
      <c r="Z744" s="9"/>
    </row>
    <row r="745" spans="9:26" x14ac:dyDescent="0.2">
      <c r="I745" s="2"/>
      <c r="J745" s="5"/>
      <c r="K745" s="5"/>
      <c r="L745" s="5"/>
      <c r="O745" s="8"/>
      <c r="R745" s="8"/>
      <c r="S745" s="8"/>
      <c r="T745" s="8"/>
      <c r="W745" s="8"/>
      <c r="Y745" s="9"/>
      <c r="Z745" s="9"/>
    </row>
    <row r="746" spans="9:26" x14ac:dyDescent="0.2">
      <c r="I746" s="2"/>
      <c r="J746" s="5"/>
      <c r="K746" s="5"/>
      <c r="L746" s="5"/>
      <c r="O746" s="8"/>
      <c r="R746" s="8"/>
      <c r="S746" s="8"/>
      <c r="T746" s="8"/>
      <c r="W746" s="8"/>
      <c r="Y746" s="9"/>
      <c r="Z746" s="9"/>
    </row>
    <row r="747" spans="9:26" x14ac:dyDescent="0.2">
      <c r="I747" s="2"/>
      <c r="J747" s="5"/>
      <c r="K747" s="5"/>
      <c r="L747" s="5"/>
      <c r="O747" s="8"/>
      <c r="R747" s="8"/>
      <c r="S747" s="8"/>
      <c r="T747" s="8"/>
      <c r="W747" s="8"/>
      <c r="Y747" s="9"/>
      <c r="Z747" s="9"/>
    </row>
    <row r="748" spans="9:26" x14ac:dyDescent="0.2">
      <c r="I748" s="2"/>
      <c r="J748" s="5"/>
      <c r="K748" s="5"/>
      <c r="L748" s="5"/>
      <c r="O748" s="8"/>
      <c r="R748" s="8"/>
      <c r="S748" s="8"/>
      <c r="T748" s="8"/>
      <c r="W748" s="8"/>
      <c r="Y748" s="9"/>
      <c r="Z748" s="9"/>
    </row>
    <row r="749" spans="9:26" x14ac:dyDescent="0.2">
      <c r="I749" s="2"/>
      <c r="J749" s="5"/>
      <c r="K749" s="5"/>
      <c r="L749" s="5"/>
      <c r="O749" s="8"/>
      <c r="R749" s="8"/>
      <c r="S749" s="8"/>
      <c r="T749" s="8"/>
      <c r="W749" s="8"/>
      <c r="Y749" s="9"/>
      <c r="Z749" s="9"/>
    </row>
    <row r="750" spans="9:26" x14ac:dyDescent="0.2">
      <c r="I750" s="2"/>
      <c r="J750" s="5"/>
      <c r="K750" s="5"/>
      <c r="L750" s="5"/>
      <c r="O750" s="8"/>
      <c r="R750" s="8"/>
      <c r="S750" s="8"/>
      <c r="T750" s="8"/>
      <c r="W750" s="8"/>
      <c r="Y750" s="9"/>
      <c r="Z750" s="9"/>
    </row>
    <row r="751" spans="9:26" x14ac:dyDescent="0.2">
      <c r="I751" s="2"/>
      <c r="J751" s="5"/>
      <c r="K751" s="5"/>
      <c r="L751" s="5"/>
      <c r="O751" s="8"/>
      <c r="R751" s="8"/>
      <c r="S751" s="8"/>
      <c r="T751" s="8"/>
      <c r="W751" s="8"/>
      <c r="Y751" s="9"/>
      <c r="Z751" s="9"/>
    </row>
    <row r="752" spans="9:26" x14ac:dyDescent="0.2">
      <c r="I752" s="2"/>
      <c r="J752" s="5"/>
      <c r="K752" s="5"/>
      <c r="L752" s="5"/>
      <c r="O752" s="8"/>
      <c r="R752" s="8"/>
      <c r="S752" s="8"/>
      <c r="T752" s="8"/>
      <c r="W752" s="8"/>
      <c r="Y752" s="9"/>
      <c r="Z752" s="9"/>
    </row>
    <row r="753" spans="9:26" x14ac:dyDescent="0.2">
      <c r="I753" s="2"/>
      <c r="J753" s="5"/>
      <c r="K753" s="5"/>
      <c r="L753" s="5"/>
      <c r="O753" s="8"/>
      <c r="R753" s="8"/>
      <c r="S753" s="8"/>
      <c r="T753" s="8"/>
      <c r="W753" s="8"/>
      <c r="Y753" s="9"/>
      <c r="Z753" s="9"/>
    </row>
    <row r="754" spans="9:26" x14ac:dyDescent="0.2">
      <c r="I754" s="2"/>
      <c r="J754" s="5"/>
      <c r="K754" s="5"/>
      <c r="L754" s="5"/>
      <c r="O754" s="8"/>
      <c r="R754" s="8"/>
      <c r="S754" s="8"/>
      <c r="T754" s="8"/>
      <c r="W754" s="8"/>
      <c r="Y754" s="9"/>
      <c r="Z754" s="9"/>
    </row>
    <row r="755" spans="9:26" x14ac:dyDescent="0.2">
      <c r="I755" s="2"/>
      <c r="J755" s="5"/>
      <c r="K755" s="5"/>
      <c r="L755" s="5"/>
      <c r="O755" s="8"/>
      <c r="R755" s="8"/>
      <c r="S755" s="8"/>
      <c r="T755" s="8"/>
      <c r="W755" s="8"/>
      <c r="Y755" s="9"/>
      <c r="Z755" s="9"/>
    </row>
    <row r="756" spans="9:26" x14ac:dyDescent="0.2">
      <c r="I756" s="2"/>
      <c r="J756" s="5"/>
      <c r="K756" s="5"/>
      <c r="L756" s="5"/>
      <c r="O756" s="8"/>
      <c r="R756" s="8"/>
      <c r="S756" s="8"/>
      <c r="T756" s="8"/>
      <c r="W756" s="8"/>
      <c r="Y756" s="9"/>
      <c r="Z756" s="9"/>
    </row>
    <row r="757" spans="9:26" x14ac:dyDescent="0.2">
      <c r="I757" s="2"/>
      <c r="J757" s="5"/>
      <c r="K757" s="5"/>
      <c r="L757" s="5"/>
      <c r="O757" s="8"/>
      <c r="R757" s="8"/>
      <c r="S757" s="8"/>
      <c r="T757" s="8"/>
      <c r="W757" s="8"/>
      <c r="Y757" s="9"/>
      <c r="Z757" s="9"/>
    </row>
    <row r="758" spans="9:26" x14ac:dyDescent="0.2">
      <c r="I758" s="2"/>
      <c r="J758" s="5"/>
      <c r="K758" s="5"/>
      <c r="L758" s="5"/>
      <c r="O758" s="8"/>
      <c r="R758" s="8"/>
      <c r="S758" s="8"/>
      <c r="T758" s="8"/>
      <c r="W758" s="8"/>
      <c r="Y758" s="9"/>
      <c r="Z758" s="9"/>
    </row>
    <row r="759" spans="9:26" x14ac:dyDescent="0.2">
      <c r="I759" s="2"/>
      <c r="J759" s="5"/>
      <c r="K759" s="5"/>
      <c r="L759" s="5"/>
      <c r="O759" s="8"/>
      <c r="R759" s="8"/>
      <c r="S759" s="8"/>
      <c r="T759" s="8"/>
      <c r="W759" s="8"/>
      <c r="Y759" s="9"/>
      <c r="Z759" s="9"/>
    </row>
    <row r="760" spans="9:26" x14ac:dyDescent="0.2">
      <c r="I760" s="2"/>
      <c r="J760" s="5"/>
      <c r="K760" s="5"/>
      <c r="L760" s="5"/>
      <c r="O760" s="8"/>
      <c r="R760" s="8"/>
      <c r="S760" s="8"/>
      <c r="T760" s="8"/>
      <c r="W760" s="8"/>
      <c r="Y760" s="9"/>
      <c r="Z760" s="9"/>
    </row>
    <row r="761" spans="9:26" x14ac:dyDescent="0.2">
      <c r="I761" s="2"/>
      <c r="J761" s="5"/>
      <c r="K761" s="5"/>
      <c r="L761" s="5"/>
      <c r="O761" s="8"/>
      <c r="R761" s="8"/>
      <c r="S761" s="8"/>
      <c r="T761" s="8"/>
      <c r="W761" s="8"/>
      <c r="Y761" s="9"/>
      <c r="Z761" s="9"/>
    </row>
    <row r="762" spans="9:26" x14ac:dyDescent="0.2">
      <c r="I762" s="2"/>
      <c r="J762" s="5"/>
      <c r="K762" s="5"/>
      <c r="L762" s="5"/>
      <c r="O762" s="8"/>
      <c r="R762" s="8"/>
      <c r="S762" s="8"/>
      <c r="T762" s="8"/>
      <c r="W762" s="8"/>
      <c r="Y762" s="9"/>
      <c r="Z762" s="9"/>
    </row>
    <row r="763" spans="9:26" x14ac:dyDescent="0.2">
      <c r="I763" s="2"/>
      <c r="J763" s="5"/>
      <c r="K763" s="5"/>
      <c r="L763" s="5"/>
      <c r="O763" s="8"/>
      <c r="R763" s="8"/>
      <c r="S763" s="8"/>
      <c r="T763" s="8"/>
      <c r="W763" s="8"/>
      <c r="Y763" s="9"/>
      <c r="Z763" s="9"/>
    </row>
    <row r="764" spans="9:26" x14ac:dyDescent="0.2">
      <c r="I764" s="2"/>
      <c r="J764" s="5"/>
      <c r="K764" s="5"/>
      <c r="L764" s="5"/>
      <c r="O764" s="8"/>
      <c r="R764" s="8"/>
      <c r="S764" s="8"/>
      <c r="T764" s="8"/>
      <c r="W764" s="8"/>
      <c r="Y764" s="9"/>
      <c r="Z764" s="9"/>
    </row>
    <row r="765" spans="9:26" x14ac:dyDescent="0.2">
      <c r="I765" s="2"/>
      <c r="J765" s="5"/>
      <c r="K765" s="5"/>
      <c r="L765" s="5"/>
      <c r="O765" s="8"/>
      <c r="R765" s="8"/>
      <c r="S765" s="8"/>
      <c r="T765" s="8"/>
      <c r="W765" s="8"/>
      <c r="Y765" s="9"/>
      <c r="Z765" s="9"/>
    </row>
    <row r="766" spans="9:26" x14ac:dyDescent="0.2">
      <c r="I766" s="2"/>
      <c r="J766" s="5"/>
      <c r="K766" s="5"/>
      <c r="L766" s="5"/>
      <c r="O766" s="8"/>
      <c r="R766" s="8"/>
      <c r="S766" s="8"/>
      <c r="T766" s="8"/>
      <c r="W766" s="8"/>
      <c r="Y766" s="9"/>
      <c r="Z766" s="9"/>
    </row>
    <row r="767" spans="9:26" x14ac:dyDescent="0.2">
      <c r="I767" s="2"/>
      <c r="J767" s="5"/>
      <c r="K767" s="5"/>
      <c r="L767" s="5"/>
      <c r="O767" s="8"/>
      <c r="R767" s="8"/>
      <c r="S767" s="8"/>
      <c r="T767" s="8"/>
      <c r="W767" s="8"/>
      <c r="Y767" s="9"/>
      <c r="Z767" s="9"/>
    </row>
    <row r="768" spans="9:26" x14ac:dyDescent="0.2">
      <c r="I768" s="2"/>
      <c r="J768" s="5"/>
      <c r="K768" s="5"/>
      <c r="L768" s="5"/>
      <c r="O768" s="8"/>
      <c r="R768" s="8"/>
      <c r="S768" s="8"/>
      <c r="T768" s="8"/>
      <c r="W768" s="8"/>
      <c r="Y768" s="9"/>
      <c r="Z768" s="9"/>
    </row>
    <row r="769" spans="9:26" x14ac:dyDescent="0.2">
      <c r="I769" s="2"/>
      <c r="J769" s="5"/>
      <c r="K769" s="5"/>
      <c r="L769" s="5"/>
      <c r="O769" s="8"/>
      <c r="R769" s="8"/>
      <c r="S769" s="8"/>
      <c r="T769" s="8"/>
      <c r="W769" s="8"/>
      <c r="Y769" s="9"/>
      <c r="Z769" s="9"/>
    </row>
    <row r="770" spans="9:26" x14ac:dyDescent="0.2">
      <c r="I770" s="2"/>
      <c r="J770" s="5"/>
      <c r="K770" s="5"/>
      <c r="L770" s="5"/>
      <c r="O770" s="8"/>
      <c r="R770" s="8"/>
      <c r="S770" s="8"/>
      <c r="T770" s="8"/>
      <c r="W770" s="8"/>
      <c r="Y770" s="9"/>
      <c r="Z770" s="9"/>
    </row>
    <row r="771" spans="9:26" x14ac:dyDescent="0.2">
      <c r="I771" s="2"/>
      <c r="J771" s="5"/>
      <c r="K771" s="5"/>
      <c r="L771" s="5"/>
      <c r="O771" s="8"/>
      <c r="R771" s="8"/>
      <c r="S771" s="8"/>
      <c r="T771" s="8"/>
      <c r="W771" s="8"/>
      <c r="Y771" s="9"/>
      <c r="Z771" s="9"/>
    </row>
    <row r="772" spans="9:26" x14ac:dyDescent="0.2">
      <c r="I772" s="2"/>
      <c r="J772" s="5"/>
      <c r="K772" s="5"/>
      <c r="L772" s="5"/>
      <c r="O772" s="8"/>
      <c r="R772" s="8"/>
      <c r="S772" s="8"/>
      <c r="T772" s="8"/>
      <c r="W772" s="8"/>
      <c r="Y772" s="9"/>
      <c r="Z772" s="9"/>
    </row>
    <row r="773" spans="9:26" x14ac:dyDescent="0.2">
      <c r="I773" s="2"/>
      <c r="J773" s="5"/>
      <c r="K773" s="5"/>
      <c r="L773" s="5"/>
      <c r="O773" s="8"/>
      <c r="R773" s="8"/>
      <c r="S773" s="8"/>
      <c r="T773" s="8"/>
      <c r="W773" s="8"/>
      <c r="Y773" s="9"/>
      <c r="Z773" s="9"/>
    </row>
    <row r="774" spans="9:26" x14ac:dyDescent="0.2">
      <c r="I774" s="2"/>
      <c r="J774" s="5"/>
      <c r="K774" s="5"/>
      <c r="L774" s="5"/>
      <c r="O774" s="8"/>
      <c r="R774" s="8"/>
      <c r="S774" s="8"/>
      <c r="T774" s="8"/>
      <c r="W774" s="8"/>
      <c r="Y774" s="9"/>
      <c r="Z774" s="9"/>
    </row>
    <row r="775" spans="9:26" x14ac:dyDescent="0.2">
      <c r="I775" s="2"/>
      <c r="J775" s="5"/>
      <c r="K775" s="5"/>
      <c r="L775" s="5"/>
      <c r="O775" s="8"/>
      <c r="R775" s="8"/>
      <c r="S775" s="8"/>
      <c r="T775" s="8"/>
      <c r="W775" s="8"/>
      <c r="Y775" s="9"/>
      <c r="Z775" s="9"/>
    </row>
    <row r="776" spans="9:26" x14ac:dyDescent="0.2">
      <c r="I776" s="2"/>
      <c r="J776" s="5"/>
      <c r="K776" s="5"/>
      <c r="L776" s="5"/>
      <c r="O776" s="8"/>
      <c r="R776" s="8"/>
      <c r="S776" s="8"/>
      <c r="T776" s="8"/>
      <c r="W776" s="8"/>
      <c r="Y776" s="9"/>
      <c r="Z776" s="9"/>
    </row>
    <row r="777" spans="9:26" x14ac:dyDescent="0.2">
      <c r="I777" s="2"/>
      <c r="J777" s="5"/>
      <c r="K777" s="5"/>
      <c r="L777" s="5"/>
      <c r="O777" s="8"/>
      <c r="R777" s="8"/>
      <c r="S777" s="8"/>
      <c r="T777" s="8"/>
      <c r="W777" s="8"/>
      <c r="Y777" s="9"/>
      <c r="Z777" s="9"/>
    </row>
    <row r="778" spans="9:26" x14ac:dyDescent="0.2">
      <c r="I778" s="2"/>
      <c r="J778" s="5"/>
      <c r="K778" s="5"/>
      <c r="L778" s="5"/>
      <c r="O778" s="8"/>
      <c r="R778" s="8"/>
      <c r="S778" s="8"/>
      <c r="T778" s="8"/>
      <c r="W778" s="8"/>
      <c r="Y778" s="9"/>
      <c r="Z778" s="9"/>
    </row>
    <row r="779" spans="9:26" x14ac:dyDescent="0.2">
      <c r="I779" s="2"/>
      <c r="J779" s="5"/>
      <c r="K779" s="5"/>
      <c r="L779" s="5"/>
      <c r="O779" s="8"/>
      <c r="R779" s="8"/>
      <c r="S779" s="8"/>
      <c r="T779" s="8"/>
      <c r="W779" s="8"/>
      <c r="Y779" s="9"/>
      <c r="Z779" s="9"/>
    </row>
    <row r="780" spans="9:26" x14ac:dyDescent="0.2">
      <c r="I780" s="2"/>
      <c r="J780" s="5"/>
      <c r="K780" s="5"/>
      <c r="L780" s="5"/>
      <c r="O780" s="8"/>
      <c r="R780" s="8"/>
      <c r="S780" s="8"/>
      <c r="T780" s="8"/>
      <c r="W780" s="8"/>
      <c r="Y780" s="9"/>
      <c r="Z780" s="9"/>
    </row>
    <row r="781" spans="9:26" x14ac:dyDescent="0.2">
      <c r="I781" s="2"/>
      <c r="J781" s="5"/>
      <c r="K781" s="5"/>
      <c r="L781" s="5"/>
      <c r="O781" s="8"/>
      <c r="R781" s="8"/>
      <c r="S781" s="8"/>
      <c r="T781" s="8"/>
      <c r="W781" s="8"/>
      <c r="Y781" s="9"/>
      <c r="Z781" s="9"/>
    </row>
    <row r="782" spans="9:26" x14ac:dyDescent="0.2">
      <c r="I782" s="2"/>
      <c r="J782" s="5"/>
      <c r="K782" s="5"/>
      <c r="L782" s="5"/>
      <c r="O782" s="8"/>
      <c r="R782" s="8"/>
      <c r="S782" s="8"/>
      <c r="T782" s="8"/>
      <c r="W782" s="8"/>
      <c r="Y782" s="9"/>
      <c r="Z782" s="9"/>
    </row>
    <row r="783" spans="9:26" x14ac:dyDescent="0.2">
      <c r="I783" s="2"/>
      <c r="J783" s="5"/>
      <c r="K783" s="5"/>
      <c r="L783" s="5"/>
      <c r="O783" s="8"/>
      <c r="R783" s="8"/>
      <c r="S783" s="8"/>
      <c r="T783" s="8"/>
      <c r="W783" s="8"/>
      <c r="Y783" s="9"/>
      <c r="Z783" s="9"/>
    </row>
    <row r="784" spans="9:26" x14ac:dyDescent="0.2">
      <c r="I784" s="2"/>
      <c r="J784" s="5"/>
      <c r="K784" s="5"/>
      <c r="L784" s="5"/>
      <c r="O784" s="8"/>
      <c r="R784" s="8"/>
      <c r="S784" s="8"/>
      <c r="T784" s="8"/>
      <c r="W784" s="8"/>
      <c r="Y784" s="9"/>
      <c r="Z784" s="9"/>
    </row>
    <row r="785" spans="9:26" x14ac:dyDescent="0.2">
      <c r="I785" s="2"/>
      <c r="J785" s="5"/>
      <c r="K785" s="5"/>
      <c r="L785" s="5"/>
      <c r="O785" s="8"/>
      <c r="R785" s="8"/>
      <c r="S785" s="8"/>
      <c r="T785" s="8"/>
      <c r="W785" s="8"/>
      <c r="Y785" s="9"/>
      <c r="Z785" s="9"/>
    </row>
    <row r="786" spans="9:26" x14ac:dyDescent="0.2">
      <c r="I786" s="2"/>
      <c r="J786" s="5"/>
      <c r="K786" s="5"/>
      <c r="L786" s="5"/>
      <c r="O786" s="8"/>
      <c r="R786" s="8"/>
      <c r="S786" s="8"/>
      <c r="T786" s="8"/>
      <c r="W786" s="8"/>
      <c r="Y786" s="9"/>
      <c r="Z786" s="9"/>
    </row>
    <row r="787" spans="9:26" x14ac:dyDescent="0.2">
      <c r="I787" s="2"/>
      <c r="J787" s="5"/>
      <c r="K787" s="5"/>
      <c r="L787" s="5"/>
      <c r="O787" s="8"/>
      <c r="R787" s="8"/>
      <c r="S787" s="8"/>
      <c r="T787" s="8"/>
      <c r="W787" s="8"/>
      <c r="Y787" s="9"/>
      <c r="Z787" s="9"/>
    </row>
    <row r="788" spans="9:26" x14ac:dyDescent="0.2">
      <c r="I788" s="2"/>
      <c r="J788" s="5"/>
      <c r="K788" s="5"/>
      <c r="L788" s="5"/>
      <c r="O788" s="8"/>
      <c r="R788" s="8"/>
      <c r="S788" s="8"/>
      <c r="T788" s="8"/>
      <c r="W788" s="8"/>
      <c r="Y788" s="9"/>
      <c r="Z788" s="9"/>
    </row>
    <row r="789" spans="9:26" x14ac:dyDescent="0.2">
      <c r="I789" s="2"/>
      <c r="J789" s="5"/>
      <c r="K789" s="5"/>
      <c r="L789" s="5"/>
      <c r="O789" s="8"/>
      <c r="R789" s="8"/>
      <c r="S789" s="8"/>
      <c r="T789" s="8"/>
      <c r="W789" s="8"/>
      <c r="Y789" s="9"/>
      <c r="Z789" s="9"/>
    </row>
    <row r="790" spans="9:26" x14ac:dyDescent="0.2">
      <c r="I790" s="2"/>
      <c r="J790" s="5"/>
      <c r="K790" s="5"/>
      <c r="L790" s="5"/>
      <c r="O790" s="8"/>
      <c r="R790" s="8"/>
      <c r="S790" s="8"/>
      <c r="T790" s="8"/>
      <c r="W790" s="8"/>
      <c r="Y790" s="9"/>
      <c r="Z790" s="9"/>
    </row>
    <row r="791" spans="9:26" x14ac:dyDescent="0.2">
      <c r="I791" s="2"/>
      <c r="J791" s="5"/>
      <c r="K791" s="5"/>
      <c r="L791" s="5"/>
      <c r="O791" s="8"/>
      <c r="R791" s="8"/>
      <c r="S791" s="8"/>
      <c r="T791" s="8"/>
      <c r="W791" s="8"/>
      <c r="Y791" s="9"/>
      <c r="Z791" s="9"/>
    </row>
    <row r="792" spans="9:26" x14ac:dyDescent="0.2">
      <c r="I792" s="2"/>
      <c r="J792" s="5"/>
      <c r="K792" s="5"/>
      <c r="L792" s="5"/>
      <c r="O792" s="8"/>
      <c r="R792" s="8"/>
      <c r="S792" s="8"/>
      <c r="T792" s="8"/>
      <c r="W792" s="8"/>
      <c r="Y792" s="9"/>
      <c r="Z792" s="9"/>
    </row>
    <row r="793" spans="9:26" x14ac:dyDescent="0.2">
      <c r="I793" s="2"/>
      <c r="J793" s="5"/>
      <c r="K793" s="5"/>
      <c r="L793" s="5"/>
      <c r="O793" s="8"/>
      <c r="R793" s="8"/>
      <c r="S793" s="8"/>
      <c r="T793" s="8"/>
      <c r="W793" s="8"/>
      <c r="Y793" s="9"/>
      <c r="Z793" s="9"/>
    </row>
    <row r="794" spans="9:26" x14ac:dyDescent="0.2">
      <c r="I794" s="2"/>
      <c r="J794" s="5"/>
      <c r="K794" s="5"/>
      <c r="L794" s="5"/>
      <c r="O794" s="8"/>
      <c r="R794" s="8"/>
      <c r="S794" s="8"/>
      <c r="T794" s="8"/>
      <c r="W794" s="8"/>
      <c r="Y794" s="9"/>
      <c r="Z794" s="9"/>
    </row>
    <row r="795" spans="9:26" x14ac:dyDescent="0.2">
      <c r="I795" s="2"/>
      <c r="J795" s="5"/>
      <c r="K795" s="5"/>
      <c r="L795" s="5"/>
      <c r="O795" s="8"/>
      <c r="R795" s="8"/>
      <c r="S795" s="8"/>
      <c r="T795" s="8"/>
      <c r="W795" s="8"/>
      <c r="Y795" s="9"/>
      <c r="Z795" s="9"/>
    </row>
    <row r="796" spans="9:26" x14ac:dyDescent="0.2">
      <c r="I796" s="2"/>
      <c r="J796" s="5"/>
      <c r="K796" s="5"/>
      <c r="L796" s="5"/>
      <c r="O796" s="8"/>
      <c r="R796" s="8"/>
      <c r="S796" s="8"/>
      <c r="T796" s="8"/>
      <c r="W796" s="8"/>
      <c r="Y796" s="9"/>
      <c r="Z796" s="9"/>
    </row>
    <row r="797" spans="9:26" x14ac:dyDescent="0.2">
      <c r="I797" s="2"/>
      <c r="J797" s="5"/>
      <c r="K797" s="5"/>
      <c r="L797" s="5"/>
      <c r="O797" s="8"/>
      <c r="R797" s="8"/>
      <c r="S797" s="8"/>
      <c r="T797" s="8"/>
      <c r="W797" s="8"/>
      <c r="Y797" s="9"/>
      <c r="Z797" s="9"/>
    </row>
    <row r="798" spans="9:26" x14ac:dyDescent="0.2">
      <c r="I798" s="2"/>
      <c r="J798" s="5"/>
      <c r="K798" s="5"/>
      <c r="L798" s="5"/>
      <c r="O798" s="8"/>
      <c r="R798" s="8"/>
      <c r="S798" s="8"/>
      <c r="T798" s="8"/>
      <c r="W798" s="8"/>
      <c r="Y798" s="9"/>
      <c r="Z798" s="9"/>
    </row>
    <row r="799" spans="9:26" x14ac:dyDescent="0.2">
      <c r="I799" s="2"/>
      <c r="J799" s="5"/>
      <c r="K799" s="5"/>
      <c r="L799" s="5"/>
      <c r="O799" s="8"/>
      <c r="R799" s="8"/>
      <c r="S799" s="8"/>
      <c r="T799" s="8"/>
      <c r="W799" s="8"/>
      <c r="Y799" s="9"/>
      <c r="Z799" s="9"/>
    </row>
    <row r="800" spans="9:26" x14ac:dyDescent="0.2">
      <c r="I800" s="2"/>
      <c r="J800" s="5"/>
      <c r="K800" s="5"/>
      <c r="L800" s="5"/>
      <c r="O800" s="8"/>
      <c r="R800" s="8"/>
      <c r="S800" s="8"/>
      <c r="T800" s="8"/>
      <c r="W800" s="8"/>
      <c r="Y800" s="9"/>
      <c r="Z800" s="9"/>
    </row>
    <row r="801" spans="9:26" x14ac:dyDescent="0.2">
      <c r="I801" s="2"/>
      <c r="J801" s="5"/>
      <c r="K801" s="5"/>
      <c r="L801" s="5"/>
      <c r="O801" s="8"/>
      <c r="R801" s="8"/>
      <c r="S801" s="8"/>
      <c r="T801" s="8"/>
      <c r="W801" s="8"/>
      <c r="Y801" s="9"/>
      <c r="Z801" s="9"/>
    </row>
    <row r="802" spans="9:26" x14ac:dyDescent="0.2">
      <c r="I802" s="2"/>
      <c r="J802" s="5"/>
      <c r="K802" s="5"/>
      <c r="L802" s="5"/>
      <c r="O802" s="8"/>
      <c r="R802" s="8"/>
      <c r="S802" s="8"/>
      <c r="T802" s="8"/>
      <c r="W802" s="8"/>
      <c r="Y802" s="9"/>
      <c r="Z802" s="9"/>
    </row>
    <row r="803" spans="9:26" x14ac:dyDescent="0.2">
      <c r="I803" s="2"/>
      <c r="J803" s="5"/>
      <c r="K803" s="5"/>
      <c r="L803" s="5"/>
      <c r="O803" s="8"/>
      <c r="R803" s="8"/>
      <c r="S803" s="8"/>
      <c r="T803" s="8"/>
      <c r="W803" s="8"/>
      <c r="Y803" s="9"/>
      <c r="Z803" s="9"/>
    </row>
    <row r="804" spans="9:26" x14ac:dyDescent="0.2">
      <c r="I804" s="2"/>
      <c r="J804" s="5"/>
      <c r="K804" s="5"/>
      <c r="L804" s="5"/>
      <c r="O804" s="8"/>
      <c r="R804" s="8"/>
      <c r="S804" s="8"/>
      <c r="T804" s="8"/>
      <c r="W804" s="8"/>
      <c r="Y804" s="9"/>
      <c r="Z804" s="9"/>
    </row>
    <row r="805" spans="9:26" x14ac:dyDescent="0.2">
      <c r="I805" s="2"/>
      <c r="J805" s="5"/>
      <c r="K805" s="5"/>
      <c r="L805" s="5"/>
      <c r="O805" s="8"/>
      <c r="R805" s="8"/>
      <c r="S805" s="8"/>
      <c r="T805" s="8"/>
      <c r="W805" s="8"/>
      <c r="Y805" s="9"/>
      <c r="Z805" s="9"/>
    </row>
    <row r="806" spans="9:26" x14ac:dyDescent="0.2">
      <c r="I806" s="2"/>
      <c r="J806" s="5"/>
      <c r="K806" s="5"/>
      <c r="L806" s="5"/>
      <c r="O806" s="8"/>
      <c r="R806" s="8"/>
      <c r="S806" s="8"/>
      <c r="T806" s="8"/>
      <c r="W806" s="8"/>
      <c r="Y806" s="9"/>
      <c r="Z806" s="9"/>
    </row>
    <row r="807" spans="9:26" x14ac:dyDescent="0.2">
      <c r="I807" s="2"/>
      <c r="J807" s="5"/>
      <c r="K807" s="5"/>
      <c r="L807" s="5"/>
      <c r="O807" s="8"/>
      <c r="R807" s="8"/>
      <c r="S807" s="8"/>
      <c r="T807" s="8"/>
      <c r="W807" s="8"/>
      <c r="Y807" s="9"/>
      <c r="Z807" s="9"/>
    </row>
    <row r="808" spans="9:26" x14ac:dyDescent="0.2">
      <c r="I808" s="2"/>
      <c r="J808" s="5"/>
      <c r="K808" s="5"/>
      <c r="L808" s="5"/>
      <c r="O808" s="8"/>
      <c r="R808" s="8"/>
      <c r="S808" s="8"/>
      <c r="T808" s="8"/>
      <c r="W808" s="8"/>
      <c r="Y808" s="9"/>
      <c r="Z808" s="9"/>
    </row>
    <row r="809" spans="9:26" x14ac:dyDescent="0.2">
      <c r="I809" s="2"/>
      <c r="J809" s="5"/>
      <c r="K809" s="5"/>
      <c r="L809" s="5"/>
      <c r="O809" s="8"/>
      <c r="R809" s="8"/>
      <c r="S809" s="8"/>
      <c r="T809" s="8"/>
      <c r="W809" s="8"/>
      <c r="Y809" s="9"/>
      <c r="Z809" s="9"/>
    </row>
    <row r="810" spans="9:26" x14ac:dyDescent="0.2">
      <c r="I810" s="2"/>
      <c r="J810" s="5"/>
      <c r="K810" s="5"/>
      <c r="L810" s="5"/>
      <c r="O810" s="8"/>
      <c r="R810" s="8"/>
      <c r="S810" s="8"/>
      <c r="T810" s="8"/>
      <c r="W810" s="8"/>
      <c r="Y810" s="9"/>
      <c r="Z810" s="9"/>
    </row>
    <row r="811" spans="9:26" x14ac:dyDescent="0.2">
      <c r="I811" s="2"/>
      <c r="J811" s="5"/>
      <c r="K811" s="5"/>
      <c r="L811" s="5"/>
      <c r="O811" s="8"/>
      <c r="R811" s="8"/>
      <c r="S811" s="8"/>
      <c r="T811" s="8"/>
      <c r="W811" s="8"/>
      <c r="Y811" s="9"/>
      <c r="Z811" s="9"/>
    </row>
    <row r="812" spans="9:26" x14ac:dyDescent="0.2">
      <c r="I812" s="2"/>
      <c r="J812" s="5"/>
      <c r="K812" s="5"/>
      <c r="L812" s="5"/>
      <c r="O812" s="8"/>
      <c r="R812" s="8"/>
      <c r="S812" s="8"/>
      <c r="T812" s="8"/>
      <c r="W812" s="8"/>
      <c r="Y812" s="9"/>
      <c r="Z812" s="9"/>
    </row>
    <row r="813" spans="9:26" x14ac:dyDescent="0.2">
      <c r="I813" s="2"/>
      <c r="J813" s="5"/>
      <c r="K813" s="5"/>
      <c r="L813" s="5"/>
      <c r="O813" s="8"/>
      <c r="R813" s="8"/>
      <c r="S813" s="8"/>
      <c r="T813" s="8"/>
      <c r="W813" s="8"/>
      <c r="Y813" s="9"/>
      <c r="Z813" s="9"/>
    </row>
    <row r="814" spans="9:26" x14ac:dyDescent="0.2">
      <c r="I814" s="2"/>
      <c r="J814" s="5"/>
      <c r="K814" s="5"/>
      <c r="L814" s="5"/>
      <c r="O814" s="8"/>
      <c r="R814" s="8"/>
      <c r="S814" s="8"/>
      <c r="T814" s="8"/>
      <c r="W814" s="8"/>
      <c r="Y814" s="9"/>
      <c r="Z814" s="9"/>
    </row>
    <row r="815" spans="9:26" x14ac:dyDescent="0.2">
      <c r="I815" s="2"/>
      <c r="J815" s="5"/>
      <c r="K815" s="5"/>
      <c r="L815" s="5"/>
      <c r="O815" s="8"/>
      <c r="R815" s="8"/>
      <c r="S815" s="8"/>
      <c r="T815" s="8"/>
      <c r="W815" s="8"/>
      <c r="Y815" s="9"/>
      <c r="Z815" s="9"/>
    </row>
    <row r="816" spans="9:26" x14ac:dyDescent="0.2">
      <c r="I816" s="2"/>
      <c r="J816" s="5"/>
      <c r="K816" s="5"/>
      <c r="L816" s="5"/>
      <c r="O816" s="8"/>
      <c r="R816" s="8"/>
      <c r="S816" s="8"/>
      <c r="T816" s="8"/>
      <c r="W816" s="8"/>
      <c r="Y816" s="9"/>
      <c r="Z816" s="9"/>
    </row>
    <row r="817" spans="9:26" x14ac:dyDescent="0.2">
      <c r="I817" s="2"/>
      <c r="J817" s="5"/>
      <c r="K817" s="5"/>
      <c r="L817" s="5"/>
      <c r="O817" s="8"/>
      <c r="R817" s="8"/>
      <c r="S817" s="8"/>
      <c r="T817" s="8"/>
      <c r="W817" s="8"/>
      <c r="Y817" s="9"/>
      <c r="Z817" s="9"/>
    </row>
    <row r="818" spans="9:26" x14ac:dyDescent="0.2">
      <c r="I818" s="2"/>
      <c r="J818" s="5"/>
      <c r="K818" s="5"/>
      <c r="L818" s="5"/>
      <c r="O818" s="8"/>
      <c r="R818" s="8"/>
      <c r="S818" s="8"/>
      <c r="T818" s="8"/>
      <c r="W818" s="8"/>
      <c r="Y818" s="9"/>
      <c r="Z818" s="9"/>
    </row>
    <row r="819" spans="9:26" x14ac:dyDescent="0.2">
      <c r="I819" s="2"/>
      <c r="J819" s="5"/>
      <c r="K819" s="5"/>
      <c r="L819" s="5"/>
      <c r="O819" s="8"/>
      <c r="R819" s="8"/>
      <c r="S819" s="8"/>
      <c r="T819" s="8"/>
      <c r="W819" s="8"/>
      <c r="Y819" s="9"/>
      <c r="Z819" s="9"/>
    </row>
    <row r="820" spans="9:26" x14ac:dyDescent="0.2">
      <c r="I820" s="2"/>
      <c r="J820" s="5"/>
      <c r="K820" s="5"/>
      <c r="L820" s="5"/>
      <c r="O820" s="8"/>
      <c r="R820" s="8"/>
      <c r="S820" s="8"/>
      <c r="T820" s="8"/>
      <c r="W820" s="8"/>
      <c r="Y820" s="9"/>
      <c r="Z820" s="9"/>
    </row>
    <row r="821" spans="9:26" x14ac:dyDescent="0.2">
      <c r="I821" s="2"/>
      <c r="J821" s="5"/>
      <c r="K821" s="5"/>
      <c r="L821" s="5"/>
      <c r="O821" s="8"/>
      <c r="R821" s="8"/>
      <c r="S821" s="8"/>
      <c r="T821" s="8"/>
      <c r="W821" s="8"/>
      <c r="Y821" s="9"/>
      <c r="Z821" s="9"/>
    </row>
    <row r="822" spans="9:26" x14ac:dyDescent="0.2">
      <c r="I822" s="2"/>
      <c r="J822" s="5"/>
      <c r="K822" s="5"/>
      <c r="L822" s="5"/>
      <c r="O822" s="8"/>
      <c r="R822" s="8"/>
      <c r="S822" s="8"/>
      <c r="T822" s="8"/>
      <c r="W822" s="8"/>
      <c r="Y822" s="9"/>
      <c r="Z822" s="9"/>
    </row>
    <row r="823" spans="9:26" x14ac:dyDescent="0.2">
      <c r="I823" s="2"/>
      <c r="J823" s="5"/>
      <c r="K823" s="5"/>
      <c r="L823" s="5"/>
      <c r="O823" s="8"/>
      <c r="R823" s="8"/>
      <c r="S823" s="8"/>
      <c r="T823" s="8"/>
      <c r="W823" s="8"/>
      <c r="Y823" s="9"/>
      <c r="Z823" s="9"/>
    </row>
    <row r="824" spans="9:26" x14ac:dyDescent="0.2">
      <c r="I824" s="2"/>
      <c r="J824" s="5"/>
      <c r="K824" s="5"/>
      <c r="L824" s="5"/>
      <c r="O824" s="8"/>
      <c r="R824" s="8"/>
      <c r="S824" s="8"/>
      <c r="T824" s="8"/>
      <c r="W824" s="8"/>
      <c r="Y824" s="9"/>
      <c r="Z824" s="9"/>
    </row>
    <row r="825" spans="9:26" x14ac:dyDescent="0.2">
      <c r="I825" s="2"/>
      <c r="J825" s="5"/>
      <c r="K825" s="5"/>
      <c r="L825" s="5"/>
      <c r="O825" s="8"/>
      <c r="R825" s="8"/>
      <c r="S825" s="8"/>
      <c r="T825" s="8"/>
      <c r="W825" s="8"/>
      <c r="Y825" s="9"/>
      <c r="Z825" s="9"/>
    </row>
    <row r="826" spans="9:26" x14ac:dyDescent="0.2">
      <c r="I826" s="2"/>
      <c r="J826" s="5"/>
      <c r="K826" s="5"/>
      <c r="L826" s="5"/>
      <c r="O826" s="8"/>
      <c r="R826" s="8"/>
      <c r="S826" s="8"/>
      <c r="T826" s="8"/>
      <c r="W826" s="8"/>
      <c r="Y826" s="9"/>
      <c r="Z826" s="9"/>
    </row>
    <row r="827" spans="9:26" x14ac:dyDescent="0.2">
      <c r="I827" s="2"/>
      <c r="J827" s="5"/>
      <c r="K827" s="5"/>
      <c r="L827" s="5"/>
      <c r="O827" s="8"/>
      <c r="R827" s="8"/>
      <c r="S827" s="8"/>
      <c r="T827" s="8"/>
      <c r="W827" s="8"/>
      <c r="Y827" s="9"/>
      <c r="Z827" s="9"/>
    </row>
    <row r="828" spans="9:26" x14ac:dyDescent="0.2">
      <c r="I828" s="2"/>
      <c r="J828" s="5"/>
      <c r="K828" s="5"/>
      <c r="L828" s="5"/>
      <c r="O828" s="8"/>
      <c r="R828" s="8"/>
      <c r="S828" s="8"/>
      <c r="T828" s="8"/>
      <c r="W828" s="8"/>
      <c r="Y828" s="9"/>
      <c r="Z828" s="9"/>
    </row>
    <row r="829" spans="9:26" x14ac:dyDescent="0.2">
      <c r="I829" s="2"/>
      <c r="J829" s="5"/>
      <c r="K829" s="5"/>
      <c r="L829" s="5"/>
      <c r="O829" s="8"/>
      <c r="R829" s="8"/>
      <c r="S829" s="8"/>
      <c r="T829" s="8"/>
      <c r="W829" s="8"/>
      <c r="Y829" s="9"/>
      <c r="Z829" s="9"/>
    </row>
    <row r="830" spans="9:26" x14ac:dyDescent="0.2">
      <c r="I830" s="2"/>
      <c r="J830" s="5"/>
      <c r="K830" s="5"/>
      <c r="L830" s="5"/>
      <c r="O830" s="8"/>
      <c r="R830" s="8"/>
      <c r="S830" s="8"/>
      <c r="T830" s="8"/>
      <c r="W830" s="8"/>
      <c r="Y830" s="9"/>
      <c r="Z830" s="9"/>
    </row>
    <row r="831" spans="9:26" x14ac:dyDescent="0.2">
      <c r="I831" s="2"/>
      <c r="J831" s="5"/>
      <c r="K831" s="5"/>
      <c r="L831" s="5"/>
      <c r="O831" s="8"/>
      <c r="R831" s="8"/>
      <c r="S831" s="8"/>
      <c r="T831" s="8"/>
      <c r="W831" s="8"/>
      <c r="Y831" s="9"/>
      <c r="Z831" s="9"/>
    </row>
    <row r="832" spans="9:26" x14ac:dyDescent="0.2">
      <c r="I832" s="2"/>
      <c r="J832" s="5"/>
      <c r="K832" s="5"/>
      <c r="L832" s="5"/>
      <c r="O832" s="8"/>
      <c r="R832" s="8"/>
      <c r="S832" s="8"/>
      <c r="T832" s="8"/>
      <c r="W832" s="8"/>
      <c r="Y832" s="9"/>
      <c r="Z832" s="9"/>
    </row>
    <row r="833" spans="9:26" x14ac:dyDescent="0.2">
      <c r="I833" s="2"/>
      <c r="J833" s="5"/>
      <c r="K833" s="5"/>
      <c r="L833" s="5"/>
      <c r="O833" s="8"/>
      <c r="R833" s="8"/>
      <c r="S833" s="8"/>
      <c r="T833" s="8"/>
      <c r="W833" s="8"/>
      <c r="Y833" s="9"/>
      <c r="Z833" s="9"/>
    </row>
    <row r="834" spans="9:26" x14ac:dyDescent="0.2">
      <c r="I834" s="2"/>
      <c r="J834" s="5"/>
      <c r="K834" s="5"/>
      <c r="L834" s="5"/>
      <c r="O834" s="8"/>
      <c r="R834" s="8"/>
      <c r="S834" s="8"/>
      <c r="T834" s="8"/>
      <c r="W834" s="8"/>
      <c r="Y834" s="9"/>
      <c r="Z834" s="9"/>
    </row>
    <row r="835" spans="9:26" x14ac:dyDescent="0.2">
      <c r="I835" s="2"/>
      <c r="J835" s="5"/>
      <c r="K835" s="5"/>
      <c r="L835" s="5"/>
      <c r="O835" s="8"/>
      <c r="R835" s="8"/>
      <c r="S835" s="8"/>
      <c r="T835" s="8"/>
      <c r="W835" s="8"/>
      <c r="Y835" s="9"/>
      <c r="Z835" s="9"/>
    </row>
    <row r="836" spans="9:26" x14ac:dyDescent="0.2">
      <c r="I836" s="2"/>
      <c r="J836" s="5"/>
      <c r="K836" s="5"/>
      <c r="L836" s="5"/>
      <c r="O836" s="8"/>
      <c r="R836" s="8"/>
      <c r="S836" s="8"/>
      <c r="T836" s="8"/>
      <c r="W836" s="8"/>
      <c r="Y836" s="9"/>
      <c r="Z836" s="9"/>
    </row>
    <row r="837" spans="9:26" x14ac:dyDescent="0.2">
      <c r="I837" s="2"/>
      <c r="J837" s="5"/>
      <c r="K837" s="5"/>
      <c r="L837" s="5"/>
      <c r="O837" s="8"/>
      <c r="R837" s="8"/>
      <c r="S837" s="8"/>
      <c r="T837" s="8"/>
      <c r="W837" s="8"/>
      <c r="Y837" s="9"/>
      <c r="Z837" s="9"/>
    </row>
    <row r="838" spans="9:26" x14ac:dyDescent="0.2">
      <c r="I838" s="2"/>
      <c r="J838" s="5"/>
      <c r="K838" s="5"/>
      <c r="L838" s="5"/>
      <c r="O838" s="8"/>
      <c r="R838" s="8"/>
      <c r="S838" s="8"/>
      <c r="T838" s="8"/>
      <c r="W838" s="8"/>
      <c r="Y838" s="9"/>
      <c r="Z838" s="9"/>
    </row>
    <row r="839" spans="9:26" x14ac:dyDescent="0.2">
      <c r="I839" s="2"/>
      <c r="J839" s="5"/>
      <c r="K839" s="5"/>
      <c r="L839" s="5"/>
      <c r="O839" s="8"/>
      <c r="R839" s="8"/>
      <c r="S839" s="8"/>
      <c r="T839" s="8"/>
      <c r="W839" s="8"/>
      <c r="Y839" s="9"/>
      <c r="Z839" s="9"/>
    </row>
    <row r="840" spans="9:26" x14ac:dyDescent="0.2">
      <c r="I840" s="2"/>
      <c r="J840" s="5"/>
      <c r="K840" s="5"/>
      <c r="L840" s="5"/>
      <c r="O840" s="8"/>
      <c r="R840" s="8"/>
      <c r="S840" s="8"/>
      <c r="T840" s="8"/>
      <c r="W840" s="8"/>
      <c r="Y840" s="9"/>
      <c r="Z840" s="9"/>
    </row>
    <row r="841" spans="9:26" x14ac:dyDescent="0.2">
      <c r="I841" s="2"/>
      <c r="J841" s="5"/>
      <c r="K841" s="5"/>
      <c r="L841" s="5"/>
      <c r="O841" s="8"/>
      <c r="R841" s="8"/>
      <c r="S841" s="8"/>
      <c r="T841" s="8"/>
      <c r="W841" s="8"/>
      <c r="Y841" s="9"/>
      <c r="Z841" s="9"/>
    </row>
    <row r="842" spans="9:26" x14ac:dyDescent="0.2">
      <c r="I842" s="2"/>
      <c r="J842" s="5"/>
      <c r="K842" s="5"/>
      <c r="L842" s="5"/>
      <c r="O842" s="8"/>
      <c r="R842" s="8"/>
      <c r="S842" s="8"/>
      <c r="T842" s="8"/>
      <c r="W842" s="8"/>
      <c r="Y842" s="9"/>
      <c r="Z842" s="9"/>
    </row>
    <row r="843" spans="9:26" x14ac:dyDescent="0.2">
      <c r="I843" s="2"/>
      <c r="J843" s="5"/>
      <c r="K843" s="5"/>
      <c r="L843" s="5"/>
      <c r="O843" s="8"/>
      <c r="R843" s="8"/>
      <c r="S843" s="8"/>
      <c r="T843" s="8"/>
      <c r="W843" s="8"/>
      <c r="Y843" s="9"/>
      <c r="Z843" s="9"/>
    </row>
    <row r="844" spans="9:26" x14ac:dyDescent="0.2">
      <c r="I844" s="2"/>
      <c r="J844" s="5"/>
      <c r="K844" s="5"/>
      <c r="L844" s="5"/>
      <c r="O844" s="8"/>
      <c r="R844" s="8"/>
      <c r="S844" s="8"/>
      <c r="T844" s="8"/>
      <c r="W844" s="8"/>
      <c r="Y844" s="9"/>
      <c r="Z844" s="9"/>
    </row>
    <row r="845" spans="9:26" x14ac:dyDescent="0.2">
      <c r="I845" s="2"/>
      <c r="J845" s="5"/>
      <c r="K845" s="5"/>
      <c r="L845" s="5"/>
      <c r="O845" s="8"/>
      <c r="R845" s="8"/>
      <c r="S845" s="8"/>
      <c r="T845" s="8"/>
      <c r="W845" s="8"/>
      <c r="Y845" s="9"/>
      <c r="Z845" s="9"/>
    </row>
    <row r="846" spans="9:26" x14ac:dyDescent="0.2">
      <c r="I846" s="2"/>
      <c r="J846" s="5"/>
      <c r="K846" s="5"/>
      <c r="L846" s="5"/>
      <c r="O846" s="8"/>
      <c r="R846" s="8"/>
      <c r="S846" s="8"/>
      <c r="T846" s="8"/>
      <c r="W846" s="8"/>
      <c r="Y846" s="9"/>
      <c r="Z846" s="9"/>
    </row>
    <row r="847" spans="9:26" x14ac:dyDescent="0.2">
      <c r="I847" s="2"/>
      <c r="J847" s="5"/>
      <c r="K847" s="5"/>
      <c r="L847" s="5"/>
      <c r="O847" s="8"/>
      <c r="R847" s="8"/>
      <c r="S847" s="8"/>
      <c r="T847" s="8"/>
      <c r="W847" s="8"/>
      <c r="Y847" s="9"/>
      <c r="Z847" s="9"/>
    </row>
    <row r="848" spans="9:26" x14ac:dyDescent="0.2">
      <c r="I848" s="2"/>
      <c r="J848" s="5"/>
      <c r="K848" s="5"/>
      <c r="L848" s="5"/>
      <c r="O848" s="8"/>
      <c r="R848" s="8"/>
      <c r="S848" s="8"/>
      <c r="T848" s="8"/>
      <c r="W848" s="8"/>
      <c r="Y848" s="9"/>
      <c r="Z848" s="9"/>
    </row>
    <row r="849" spans="9:26" x14ac:dyDescent="0.2">
      <c r="I849" s="2"/>
      <c r="J849" s="5"/>
      <c r="K849" s="5"/>
      <c r="L849" s="5"/>
      <c r="O849" s="8"/>
      <c r="R849" s="8"/>
      <c r="S849" s="8"/>
      <c r="T849" s="8"/>
      <c r="W849" s="8"/>
      <c r="Y849" s="9"/>
      <c r="Z849" s="9"/>
    </row>
    <row r="850" spans="9:26" x14ac:dyDescent="0.2">
      <c r="I850" s="2"/>
      <c r="J850" s="5"/>
      <c r="K850" s="5"/>
      <c r="L850" s="5"/>
      <c r="O850" s="8"/>
      <c r="R850" s="8"/>
      <c r="S850" s="8"/>
      <c r="T850" s="8"/>
      <c r="W850" s="8"/>
      <c r="Y850" s="9"/>
      <c r="Z850" s="9"/>
    </row>
    <row r="851" spans="9:26" x14ac:dyDescent="0.2">
      <c r="I851" s="2"/>
      <c r="J851" s="5"/>
      <c r="K851" s="5"/>
      <c r="L851" s="5"/>
      <c r="O851" s="8"/>
      <c r="R851" s="8"/>
      <c r="S851" s="8"/>
      <c r="T851" s="8"/>
      <c r="W851" s="8"/>
      <c r="Y851" s="9"/>
      <c r="Z851" s="9"/>
    </row>
    <row r="852" spans="9:26" x14ac:dyDescent="0.2">
      <c r="I852" s="2"/>
      <c r="J852" s="5"/>
      <c r="K852" s="5"/>
      <c r="L852" s="5"/>
      <c r="O852" s="8"/>
      <c r="R852" s="8"/>
      <c r="S852" s="8"/>
      <c r="T852" s="8"/>
      <c r="W852" s="8"/>
      <c r="Y852" s="9"/>
      <c r="Z852" s="9"/>
    </row>
    <row r="853" spans="9:26" x14ac:dyDescent="0.2">
      <c r="I853" s="2"/>
      <c r="J853" s="5"/>
      <c r="K853" s="5"/>
      <c r="L853" s="5"/>
      <c r="O853" s="8"/>
      <c r="R853" s="8"/>
      <c r="S853" s="8"/>
      <c r="T853" s="8"/>
      <c r="W853" s="8"/>
      <c r="Y853" s="9"/>
      <c r="Z853" s="9"/>
    </row>
    <row r="854" spans="9:26" x14ac:dyDescent="0.2">
      <c r="I854" s="2"/>
      <c r="J854" s="5"/>
      <c r="K854" s="5"/>
      <c r="L854" s="5"/>
      <c r="O854" s="8"/>
      <c r="R854" s="8"/>
      <c r="S854" s="8"/>
      <c r="T854" s="8"/>
      <c r="W854" s="8"/>
      <c r="Y854" s="9"/>
      <c r="Z854" s="9"/>
    </row>
    <row r="855" spans="9:26" x14ac:dyDescent="0.2">
      <c r="I855" s="2"/>
      <c r="J855" s="5"/>
      <c r="K855" s="5"/>
      <c r="L855" s="5"/>
      <c r="O855" s="8"/>
      <c r="R855" s="8"/>
      <c r="S855" s="8"/>
      <c r="T855" s="8"/>
      <c r="W855" s="8"/>
      <c r="Y855" s="9"/>
      <c r="Z855" s="9"/>
    </row>
    <row r="856" spans="9:26" x14ac:dyDescent="0.2">
      <c r="I856" s="2"/>
      <c r="J856" s="5"/>
      <c r="K856" s="5"/>
      <c r="L856" s="5"/>
      <c r="O856" s="8"/>
      <c r="R856" s="8"/>
      <c r="S856" s="8"/>
      <c r="T856" s="8"/>
      <c r="W856" s="8"/>
      <c r="Y856" s="9"/>
      <c r="Z856" s="9"/>
    </row>
    <row r="857" spans="9:26" x14ac:dyDescent="0.2">
      <c r="I857" s="2"/>
      <c r="J857" s="5"/>
      <c r="K857" s="5"/>
      <c r="L857" s="5"/>
      <c r="O857" s="8"/>
      <c r="R857" s="8"/>
      <c r="S857" s="8"/>
      <c r="T857" s="8"/>
      <c r="W857" s="8"/>
      <c r="Y857" s="9"/>
      <c r="Z857" s="9"/>
    </row>
    <row r="858" spans="9:26" x14ac:dyDescent="0.2">
      <c r="I858" s="2"/>
      <c r="J858" s="5"/>
      <c r="K858" s="5"/>
      <c r="L858" s="5"/>
      <c r="O858" s="8"/>
      <c r="R858" s="8"/>
      <c r="S858" s="8"/>
      <c r="T858" s="8"/>
      <c r="W858" s="8"/>
      <c r="Y858" s="9"/>
      <c r="Z858" s="9"/>
    </row>
    <row r="859" spans="9:26" x14ac:dyDescent="0.2">
      <c r="I859" s="2"/>
      <c r="J859" s="5"/>
      <c r="K859" s="5"/>
      <c r="L859" s="5"/>
      <c r="O859" s="8"/>
      <c r="R859" s="8"/>
      <c r="S859" s="8"/>
      <c r="T859" s="8"/>
      <c r="W859" s="8"/>
      <c r="Y859" s="9"/>
      <c r="Z859" s="9"/>
    </row>
    <row r="860" spans="9:26" x14ac:dyDescent="0.2">
      <c r="I860" s="2"/>
      <c r="J860" s="5"/>
      <c r="K860" s="5"/>
      <c r="L860" s="5"/>
      <c r="O860" s="8"/>
      <c r="R860" s="8"/>
      <c r="S860" s="8"/>
      <c r="T860" s="8"/>
      <c r="W860" s="8"/>
      <c r="Y860" s="9"/>
      <c r="Z860" s="9"/>
    </row>
    <row r="861" spans="9:26" x14ac:dyDescent="0.2">
      <c r="I861" s="2"/>
      <c r="J861" s="5"/>
      <c r="K861" s="5"/>
      <c r="L861" s="5"/>
      <c r="O861" s="8"/>
      <c r="R861" s="8"/>
      <c r="S861" s="8"/>
      <c r="T861" s="8"/>
      <c r="W861" s="8"/>
      <c r="Y861" s="9"/>
      <c r="Z861" s="9"/>
    </row>
    <row r="862" spans="9:26" x14ac:dyDescent="0.2">
      <c r="I862" s="2"/>
      <c r="J862" s="5"/>
      <c r="K862" s="5"/>
      <c r="L862" s="5"/>
      <c r="O862" s="8"/>
      <c r="R862" s="8"/>
      <c r="S862" s="8"/>
      <c r="T862" s="8"/>
      <c r="W862" s="8"/>
      <c r="Y862" s="9"/>
      <c r="Z862" s="9"/>
    </row>
    <row r="863" spans="9:26" x14ac:dyDescent="0.2">
      <c r="I863" s="2"/>
      <c r="J863" s="5"/>
      <c r="K863" s="5"/>
      <c r="L863" s="5"/>
      <c r="O863" s="8"/>
      <c r="R863" s="8"/>
      <c r="S863" s="8"/>
      <c r="T863" s="8"/>
      <c r="W863" s="8"/>
      <c r="Y863" s="9"/>
      <c r="Z863" s="9"/>
    </row>
    <row r="864" spans="9:26" x14ac:dyDescent="0.2">
      <c r="I864" s="2"/>
      <c r="J864" s="5"/>
      <c r="K864" s="5"/>
      <c r="L864" s="5"/>
      <c r="O864" s="8"/>
      <c r="R864" s="8"/>
      <c r="S864" s="8"/>
      <c r="T864" s="8"/>
      <c r="W864" s="8"/>
      <c r="Y864" s="9"/>
      <c r="Z864" s="9"/>
    </row>
    <row r="865" spans="9:26" x14ac:dyDescent="0.2">
      <c r="I865" s="2"/>
      <c r="J865" s="5"/>
      <c r="K865" s="5"/>
      <c r="L865" s="5"/>
      <c r="O865" s="8"/>
      <c r="R865" s="8"/>
      <c r="S865" s="8"/>
      <c r="T865" s="8"/>
      <c r="W865" s="8"/>
      <c r="Y865" s="9"/>
      <c r="Z865" s="9"/>
    </row>
    <row r="866" spans="9:26" x14ac:dyDescent="0.2">
      <c r="I866" s="2"/>
      <c r="J866" s="5"/>
      <c r="K866" s="5"/>
      <c r="L866" s="5"/>
      <c r="O866" s="8"/>
      <c r="R866" s="8"/>
      <c r="S866" s="8"/>
      <c r="T866" s="8"/>
      <c r="W866" s="8"/>
      <c r="Y866" s="9"/>
      <c r="Z866" s="9"/>
    </row>
    <row r="867" spans="9:26" x14ac:dyDescent="0.2">
      <c r="I867" s="2"/>
      <c r="J867" s="5"/>
      <c r="K867" s="5"/>
      <c r="L867" s="5"/>
      <c r="O867" s="8"/>
      <c r="R867" s="8"/>
      <c r="S867" s="8"/>
      <c r="T867" s="8"/>
      <c r="W867" s="8"/>
      <c r="Y867" s="9"/>
      <c r="Z867" s="9"/>
    </row>
    <row r="868" spans="9:26" x14ac:dyDescent="0.2">
      <c r="I868" s="2"/>
      <c r="J868" s="5"/>
      <c r="K868" s="5"/>
      <c r="L868" s="5"/>
      <c r="O868" s="8"/>
      <c r="R868" s="8"/>
      <c r="S868" s="8"/>
      <c r="T868" s="8"/>
      <c r="W868" s="8"/>
      <c r="Y868" s="9"/>
      <c r="Z868" s="9"/>
    </row>
    <row r="869" spans="9:26" x14ac:dyDescent="0.2">
      <c r="I869" s="2"/>
      <c r="J869" s="5"/>
      <c r="K869" s="5"/>
      <c r="L869" s="5"/>
      <c r="O869" s="8"/>
      <c r="R869" s="8"/>
      <c r="S869" s="8"/>
      <c r="T869" s="8"/>
      <c r="W869" s="8"/>
      <c r="Y869" s="9"/>
      <c r="Z869" s="9"/>
    </row>
    <row r="870" spans="9:26" x14ac:dyDescent="0.2">
      <c r="I870" s="2"/>
      <c r="J870" s="5"/>
      <c r="K870" s="5"/>
      <c r="L870" s="5"/>
      <c r="O870" s="8"/>
      <c r="R870" s="8"/>
      <c r="S870" s="8"/>
      <c r="T870" s="8"/>
      <c r="W870" s="8"/>
      <c r="Y870" s="9"/>
      <c r="Z870" s="9"/>
    </row>
    <row r="871" spans="9:26" x14ac:dyDescent="0.2">
      <c r="I871" s="2"/>
      <c r="J871" s="5"/>
      <c r="K871" s="5"/>
      <c r="L871" s="5"/>
      <c r="O871" s="8"/>
      <c r="R871" s="8"/>
      <c r="S871" s="8"/>
      <c r="T871" s="8"/>
      <c r="W871" s="8"/>
      <c r="Y871" s="9"/>
      <c r="Z871" s="9"/>
    </row>
    <row r="872" spans="9:26" x14ac:dyDescent="0.2">
      <c r="I872" s="2"/>
      <c r="J872" s="5"/>
      <c r="K872" s="5"/>
      <c r="L872" s="5"/>
      <c r="O872" s="8"/>
      <c r="R872" s="8"/>
      <c r="S872" s="8"/>
      <c r="T872" s="8"/>
      <c r="W872" s="8"/>
      <c r="Y872" s="9"/>
      <c r="Z872" s="9"/>
    </row>
    <row r="873" spans="9:26" x14ac:dyDescent="0.2">
      <c r="I873" s="2"/>
      <c r="J873" s="5"/>
      <c r="K873" s="5"/>
      <c r="L873" s="5"/>
      <c r="O873" s="8"/>
      <c r="R873" s="8"/>
      <c r="S873" s="8"/>
      <c r="T873" s="8"/>
      <c r="W873" s="8"/>
      <c r="Y873" s="9"/>
      <c r="Z873" s="9"/>
    </row>
    <row r="874" spans="9:26" x14ac:dyDescent="0.2">
      <c r="I874" s="2"/>
      <c r="J874" s="5"/>
      <c r="K874" s="5"/>
      <c r="L874" s="5"/>
      <c r="O874" s="8"/>
      <c r="R874" s="8"/>
      <c r="S874" s="8"/>
      <c r="T874" s="8"/>
      <c r="W874" s="8"/>
      <c r="Y874" s="9"/>
      <c r="Z874" s="9"/>
    </row>
    <row r="875" spans="9:26" x14ac:dyDescent="0.2">
      <c r="I875" s="2"/>
      <c r="J875" s="5"/>
      <c r="K875" s="5"/>
      <c r="L875" s="5"/>
      <c r="O875" s="8"/>
      <c r="R875" s="8"/>
      <c r="S875" s="8"/>
      <c r="T875" s="8"/>
      <c r="W875" s="8"/>
      <c r="Y875" s="9"/>
      <c r="Z875" s="9"/>
    </row>
    <row r="876" spans="9:26" x14ac:dyDescent="0.2">
      <c r="I876" s="2"/>
      <c r="J876" s="5"/>
      <c r="K876" s="5"/>
      <c r="L876" s="5"/>
      <c r="O876" s="8"/>
      <c r="R876" s="8"/>
      <c r="S876" s="8"/>
      <c r="T876" s="8"/>
      <c r="W876" s="8"/>
      <c r="Y876" s="9"/>
      <c r="Z876" s="9"/>
    </row>
    <row r="877" spans="9:26" x14ac:dyDescent="0.2">
      <c r="I877" s="2"/>
      <c r="J877" s="5"/>
      <c r="K877" s="5"/>
      <c r="L877" s="5"/>
      <c r="O877" s="8"/>
      <c r="R877" s="8"/>
      <c r="S877" s="8"/>
      <c r="T877" s="8"/>
      <c r="W877" s="8"/>
      <c r="Y877" s="9"/>
      <c r="Z877" s="9"/>
    </row>
    <row r="878" spans="9:26" x14ac:dyDescent="0.2">
      <c r="I878" s="2"/>
      <c r="J878" s="5"/>
      <c r="K878" s="5"/>
      <c r="L878" s="5"/>
      <c r="O878" s="8"/>
      <c r="R878" s="8"/>
      <c r="S878" s="8"/>
      <c r="T878" s="8"/>
      <c r="W878" s="8"/>
      <c r="Y878" s="9"/>
      <c r="Z878" s="9"/>
    </row>
    <row r="879" spans="9:26" x14ac:dyDescent="0.2">
      <c r="I879" s="2"/>
      <c r="J879" s="5"/>
      <c r="K879" s="5"/>
      <c r="L879" s="5"/>
      <c r="O879" s="8"/>
      <c r="R879" s="8"/>
      <c r="S879" s="8"/>
      <c r="T879" s="8"/>
      <c r="W879" s="8"/>
      <c r="Y879" s="9"/>
      <c r="Z879" s="9"/>
    </row>
    <row r="880" spans="9:26" x14ac:dyDescent="0.2">
      <c r="I880" s="2"/>
      <c r="J880" s="5"/>
      <c r="K880" s="5"/>
      <c r="L880" s="5"/>
      <c r="O880" s="8"/>
      <c r="R880" s="8"/>
      <c r="S880" s="8"/>
      <c r="T880" s="8"/>
      <c r="W880" s="8"/>
      <c r="Y880" s="9"/>
      <c r="Z880" s="9"/>
    </row>
    <row r="881" spans="9:26" x14ac:dyDescent="0.2">
      <c r="I881" s="2"/>
      <c r="J881" s="5"/>
      <c r="K881" s="5"/>
      <c r="L881" s="5"/>
      <c r="O881" s="8"/>
      <c r="R881" s="8"/>
      <c r="S881" s="8"/>
      <c r="T881" s="8"/>
      <c r="W881" s="8"/>
      <c r="Y881" s="9"/>
      <c r="Z881" s="9"/>
    </row>
    <row r="882" spans="9:26" x14ac:dyDescent="0.2">
      <c r="I882" s="2"/>
      <c r="J882" s="5"/>
      <c r="K882" s="5"/>
      <c r="L882" s="5"/>
      <c r="O882" s="8"/>
      <c r="R882" s="8"/>
      <c r="S882" s="8"/>
      <c r="T882" s="8"/>
      <c r="W882" s="8"/>
      <c r="Y882" s="9"/>
      <c r="Z882" s="9"/>
    </row>
    <row r="883" spans="9:26" x14ac:dyDescent="0.2">
      <c r="I883" s="2"/>
      <c r="J883" s="5"/>
      <c r="K883" s="5"/>
      <c r="L883" s="5"/>
      <c r="O883" s="8"/>
      <c r="R883" s="8"/>
      <c r="S883" s="8"/>
      <c r="T883" s="8"/>
      <c r="W883" s="8"/>
      <c r="Y883" s="9"/>
      <c r="Z883" s="9"/>
    </row>
    <row r="884" spans="9:26" x14ac:dyDescent="0.2">
      <c r="I884" s="2"/>
      <c r="J884" s="5"/>
      <c r="K884" s="5"/>
      <c r="L884" s="5"/>
      <c r="O884" s="8"/>
      <c r="R884" s="8"/>
      <c r="S884" s="8"/>
      <c r="T884" s="8"/>
      <c r="W884" s="8"/>
      <c r="Y884" s="9"/>
      <c r="Z884" s="9"/>
    </row>
    <row r="885" spans="9:26" x14ac:dyDescent="0.2">
      <c r="I885" s="2"/>
      <c r="J885" s="5"/>
      <c r="K885" s="5"/>
      <c r="L885" s="5"/>
      <c r="O885" s="8"/>
      <c r="R885" s="8"/>
      <c r="S885" s="8"/>
      <c r="T885" s="8"/>
      <c r="W885" s="8"/>
      <c r="Y885" s="9"/>
      <c r="Z885" s="9"/>
    </row>
    <row r="886" spans="9:26" x14ac:dyDescent="0.2">
      <c r="I886" s="2"/>
      <c r="J886" s="5"/>
      <c r="K886" s="5"/>
      <c r="L886" s="5"/>
      <c r="O886" s="8"/>
      <c r="R886" s="8"/>
      <c r="S886" s="8"/>
      <c r="T886" s="8"/>
      <c r="W886" s="8"/>
      <c r="Y886" s="9"/>
      <c r="Z886" s="9"/>
    </row>
    <row r="887" spans="9:26" x14ac:dyDescent="0.2">
      <c r="I887" s="2"/>
      <c r="J887" s="5"/>
      <c r="K887" s="5"/>
      <c r="L887" s="5"/>
      <c r="O887" s="8"/>
      <c r="R887" s="8"/>
      <c r="S887" s="8"/>
      <c r="T887" s="8"/>
      <c r="W887" s="8"/>
      <c r="Y887" s="9"/>
      <c r="Z887" s="9"/>
    </row>
    <row r="888" spans="9:26" x14ac:dyDescent="0.2">
      <c r="I888" s="2"/>
      <c r="J888" s="5"/>
      <c r="K888" s="5"/>
      <c r="L888" s="5"/>
      <c r="O888" s="8"/>
      <c r="R888" s="8"/>
      <c r="S888" s="8"/>
      <c r="T888" s="8"/>
      <c r="W888" s="8"/>
      <c r="Y888" s="9"/>
      <c r="Z888" s="9"/>
    </row>
    <row r="889" spans="9:26" x14ac:dyDescent="0.2">
      <c r="I889" s="2"/>
      <c r="J889" s="5"/>
      <c r="K889" s="5"/>
      <c r="L889" s="5"/>
      <c r="O889" s="8"/>
      <c r="R889" s="8"/>
      <c r="S889" s="8"/>
      <c r="T889" s="8"/>
      <c r="W889" s="8"/>
      <c r="Y889" s="9"/>
      <c r="Z889" s="9"/>
    </row>
    <row r="890" spans="9:26" x14ac:dyDescent="0.2">
      <c r="I890" s="2"/>
      <c r="J890" s="5"/>
      <c r="K890" s="5"/>
      <c r="L890" s="5"/>
      <c r="O890" s="8"/>
      <c r="R890" s="8"/>
      <c r="S890" s="8"/>
      <c r="T890" s="8"/>
      <c r="W890" s="8"/>
      <c r="Y890" s="9"/>
      <c r="Z890" s="9"/>
    </row>
    <row r="891" spans="9:26" x14ac:dyDescent="0.2">
      <c r="I891" s="2"/>
      <c r="J891" s="5"/>
      <c r="K891" s="5"/>
      <c r="L891" s="5"/>
      <c r="O891" s="8"/>
      <c r="R891" s="8"/>
      <c r="S891" s="8"/>
      <c r="T891" s="8"/>
      <c r="W891" s="8"/>
      <c r="Y891" s="9"/>
      <c r="Z891" s="9"/>
    </row>
    <row r="892" spans="9:26" x14ac:dyDescent="0.2">
      <c r="I892" s="2"/>
      <c r="J892" s="5"/>
      <c r="K892" s="5"/>
      <c r="L892" s="5"/>
      <c r="O892" s="8"/>
      <c r="R892" s="8"/>
      <c r="S892" s="8"/>
      <c r="T892" s="8"/>
      <c r="W892" s="8"/>
      <c r="Y892" s="9"/>
      <c r="Z892" s="9"/>
    </row>
    <row r="893" spans="9:26" x14ac:dyDescent="0.2">
      <c r="I893" s="2"/>
      <c r="J893" s="5"/>
      <c r="K893" s="5"/>
      <c r="L893" s="5"/>
      <c r="O893" s="8"/>
      <c r="R893" s="8"/>
      <c r="S893" s="8"/>
      <c r="T893" s="8"/>
      <c r="W893" s="8"/>
      <c r="Y893" s="9"/>
      <c r="Z893" s="9"/>
    </row>
    <row r="894" spans="9:26" x14ac:dyDescent="0.2">
      <c r="I894" s="2"/>
      <c r="J894" s="5"/>
      <c r="K894" s="5"/>
      <c r="L894" s="5"/>
      <c r="O894" s="8"/>
      <c r="R894" s="8"/>
      <c r="S894" s="8"/>
      <c r="T894" s="8"/>
      <c r="W894" s="8"/>
      <c r="Y894" s="9"/>
      <c r="Z894" s="9"/>
    </row>
    <row r="895" spans="9:26" x14ac:dyDescent="0.2">
      <c r="I895" s="2"/>
      <c r="J895" s="5"/>
      <c r="K895" s="5"/>
      <c r="L895" s="5"/>
      <c r="O895" s="8"/>
      <c r="R895" s="8"/>
      <c r="S895" s="8"/>
      <c r="T895" s="8"/>
      <c r="W895" s="8"/>
      <c r="Y895" s="9"/>
      <c r="Z895" s="9"/>
    </row>
    <row r="896" spans="9:26" x14ac:dyDescent="0.2">
      <c r="I896" s="2"/>
      <c r="J896" s="5"/>
      <c r="K896" s="5"/>
      <c r="L896" s="5"/>
      <c r="O896" s="8"/>
      <c r="R896" s="8"/>
      <c r="S896" s="8"/>
      <c r="T896" s="8"/>
      <c r="W896" s="8"/>
      <c r="Y896" s="9"/>
      <c r="Z896" s="9"/>
    </row>
    <row r="897" spans="9:26" x14ac:dyDescent="0.2">
      <c r="I897" s="2"/>
      <c r="J897" s="5"/>
      <c r="K897" s="5"/>
      <c r="L897" s="5"/>
      <c r="O897" s="8"/>
      <c r="R897" s="8"/>
      <c r="S897" s="8"/>
      <c r="T897" s="8"/>
      <c r="W897" s="8"/>
      <c r="Y897" s="9"/>
      <c r="Z897" s="9"/>
    </row>
    <row r="898" spans="9:26" x14ac:dyDescent="0.2">
      <c r="I898" s="2"/>
      <c r="J898" s="5"/>
      <c r="K898" s="5"/>
      <c r="L898" s="5"/>
      <c r="O898" s="8"/>
      <c r="R898" s="8"/>
      <c r="S898" s="8"/>
      <c r="T898" s="8"/>
      <c r="W898" s="8"/>
      <c r="Y898" s="9"/>
      <c r="Z898" s="9"/>
    </row>
    <row r="899" spans="9:26" x14ac:dyDescent="0.2">
      <c r="I899" s="2"/>
      <c r="J899" s="5"/>
      <c r="K899" s="5"/>
      <c r="L899" s="5"/>
      <c r="O899" s="8"/>
      <c r="R899" s="8"/>
      <c r="S899" s="8"/>
      <c r="T899" s="8"/>
      <c r="W899" s="8"/>
      <c r="Y899" s="9"/>
      <c r="Z899" s="9"/>
    </row>
    <row r="900" spans="9:26" x14ac:dyDescent="0.2">
      <c r="I900" s="2"/>
      <c r="J900" s="5"/>
      <c r="K900" s="5"/>
      <c r="L900" s="5"/>
      <c r="O900" s="8"/>
      <c r="R900" s="8"/>
      <c r="S900" s="8"/>
      <c r="T900" s="8"/>
      <c r="W900" s="8"/>
      <c r="Y900" s="9"/>
      <c r="Z900" s="9"/>
    </row>
    <row r="901" spans="9:26" x14ac:dyDescent="0.2">
      <c r="I901" s="2"/>
      <c r="J901" s="5"/>
      <c r="K901" s="5"/>
      <c r="L901" s="5"/>
      <c r="O901" s="8"/>
      <c r="R901" s="8"/>
      <c r="S901" s="8"/>
      <c r="T901" s="8"/>
      <c r="W901" s="8"/>
      <c r="Y901" s="9"/>
      <c r="Z901" s="9"/>
    </row>
    <row r="902" spans="9:26" x14ac:dyDescent="0.2">
      <c r="I902" s="2"/>
      <c r="J902" s="5"/>
      <c r="K902" s="5"/>
      <c r="L902" s="5"/>
      <c r="O902" s="8"/>
      <c r="R902" s="8"/>
      <c r="S902" s="8"/>
      <c r="T902" s="8"/>
      <c r="W902" s="8"/>
      <c r="Y902" s="9"/>
      <c r="Z902" s="9"/>
    </row>
    <row r="903" spans="9:26" x14ac:dyDescent="0.2">
      <c r="I903" s="2"/>
      <c r="J903" s="5"/>
      <c r="K903" s="5"/>
      <c r="L903" s="5"/>
      <c r="O903" s="8"/>
      <c r="R903" s="8"/>
      <c r="S903" s="8"/>
      <c r="T903" s="8"/>
      <c r="W903" s="8"/>
      <c r="Y903" s="9"/>
      <c r="Z903" s="9"/>
    </row>
    <row r="904" spans="9:26" x14ac:dyDescent="0.2">
      <c r="I904" s="2"/>
      <c r="J904" s="5"/>
      <c r="K904" s="5"/>
      <c r="L904" s="5"/>
      <c r="O904" s="8"/>
      <c r="R904" s="8"/>
      <c r="S904" s="8"/>
      <c r="T904" s="8"/>
      <c r="W904" s="8"/>
      <c r="Y904" s="9"/>
      <c r="Z904" s="9"/>
    </row>
    <row r="905" spans="9:26" x14ac:dyDescent="0.2">
      <c r="I905" s="2"/>
      <c r="J905" s="5"/>
      <c r="K905" s="5"/>
      <c r="L905" s="5"/>
      <c r="O905" s="8"/>
      <c r="R905" s="8"/>
      <c r="S905" s="8"/>
      <c r="T905" s="8"/>
      <c r="W905" s="8"/>
      <c r="Y905" s="9"/>
      <c r="Z905" s="9"/>
    </row>
    <row r="906" spans="9:26" x14ac:dyDescent="0.2">
      <c r="I906" s="2"/>
      <c r="J906" s="5"/>
      <c r="K906" s="5"/>
      <c r="L906" s="5"/>
      <c r="O906" s="8"/>
      <c r="R906" s="8"/>
      <c r="S906" s="8"/>
      <c r="T906" s="8"/>
      <c r="W906" s="8"/>
      <c r="Y906" s="9"/>
      <c r="Z906" s="9"/>
    </row>
    <row r="907" spans="9:26" x14ac:dyDescent="0.2">
      <c r="I907" s="2"/>
      <c r="J907" s="5"/>
      <c r="K907" s="5"/>
      <c r="L907" s="5"/>
      <c r="O907" s="8"/>
      <c r="R907" s="8"/>
      <c r="S907" s="8"/>
      <c r="T907" s="8"/>
      <c r="W907" s="8"/>
      <c r="Y907" s="9"/>
      <c r="Z907" s="9"/>
    </row>
    <row r="908" spans="9:26" x14ac:dyDescent="0.2">
      <c r="I908" s="2"/>
      <c r="J908" s="5"/>
      <c r="K908" s="5"/>
      <c r="L908" s="5"/>
      <c r="O908" s="8"/>
      <c r="R908" s="8"/>
      <c r="S908" s="8"/>
      <c r="T908" s="8"/>
      <c r="W908" s="8"/>
      <c r="Y908" s="9"/>
      <c r="Z908" s="9"/>
    </row>
    <row r="909" spans="9:26" x14ac:dyDescent="0.2">
      <c r="I909" s="2"/>
      <c r="J909" s="5"/>
      <c r="K909" s="5"/>
      <c r="L909" s="5"/>
      <c r="O909" s="8"/>
      <c r="R909" s="8"/>
      <c r="S909" s="8"/>
      <c r="T909" s="8"/>
      <c r="W909" s="8"/>
      <c r="Y909" s="9"/>
      <c r="Z909" s="9"/>
    </row>
    <row r="910" spans="9:26" x14ac:dyDescent="0.2">
      <c r="I910" s="2"/>
      <c r="J910" s="5"/>
      <c r="K910" s="5"/>
      <c r="L910" s="5"/>
      <c r="O910" s="8"/>
      <c r="R910" s="8"/>
      <c r="S910" s="8"/>
      <c r="T910" s="8"/>
      <c r="W910" s="8"/>
      <c r="Y910" s="9"/>
      <c r="Z910" s="9"/>
    </row>
    <row r="911" spans="9:26" x14ac:dyDescent="0.2">
      <c r="I911" s="2"/>
      <c r="J911" s="5"/>
      <c r="K911" s="5"/>
      <c r="L911" s="5"/>
      <c r="O911" s="8"/>
      <c r="R911" s="8"/>
      <c r="S911" s="8"/>
      <c r="T911" s="8"/>
      <c r="W911" s="8"/>
      <c r="Y911" s="9"/>
      <c r="Z911" s="9"/>
    </row>
    <row r="912" spans="9:26" x14ac:dyDescent="0.2">
      <c r="I912" s="2"/>
      <c r="J912" s="5"/>
      <c r="K912" s="5"/>
      <c r="L912" s="5"/>
      <c r="O912" s="8"/>
      <c r="R912" s="8"/>
      <c r="S912" s="8"/>
      <c r="T912" s="8"/>
      <c r="W912" s="8"/>
      <c r="Y912" s="9"/>
      <c r="Z912" s="9"/>
    </row>
    <row r="913" spans="9:26" x14ac:dyDescent="0.2">
      <c r="I913" s="2"/>
      <c r="J913" s="5"/>
      <c r="K913" s="5"/>
      <c r="L913" s="5"/>
      <c r="O913" s="8"/>
      <c r="R913" s="8"/>
      <c r="S913" s="8"/>
      <c r="T913" s="8"/>
      <c r="W913" s="8"/>
      <c r="Y913" s="9"/>
      <c r="Z913" s="9"/>
    </row>
    <row r="914" spans="9:26" x14ac:dyDescent="0.2">
      <c r="I914" s="2"/>
      <c r="J914" s="5"/>
      <c r="K914" s="5"/>
      <c r="L914" s="5"/>
      <c r="O914" s="8"/>
      <c r="R914" s="8"/>
      <c r="S914" s="8"/>
      <c r="T914" s="8"/>
      <c r="W914" s="8"/>
      <c r="Y914" s="9"/>
      <c r="Z914" s="9"/>
    </row>
    <row r="915" spans="9:26" x14ac:dyDescent="0.2">
      <c r="I915" s="2"/>
      <c r="J915" s="5"/>
      <c r="K915" s="5"/>
      <c r="L915" s="5"/>
      <c r="O915" s="8"/>
      <c r="R915" s="8"/>
      <c r="S915" s="8"/>
      <c r="T915" s="8"/>
      <c r="W915" s="8"/>
      <c r="Y915" s="9"/>
      <c r="Z915" s="9"/>
    </row>
    <row r="916" spans="9:26" x14ac:dyDescent="0.2">
      <c r="I916" s="2"/>
      <c r="J916" s="5"/>
      <c r="K916" s="5"/>
      <c r="L916" s="5"/>
      <c r="O916" s="8"/>
      <c r="R916" s="8"/>
      <c r="S916" s="8"/>
      <c r="T916" s="8"/>
      <c r="W916" s="8"/>
      <c r="Y916" s="9"/>
      <c r="Z916" s="9"/>
    </row>
    <row r="917" spans="9:26" x14ac:dyDescent="0.2">
      <c r="I917" s="2"/>
      <c r="J917" s="5"/>
      <c r="K917" s="5"/>
      <c r="L917" s="5"/>
      <c r="O917" s="8"/>
      <c r="R917" s="8"/>
      <c r="S917" s="8"/>
      <c r="T917" s="8"/>
      <c r="W917" s="8"/>
      <c r="Y917" s="9"/>
      <c r="Z917" s="9"/>
    </row>
    <row r="918" spans="9:26" x14ac:dyDescent="0.2">
      <c r="I918" s="2"/>
      <c r="J918" s="5"/>
      <c r="K918" s="5"/>
      <c r="L918" s="5"/>
      <c r="O918" s="8"/>
      <c r="R918" s="8"/>
      <c r="S918" s="8"/>
      <c r="T918" s="8"/>
      <c r="W918" s="8"/>
      <c r="Y918" s="9"/>
      <c r="Z918" s="9"/>
    </row>
    <row r="919" spans="9:26" x14ac:dyDescent="0.2">
      <c r="I919" s="2"/>
      <c r="J919" s="5"/>
      <c r="K919" s="5"/>
      <c r="L919" s="5"/>
      <c r="O919" s="8"/>
      <c r="R919" s="8"/>
      <c r="S919" s="8"/>
      <c r="T919" s="8"/>
      <c r="W919" s="8"/>
      <c r="Y919" s="9"/>
      <c r="Z919" s="9"/>
    </row>
    <row r="920" spans="9:26" x14ac:dyDescent="0.2">
      <c r="I920" s="2"/>
      <c r="J920" s="5"/>
      <c r="K920" s="5"/>
      <c r="L920" s="5"/>
      <c r="O920" s="8"/>
      <c r="R920" s="8"/>
      <c r="S920" s="8"/>
      <c r="T920" s="8"/>
      <c r="W920" s="8"/>
      <c r="Y920" s="9"/>
      <c r="Z920" s="9"/>
    </row>
    <row r="921" spans="9:26" x14ac:dyDescent="0.2">
      <c r="I921" s="2"/>
      <c r="J921" s="5"/>
      <c r="K921" s="5"/>
      <c r="L921" s="5"/>
      <c r="O921" s="8"/>
      <c r="R921" s="8"/>
      <c r="S921" s="8"/>
      <c r="T921" s="8"/>
      <c r="W921" s="8"/>
      <c r="Y921" s="9"/>
      <c r="Z921" s="9"/>
    </row>
    <row r="922" spans="9:26" x14ac:dyDescent="0.2">
      <c r="I922" s="2"/>
      <c r="J922" s="5"/>
      <c r="K922" s="5"/>
      <c r="L922" s="5"/>
      <c r="O922" s="8"/>
      <c r="R922" s="8"/>
      <c r="S922" s="8"/>
      <c r="T922" s="8"/>
      <c r="W922" s="8"/>
      <c r="Y922" s="9"/>
      <c r="Z922" s="9"/>
    </row>
    <row r="923" spans="9:26" x14ac:dyDescent="0.2">
      <c r="I923" s="2"/>
      <c r="J923" s="5"/>
      <c r="K923" s="5"/>
      <c r="L923" s="5"/>
      <c r="O923" s="8"/>
      <c r="R923" s="8"/>
      <c r="S923" s="8"/>
      <c r="T923" s="8"/>
      <c r="W923" s="8"/>
      <c r="Y923" s="9"/>
      <c r="Z923" s="9"/>
    </row>
    <row r="924" spans="9:26" x14ac:dyDescent="0.2">
      <c r="I924" s="2"/>
      <c r="J924" s="5"/>
      <c r="K924" s="5"/>
      <c r="L924" s="5"/>
      <c r="O924" s="8"/>
      <c r="R924" s="8"/>
      <c r="S924" s="8"/>
      <c r="T924" s="8"/>
      <c r="W924" s="8"/>
      <c r="Y924" s="9"/>
      <c r="Z924" s="9"/>
    </row>
    <row r="925" spans="9:26" x14ac:dyDescent="0.2">
      <c r="I925" s="2"/>
      <c r="J925" s="5"/>
      <c r="K925" s="5"/>
      <c r="L925" s="5"/>
      <c r="O925" s="8"/>
      <c r="R925" s="8"/>
      <c r="S925" s="8"/>
      <c r="T925" s="8"/>
      <c r="W925" s="8"/>
      <c r="Y925" s="9"/>
      <c r="Z925" s="9"/>
    </row>
    <row r="926" spans="9:26" x14ac:dyDescent="0.2">
      <c r="I926" s="2"/>
      <c r="J926" s="5"/>
      <c r="K926" s="5"/>
      <c r="L926" s="5"/>
      <c r="O926" s="8"/>
      <c r="R926" s="8"/>
      <c r="S926" s="8"/>
      <c r="T926" s="8"/>
      <c r="W926" s="8"/>
      <c r="Y926" s="9"/>
      <c r="Z926" s="9"/>
    </row>
    <row r="927" spans="9:26" x14ac:dyDescent="0.2">
      <c r="I927" s="2"/>
      <c r="J927" s="5"/>
      <c r="K927" s="5"/>
      <c r="L927" s="5"/>
      <c r="O927" s="8"/>
      <c r="R927" s="8"/>
      <c r="S927" s="8"/>
      <c r="T927" s="8"/>
      <c r="W927" s="8"/>
      <c r="Y927" s="9"/>
      <c r="Z927" s="9"/>
    </row>
    <row r="928" spans="9:26" x14ac:dyDescent="0.2">
      <c r="I928" s="2"/>
      <c r="J928" s="5"/>
      <c r="K928" s="5"/>
      <c r="L928" s="5"/>
      <c r="O928" s="8"/>
      <c r="R928" s="8"/>
      <c r="S928" s="8"/>
      <c r="T928" s="8"/>
      <c r="W928" s="8"/>
      <c r="Y928" s="9"/>
      <c r="Z928" s="9"/>
    </row>
    <row r="929" spans="9:26" x14ac:dyDescent="0.2">
      <c r="I929" s="2"/>
      <c r="J929" s="5"/>
      <c r="K929" s="5"/>
      <c r="L929" s="5"/>
      <c r="O929" s="8"/>
      <c r="R929" s="8"/>
      <c r="S929" s="8"/>
      <c r="T929" s="8"/>
      <c r="W929" s="8"/>
      <c r="Y929" s="9"/>
      <c r="Z929" s="9"/>
    </row>
    <row r="930" spans="9:26" x14ac:dyDescent="0.2">
      <c r="I930" s="2"/>
      <c r="J930" s="5"/>
      <c r="K930" s="5"/>
      <c r="L930" s="5"/>
      <c r="O930" s="8"/>
      <c r="R930" s="8"/>
      <c r="S930" s="8"/>
      <c r="T930" s="8"/>
      <c r="W930" s="8"/>
      <c r="Y930" s="9"/>
      <c r="Z930" s="9"/>
    </row>
    <row r="931" spans="9:26" x14ac:dyDescent="0.2">
      <c r="I931" s="2"/>
      <c r="J931" s="5"/>
      <c r="K931" s="5"/>
      <c r="L931" s="5"/>
      <c r="O931" s="8"/>
      <c r="R931" s="8"/>
      <c r="S931" s="8"/>
      <c r="T931" s="8"/>
      <c r="W931" s="8"/>
      <c r="Y931" s="9"/>
      <c r="Z931" s="9"/>
    </row>
    <row r="932" spans="9:26" x14ac:dyDescent="0.2">
      <c r="I932" s="2"/>
      <c r="J932" s="5"/>
      <c r="K932" s="5"/>
      <c r="L932" s="5"/>
      <c r="O932" s="8"/>
      <c r="R932" s="8"/>
      <c r="S932" s="8"/>
      <c r="T932" s="8"/>
      <c r="W932" s="8"/>
      <c r="Y932" s="9"/>
      <c r="Z932" s="9"/>
    </row>
    <row r="933" spans="9:26" x14ac:dyDescent="0.2">
      <c r="I933" s="2"/>
      <c r="J933" s="5"/>
      <c r="K933" s="5"/>
      <c r="L933" s="5"/>
      <c r="O933" s="8"/>
      <c r="R933" s="8"/>
      <c r="S933" s="8"/>
      <c r="T933" s="8"/>
      <c r="W933" s="8"/>
      <c r="Y933" s="9"/>
      <c r="Z933" s="9"/>
    </row>
    <row r="934" spans="9:26" x14ac:dyDescent="0.2">
      <c r="I934" s="2"/>
      <c r="J934" s="5"/>
      <c r="K934" s="5"/>
      <c r="L934" s="5"/>
      <c r="O934" s="8"/>
      <c r="R934" s="8"/>
      <c r="S934" s="8"/>
      <c r="T934" s="8"/>
      <c r="W934" s="8"/>
      <c r="Y934" s="9"/>
      <c r="Z934" s="9"/>
    </row>
    <row r="935" spans="9:26" x14ac:dyDescent="0.2">
      <c r="I935" s="2"/>
      <c r="J935" s="5"/>
      <c r="K935" s="5"/>
      <c r="L935" s="5"/>
      <c r="O935" s="8"/>
      <c r="R935" s="8"/>
      <c r="S935" s="8"/>
      <c r="T935" s="8"/>
      <c r="W935" s="8"/>
      <c r="Y935" s="9"/>
      <c r="Z935" s="9"/>
    </row>
    <row r="936" spans="9:26" x14ac:dyDescent="0.2">
      <c r="I936" s="2"/>
      <c r="J936" s="5"/>
      <c r="K936" s="5"/>
      <c r="L936" s="5"/>
      <c r="O936" s="8"/>
      <c r="R936" s="8"/>
      <c r="S936" s="8"/>
      <c r="T936" s="8"/>
      <c r="W936" s="8"/>
      <c r="Y936" s="9"/>
      <c r="Z936" s="9"/>
    </row>
    <row r="937" spans="9:26" x14ac:dyDescent="0.2">
      <c r="I937" s="2"/>
      <c r="J937" s="5"/>
      <c r="K937" s="5"/>
      <c r="L937" s="5"/>
      <c r="O937" s="8"/>
      <c r="R937" s="8"/>
      <c r="S937" s="8"/>
      <c r="T937" s="8"/>
      <c r="W937" s="8"/>
      <c r="Y937" s="9"/>
      <c r="Z937" s="9"/>
    </row>
    <row r="938" spans="9:26" x14ac:dyDescent="0.2">
      <c r="I938" s="2"/>
      <c r="J938" s="5"/>
      <c r="K938" s="5"/>
      <c r="L938" s="5"/>
      <c r="O938" s="8"/>
      <c r="R938" s="8"/>
      <c r="S938" s="8"/>
      <c r="T938" s="8"/>
      <c r="W938" s="8"/>
      <c r="Y938" s="9"/>
      <c r="Z938" s="9"/>
    </row>
    <row r="939" spans="9:26" x14ac:dyDescent="0.2">
      <c r="I939" s="2"/>
      <c r="J939" s="5"/>
      <c r="K939" s="5"/>
      <c r="L939" s="5"/>
      <c r="O939" s="8"/>
      <c r="R939" s="8"/>
      <c r="S939" s="8"/>
      <c r="T939" s="8"/>
      <c r="W939" s="8"/>
      <c r="Y939" s="9"/>
      <c r="Z939" s="9"/>
    </row>
    <row r="940" spans="9:26" x14ac:dyDescent="0.2">
      <c r="I940" s="2"/>
      <c r="J940" s="5"/>
      <c r="K940" s="5"/>
      <c r="L940" s="5"/>
      <c r="O940" s="8"/>
      <c r="R940" s="8"/>
      <c r="S940" s="8"/>
      <c r="T940" s="8"/>
      <c r="W940" s="8"/>
      <c r="Y940" s="9"/>
      <c r="Z940" s="9"/>
    </row>
    <row r="941" spans="9:26" x14ac:dyDescent="0.2">
      <c r="I941" s="2"/>
      <c r="J941" s="5"/>
      <c r="K941" s="5"/>
      <c r="L941" s="5"/>
      <c r="O941" s="8"/>
      <c r="R941" s="8"/>
      <c r="S941" s="8"/>
      <c r="T941" s="8"/>
      <c r="W941" s="8"/>
      <c r="Y941" s="9"/>
      <c r="Z941" s="9"/>
    </row>
    <row r="942" spans="9:26" x14ac:dyDescent="0.2">
      <c r="I942" s="2"/>
      <c r="J942" s="5"/>
      <c r="K942" s="5"/>
      <c r="L942" s="5"/>
      <c r="O942" s="8"/>
      <c r="R942" s="8"/>
      <c r="S942" s="8"/>
      <c r="T942" s="8"/>
      <c r="W942" s="8"/>
      <c r="Y942" s="9"/>
      <c r="Z942" s="9"/>
    </row>
    <row r="943" spans="9:26" x14ac:dyDescent="0.2">
      <c r="I943" s="2"/>
      <c r="J943" s="5"/>
      <c r="K943" s="5"/>
      <c r="L943" s="5"/>
      <c r="O943" s="8"/>
      <c r="R943" s="8"/>
      <c r="S943" s="8"/>
      <c r="T943" s="8"/>
      <c r="W943" s="8"/>
      <c r="Y943" s="9"/>
      <c r="Z943" s="9"/>
    </row>
    <row r="944" spans="9:26" x14ac:dyDescent="0.2">
      <c r="I944" s="2"/>
      <c r="J944" s="5"/>
      <c r="K944" s="5"/>
      <c r="L944" s="5"/>
      <c r="O944" s="8"/>
      <c r="R944" s="8"/>
      <c r="S944" s="8"/>
      <c r="T944" s="8"/>
      <c r="W944" s="8"/>
      <c r="Y944" s="9"/>
      <c r="Z944" s="9"/>
    </row>
    <row r="945" spans="9:26" x14ac:dyDescent="0.2">
      <c r="I945" s="2"/>
      <c r="J945" s="5"/>
      <c r="K945" s="5"/>
      <c r="L945" s="5"/>
      <c r="O945" s="8"/>
      <c r="R945" s="8"/>
      <c r="S945" s="8"/>
      <c r="T945" s="8"/>
      <c r="W945" s="8"/>
      <c r="Y945" s="9"/>
      <c r="Z945" s="9"/>
    </row>
    <row r="946" spans="9:26" x14ac:dyDescent="0.2">
      <c r="I946" s="2"/>
      <c r="J946" s="5"/>
      <c r="K946" s="5"/>
      <c r="L946" s="5"/>
      <c r="O946" s="8"/>
      <c r="R946" s="8"/>
      <c r="S946" s="8"/>
      <c r="T946" s="8"/>
      <c r="W946" s="8"/>
      <c r="Y946" s="9"/>
      <c r="Z946" s="9"/>
    </row>
    <row r="947" spans="9:26" x14ac:dyDescent="0.2">
      <c r="I947" s="2"/>
      <c r="J947" s="5"/>
      <c r="K947" s="5"/>
      <c r="L947" s="5"/>
      <c r="O947" s="8"/>
      <c r="R947" s="8"/>
      <c r="S947" s="8"/>
      <c r="T947" s="8"/>
      <c r="W947" s="8"/>
      <c r="Y947" s="9"/>
      <c r="Z947" s="9"/>
    </row>
    <row r="948" spans="9:26" x14ac:dyDescent="0.2">
      <c r="I948" s="2"/>
      <c r="J948" s="5"/>
      <c r="K948" s="5"/>
      <c r="L948" s="5"/>
      <c r="O948" s="8"/>
      <c r="R948" s="8"/>
      <c r="S948" s="8"/>
      <c r="T948" s="8"/>
      <c r="W948" s="8"/>
      <c r="Y948" s="9"/>
      <c r="Z948" s="9"/>
    </row>
    <row r="949" spans="9:26" x14ac:dyDescent="0.2">
      <c r="I949" s="2"/>
      <c r="J949" s="5"/>
      <c r="K949" s="5"/>
      <c r="L949" s="5"/>
      <c r="O949" s="8"/>
      <c r="R949" s="8"/>
      <c r="S949" s="8"/>
      <c r="T949" s="8"/>
      <c r="W949" s="8"/>
      <c r="Y949" s="9"/>
      <c r="Z949" s="9"/>
    </row>
    <row r="950" spans="9:26" x14ac:dyDescent="0.2">
      <c r="I950" s="2"/>
      <c r="J950" s="5"/>
      <c r="K950" s="5"/>
      <c r="L950" s="5"/>
      <c r="O950" s="8"/>
      <c r="R950" s="8"/>
      <c r="S950" s="8"/>
      <c r="T950" s="8"/>
      <c r="W950" s="8"/>
      <c r="Y950" s="9"/>
      <c r="Z950" s="9"/>
    </row>
    <row r="951" spans="9:26" x14ac:dyDescent="0.2">
      <c r="I951" s="2"/>
      <c r="J951" s="5"/>
      <c r="K951" s="5"/>
      <c r="L951" s="5"/>
      <c r="O951" s="8"/>
      <c r="R951" s="8"/>
      <c r="S951" s="8"/>
      <c r="T951" s="8"/>
      <c r="W951" s="8"/>
      <c r="Y951" s="9"/>
      <c r="Z951" s="9"/>
    </row>
    <row r="952" spans="9:26" x14ac:dyDescent="0.2">
      <c r="I952" s="2"/>
      <c r="J952" s="5"/>
      <c r="K952" s="5"/>
      <c r="L952" s="5"/>
      <c r="O952" s="8"/>
      <c r="R952" s="8"/>
      <c r="S952" s="8"/>
      <c r="T952" s="8"/>
      <c r="W952" s="8"/>
      <c r="Y952" s="9"/>
      <c r="Z952" s="9"/>
    </row>
    <row r="953" spans="9:26" x14ac:dyDescent="0.2">
      <c r="I953" s="2"/>
      <c r="J953" s="5"/>
      <c r="K953" s="5"/>
      <c r="L953" s="5"/>
      <c r="O953" s="8"/>
      <c r="R953" s="8"/>
      <c r="S953" s="8"/>
      <c r="T953" s="8"/>
      <c r="W953" s="8"/>
      <c r="Y953" s="9"/>
      <c r="Z953" s="9"/>
    </row>
    <row r="954" spans="9:26" x14ac:dyDescent="0.2">
      <c r="I954" s="2"/>
      <c r="J954" s="5"/>
      <c r="K954" s="5"/>
      <c r="L954" s="5"/>
      <c r="O954" s="8"/>
      <c r="R954" s="8"/>
      <c r="S954" s="8"/>
      <c r="T954" s="8"/>
      <c r="W954" s="8"/>
      <c r="Y954" s="9"/>
      <c r="Z954" s="9"/>
    </row>
    <row r="955" spans="9:26" x14ac:dyDescent="0.2">
      <c r="I955" s="2"/>
      <c r="J955" s="5"/>
      <c r="K955" s="5"/>
      <c r="L955" s="5"/>
      <c r="O955" s="8"/>
      <c r="R955" s="8"/>
      <c r="S955" s="8"/>
      <c r="T955" s="8"/>
      <c r="W955" s="8"/>
      <c r="Y955" s="9"/>
      <c r="Z955" s="9"/>
    </row>
    <row r="956" spans="9:26" x14ac:dyDescent="0.2">
      <c r="I956" s="2"/>
      <c r="J956" s="5"/>
      <c r="K956" s="5"/>
      <c r="L956" s="5"/>
      <c r="O956" s="8"/>
      <c r="R956" s="8"/>
      <c r="S956" s="8"/>
      <c r="T956" s="8"/>
      <c r="W956" s="8"/>
      <c r="Y956" s="9"/>
      <c r="Z956" s="9"/>
    </row>
    <row r="957" spans="9:26" x14ac:dyDescent="0.2">
      <c r="I957" s="2"/>
      <c r="J957" s="5"/>
      <c r="K957" s="5"/>
      <c r="L957" s="5"/>
      <c r="O957" s="8"/>
      <c r="R957" s="8"/>
      <c r="S957" s="8"/>
      <c r="T957" s="8"/>
      <c r="W957" s="8"/>
      <c r="Y957" s="9"/>
      <c r="Z957" s="9"/>
    </row>
    <row r="958" spans="9:26" x14ac:dyDescent="0.2">
      <c r="I958" s="2"/>
      <c r="J958" s="5"/>
      <c r="K958" s="5"/>
      <c r="L958" s="5"/>
      <c r="O958" s="8"/>
      <c r="R958" s="8"/>
      <c r="S958" s="8"/>
      <c r="T958" s="8"/>
      <c r="W958" s="8"/>
      <c r="Y958" s="9"/>
      <c r="Z958" s="9"/>
    </row>
    <row r="959" spans="9:26" x14ac:dyDescent="0.2">
      <c r="I959" s="2"/>
      <c r="J959" s="5"/>
      <c r="K959" s="5"/>
      <c r="L959" s="5"/>
      <c r="O959" s="8"/>
      <c r="R959" s="8"/>
      <c r="S959" s="8"/>
      <c r="T959" s="8"/>
      <c r="W959" s="8"/>
      <c r="Y959" s="9"/>
      <c r="Z959" s="9"/>
    </row>
    <row r="960" spans="9:26" x14ac:dyDescent="0.2">
      <c r="I960" s="2"/>
      <c r="J960" s="5"/>
      <c r="K960" s="5"/>
      <c r="L960" s="5"/>
      <c r="O960" s="8"/>
      <c r="R960" s="8"/>
      <c r="S960" s="8"/>
      <c r="T960" s="8"/>
      <c r="W960" s="8"/>
      <c r="Y960" s="9"/>
      <c r="Z960" s="9"/>
    </row>
    <row r="961" spans="9:26" x14ac:dyDescent="0.2">
      <c r="I961" s="2"/>
      <c r="J961" s="5"/>
      <c r="K961" s="5"/>
      <c r="L961" s="5"/>
      <c r="O961" s="8"/>
      <c r="R961" s="8"/>
      <c r="S961" s="8"/>
      <c r="T961" s="8"/>
      <c r="W961" s="8"/>
      <c r="Y961" s="9"/>
      <c r="Z961" s="9"/>
    </row>
    <row r="962" spans="9:26" x14ac:dyDescent="0.2">
      <c r="I962" s="2"/>
      <c r="J962" s="5"/>
      <c r="K962" s="5"/>
      <c r="L962" s="5"/>
      <c r="O962" s="8"/>
      <c r="R962" s="8"/>
      <c r="S962" s="8"/>
      <c r="T962" s="8"/>
      <c r="W962" s="8"/>
      <c r="Y962" s="9"/>
      <c r="Z962" s="9"/>
    </row>
    <row r="963" spans="9:26" x14ac:dyDescent="0.2">
      <c r="I963" s="2"/>
      <c r="J963" s="5"/>
      <c r="K963" s="5"/>
      <c r="L963" s="5"/>
      <c r="O963" s="8"/>
      <c r="R963" s="8"/>
      <c r="S963" s="8"/>
      <c r="T963" s="8"/>
      <c r="W963" s="8"/>
      <c r="Y963" s="9"/>
      <c r="Z963" s="9"/>
    </row>
    <row r="964" spans="9:26" x14ac:dyDescent="0.2">
      <c r="I964" s="2"/>
      <c r="J964" s="5"/>
      <c r="K964" s="5"/>
      <c r="L964" s="5"/>
      <c r="O964" s="8"/>
      <c r="R964" s="8"/>
      <c r="S964" s="8"/>
      <c r="T964" s="8"/>
      <c r="W964" s="8"/>
      <c r="Y964" s="9"/>
      <c r="Z964" s="9"/>
    </row>
    <row r="965" spans="9:26" x14ac:dyDescent="0.2">
      <c r="I965" s="2"/>
      <c r="J965" s="5"/>
      <c r="K965" s="5"/>
      <c r="L965" s="5"/>
      <c r="O965" s="8"/>
      <c r="R965" s="8"/>
      <c r="S965" s="8"/>
      <c r="T965" s="8"/>
      <c r="W965" s="8"/>
      <c r="Y965" s="9"/>
      <c r="Z965" s="9"/>
    </row>
    <row r="966" spans="9:26" x14ac:dyDescent="0.2">
      <c r="I966" s="2"/>
      <c r="J966" s="5"/>
      <c r="K966" s="5"/>
      <c r="L966" s="5"/>
      <c r="O966" s="8"/>
      <c r="R966" s="8"/>
      <c r="S966" s="8"/>
      <c r="T966" s="8"/>
      <c r="W966" s="8"/>
      <c r="Y966" s="9"/>
      <c r="Z966" s="9"/>
    </row>
    <row r="967" spans="9:26" x14ac:dyDescent="0.2">
      <c r="I967" s="2"/>
      <c r="J967" s="5"/>
      <c r="K967" s="5"/>
      <c r="L967" s="5"/>
      <c r="O967" s="8"/>
      <c r="R967" s="8"/>
      <c r="S967" s="8"/>
      <c r="T967" s="8"/>
      <c r="W967" s="8"/>
      <c r="Y967" s="9"/>
      <c r="Z967" s="9"/>
    </row>
    <row r="968" spans="9:26" x14ac:dyDescent="0.2">
      <c r="I968" s="2"/>
      <c r="J968" s="5"/>
      <c r="K968" s="5"/>
      <c r="L968" s="5"/>
      <c r="O968" s="8"/>
      <c r="R968" s="8"/>
      <c r="S968" s="8"/>
      <c r="T968" s="8"/>
      <c r="W968" s="8"/>
      <c r="Y968" s="9"/>
      <c r="Z968" s="9"/>
    </row>
    <row r="969" spans="9:26" x14ac:dyDescent="0.2">
      <c r="I969" s="2"/>
      <c r="J969" s="5"/>
      <c r="K969" s="5"/>
      <c r="L969" s="5"/>
      <c r="O969" s="8"/>
      <c r="R969" s="8"/>
      <c r="S969" s="8"/>
      <c r="T969" s="8"/>
      <c r="W969" s="8"/>
      <c r="Y969" s="9"/>
      <c r="Z969" s="9"/>
    </row>
    <row r="970" spans="9:26" x14ac:dyDescent="0.2">
      <c r="I970" s="2"/>
      <c r="J970" s="5"/>
      <c r="K970" s="5"/>
      <c r="L970" s="5"/>
      <c r="O970" s="8"/>
      <c r="R970" s="8"/>
      <c r="S970" s="8"/>
      <c r="T970" s="8"/>
      <c r="W970" s="8"/>
      <c r="Y970" s="9"/>
      <c r="Z970" s="9"/>
    </row>
    <row r="971" spans="9:26" x14ac:dyDescent="0.2">
      <c r="I971" s="2"/>
      <c r="J971" s="5"/>
      <c r="K971" s="5"/>
      <c r="L971" s="5"/>
      <c r="O971" s="8"/>
      <c r="R971" s="8"/>
      <c r="S971" s="8"/>
      <c r="T971" s="8"/>
      <c r="W971" s="8"/>
      <c r="Y971" s="9"/>
      <c r="Z971" s="9"/>
    </row>
    <row r="972" spans="9:26" x14ac:dyDescent="0.2">
      <c r="I972" s="2"/>
      <c r="J972" s="5"/>
      <c r="K972" s="5"/>
      <c r="L972" s="5"/>
      <c r="O972" s="8"/>
      <c r="R972" s="8"/>
      <c r="S972" s="8"/>
      <c r="T972" s="8"/>
      <c r="W972" s="8"/>
      <c r="Y972" s="9"/>
      <c r="Z972" s="9"/>
    </row>
    <row r="973" spans="9:26" x14ac:dyDescent="0.2">
      <c r="I973" s="2"/>
      <c r="J973" s="5"/>
      <c r="K973" s="5"/>
      <c r="L973" s="5"/>
      <c r="O973" s="8"/>
      <c r="R973" s="8"/>
      <c r="S973" s="8"/>
      <c r="T973" s="8"/>
      <c r="W973" s="8"/>
      <c r="Y973" s="9"/>
      <c r="Z973" s="9"/>
    </row>
    <row r="974" spans="9:26" x14ac:dyDescent="0.2">
      <c r="I974" s="2"/>
      <c r="J974" s="5"/>
      <c r="K974" s="5"/>
      <c r="L974" s="5"/>
      <c r="O974" s="8"/>
      <c r="R974" s="8"/>
      <c r="S974" s="8"/>
      <c r="T974" s="8"/>
      <c r="W974" s="8"/>
      <c r="Y974" s="9"/>
      <c r="Z974" s="9"/>
    </row>
    <row r="975" spans="9:26" x14ac:dyDescent="0.2">
      <c r="I975" s="2"/>
      <c r="J975" s="5"/>
      <c r="K975" s="5"/>
      <c r="L975" s="5"/>
      <c r="O975" s="8"/>
      <c r="R975" s="8"/>
      <c r="S975" s="8"/>
      <c r="T975" s="8"/>
      <c r="W975" s="8"/>
      <c r="Y975" s="9"/>
      <c r="Z975" s="9"/>
    </row>
    <row r="976" spans="9:26" x14ac:dyDescent="0.2">
      <c r="I976" s="2"/>
      <c r="J976" s="5"/>
      <c r="K976" s="5"/>
      <c r="L976" s="5"/>
      <c r="O976" s="8"/>
      <c r="R976" s="8"/>
      <c r="S976" s="8"/>
      <c r="T976" s="8"/>
      <c r="W976" s="8"/>
      <c r="Y976" s="9"/>
      <c r="Z976" s="9"/>
    </row>
    <row r="977" spans="9:26" x14ac:dyDescent="0.2">
      <c r="I977" s="2"/>
      <c r="J977" s="5"/>
      <c r="K977" s="5"/>
      <c r="L977" s="5"/>
      <c r="O977" s="8"/>
      <c r="R977" s="8"/>
      <c r="S977" s="8"/>
      <c r="T977" s="8"/>
      <c r="W977" s="8"/>
      <c r="Y977" s="9"/>
      <c r="Z977" s="9"/>
    </row>
    <row r="978" spans="9:26" x14ac:dyDescent="0.2">
      <c r="I978" s="2"/>
      <c r="J978" s="5"/>
      <c r="K978" s="5"/>
      <c r="L978" s="5"/>
      <c r="O978" s="8"/>
      <c r="R978" s="8"/>
      <c r="S978" s="8"/>
      <c r="T978" s="8"/>
      <c r="W978" s="8"/>
      <c r="Y978" s="9"/>
      <c r="Z978" s="9"/>
    </row>
    <row r="979" spans="9:26" x14ac:dyDescent="0.2">
      <c r="I979" s="2"/>
      <c r="J979" s="5"/>
      <c r="K979" s="5"/>
      <c r="L979" s="5"/>
      <c r="O979" s="8"/>
      <c r="R979" s="8"/>
      <c r="S979" s="8"/>
      <c r="T979" s="8"/>
      <c r="W979" s="8"/>
      <c r="Y979" s="9"/>
      <c r="Z979" s="9"/>
    </row>
    <row r="980" spans="9:26" x14ac:dyDescent="0.2">
      <c r="I980" s="2"/>
      <c r="J980" s="5"/>
      <c r="K980" s="5"/>
      <c r="L980" s="5"/>
      <c r="O980" s="8"/>
      <c r="R980" s="8"/>
      <c r="S980" s="8"/>
      <c r="T980" s="8"/>
      <c r="W980" s="8"/>
      <c r="Y980" s="9"/>
      <c r="Z980" s="9"/>
    </row>
    <row r="981" spans="9:26" x14ac:dyDescent="0.2">
      <c r="I981" s="2"/>
      <c r="J981" s="5"/>
      <c r="K981" s="5"/>
      <c r="L981" s="5"/>
      <c r="O981" s="8"/>
      <c r="R981" s="8"/>
      <c r="S981" s="8"/>
      <c r="T981" s="8"/>
      <c r="W981" s="8"/>
      <c r="Y981" s="9"/>
      <c r="Z981" s="9"/>
    </row>
    <row r="982" spans="9:26" x14ac:dyDescent="0.2">
      <c r="I982" s="2"/>
      <c r="J982" s="5"/>
      <c r="K982" s="5"/>
      <c r="L982" s="5"/>
      <c r="O982" s="8"/>
      <c r="R982" s="8"/>
      <c r="S982" s="8"/>
      <c r="T982" s="8"/>
      <c r="W982" s="8"/>
      <c r="Y982" s="9"/>
      <c r="Z982" s="9"/>
    </row>
    <row r="983" spans="9:26" x14ac:dyDescent="0.2">
      <c r="I983" s="2"/>
      <c r="J983" s="5"/>
      <c r="K983" s="5"/>
      <c r="L983" s="5"/>
      <c r="O983" s="8"/>
      <c r="R983" s="8"/>
      <c r="S983" s="8"/>
      <c r="T983" s="8"/>
      <c r="W983" s="8"/>
      <c r="Y983" s="9"/>
      <c r="Z983" s="9"/>
    </row>
    <row r="984" spans="9:26" x14ac:dyDescent="0.2">
      <c r="I984" s="2"/>
      <c r="J984" s="5"/>
      <c r="K984" s="5"/>
      <c r="L984" s="5"/>
      <c r="O984" s="8"/>
      <c r="R984" s="8"/>
      <c r="S984" s="8"/>
      <c r="T984" s="8"/>
      <c r="W984" s="8"/>
      <c r="Y984" s="9"/>
      <c r="Z984" s="9"/>
    </row>
    <row r="985" spans="9:26" x14ac:dyDescent="0.2">
      <c r="I985" s="2"/>
      <c r="J985" s="5"/>
      <c r="K985" s="5"/>
      <c r="L985" s="5"/>
      <c r="O985" s="8"/>
      <c r="R985" s="8"/>
      <c r="S985" s="8"/>
      <c r="T985" s="8"/>
      <c r="W985" s="8"/>
      <c r="Y985" s="9"/>
      <c r="Z985" s="9"/>
    </row>
    <row r="986" spans="9:26" x14ac:dyDescent="0.2">
      <c r="I986" s="2"/>
      <c r="J986" s="5"/>
      <c r="K986" s="5"/>
      <c r="L986" s="5"/>
      <c r="O986" s="8"/>
      <c r="R986" s="8"/>
      <c r="S986" s="8"/>
      <c r="T986" s="8"/>
      <c r="W986" s="8"/>
      <c r="Y986" s="9"/>
      <c r="Z986" s="9"/>
    </row>
    <row r="987" spans="9:26" x14ac:dyDescent="0.2">
      <c r="I987" s="2"/>
      <c r="J987" s="5"/>
      <c r="K987" s="5"/>
      <c r="L987" s="5"/>
      <c r="O987" s="8"/>
      <c r="R987" s="8"/>
      <c r="S987" s="8"/>
      <c r="T987" s="8"/>
      <c r="W987" s="8"/>
      <c r="Y987" s="9"/>
      <c r="Z987" s="9"/>
    </row>
    <row r="988" spans="9:26" x14ac:dyDescent="0.2">
      <c r="I988" s="2"/>
      <c r="J988" s="5"/>
      <c r="K988" s="5"/>
      <c r="L988" s="5"/>
      <c r="O988" s="8"/>
      <c r="R988" s="8"/>
      <c r="S988" s="8"/>
      <c r="T988" s="8"/>
      <c r="W988" s="8"/>
      <c r="Y988" s="9"/>
      <c r="Z988" s="9"/>
    </row>
    <row r="989" spans="9:26" x14ac:dyDescent="0.2">
      <c r="I989" s="2"/>
      <c r="J989" s="5"/>
      <c r="K989" s="5"/>
      <c r="L989" s="5"/>
      <c r="O989" s="8"/>
      <c r="R989" s="8"/>
      <c r="S989" s="8"/>
      <c r="T989" s="8"/>
      <c r="W989" s="8"/>
      <c r="Y989" s="9"/>
      <c r="Z989" s="9"/>
    </row>
    <row r="990" spans="9:26" x14ac:dyDescent="0.2">
      <c r="I990" s="2"/>
      <c r="J990" s="5"/>
      <c r="K990" s="5"/>
      <c r="L990" s="5"/>
      <c r="O990" s="8"/>
      <c r="R990" s="8"/>
      <c r="S990" s="8"/>
      <c r="T990" s="8"/>
      <c r="W990" s="8"/>
      <c r="Y990" s="9"/>
      <c r="Z990" s="9"/>
    </row>
    <row r="991" spans="9:26" x14ac:dyDescent="0.2">
      <c r="I991" s="2"/>
      <c r="J991" s="5"/>
      <c r="K991" s="5"/>
      <c r="L991" s="5"/>
      <c r="O991" s="8"/>
      <c r="R991" s="8"/>
      <c r="S991" s="8"/>
      <c r="T991" s="8"/>
      <c r="W991" s="8"/>
      <c r="Y991" s="9"/>
      <c r="Z991" s="9"/>
    </row>
    <row r="992" spans="9:26" x14ac:dyDescent="0.2">
      <c r="I992" s="2"/>
      <c r="J992" s="5"/>
      <c r="K992" s="5"/>
      <c r="L992" s="5"/>
      <c r="O992" s="8"/>
      <c r="R992" s="8"/>
      <c r="S992" s="8"/>
      <c r="T992" s="8"/>
      <c r="W992" s="8"/>
      <c r="Y992" s="9"/>
      <c r="Z992" s="9"/>
    </row>
    <row r="993" spans="9:26" x14ac:dyDescent="0.2">
      <c r="I993" s="2"/>
      <c r="J993" s="5"/>
      <c r="K993" s="5"/>
      <c r="L993" s="5"/>
      <c r="O993" s="8"/>
      <c r="R993" s="8"/>
      <c r="S993" s="8"/>
      <c r="T993" s="8"/>
      <c r="W993" s="8"/>
      <c r="Y993" s="9"/>
      <c r="Z993" s="9"/>
    </row>
    <row r="994" spans="9:26" x14ac:dyDescent="0.2">
      <c r="I994" s="2"/>
      <c r="J994" s="5"/>
      <c r="K994" s="5"/>
      <c r="L994" s="5"/>
      <c r="O994" s="8"/>
      <c r="R994" s="8"/>
      <c r="S994" s="8"/>
      <c r="T994" s="8"/>
      <c r="W994" s="8"/>
      <c r="Y994" s="9"/>
      <c r="Z994" s="9"/>
    </row>
    <row r="995" spans="9:26" x14ac:dyDescent="0.2">
      <c r="I995" s="2"/>
      <c r="J995" s="5"/>
      <c r="K995" s="5"/>
      <c r="L995" s="5"/>
      <c r="O995" s="8"/>
      <c r="R995" s="8"/>
      <c r="S995" s="8"/>
      <c r="T995" s="8"/>
      <c r="W995" s="8"/>
      <c r="Y995" s="9"/>
      <c r="Z995" s="9"/>
    </row>
    <row r="996" spans="9:26" x14ac:dyDescent="0.2">
      <c r="I996" s="2"/>
      <c r="J996" s="5"/>
      <c r="K996" s="5"/>
      <c r="L996" s="5"/>
      <c r="O996" s="8"/>
      <c r="R996" s="8"/>
      <c r="S996" s="8"/>
      <c r="T996" s="8"/>
      <c r="W996" s="8"/>
      <c r="Y996" s="9"/>
      <c r="Z996" s="9"/>
    </row>
    <row r="997" spans="9:26" x14ac:dyDescent="0.2">
      <c r="I997" s="2"/>
      <c r="J997" s="5"/>
      <c r="K997" s="5"/>
      <c r="L997" s="5"/>
      <c r="O997" s="8"/>
      <c r="R997" s="8"/>
      <c r="S997" s="8"/>
      <c r="T997" s="8"/>
      <c r="W997" s="8"/>
      <c r="Y997" s="9"/>
      <c r="Z997" s="9"/>
    </row>
    <row r="998" spans="9:26" x14ac:dyDescent="0.2">
      <c r="I998" s="2"/>
      <c r="J998" s="5"/>
      <c r="K998" s="5"/>
      <c r="L998" s="5"/>
      <c r="O998" s="8"/>
      <c r="R998" s="8"/>
      <c r="S998" s="8"/>
      <c r="T998" s="8"/>
      <c r="W998" s="8"/>
      <c r="Y998" s="9"/>
      <c r="Z998" s="9"/>
    </row>
    <row r="999" spans="9:26" x14ac:dyDescent="0.2">
      <c r="I999" s="2"/>
      <c r="J999" s="5"/>
      <c r="K999" s="5"/>
      <c r="L999" s="5"/>
      <c r="O999" s="8"/>
      <c r="R999" s="8"/>
      <c r="S999" s="8"/>
      <c r="T999" s="8"/>
      <c r="W999" s="8"/>
      <c r="Y999" s="9"/>
      <c r="Z999" s="9"/>
    </row>
    <row r="1000" spans="9:26" x14ac:dyDescent="0.2">
      <c r="I1000" s="2"/>
      <c r="J1000" s="5"/>
      <c r="K1000" s="5"/>
      <c r="L1000" s="5"/>
      <c r="O1000" s="8"/>
      <c r="R1000" s="8"/>
      <c r="S1000" s="8"/>
      <c r="T1000" s="8"/>
      <c r="W1000" s="8"/>
      <c r="Y1000" s="9"/>
      <c r="Z1000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3" width="6.28515625" customWidth="1"/>
    <col min="14" max="14" width="9.28515625" hidden="1" customWidth="1"/>
    <col min="15" max="15" width="11.7109375" hidden="1" customWidth="1"/>
    <col min="16" max="16" width="9.42578125" customWidth="1"/>
    <col min="17" max="17" width="9.28515625" customWidth="1"/>
    <col min="18" max="18" width="12.5703125" customWidth="1"/>
    <col min="19" max="19" width="9.42578125" customWidth="1"/>
    <col min="20" max="20" width="9.28515625" customWidth="1"/>
    <col min="21" max="21" width="11.7109375" customWidth="1"/>
    <col min="22" max="22" width="9.42578125" customWidth="1"/>
    <col min="23" max="23" width="8" customWidth="1"/>
    <col min="24" max="24" width="10.42578125" customWidth="1"/>
    <col min="25" max="25" width="13.5703125" customWidth="1"/>
    <col min="26" max="26" width="9.42578125" customWidth="1"/>
    <col min="27" max="28" width="10.42578125" customWidth="1"/>
    <col min="29" max="29" width="11.7109375" customWidth="1"/>
    <col min="30" max="30" width="13.28515625" customWidth="1"/>
    <col min="31" max="31" width="9.42578125" customWidth="1"/>
    <col min="32" max="33" width="10.42578125" customWidth="1"/>
    <col min="34" max="34" width="11.7109375" customWidth="1"/>
    <col min="35" max="35" width="13.28515625" customWidth="1"/>
    <col min="36" max="36" width="9.42578125" customWidth="1"/>
    <col min="37" max="38" width="10.42578125" customWidth="1"/>
    <col min="39" max="39" width="11.7109375" customWidth="1"/>
    <col min="40" max="40" width="13.28515625" customWidth="1"/>
    <col min="41" max="41" width="9.42578125" customWidth="1"/>
    <col min="42" max="43" width="10.42578125" customWidth="1"/>
    <col min="44" max="44" width="11.7109375" customWidth="1"/>
    <col min="45" max="45" width="13.28515625" customWidth="1"/>
    <col min="46" max="46" width="9.42578125" customWidth="1"/>
    <col min="47" max="48" width="10.42578125" customWidth="1"/>
    <col min="49" max="49" width="11.7109375" customWidth="1"/>
    <col min="50" max="50" width="13.28515625" customWidth="1"/>
    <col min="51" max="51" width="9.42578125" customWidth="1"/>
    <col min="52" max="53" width="10.42578125" customWidth="1"/>
    <col min="54" max="54" width="11.7109375" customWidth="1"/>
    <col min="55" max="55" width="13.28515625" customWidth="1"/>
    <col min="56" max="56" width="9.42578125" customWidth="1"/>
    <col min="57" max="58" width="10.42578125" customWidth="1"/>
    <col min="59" max="59" width="11.7109375" customWidth="1"/>
    <col min="60" max="60" width="13.28515625" customWidth="1"/>
    <col min="61" max="61" width="9.42578125" customWidth="1"/>
    <col min="62" max="63" width="10.42578125" customWidth="1"/>
    <col min="64" max="64" width="11.7109375" customWidth="1"/>
    <col min="65" max="65" width="13.28515625" customWidth="1"/>
  </cols>
  <sheetData>
    <row r="1" spans="1:65" ht="12.75" x14ac:dyDescent="0.2">
      <c r="A1" s="1"/>
      <c r="B1" s="1"/>
      <c r="C1" s="1"/>
      <c r="D1" s="1"/>
      <c r="E1" s="1"/>
      <c r="F1" s="1"/>
      <c r="G1" s="1"/>
      <c r="H1" s="3"/>
      <c r="I1" s="3"/>
      <c r="J1" s="4">
        <f t="shared" ref="J1:K1" si="0">SUM(J3:J177)</f>
        <v>1473589.5989999999</v>
      </c>
      <c r="K1" s="6">
        <f t="shared" si="0"/>
        <v>800</v>
      </c>
      <c r="L1" s="6"/>
      <c r="M1" s="6"/>
      <c r="N1" s="1"/>
      <c r="O1" s="1"/>
      <c r="P1" s="7"/>
      <c r="Q1" s="1"/>
      <c r="R1" s="1"/>
      <c r="S1" s="7"/>
      <c r="T1" s="1"/>
      <c r="U1" s="1"/>
      <c r="V1" s="7"/>
      <c r="W1" s="10">
        <f>Y1/X1</f>
        <v>0.89437976712887657</v>
      </c>
      <c r="X1" s="12">
        <f t="shared" ref="X1:Y1" si="1">SUM(X3:X177)</f>
        <v>1915391.6300000008</v>
      </c>
      <c r="Y1" s="12">
        <f t="shared" si="1"/>
        <v>1713087.52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2.75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6"/>
      <c r="M2" s="6"/>
      <c r="N2" s="11" t="s">
        <v>12</v>
      </c>
      <c r="O2" s="11" t="s">
        <v>13</v>
      </c>
      <c r="P2" s="7" t="s">
        <v>14</v>
      </c>
      <c r="Q2" s="11" t="s">
        <v>15</v>
      </c>
      <c r="R2" s="11" t="s">
        <v>16</v>
      </c>
      <c r="S2" s="7" t="s">
        <v>17</v>
      </c>
      <c r="T2" s="11" t="s">
        <v>18</v>
      </c>
      <c r="U2" s="11" t="s">
        <v>19</v>
      </c>
      <c r="V2" s="7" t="s">
        <v>20</v>
      </c>
      <c r="W2" s="11" t="s">
        <v>21</v>
      </c>
      <c r="X2" s="15" t="s">
        <v>22</v>
      </c>
      <c r="Y2" s="15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  <c r="AR2" s="11" t="s">
        <v>42</v>
      </c>
      <c r="AS2" s="11" t="s">
        <v>43</v>
      </c>
      <c r="AT2" s="11" t="s">
        <v>44</v>
      </c>
      <c r="AU2" s="11" t="s">
        <v>45</v>
      </c>
      <c r="AV2" s="11" t="s">
        <v>46</v>
      </c>
      <c r="AW2" s="11" t="s">
        <v>47</v>
      </c>
      <c r="AX2" s="11" t="s">
        <v>48</v>
      </c>
      <c r="AY2" s="11" t="s">
        <v>49</v>
      </c>
      <c r="AZ2" s="11" t="s">
        <v>50</v>
      </c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1" t="s">
        <v>58</v>
      </c>
      <c r="BI2" s="11" t="s">
        <v>59</v>
      </c>
      <c r="BJ2" s="11" t="s">
        <v>60</v>
      </c>
      <c r="BK2" s="11" t="s">
        <v>61</v>
      </c>
      <c r="BL2" s="11" t="s">
        <v>62</v>
      </c>
      <c r="BM2" s="11" t="s">
        <v>63</v>
      </c>
    </row>
    <row r="3" spans="1:65" ht="12.75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3">
        <v>80.936000000000007</v>
      </c>
      <c r="I3" s="3">
        <v>1618.72</v>
      </c>
      <c r="J3" s="2">
        <f t="shared" ref="J3:J177" si="2">K3*I3</f>
        <v>161872</v>
      </c>
      <c r="K3" s="16">
        <f t="shared" ref="K3:K14" si="3">SUM(P3+S3+V3)</f>
        <v>100</v>
      </c>
      <c r="L3" s="5"/>
      <c r="M3" s="6"/>
      <c r="N3" s="1">
        <v>46.65</v>
      </c>
      <c r="O3" s="1">
        <v>22.8</v>
      </c>
      <c r="P3" s="7">
        <v>40</v>
      </c>
      <c r="Q3" s="1">
        <v>38.42</v>
      </c>
      <c r="R3" s="1">
        <v>48.05</v>
      </c>
      <c r="S3" s="7">
        <v>20</v>
      </c>
      <c r="T3" s="1">
        <v>26.18</v>
      </c>
      <c r="U3" s="1">
        <v>-5.25</v>
      </c>
      <c r="V3" s="7">
        <v>40</v>
      </c>
      <c r="W3" s="1">
        <v>0</v>
      </c>
      <c r="X3" s="19">
        <v>180082.6</v>
      </c>
      <c r="Y3" s="3">
        <v>106188.03</v>
      </c>
      <c r="Z3" s="1">
        <v>186</v>
      </c>
      <c r="AA3" s="1">
        <v>428</v>
      </c>
      <c r="AB3" s="1">
        <v>351</v>
      </c>
      <c r="AC3" s="1">
        <v>364</v>
      </c>
      <c r="AD3" s="1">
        <v>456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294</v>
      </c>
      <c r="AU3" s="1">
        <v>339</v>
      </c>
      <c r="AV3" s="1">
        <v>305</v>
      </c>
      <c r="AW3" s="1">
        <v>0</v>
      </c>
      <c r="AX3" s="1">
        <v>961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129</v>
      </c>
      <c r="BE3" s="1">
        <v>289</v>
      </c>
      <c r="BF3" s="1">
        <v>106</v>
      </c>
      <c r="BG3" s="1">
        <v>288</v>
      </c>
      <c r="BH3" s="1">
        <v>-105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 ht="12.75" x14ac:dyDescent="0.2">
      <c r="A4" s="1">
        <v>88124</v>
      </c>
      <c r="B4" s="1" t="s">
        <v>69</v>
      </c>
      <c r="C4" s="1">
        <v>24</v>
      </c>
      <c r="D4" s="1">
        <v>162</v>
      </c>
      <c r="E4" s="1" t="s">
        <v>65</v>
      </c>
      <c r="F4" s="1">
        <v>974</v>
      </c>
      <c r="G4" s="1" t="s">
        <v>70</v>
      </c>
      <c r="H4" s="3">
        <v>76.927599999999998</v>
      </c>
      <c r="I4" s="3">
        <v>1846.2624000000001</v>
      </c>
      <c r="J4" s="2">
        <f t="shared" si="2"/>
        <v>55387.872000000003</v>
      </c>
      <c r="K4" s="16">
        <f t="shared" si="3"/>
        <v>30</v>
      </c>
      <c r="L4" s="5"/>
      <c r="M4" s="5"/>
      <c r="N4" s="1">
        <v>37.56</v>
      </c>
      <c r="O4" s="1">
        <v>25.88</v>
      </c>
      <c r="P4" s="7">
        <v>10</v>
      </c>
      <c r="Q4" s="1">
        <v>26.5</v>
      </c>
      <c r="R4" s="1">
        <v>33.5</v>
      </c>
      <c r="S4" s="7">
        <v>10</v>
      </c>
      <c r="T4" s="1">
        <v>8.42</v>
      </c>
      <c r="U4" s="1">
        <v>2</v>
      </c>
      <c r="V4" s="7">
        <v>10</v>
      </c>
      <c r="W4" s="1">
        <v>0</v>
      </c>
      <c r="X4" s="19">
        <v>133815.56</v>
      </c>
      <c r="Y4" s="3">
        <v>113314.35</v>
      </c>
      <c r="Z4" s="1">
        <v>167</v>
      </c>
      <c r="AA4" s="1">
        <v>390</v>
      </c>
      <c r="AB4" s="1">
        <v>369</v>
      </c>
      <c r="AC4" s="1">
        <v>341</v>
      </c>
      <c r="AD4" s="1">
        <v>621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201</v>
      </c>
      <c r="AU4" s="1">
        <v>173</v>
      </c>
      <c r="AV4" s="1">
        <v>301</v>
      </c>
      <c r="AW4" s="1">
        <v>95</v>
      </c>
      <c r="AX4" s="1">
        <v>804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57</v>
      </c>
      <c r="BE4" s="1">
        <v>47</v>
      </c>
      <c r="BF4" s="1">
        <v>58</v>
      </c>
      <c r="BG4" s="1">
        <v>127</v>
      </c>
      <c r="BH4" s="1">
        <v>48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 ht="12.75" x14ac:dyDescent="0.2">
      <c r="A5" s="1">
        <v>65133</v>
      </c>
      <c r="B5" s="1" t="s">
        <v>71</v>
      </c>
      <c r="C5" s="1">
        <v>24</v>
      </c>
      <c r="D5" s="1">
        <v>162</v>
      </c>
      <c r="E5" s="1" t="s">
        <v>65</v>
      </c>
      <c r="F5" s="1">
        <v>807</v>
      </c>
      <c r="G5" s="1" t="s">
        <v>67</v>
      </c>
      <c r="H5" s="3">
        <v>76.069999999999993</v>
      </c>
      <c r="I5" s="3">
        <v>1825.68</v>
      </c>
      <c r="J5" s="2">
        <f t="shared" si="2"/>
        <v>91284</v>
      </c>
      <c r="K5" s="16">
        <f t="shared" si="3"/>
        <v>50</v>
      </c>
      <c r="L5" s="5"/>
      <c r="M5" s="5"/>
      <c r="N5" s="1">
        <v>22.02</v>
      </c>
      <c r="O5" s="1">
        <v>25.54</v>
      </c>
      <c r="P5" s="7">
        <v>10</v>
      </c>
      <c r="Q5" s="1">
        <v>31.42</v>
      </c>
      <c r="R5" s="1">
        <v>25.29</v>
      </c>
      <c r="S5" s="7">
        <v>20</v>
      </c>
      <c r="T5" s="1">
        <v>19.649999999999999</v>
      </c>
      <c r="U5" s="1">
        <v>3.21</v>
      </c>
      <c r="V5" s="7">
        <v>20</v>
      </c>
      <c r="W5" s="1">
        <v>0</v>
      </c>
      <c r="X5" s="19">
        <v>133426.78</v>
      </c>
      <c r="Y5" s="3">
        <v>98662.79</v>
      </c>
      <c r="Z5" s="1">
        <v>165</v>
      </c>
      <c r="AA5" s="1">
        <v>227</v>
      </c>
      <c r="AB5" s="1">
        <v>176</v>
      </c>
      <c r="AC5" s="1">
        <v>148</v>
      </c>
      <c r="AD5" s="1">
        <v>613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237</v>
      </c>
      <c r="AU5" s="1">
        <v>246</v>
      </c>
      <c r="AV5" s="1">
        <v>277</v>
      </c>
      <c r="AW5" s="1">
        <v>234</v>
      </c>
      <c r="AX5" s="1">
        <v>607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186</v>
      </c>
      <c r="BE5" s="1">
        <v>209</v>
      </c>
      <c r="BF5" s="1">
        <v>101</v>
      </c>
      <c r="BG5" s="1">
        <v>160</v>
      </c>
      <c r="BH5" s="1">
        <v>77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 ht="12.75" x14ac:dyDescent="0.2">
      <c r="A6" s="1">
        <v>6001</v>
      </c>
      <c r="B6" s="1" t="s">
        <v>73</v>
      </c>
      <c r="C6" s="1">
        <v>32</v>
      </c>
      <c r="D6" s="1">
        <v>162</v>
      </c>
      <c r="E6" s="1" t="s">
        <v>65</v>
      </c>
      <c r="F6" s="1">
        <v>558</v>
      </c>
      <c r="G6" s="1" t="s">
        <v>74</v>
      </c>
      <c r="H6" s="3">
        <v>84.167500000000004</v>
      </c>
      <c r="I6" s="3">
        <v>2693.36</v>
      </c>
      <c r="J6" s="2">
        <f t="shared" si="2"/>
        <v>80800.800000000003</v>
      </c>
      <c r="K6" s="5">
        <f t="shared" si="3"/>
        <v>30</v>
      </c>
      <c r="L6" s="22">
        <v>26</v>
      </c>
      <c r="M6" s="23">
        <v>4</v>
      </c>
      <c r="N6" s="1">
        <v>15.03</v>
      </c>
      <c r="O6" s="1">
        <v>9.44</v>
      </c>
      <c r="P6" s="7">
        <v>10</v>
      </c>
      <c r="Q6" s="1">
        <v>16.579999999999998</v>
      </c>
      <c r="R6" s="1">
        <v>30</v>
      </c>
      <c r="S6" s="8">
        <f>MAX(0,(TRUNC((Q6*0.8)-R6)))</f>
        <v>0</v>
      </c>
      <c r="T6" s="1">
        <v>17.05</v>
      </c>
      <c r="U6" s="1">
        <v>-0.38</v>
      </c>
      <c r="V6" s="7">
        <v>20</v>
      </c>
      <c r="W6" s="1">
        <v>0</v>
      </c>
      <c r="X6" s="19">
        <v>131048.8</v>
      </c>
      <c r="Y6" s="3">
        <v>105209.38</v>
      </c>
      <c r="Z6" s="1">
        <v>185</v>
      </c>
      <c r="AA6" s="1">
        <v>176</v>
      </c>
      <c r="AB6" s="1">
        <v>166</v>
      </c>
      <c r="AC6" s="1">
        <v>84</v>
      </c>
      <c r="AD6" s="1">
        <v>302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120</v>
      </c>
      <c r="AU6" s="1">
        <v>136</v>
      </c>
      <c r="AV6" s="1">
        <v>250</v>
      </c>
      <c r="AW6" s="1">
        <v>185</v>
      </c>
      <c r="AX6" s="1">
        <v>960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154</v>
      </c>
      <c r="BE6" s="1">
        <v>205</v>
      </c>
      <c r="BF6" s="1">
        <v>205</v>
      </c>
      <c r="BG6" s="1">
        <v>168</v>
      </c>
      <c r="BH6" s="1">
        <v>-12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 ht="12.75" x14ac:dyDescent="0.2">
      <c r="A7" s="1">
        <v>88102</v>
      </c>
      <c r="B7" s="1" t="s">
        <v>77</v>
      </c>
      <c r="C7" s="1">
        <v>24</v>
      </c>
      <c r="D7" s="1">
        <v>162</v>
      </c>
      <c r="E7" s="1" t="s">
        <v>65</v>
      </c>
      <c r="F7" s="1">
        <v>974</v>
      </c>
      <c r="G7" s="1" t="s">
        <v>70</v>
      </c>
      <c r="H7" s="3">
        <v>76.927599999999998</v>
      </c>
      <c r="I7" s="3">
        <v>1846.2624000000001</v>
      </c>
      <c r="J7" s="2">
        <f t="shared" si="2"/>
        <v>129238.368</v>
      </c>
      <c r="K7" s="5">
        <f t="shared" si="3"/>
        <v>70</v>
      </c>
      <c r="L7" s="22">
        <v>15</v>
      </c>
      <c r="M7" s="23">
        <v>55</v>
      </c>
      <c r="N7" s="1">
        <v>32.5</v>
      </c>
      <c r="O7" s="1">
        <v>2.79</v>
      </c>
      <c r="P7" s="7">
        <v>50</v>
      </c>
      <c r="Q7" s="1">
        <v>21.19</v>
      </c>
      <c r="R7" s="1">
        <v>19.5</v>
      </c>
      <c r="S7" s="7">
        <v>10</v>
      </c>
      <c r="T7" s="1">
        <v>7.04</v>
      </c>
      <c r="U7" s="1">
        <v>0.12</v>
      </c>
      <c r="V7" s="7">
        <v>10</v>
      </c>
      <c r="W7" s="1">
        <v>0</v>
      </c>
      <c r="X7" s="19">
        <v>112121.98</v>
      </c>
      <c r="Y7" s="3">
        <v>41387.050000000003</v>
      </c>
      <c r="Z7" s="1">
        <v>256</v>
      </c>
      <c r="AA7" s="1">
        <v>288</v>
      </c>
      <c r="AB7" s="1">
        <v>271</v>
      </c>
      <c r="AC7" s="1">
        <v>218</v>
      </c>
      <c r="AD7" s="1">
        <v>67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185</v>
      </c>
      <c r="AU7" s="1">
        <v>130</v>
      </c>
      <c r="AV7" s="1">
        <v>210</v>
      </c>
      <c r="AW7" s="1">
        <v>97</v>
      </c>
      <c r="AX7" s="1">
        <v>468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39</v>
      </c>
      <c r="BE7" s="1">
        <v>45</v>
      </c>
      <c r="BF7" s="1">
        <v>32</v>
      </c>
      <c r="BG7" s="1">
        <v>151</v>
      </c>
      <c r="BH7" s="1">
        <v>3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 ht="12.75" x14ac:dyDescent="0.2">
      <c r="A8" s="1">
        <v>65109</v>
      </c>
      <c r="B8" s="1" t="s">
        <v>79</v>
      </c>
      <c r="C8" s="1">
        <v>30</v>
      </c>
      <c r="D8" s="1">
        <v>162</v>
      </c>
      <c r="E8" s="1" t="s">
        <v>65</v>
      </c>
      <c r="F8" s="1">
        <v>807</v>
      </c>
      <c r="G8" s="1" t="s">
        <v>67</v>
      </c>
      <c r="H8" s="3">
        <v>65.2744</v>
      </c>
      <c r="I8" s="3">
        <v>1958.232</v>
      </c>
      <c r="J8" s="2">
        <f t="shared" si="2"/>
        <v>97911.6</v>
      </c>
      <c r="K8" s="16">
        <f t="shared" si="3"/>
        <v>50</v>
      </c>
      <c r="L8" s="5"/>
      <c r="M8" s="5"/>
      <c r="N8" s="1">
        <v>15.45</v>
      </c>
      <c r="O8" s="1">
        <v>3.07</v>
      </c>
      <c r="P8" s="7">
        <v>20</v>
      </c>
      <c r="Q8" s="1">
        <v>21.02</v>
      </c>
      <c r="R8" s="1">
        <v>28.1</v>
      </c>
      <c r="S8" s="7">
        <v>10</v>
      </c>
      <c r="T8" s="1">
        <v>16.149999999999999</v>
      </c>
      <c r="U8" s="1">
        <v>-1.03</v>
      </c>
      <c r="V8" s="7">
        <v>20</v>
      </c>
      <c r="W8" s="1">
        <v>0</v>
      </c>
      <c r="X8" s="19">
        <v>103035.64</v>
      </c>
      <c r="Y8" s="3">
        <v>59008.06</v>
      </c>
      <c r="Z8" s="1">
        <v>133</v>
      </c>
      <c r="AA8" s="1">
        <v>184</v>
      </c>
      <c r="AB8" s="1">
        <v>180</v>
      </c>
      <c r="AC8" s="1">
        <v>117</v>
      </c>
      <c r="AD8" s="1">
        <v>92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179</v>
      </c>
      <c r="AU8" s="1">
        <v>206</v>
      </c>
      <c r="AV8" s="1">
        <v>232</v>
      </c>
      <c r="AW8" s="1">
        <v>233</v>
      </c>
      <c r="AX8" s="1">
        <v>843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185</v>
      </c>
      <c r="BE8" s="1">
        <v>233</v>
      </c>
      <c r="BF8" s="1">
        <v>98</v>
      </c>
      <c r="BG8" s="1">
        <v>170</v>
      </c>
      <c r="BH8" s="1">
        <v>-31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 ht="12.75" x14ac:dyDescent="0.2">
      <c r="A9" s="1">
        <v>88135</v>
      </c>
      <c r="B9" s="1" t="s">
        <v>82</v>
      </c>
      <c r="C9" s="1">
        <v>24</v>
      </c>
      <c r="D9" s="1">
        <v>162</v>
      </c>
      <c r="E9" s="1" t="s">
        <v>65</v>
      </c>
      <c r="F9" s="1">
        <v>974</v>
      </c>
      <c r="G9" s="1" t="s">
        <v>70</v>
      </c>
      <c r="H9" s="3">
        <v>76.927599999999998</v>
      </c>
      <c r="I9" s="3">
        <v>1846.2624000000001</v>
      </c>
      <c r="J9" s="2">
        <f t="shared" si="2"/>
        <v>92313.12000000001</v>
      </c>
      <c r="K9" s="24">
        <f t="shared" si="3"/>
        <v>50</v>
      </c>
      <c r="L9" s="5"/>
      <c r="M9" s="5"/>
      <c r="N9" s="1">
        <v>24.52</v>
      </c>
      <c r="O9" s="1">
        <v>4.83</v>
      </c>
      <c r="P9" s="7">
        <v>30</v>
      </c>
      <c r="Q9" s="1">
        <v>22.96</v>
      </c>
      <c r="R9" s="1">
        <v>31.96</v>
      </c>
      <c r="S9" s="7">
        <v>10</v>
      </c>
      <c r="T9" s="1">
        <v>6.31</v>
      </c>
      <c r="U9" s="1">
        <v>4.92</v>
      </c>
      <c r="V9" s="7">
        <v>10</v>
      </c>
      <c r="W9" s="1">
        <v>0</v>
      </c>
      <c r="X9" s="19">
        <v>99313.53</v>
      </c>
      <c r="Y9" s="3">
        <v>77004.53</v>
      </c>
      <c r="Z9" s="1">
        <v>228</v>
      </c>
      <c r="AA9" s="1">
        <v>152</v>
      </c>
      <c r="AB9" s="1">
        <v>189</v>
      </c>
      <c r="AC9" s="1">
        <v>191</v>
      </c>
      <c r="AD9" s="1">
        <v>116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139</v>
      </c>
      <c r="AU9" s="1">
        <v>105</v>
      </c>
      <c r="AV9" s="1">
        <v>275</v>
      </c>
      <c r="AW9" s="1">
        <v>169</v>
      </c>
      <c r="AX9" s="1">
        <v>767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24</v>
      </c>
      <c r="BE9" s="1">
        <v>27</v>
      </c>
      <c r="BF9" s="1">
        <v>51</v>
      </c>
      <c r="BG9" s="1">
        <v>126</v>
      </c>
      <c r="BH9" s="1">
        <v>118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 ht="12.75" x14ac:dyDescent="0.2">
      <c r="A10" s="1">
        <v>6002</v>
      </c>
      <c r="B10" s="1" t="s">
        <v>81</v>
      </c>
      <c r="C10" s="1">
        <v>32</v>
      </c>
      <c r="D10" s="1">
        <v>162</v>
      </c>
      <c r="E10" s="1" t="s">
        <v>65</v>
      </c>
      <c r="F10" s="1">
        <v>558</v>
      </c>
      <c r="G10" s="1" t="s">
        <v>74</v>
      </c>
      <c r="H10" s="3">
        <v>84.167500000000004</v>
      </c>
      <c r="I10" s="3">
        <v>2693.36</v>
      </c>
      <c r="J10" s="2">
        <f t="shared" si="2"/>
        <v>26933.600000000002</v>
      </c>
      <c r="K10" s="16">
        <f t="shared" si="3"/>
        <v>10</v>
      </c>
      <c r="L10" s="5"/>
      <c r="M10" s="5"/>
      <c r="N10" s="1">
        <v>8</v>
      </c>
      <c r="O10" s="1">
        <v>8.44</v>
      </c>
      <c r="P10" s="7">
        <v>5</v>
      </c>
      <c r="Q10" s="1">
        <v>11.92</v>
      </c>
      <c r="R10" s="1">
        <v>30.22</v>
      </c>
      <c r="S10" s="8">
        <f>MAX(0,(TRUNC((Q10*0.8)-R10)))</f>
        <v>0</v>
      </c>
      <c r="T10" s="1">
        <v>6.06</v>
      </c>
      <c r="U10" s="1">
        <v>5.22</v>
      </c>
      <c r="V10" s="7">
        <v>5</v>
      </c>
      <c r="W10" s="1">
        <v>0</v>
      </c>
      <c r="X10" s="19">
        <v>69985.279999999999</v>
      </c>
      <c r="Y10" s="3">
        <v>118171.17</v>
      </c>
      <c r="Z10" s="1">
        <v>141</v>
      </c>
      <c r="AA10" s="1">
        <v>140</v>
      </c>
      <c r="AB10" s="1">
        <v>13</v>
      </c>
      <c r="AC10" s="1">
        <v>64</v>
      </c>
      <c r="AD10" s="1">
        <v>270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84</v>
      </c>
      <c r="AU10" s="1">
        <v>110</v>
      </c>
      <c r="AV10" s="1">
        <v>200</v>
      </c>
      <c r="AW10" s="1">
        <v>85</v>
      </c>
      <c r="AX10" s="1">
        <v>967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114</v>
      </c>
      <c r="BE10" s="1">
        <v>98</v>
      </c>
      <c r="BF10" s="1">
        <v>15</v>
      </c>
      <c r="BG10" s="1">
        <v>32</v>
      </c>
      <c r="BH10" s="1">
        <v>167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 ht="12.75" x14ac:dyDescent="0.2">
      <c r="A11" s="1">
        <v>88158</v>
      </c>
      <c r="B11" s="1" t="s">
        <v>85</v>
      </c>
      <c r="C11" s="1">
        <v>24</v>
      </c>
      <c r="D11" s="1">
        <v>162</v>
      </c>
      <c r="E11" s="1" t="s">
        <v>65</v>
      </c>
      <c r="F11" s="1">
        <v>974</v>
      </c>
      <c r="G11" s="1" t="s">
        <v>70</v>
      </c>
      <c r="H11" s="3">
        <v>76.927599999999998</v>
      </c>
      <c r="I11" s="3">
        <v>1846.2624000000001</v>
      </c>
      <c r="J11" s="2">
        <f t="shared" si="2"/>
        <v>92313.12000000001</v>
      </c>
      <c r="K11" s="16">
        <f t="shared" si="3"/>
        <v>50</v>
      </c>
      <c r="L11" s="5"/>
      <c r="M11" s="5"/>
      <c r="N11" s="1">
        <v>14.98</v>
      </c>
      <c r="O11" s="1">
        <v>12.96</v>
      </c>
      <c r="P11" s="7">
        <v>20</v>
      </c>
      <c r="Q11" s="1">
        <v>15.96</v>
      </c>
      <c r="R11" s="1">
        <v>17.04</v>
      </c>
      <c r="S11" s="7">
        <v>20</v>
      </c>
      <c r="T11" s="1">
        <v>6.04</v>
      </c>
      <c r="U11" s="1">
        <v>5.38</v>
      </c>
      <c r="V11" s="7">
        <v>10</v>
      </c>
      <c r="W11" s="1">
        <v>0</v>
      </c>
      <c r="X11" s="19">
        <v>68273.240000000005</v>
      </c>
      <c r="Y11" s="3">
        <v>65311.53</v>
      </c>
      <c r="Z11" s="1">
        <v>149</v>
      </c>
      <c r="AA11" s="1">
        <v>118</v>
      </c>
      <c r="AB11" s="1">
        <v>95</v>
      </c>
      <c r="AC11" s="1">
        <v>113</v>
      </c>
      <c r="AD11" s="1">
        <v>311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110</v>
      </c>
      <c r="AU11" s="1">
        <v>95</v>
      </c>
      <c r="AV11" s="1">
        <v>161</v>
      </c>
      <c r="AW11" s="1">
        <v>129</v>
      </c>
      <c r="AX11" s="1">
        <v>409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46</v>
      </c>
      <c r="BE11" s="1">
        <v>28</v>
      </c>
      <c r="BF11" s="1">
        <v>65</v>
      </c>
      <c r="BG11" s="1">
        <v>40</v>
      </c>
      <c r="BH11" s="1">
        <v>129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1:65" ht="12.75" x14ac:dyDescent="0.2">
      <c r="A12" s="1">
        <v>65112</v>
      </c>
      <c r="B12" s="1" t="s">
        <v>87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3">
        <v>63.79</v>
      </c>
      <c r="I12" s="3">
        <v>1530.96</v>
      </c>
      <c r="J12" s="2">
        <f t="shared" si="2"/>
        <v>15309.6</v>
      </c>
      <c r="K12" s="24">
        <f t="shared" si="3"/>
        <v>10</v>
      </c>
      <c r="L12" s="5"/>
      <c r="M12" s="5"/>
      <c r="N12" s="1">
        <v>10.96</v>
      </c>
      <c r="O12" s="1">
        <v>10.17</v>
      </c>
      <c r="P12" s="7">
        <v>5</v>
      </c>
      <c r="Q12" s="1">
        <v>18.399999999999999</v>
      </c>
      <c r="R12" s="1">
        <v>27.83</v>
      </c>
      <c r="S12" s="8">
        <f>MAX(0,(TRUNC((Q12*0.8)-R12)))</f>
        <v>0</v>
      </c>
      <c r="T12" s="1">
        <v>5.04</v>
      </c>
      <c r="U12" s="1">
        <v>1.29</v>
      </c>
      <c r="V12" s="7">
        <v>5</v>
      </c>
      <c r="W12" s="1">
        <v>0</v>
      </c>
      <c r="X12" s="19">
        <v>52658.64</v>
      </c>
      <c r="Y12" s="3">
        <v>60153.97</v>
      </c>
      <c r="Z12" s="1">
        <v>72</v>
      </c>
      <c r="AA12" s="1">
        <v>115</v>
      </c>
      <c r="AB12" s="1">
        <v>82</v>
      </c>
      <c r="AC12" s="1">
        <v>103</v>
      </c>
      <c r="AD12" s="1">
        <v>244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103</v>
      </c>
      <c r="AU12" s="1">
        <v>122</v>
      </c>
      <c r="AV12" s="1">
        <v>188</v>
      </c>
      <c r="AW12" s="1">
        <v>179</v>
      </c>
      <c r="AX12" s="1">
        <v>668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60</v>
      </c>
      <c r="BE12" s="1">
        <v>96</v>
      </c>
      <c r="BF12" s="1">
        <v>0</v>
      </c>
      <c r="BG12" s="1">
        <v>26</v>
      </c>
      <c r="BH12" s="1">
        <v>31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 ht="12.75" x14ac:dyDescent="0.2">
      <c r="A13" s="1">
        <v>88033</v>
      </c>
      <c r="B13" s="1" t="s">
        <v>89</v>
      </c>
      <c r="C13" s="1">
        <v>40</v>
      </c>
      <c r="D13" s="1">
        <v>162</v>
      </c>
      <c r="E13" s="1" t="s">
        <v>65</v>
      </c>
      <c r="F13" s="1">
        <v>974</v>
      </c>
      <c r="G13" s="1" t="s">
        <v>70</v>
      </c>
      <c r="H13" s="3">
        <v>123.2556</v>
      </c>
      <c r="I13" s="3">
        <v>4930.2240000000002</v>
      </c>
      <c r="J13" s="2">
        <f t="shared" si="2"/>
        <v>73953.36</v>
      </c>
      <c r="K13" s="16">
        <f t="shared" si="3"/>
        <v>15</v>
      </c>
      <c r="L13" s="5"/>
      <c r="M13" s="5"/>
      <c r="N13" s="1">
        <v>3.91</v>
      </c>
      <c r="O13" s="1">
        <v>0.1</v>
      </c>
      <c r="P13" s="7">
        <v>5</v>
      </c>
      <c r="Q13" s="1">
        <v>3.32</v>
      </c>
      <c r="R13" s="1">
        <v>1.72</v>
      </c>
      <c r="S13" s="7">
        <v>5</v>
      </c>
      <c r="T13" s="1">
        <v>2.89</v>
      </c>
      <c r="U13" s="1">
        <v>-0.12</v>
      </c>
      <c r="V13" s="7">
        <v>5</v>
      </c>
      <c r="W13" s="1">
        <v>0</v>
      </c>
      <c r="X13" s="19">
        <v>49918.52</v>
      </c>
      <c r="Y13" s="3">
        <v>8381.3799999999992</v>
      </c>
      <c r="Z13" s="1">
        <v>47</v>
      </c>
      <c r="AA13" s="1">
        <v>78</v>
      </c>
      <c r="AB13" s="1">
        <v>0</v>
      </c>
      <c r="AC13" s="1">
        <v>141</v>
      </c>
      <c r="AD13" s="1">
        <v>4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14</v>
      </c>
      <c r="AU13" s="1">
        <v>42</v>
      </c>
      <c r="AV13" s="1">
        <v>83</v>
      </c>
      <c r="AW13" s="1">
        <v>30</v>
      </c>
      <c r="AX13" s="1">
        <v>69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63</v>
      </c>
      <c r="BE13" s="1">
        <v>46</v>
      </c>
      <c r="BF13" s="1">
        <v>0</v>
      </c>
      <c r="BG13" s="1">
        <v>59</v>
      </c>
      <c r="BH13" s="1">
        <v>-5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 ht="12.75" x14ac:dyDescent="0.2">
      <c r="A14" s="1">
        <v>65117</v>
      </c>
      <c r="B14" s="1" t="s">
        <v>90</v>
      </c>
      <c r="C14" s="1">
        <v>24</v>
      </c>
      <c r="D14" s="1">
        <v>162</v>
      </c>
      <c r="E14" s="1" t="s">
        <v>65</v>
      </c>
      <c r="F14" s="1">
        <v>807</v>
      </c>
      <c r="G14" s="1" t="s">
        <v>67</v>
      </c>
      <c r="H14" s="3">
        <v>63.79</v>
      </c>
      <c r="I14" s="3">
        <v>1530.96</v>
      </c>
      <c r="J14" s="2">
        <f t="shared" si="2"/>
        <v>0</v>
      </c>
      <c r="K14" s="5">
        <f t="shared" si="3"/>
        <v>0</v>
      </c>
      <c r="L14" s="5"/>
      <c r="M14" s="5"/>
      <c r="N14" s="1">
        <v>9.48</v>
      </c>
      <c r="O14" s="1">
        <v>17.88</v>
      </c>
      <c r="P14" s="8">
        <f t="shared" ref="P14:P16" si="4">MAX(0,(TRUNC((N14*0.8)-O14)))</f>
        <v>0</v>
      </c>
      <c r="Q14" s="1">
        <v>14.17</v>
      </c>
      <c r="R14" s="1">
        <v>10.210000000000001</v>
      </c>
      <c r="S14" s="7">
        <v>0</v>
      </c>
      <c r="T14" s="1">
        <v>7.38</v>
      </c>
      <c r="U14" s="1">
        <v>-0.54</v>
      </c>
      <c r="V14" s="7">
        <v>0</v>
      </c>
      <c r="W14" s="1">
        <v>0</v>
      </c>
      <c r="X14" s="19">
        <v>47491.66</v>
      </c>
      <c r="Y14" s="3">
        <v>42165.19</v>
      </c>
      <c r="Z14" s="1">
        <v>49</v>
      </c>
      <c r="AA14" s="1">
        <v>119</v>
      </c>
      <c r="AB14" s="1">
        <v>103</v>
      </c>
      <c r="AC14" s="1">
        <v>32</v>
      </c>
      <c r="AD14" s="1">
        <v>429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104</v>
      </c>
      <c r="AU14" s="1">
        <v>85</v>
      </c>
      <c r="AV14" s="1">
        <v>138</v>
      </c>
      <c r="AW14" s="1">
        <v>111</v>
      </c>
      <c r="AX14" s="1">
        <v>245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12</v>
      </c>
      <c r="BE14" s="1">
        <v>63</v>
      </c>
      <c r="BF14" s="1">
        <v>104</v>
      </c>
      <c r="BG14" s="1">
        <v>59</v>
      </c>
      <c r="BH14" s="1">
        <v>-13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1:65" ht="12.75" x14ac:dyDescent="0.2">
      <c r="A15" s="1">
        <v>88060</v>
      </c>
      <c r="B15" s="1" t="s">
        <v>86</v>
      </c>
      <c r="C15" s="1">
        <v>24</v>
      </c>
      <c r="D15" s="1">
        <v>162</v>
      </c>
      <c r="E15" s="1" t="s">
        <v>65</v>
      </c>
      <c r="F15" s="1">
        <v>807</v>
      </c>
      <c r="G15" s="1" t="s">
        <v>67</v>
      </c>
      <c r="H15" s="3">
        <v>61.51</v>
      </c>
      <c r="I15" s="3">
        <v>1476.24</v>
      </c>
      <c r="J15" s="2">
        <f t="shared" si="2"/>
        <v>29524.799999999999</v>
      </c>
      <c r="K15" s="22">
        <v>20</v>
      </c>
      <c r="L15" s="6"/>
      <c r="M15" s="6"/>
      <c r="N15" s="1">
        <v>10.9</v>
      </c>
      <c r="O15" s="1">
        <v>30.54</v>
      </c>
      <c r="P15" s="8">
        <f t="shared" si="4"/>
        <v>0</v>
      </c>
      <c r="Q15" s="1">
        <v>10.31</v>
      </c>
      <c r="R15" s="1">
        <v>25.21</v>
      </c>
      <c r="S15" s="8">
        <f>MAX(0,(TRUNC((Q15*0.8)-R15)))</f>
        <v>0</v>
      </c>
      <c r="T15" s="1">
        <v>7.52</v>
      </c>
      <c r="U15" s="1">
        <v>3.71</v>
      </c>
      <c r="V15" s="7">
        <v>0</v>
      </c>
      <c r="W15" s="1">
        <v>0</v>
      </c>
      <c r="X15" s="19">
        <v>42411.14</v>
      </c>
      <c r="Y15" s="3">
        <v>87774.77</v>
      </c>
      <c r="Z15" s="1">
        <v>91</v>
      </c>
      <c r="AA15" s="1">
        <v>103</v>
      </c>
      <c r="AB15" s="1">
        <v>98</v>
      </c>
      <c r="AC15" s="1">
        <v>42</v>
      </c>
      <c r="AD15" s="1">
        <v>733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130</v>
      </c>
      <c r="AU15" s="1">
        <v>149</v>
      </c>
      <c r="AV15" s="1">
        <v>43</v>
      </c>
      <c r="AW15" s="1">
        <v>0</v>
      </c>
      <c r="AX15" s="1">
        <v>605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97</v>
      </c>
      <c r="BE15" s="1">
        <v>70</v>
      </c>
      <c r="BF15" s="1">
        <v>23</v>
      </c>
      <c r="BG15" s="1">
        <v>51</v>
      </c>
      <c r="BH15" s="1">
        <v>89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65" ht="12.75" x14ac:dyDescent="0.2">
      <c r="A16" s="1">
        <v>65123</v>
      </c>
      <c r="B16" s="1" t="s">
        <v>91</v>
      </c>
      <c r="C16" s="1">
        <v>24</v>
      </c>
      <c r="D16" s="1">
        <v>162</v>
      </c>
      <c r="E16" s="1" t="s">
        <v>65</v>
      </c>
      <c r="F16" s="1">
        <v>807</v>
      </c>
      <c r="G16" s="1" t="s">
        <v>67</v>
      </c>
      <c r="H16" s="3">
        <v>69.987499999999997</v>
      </c>
      <c r="I16" s="3">
        <v>1679.7</v>
      </c>
      <c r="J16" s="2">
        <f t="shared" si="2"/>
        <v>8398.5</v>
      </c>
      <c r="K16" s="22">
        <v>5</v>
      </c>
      <c r="L16" s="6"/>
      <c r="M16" s="6"/>
      <c r="N16" s="1">
        <v>5.58</v>
      </c>
      <c r="O16" s="1">
        <v>15.71</v>
      </c>
      <c r="P16" s="8">
        <f t="shared" si="4"/>
        <v>0</v>
      </c>
      <c r="Q16" s="1">
        <v>13.04</v>
      </c>
      <c r="R16" s="1">
        <v>18.829999999999998</v>
      </c>
      <c r="S16" s="7">
        <v>10</v>
      </c>
      <c r="T16" s="1">
        <v>4.92</v>
      </c>
      <c r="U16" s="1">
        <v>7.62</v>
      </c>
      <c r="V16" s="8">
        <f>MAX(0,(TRUNC((T16*0.8)-U16)))</f>
        <v>0</v>
      </c>
      <c r="W16" s="1">
        <v>0</v>
      </c>
      <c r="X16" s="19">
        <v>39542.94</v>
      </c>
      <c r="Y16" s="3">
        <v>70827.350000000006</v>
      </c>
      <c r="Z16" s="1">
        <v>36</v>
      </c>
      <c r="AA16" s="1">
        <v>53</v>
      </c>
      <c r="AB16" s="1">
        <v>65</v>
      </c>
      <c r="AC16" s="1">
        <v>13</v>
      </c>
      <c r="AD16" s="1">
        <v>377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50</v>
      </c>
      <c r="AU16" s="1">
        <v>54</v>
      </c>
      <c r="AV16" s="1">
        <v>135</v>
      </c>
      <c r="AW16" s="1">
        <v>202</v>
      </c>
      <c r="AX16" s="1">
        <v>452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79</v>
      </c>
      <c r="BE16" s="1">
        <v>17</v>
      </c>
      <c r="BF16" s="1">
        <v>9</v>
      </c>
      <c r="BG16" s="1">
        <v>43</v>
      </c>
      <c r="BH16" s="1">
        <v>183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 ht="12.75" x14ac:dyDescent="0.2">
      <c r="A17" s="1">
        <v>65120</v>
      </c>
      <c r="B17" s="1" t="s">
        <v>96</v>
      </c>
      <c r="C17" s="1">
        <v>24</v>
      </c>
      <c r="D17" s="1">
        <v>162</v>
      </c>
      <c r="E17" s="1" t="s">
        <v>65</v>
      </c>
      <c r="F17" s="1">
        <v>807</v>
      </c>
      <c r="G17" s="1" t="s">
        <v>67</v>
      </c>
      <c r="H17" s="3">
        <v>63.79</v>
      </c>
      <c r="I17" s="3">
        <v>1530.96</v>
      </c>
      <c r="J17" s="2">
        <f t="shared" si="2"/>
        <v>30619.200000000001</v>
      </c>
      <c r="K17" s="6">
        <v>20</v>
      </c>
      <c r="L17" s="22">
        <v>10</v>
      </c>
      <c r="M17" s="23">
        <v>10</v>
      </c>
      <c r="N17" s="1">
        <v>6.17</v>
      </c>
      <c r="O17" s="1">
        <v>6.88</v>
      </c>
      <c r="P17" s="7">
        <v>5</v>
      </c>
      <c r="Q17" s="1">
        <v>12.52</v>
      </c>
      <c r="R17" s="1">
        <v>12.62</v>
      </c>
      <c r="S17" s="7">
        <v>5</v>
      </c>
      <c r="T17" s="1">
        <v>6.46</v>
      </c>
      <c r="U17" s="1">
        <v>2.58</v>
      </c>
      <c r="V17" s="7">
        <v>5</v>
      </c>
      <c r="W17" s="1">
        <v>0</v>
      </c>
      <c r="X17" s="19">
        <v>38497.26</v>
      </c>
      <c r="Y17" s="3">
        <v>33808.699999999997</v>
      </c>
      <c r="Z17" s="1">
        <v>51</v>
      </c>
      <c r="AA17" s="1">
        <v>54</v>
      </c>
      <c r="AB17" s="1">
        <v>61</v>
      </c>
      <c r="AC17" s="1">
        <v>18</v>
      </c>
      <c r="AD17" s="1">
        <v>165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98</v>
      </c>
      <c r="AU17" s="1">
        <v>70</v>
      </c>
      <c r="AV17" s="1">
        <v>89</v>
      </c>
      <c r="AW17" s="1">
        <v>157</v>
      </c>
      <c r="AX17" s="1">
        <v>303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61</v>
      </c>
      <c r="BE17" s="1">
        <v>71</v>
      </c>
      <c r="BF17" s="1">
        <v>37</v>
      </c>
      <c r="BG17" s="1">
        <v>43</v>
      </c>
      <c r="BH17" s="1">
        <v>62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 ht="12.75" x14ac:dyDescent="0.2">
      <c r="A18" s="1">
        <v>65113</v>
      </c>
      <c r="B18" s="1" t="s">
        <v>99</v>
      </c>
      <c r="C18" s="1">
        <v>24</v>
      </c>
      <c r="D18" s="1">
        <v>162</v>
      </c>
      <c r="E18" s="1" t="s">
        <v>65</v>
      </c>
      <c r="F18" s="1">
        <v>807</v>
      </c>
      <c r="G18" s="1" t="s">
        <v>67</v>
      </c>
      <c r="H18" s="3">
        <v>63.79</v>
      </c>
      <c r="I18" s="3">
        <v>1530.96</v>
      </c>
      <c r="J18" s="2">
        <f t="shared" si="2"/>
        <v>22964.400000000001</v>
      </c>
      <c r="K18" s="5">
        <f t="shared" ref="K18:K117" si="5">SUM(P18+S18+V18)</f>
        <v>15</v>
      </c>
      <c r="L18" s="22">
        <v>5</v>
      </c>
      <c r="M18" s="23">
        <v>10</v>
      </c>
      <c r="N18" s="1">
        <v>3.44</v>
      </c>
      <c r="O18" s="1">
        <v>12.71</v>
      </c>
      <c r="P18" s="7">
        <v>5</v>
      </c>
      <c r="Q18" s="1">
        <v>11.88</v>
      </c>
      <c r="R18" s="1">
        <v>8.5399999999999991</v>
      </c>
      <c r="S18" s="7">
        <v>5</v>
      </c>
      <c r="T18" s="1">
        <v>6.4</v>
      </c>
      <c r="U18" s="1">
        <v>0.57999999999999996</v>
      </c>
      <c r="V18" s="7">
        <v>5</v>
      </c>
      <c r="W18" s="1">
        <v>0</v>
      </c>
      <c r="X18" s="19">
        <v>33234.589999999997</v>
      </c>
      <c r="Y18" s="3">
        <v>33425.96</v>
      </c>
      <c r="Z18" s="1">
        <v>16</v>
      </c>
      <c r="AA18" s="1">
        <v>28</v>
      </c>
      <c r="AB18" s="1">
        <v>53</v>
      </c>
      <c r="AC18" s="1">
        <v>-1</v>
      </c>
      <c r="AD18" s="1">
        <v>305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82</v>
      </c>
      <c r="AU18" s="1">
        <v>71</v>
      </c>
      <c r="AV18" s="1">
        <v>116</v>
      </c>
      <c r="AW18" s="1">
        <v>103</v>
      </c>
      <c r="AX18" s="1">
        <v>205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51</v>
      </c>
      <c r="BE18" s="1">
        <v>56</v>
      </c>
      <c r="BF18" s="1">
        <v>50</v>
      </c>
      <c r="BG18" s="1">
        <v>49</v>
      </c>
      <c r="BH18" s="1">
        <v>14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 ht="12.75" x14ac:dyDescent="0.2">
      <c r="A19" s="1">
        <v>6003</v>
      </c>
      <c r="B19" s="1" t="s">
        <v>101</v>
      </c>
      <c r="C19" s="1">
        <v>32</v>
      </c>
      <c r="D19" s="1">
        <v>162</v>
      </c>
      <c r="E19" s="1" t="s">
        <v>65</v>
      </c>
      <c r="F19" s="1">
        <v>558</v>
      </c>
      <c r="G19" s="1" t="s">
        <v>74</v>
      </c>
      <c r="H19" s="3">
        <v>80.55</v>
      </c>
      <c r="I19" s="3">
        <v>2577.6</v>
      </c>
      <c r="J19" s="2">
        <f t="shared" si="2"/>
        <v>38664</v>
      </c>
      <c r="K19" s="5">
        <f t="shared" si="5"/>
        <v>15</v>
      </c>
      <c r="L19" s="22">
        <v>7</v>
      </c>
      <c r="M19" s="23">
        <v>8</v>
      </c>
      <c r="N19" s="1">
        <v>3</v>
      </c>
      <c r="O19" s="1">
        <v>0.62</v>
      </c>
      <c r="P19" s="7">
        <v>5</v>
      </c>
      <c r="Q19" s="1">
        <v>7.11</v>
      </c>
      <c r="R19" s="1">
        <v>7.03</v>
      </c>
      <c r="S19" s="7">
        <v>5</v>
      </c>
      <c r="T19" s="1">
        <v>2.44</v>
      </c>
      <c r="U19" s="1">
        <v>-0.38</v>
      </c>
      <c r="V19" s="7">
        <v>5</v>
      </c>
      <c r="W19" s="1">
        <v>0</v>
      </c>
      <c r="X19" s="19">
        <v>32340.82</v>
      </c>
      <c r="Y19" s="3">
        <v>18768.150000000001</v>
      </c>
      <c r="Z19" s="1">
        <v>25</v>
      </c>
      <c r="AA19" s="1">
        <v>43</v>
      </c>
      <c r="AB19" s="1">
        <v>45</v>
      </c>
      <c r="AC19" s="1">
        <v>9</v>
      </c>
      <c r="AD19" s="1">
        <v>20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69</v>
      </c>
      <c r="AU19" s="1">
        <v>114</v>
      </c>
      <c r="AV19" s="1">
        <v>72</v>
      </c>
      <c r="AW19" s="1">
        <v>59</v>
      </c>
      <c r="AX19" s="1">
        <v>225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12</v>
      </c>
      <c r="BE19" s="1">
        <v>37</v>
      </c>
      <c r="BF19" s="1">
        <v>22</v>
      </c>
      <c r="BG19" s="1">
        <v>51</v>
      </c>
      <c r="BH19" s="1">
        <v>-12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 ht="12.75" x14ac:dyDescent="0.2">
      <c r="A20" s="1">
        <v>6004</v>
      </c>
      <c r="B20" s="1" t="s">
        <v>94</v>
      </c>
      <c r="C20" s="1">
        <v>32</v>
      </c>
      <c r="D20" s="1">
        <v>162</v>
      </c>
      <c r="E20" s="1" t="s">
        <v>65</v>
      </c>
      <c r="F20" s="1">
        <v>558</v>
      </c>
      <c r="G20" s="1" t="s">
        <v>74</v>
      </c>
      <c r="H20" s="3">
        <v>80.55</v>
      </c>
      <c r="I20" s="3">
        <v>2577.6</v>
      </c>
      <c r="J20" s="2">
        <f t="shared" si="2"/>
        <v>25776</v>
      </c>
      <c r="K20" s="24">
        <f t="shared" si="5"/>
        <v>10</v>
      </c>
      <c r="L20" s="5"/>
      <c r="M20" s="5"/>
      <c r="N20" s="1">
        <v>5.08</v>
      </c>
      <c r="O20" s="1">
        <v>2.44</v>
      </c>
      <c r="P20" s="7">
        <v>5</v>
      </c>
      <c r="Q20" s="1">
        <v>2.5499999999999998</v>
      </c>
      <c r="R20" s="1">
        <v>10.91</v>
      </c>
      <c r="S20" s="8">
        <f>MAX(0,(TRUNC((Q20*0.8)-R20)))</f>
        <v>0</v>
      </c>
      <c r="T20" s="1">
        <v>4.09</v>
      </c>
      <c r="U20" s="1">
        <v>1.0900000000000001</v>
      </c>
      <c r="V20" s="7">
        <v>5</v>
      </c>
      <c r="W20" s="1">
        <v>0</v>
      </c>
      <c r="X20" s="19">
        <v>30206.25</v>
      </c>
      <c r="Y20" s="3">
        <v>37214.1</v>
      </c>
      <c r="Z20" s="1">
        <v>78</v>
      </c>
      <c r="AA20" s="1">
        <v>57</v>
      </c>
      <c r="AB20" s="1">
        <v>50</v>
      </c>
      <c r="AC20" s="1">
        <v>12</v>
      </c>
      <c r="AD20" s="1">
        <v>78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37</v>
      </c>
      <c r="AU20" s="1">
        <v>89</v>
      </c>
      <c r="AV20" s="1">
        <v>0</v>
      </c>
      <c r="AW20" s="1">
        <v>0</v>
      </c>
      <c r="AX20" s="1">
        <v>349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34</v>
      </c>
      <c r="BE20" s="1">
        <v>71</v>
      </c>
      <c r="BF20" s="1">
        <v>33</v>
      </c>
      <c r="BG20" s="1">
        <v>57</v>
      </c>
      <c r="BH20" s="1">
        <v>35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 ht="12.75" x14ac:dyDescent="0.2">
      <c r="A21" s="1">
        <v>65100</v>
      </c>
      <c r="B21" s="1" t="s">
        <v>104</v>
      </c>
      <c r="C21" s="1">
        <v>24</v>
      </c>
      <c r="D21" s="1">
        <v>162</v>
      </c>
      <c r="E21" s="1" t="s">
        <v>65</v>
      </c>
      <c r="F21" s="1">
        <v>807</v>
      </c>
      <c r="G21" s="1" t="s">
        <v>67</v>
      </c>
      <c r="H21" s="3">
        <v>80.936199999999999</v>
      </c>
      <c r="I21" s="3">
        <v>1942.4688000000001</v>
      </c>
      <c r="J21" s="2">
        <f t="shared" si="2"/>
        <v>29137.032000000003</v>
      </c>
      <c r="K21" s="24">
        <f t="shared" si="5"/>
        <v>15</v>
      </c>
      <c r="L21" s="5"/>
      <c r="M21" s="5"/>
      <c r="N21" s="1">
        <v>3.33</v>
      </c>
      <c r="O21" s="1">
        <v>0.5</v>
      </c>
      <c r="P21" s="7">
        <v>5</v>
      </c>
      <c r="Q21" s="1">
        <v>6.94</v>
      </c>
      <c r="R21" s="1">
        <v>3.08</v>
      </c>
      <c r="S21" s="7">
        <v>5</v>
      </c>
      <c r="T21" s="1">
        <v>3.31</v>
      </c>
      <c r="U21" s="1">
        <v>2.12</v>
      </c>
      <c r="V21" s="7">
        <v>5</v>
      </c>
      <c r="W21" s="1">
        <v>0</v>
      </c>
      <c r="X21" s="19">
        <v>26385.200000000001</v>
      </c>
      <c r="Y21" s="3">
        <v>11088.26</v>
      </c>
      <c r="Z21" s="1">
        <v>24</v>
      </c>
      <c r="AA21" s="1">
        <v>36</v>
      </c>
      <c r="AB21" s="1">
        <v>23</v>
      </c>
      <c r="AC21" s="1">
        <v>30</v>
      </c>
      <c r="AD21" s="1">
        <v>12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36</v>
      </c>
      <c r="AU21" s="1">
        <v>35</v>
      </c>
      <c r="AV21" s="1">
        <v>58</v>
      </c>
      <c r="AW21" s="1">
        <v>110</v>
      </c>
      <c r="AX21" s="1">
        <v>74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39</v>
      </c>
      <c r="BE21" s="1">
        <v>20</v>
      </c>
      <c r="BF21" s="1">
        <v>17</v>
      </c>
      <c r="BG21" s="1">
        <v>27</v>
      </c>
      <c r="BH21" s="1">
        <v>51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 ht="12.75" x14ac:dyDescent="0.2">
      <c r="A22" s="1">
        <v>65152</v>
      </c>
      <c r="B22" s="1" t="s">
        <v>105</v>
      </c>
      <c r="C22" s="1">
        <v>24</v>
      </c>
      <c r="D22" s="1">
        <v>162</v>
      </c>
      <c r="E22" s="1" t="s">
        <v>65</v>
      </c>
      <c r="F22" s="1">
        <v>807</v>
      </c>
      <c r="G22" s="1" t="s">
        <v>67</v>
      </c>
      <c r="H22" s="3">
        <v>63.0306</v>
      </c>
      <c r="I22" s="3">
        <v>1512.7344000000001</v>
      </c>
      <c r="J22" s="2">
        <f t="shared" si="2"/>
        <v>30254.688000000002</v>
      </c>
      <c r="K22" s="24">
        <f t="shared" si="5"/>
        <v>20</v>
      </c>
      <c r="L22" s="5"/>
      <c r="M22" s="5"/>
      <c r="N22" s="1">
        <v>6.38</v>
      </c>
      <c r="O22" s="1">
        <v>0.25</v>
      </c>
      <c r="P22" s="7">
        <v>10</v>
      </c>
      <c r="Q22" s="1">
        <v>5.46</v>
      </c>
      <c r="R22" s="1">
        <v>4.79</v>
      </c>
      <c r="S22" s="7">
        <v>5</v>
      </c>
      <c r="T22" s="1">
        <v>5.35</v>
      </c>
      <c r="U22" s="1">
        <v>0.46</v>
      </c>
      <c r="V22" s="7">
        <v>5</v>
      </c>
      <c r="W22" s="1">
        <v>0</v>
      </c>
      <c r="X22" s="19">
        <v>26000.12</v>
      </c>
      <c r="Y22" s="3">
        <v>8320.0400000000009</v>
      </c>
      <c r="Z22" s="1">
        <v>24</v>
      </c>
      <c r="AA22" s="1">
        <v>134</v>
      </c>
      <c r="AB22" s="1">
        <v>15</v>
      </c>
      <c r="AC22" s="1">
        <v>94</v>
      </c>
      <c r="AD22" s="1">
        <v>6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70</v>
      </c>
      <c r="AU22" s="1">
        <v>122</v>
      </c>
      <c r="AV22" s="1">
        <v>0</v>
      </c>
      <c r="AW22" s="1">
        <v>0</v>
      </c>
      <c r="AX22" s="1">
        <v>115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52</v>
      </c>
      <c r="BE22" s="1">
        <v>46</v>
      </c>
      <c r="BF22" s="1">
        <v>30</v>
      </c>
      <c r="BG22" s="1">
        <v>47</v>
      </c>
      <c r="BH22" s="1">
        <v>11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 ht="12.75" x14ac:dyDescent="0.2">
      <c r="A23" s="1">
        <v>88161</v>
      </c>
      <c r="B23" s="1" t="s">
        <v>109</v>
      </c>
      <c r="C23" s="1">
        <v>24</v>
      </c>
      <c r="D23" s="1">
        <v>162</v>
      </c>
      <c r="E23" s="1" t="s">
        <v>65</v>
      </c>
      <c r="F23" s="1">
        <v>807</v>
      </c>
      <c r="G23" s="1" t="s">
        <v>67</v>
      </c>
      <c r="H23" s="3">
        <v>61.51</v>
      </c>
      <c r="I23" s="3">
        <v>1476.24</v>
      </c>
      <c r="J23" s="2">
        <f t="shared" si="2"/>
        <v>22143.599999999999</v>
      </c>
      <c r="K23" s="5">
        <f t="shared" si="5"/>
        <v>15</v>
      </c>
      <c r="L23" s="22">
        <v>10</v>
      </c>
      <c r="M23" s="23">
        <v>5</v>
      </c>
      <c r="N23" s="1">
        <v>6.42</v>
      </c>
      <c r="O23" s="1">
        <v>1.25</v>
      </c>
      <c r="P23" s="7">
        <v>5</v>
      </c>
      <c r="Q23" s="1">
        <v>7.31</v>
      </c>
      <c r="R23" s="1">
        <v>5.08</v>
      </c>
      <c r="S23" s="7">
        <v>5</v>
      </c>
      <c r="T23" s="1">
        <v>3.04</v>
      </c>
      <c r="U23" s="1">
        <v>0.17</v>
      </c>
      <c r="V23" s="7">
        <v>5</v>
      </c>
      <c r="W23" s="1">
        <v>0</v>
      </c>
      <c r="X23" s="19">
        <v>24757.78</v>
      </c>
      <c r="Y23" s="3">
        <v>9595.56</v>
      </c>
      <c r="Z23" s="1">
        <v>56</v>
      </c>
      <c r="AA23" s="1">
        <v>71</v>
      </c>
      <c r="AB23" s="1">
        <v>33</v>
      </c>
      <c r="AC23" s="1">
        <v>59</v>
      </c>
      <c r="AD23" s="1">
        <v>30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88</v>
      </c>
      <c r="AU23" s="1">
        <v>68</v>
      </c>
      <c r="AV23" s="1">
        <v>53</v>
      </c>
      <c r="AW23" s="1">
        <v>1</v>
      </c>
      <c r="AX23" s="1">
        <v>122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31</v>
      </c>
      <c r="BE23" s="1">
        <v>63</v>
      </c>
      <c r="BF23" s="1">
        <v>0</v>
      </c>
      <c r="BG23" s="1">
        <v>21</v>
      </c>
      <c r="BH23" s="1">
        <v>4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 ht="12.75" x14ac:dyDescent="0.2">
      <c r="A24" s="1">
        <v>65126</v>
      </c>
      <c r="B24" s="1" t="s">
        <v>111</v>
      </c>
      <c r="C24" s="1">
        <v>24</v>
      </c>
      <c r="D24" s="1">
        <v>162</v>
      </c>
      <c r="E24" s="1" t="s">
        <v>65</v>
      </c>
      <c r="F24" s="1">
        <v>807</v>
      </c>
      <c r="G24" s="1" t="s">
        <v>67</v>
      </c>
      <c r="H24" s="3">
        <v>80.936199999999999</v>
      </c>
      <c r="I24" s="3">
        <v>1942.4688000000001</v>
      </c>
      <c r="J24" s="2">
        <f t="shared" si="2"/>
        <v>38849.376000000004</v>
      </c>
      <c r="K24" s="16">
        <f t="shared" si="5"/>
        <v>20</v>
      </c>
      <c r="L24" s="5"/>
      <c r="M24" s="5"/>
      <c r="N24" s="1">
        <v>2.62</v>
      </c>
      <c r="O24" s="1">
        <v>1.08</v>
      </c>
      <c r="P24" s="7">
        <v>5</v>
      </c>
      <c r="Q24" s="1">
        <v>7.62</v>
      </c>
      <c r="R24" s="1">
        <v>-0.21</v>
      </c>
      <c r="S24" s="7">
        <v>10</v>
      </c>
      <c r="T24" s="1">
        <v>2.02</v>
      </c>
      <c r="U24" s="1">
        <v>0</v>
      </c>
      <c r="V24" s="7">
        <v>5</v>
      </c>
      <c r="W24" s="1">
        <v>0</v>
      </c>
      <c r="X24" s="19">
        <v>23835.71</v>
      </c>
      <c r="Y24" s="3">
        <v>1699.66</v>
      </c>
      <c r="Z24" s="1">
        <v>20</v>
      </c>
      <c r="AA24" s="1">
        <v>24</v>
      </c>
      <c r="AB24" s="1">
        <v>24</v>
      </c>
      <c r="AC24" s="1">
        <v>14</v>
      </c>
      <c r="AD24" s="1">
        <v>26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25</v>
      </c>
      <c r="AU24" s="1">
        <v>25</v>
      </c>
      <c r="AV24" s="1">
        <v>114</v>
      </c>
      <c r="AW24" s="1">
        <v>63</v>
      </c>
      <c r="AX24" s="1">
        <v>-5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15</v>
      </c>
      <c r="BF24" s="1">
        <v>12</v>
      </c>
      <c r="BG24" s="1">
        <v>58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1:65" ht="12.75" x14ac:dyDescent="0.2">
      <c r="A25" s="1">
        <v>65140</v>
      </c>
      <c r="B25" s="1" t="s">
        <v>114</v>
      </c>
      <c r="C25" s="1">
        <v>24</v>
      </c>
      <c r="D25" s="1">
        <v>162</v>
      </c>
      <c r="E25" s="1" t="s">
        <v>65</v>
      </c>
      <c r="F25" s="1">
        <v>807</v>
      </c>
      <c r="G25" s="1" t="s">
        <v>67</v>
      </c>
      <c r="H25" s="3">
        <v>69.987499999999997</v>
      </c>
      <c r="I25" s="3">
        <v>1679.7</v>
      </c>
      <c r="J25" s="2">
        <f t="shared" si="2"/>
        <v>16797</v>
      </c>
      <c r="K25" s="24">
        <f t="shared" si="5"/>
        <v>10</v>
      </c>
      <c r="L25" s="5"/>
      <c r="M25" s="5"/>
      <c r="N25" s="1">
        <v>0.73</v>
      </c>
      <c r="O25" s="1">
        <v>0.33</v>
      </c>
      <c r="P25" s="7">
        <v>5</v>
      </c>
      <c r="Q25" s="1">
        <v>7.04</v>
      </c>
      <c r="R25" s="1">
        <v>6.38</v>
      </c>
      <c r="S25" s="8">
        <f t="shared" ref="S25:S27" si="6">MAX(0,(TRUNC((Q25*0.8)-R25)))</f>
        <v>0</v>
      </c>
      <c r="T25" s="1">
        <v>5.56</v>
      </c>
      <c r="U25" s="1">
        <v>-0.12</v>
      </c>
      <c r="V25" s="7">
        <v>5</v>
      </c>
      <c r="W25" s="1">
        <v>0</v>
      </c>
      <c r="X25" s="19">
        <v>22396</v>
      </c>
      <c r="Y25" s="3">
        <v>11058.02</v>
      </c>
      <c r="Z25" s="1">
        <v>12</v>
      </c>
      <c r="AA25" s="1">
        <v>0</v>
      </c>
      <c r="AB25" s="1">
        <v>13</v>
      </c>
      <c r="AC25" s="1">
        <v>-15</v>
      </c>
      <c r="AD25" s="1">
        <v>8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40</v>
      </c>
      <c r="AU25" s="1">
        <v>37</v>
      </c>
      <c r="AV25" s="1">
        <v>98</v>
      </c>
      <c r="AW25" s="1">
        <v>25</v>
      </c>
      <c r="AX25" s="1">
        <v>153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46</v>
      </c>
      <c r="BE25" s="1">
        <v>11</v>
      </c>
      <c r="BF25" s="1">
        <v>57</v>
      </c>
      <c r="BG25" s="1">
        <v>50</v>
      </c>
      <c r="BH25" s="1">
        <v>-3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1:65" ht="12.75" x14ac:dyDescent="0.2">
      <c r="A26" s="1">
        <v>6020</v>
      </c>
      <c r="B26" s="1" t="s">
        <v>116</v>
      </c>
      <c r="C26" s="1">
        <v>24</v>
      </c>
      <c r="D26" s="1">
        <v>162</v>
      </c>
      <c r="E26" s="1" t="s">
        <v>65</v>
      </c>
      <c r="F26" s="1">
        <v>974</v>
      </c>
      <c r="G26" s="1" t="s">
        <v>70</v>
      </c>
      <c r="H26" s="3">
        <v>107.6336</v>
      </c>
      <c r="I26" s="3">
        <v>2583.2064</v>
      </c>
      <c r="J26" s="2">
        <f t="shared" si="2"/>
        <v>15499.2384</v>
      </c>
      <c r="K26" s="16">
        <f t="shared" si="5"/>
        <v>6</v>
      </c>
      <c r="L26" s="5"/>
      <c r="M26" s="5"/>
      <c r="N26" s="1">
        <v>1.69</v>
      </c>
      <c r="O26" s="1">
        <v>0.92</v>
      </c>
      <c r="P26" s="7">
        <v>3</v>
      </c>
      <c r="Q26" s="1">
        <v>4.04</v>
      </c>
      <c r="R26" s="1">
        <v>2.42</v>
      </c>
      <c r="S26" s="8">
        <f t="shared" si="6"/>
        <v>0</v>
      </c>
      <c r="T26" s="1">
        <v>2.29</v>
      </c>
      <c r="U26" s="1">
        <v>0.92</v>
      </c>
      <c r="V26" s="7">
        <v>3</v>
      </c>
      <c r="W26" s="1">
        <v>0</v>
      </c>
      <c r="X26" s="19">
        <v>20719.47</v>
      </c>
      <c r="Y26" s="3">
        <v>10978.63</v>
      </c>
      <c r="Z26" s="1">
        <v>16</v>
      </c>
      <c r="AA26" s="1">
        <v>29</v>
      </c>
      <c r="AB26" s="1">
        <v>6</v>
      </c>
      <c r="AC26" s="1">
        <v>8</v>
      </c>
      <c r="AD26" s="1">
        <v>22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32</v>
      </c>
      <c r="AU26" s="1">
        <v>34</v>
      </c>
      <c r="AV26" s="1">
        <v>32</v>
      </c>
      <c r="AW26" s="1">
        <v>32</v>
      </c>
      <c r="AX26" s="1">
        <v>58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21</v>
      </c>
      <c r="BE26" s="1">
        <v>15</v>
      </c>
      <c r="BF26" s="1">
        <v>21</v>
      </c>
      <c r="BG26" s="1">
        <v>11</v>
      </c>
      <c r="BH26" s="1">
        <v>22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 ht="12.75" x14ac:dyDescent="0.2">
      <c r="A27" s="1">
        <v>96183</v>
      </c>
      <c r="B27" s="1" t="s">
        <v>119</v>
      </c>
      <c r="C27" s="1">
        <v>20</v>
      </c>
      <c r="D27" s="1">
        <v>162</v>
      </c>
      <c r="E27" s="1" t="s">
        <v>65</v>
      </c>
      <c r="F27" s="1">
        <v>807</v>
      </c>
      <c r="G27" s="1" t="s">
        <v>67</v>
      </c>
      <c r="H27" s="3">
        <v>73.948700000000002</v>
      </c>
      <c r="I27" s="3">
        <v>1478.9739999999999</v>
      </c>
      <c r="J27" s="2">
        <f t="shared" si="2"/>
        <v>10352.817999999999</v>
      </c>
      <c r="K27" s="16">
        <f t="shared" si="5"/>
        <v>7</v>
      </c>
      <c r="L27" s="5"/>
      <c r="M27" s="5"/>
      <c r="N27" s="1">
        <v>1.8</v>
      </c>
      <c r="O27" s="1">
        <v>0.9</v>
      </c>
      <c r="P27" s="7">
        <v>2</v>
      </c>
      <c r="Q27" s="1">
        <v>6.48</v>
      </c>
      <c r="R27" s="1">
        <v>1.5</v>
      </c>
      <c r="S27" s="8">
        <f t="shared" si="6"/>
        <v>3</v>
      </c>
      <c r="T27" s="1">
        <v>3</v>
      </c>
      <c r="U27" s="1">
        <v>0.2</v>
      </c>
      <c r="V27" s="8">
        <f>MAX(0,(TRUNC((T27*0.8)-U27)))</f>
        <v>2</v>
      </c>
      <c r="W27" s="1">
        <v>0</v>
      </c>
      <c r="X27" s="19">
        <v>16675.43</v>
      </c>
      <c r="Y27" s="3">
        <v>3845.33</v>
      </c>
      <c r="Z27" s="1">
        <v>6</v>
      </c>
      <c r="AA27" s="1">
        <v>10</v>
      </c>
      <c r="AB27" s="1">
        <v>17</v>
      </c>
      <c r="AC27" s="1">
        <v>16</v>
      </c>
      <c r="AD27" s="1">
        <v>18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39</v>
      </c>
      <c r="AU27" s="1">
        <v>41</v>
      </c>
      <c r="AV27" s="1">
        <v>61</v>
      </c>
      <c r="AW27" s="1">
        <v>18</v>
      </c>
      <c r="AX27" s="1">
        <v>30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8</v>
      </c>
      <c r="BE27" s="1">
        <v>32</v>
      </c>
      <c r="BF27" s="1">
        <v>31</v>
      </c>
      <c r="BG27" s="1">
        <v>10</v>
      </c>
      <c r="BH27" s="1">
        <v>4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 ht="12.75" x14ac:dyDescent="0.2">
      <c r="A28" s="1">
        <v>6041</v>
      </c>
      <c r="B28" s="1" t="s">
        <v>113</v>
      </c>
      <c r="C28" s="1">
        <v>10</v>
      </c>
      <c r="D28" s="1">
        <v>162</v>
      </c>
      <c r="E28" s="1" t="s">
        <v>65</v>
      </c>
      <c r="F28" s="1">
        <v>558</v>
      </c>
      <c r="G28" s="1" t="s">
        <v>74</v>
      </c>
      <c r="H28" s="3">
        <v>181.19</v>
      </c>
      <c r="I28" s="3">
        <v>1811.9</v>
      </c>
      <c r="J28" s="2">
        <f t="shared" si="2"/>
        <v>18119</v>
      </c>
      <c r="K28" s="16">
        <f t="shared" si="5"/>
        <v>10</v>
      </c>
      <c r="L28" s="5"/>
      <c r="M28" s="5"/>
      <c r="N28" s="1">
        <v>0</v>
      </c>
      <c r="O28" s="1">
        <v>0</v>
      </c>
      <c r="P28" s="7">
        <v>3</v>
      </c>
      <c r="Q28" s="1">
        <v>8.8000000000000007</v>
      </c>
      <c r="R28" s="1">
        <v>0.1</v>
      </c>
      <c r="S28" s="7">
        <v>5</v>
      </c>
      <c r="T28" s="1">
        <v>0</v>
      </c>
      <c r="U28" s="1">
        <v>0</v>
      </c>
      <c r="V28" s="7">
        <v>2</v>
      </c>
      <c r="W28" s="1">
        <v>0</v>
      </c>
      <c r="X28" s="19">
        <v>15944.72</v>
      </c>
      <c r="Y28" s="3">
        <v>181.19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57</v>
      </c>
      <c r="AU28" s="1">
        <v>62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 ht="12.75" x14ac:dyDescent="0.2">
      <c r="A29" s="1">
        <v>6021</v>
      </c>
      <c r="B29" s="1" t="s">
        <v>122</v>
      </c>
      <c r="C29" s="1">
        <v>24</v>
      </c>
      <c r="D29" s="1">
        <v>162</v>
      </c>
      <c r="E29" s="1" t="s">
        <v>65</v>
      </c>
      <c r="F29" s="1">
        <v>974</v>
      </c>
      <c r="G29" s="1" t="s">
        <v>70</v>
      </c>
      <c r="H29" s="3">
        <v>107.6336</v>
      </c>
      <c r="I29" s="3">
        <v>2583.2064</v>
      </c>
      <c r="J29" s="2">
        <f t="shared" si="2"/>
        <v>0</v>
      </c>
      <c r="K29" s="5">
        <f t="shared" si="5"/>
        <v>0</v>
      </c>
      <c r="L29" s="5"/>
      <c r="M29" s="5"/>
      <c r="N29" s="1">
        <v>1.1499999999999999</v>
      </c>
      <c r="O29" s="1">
        <v>1.21</v>
      </c>
      <c r="P29" s="8">
        <f>MAX(0,(TRUNC((N29*0.8)-O29)))</f>
        <v>0</v>
      </c>
      <c r="Q29" s="1">
        <v>3.23</v>
      </c>
      <c r="R29" s="1">
        <v>2.25</v>
      </c>
      <c r="S29" s="8">
        <f t="shared" ref="S29:S30" si="7">MAX(0,(TRUNC((Q29*0.8)-R29)))</f>
        <v>0</v>
      </c>
      <c r="T29" s="1">
        <v>1.71</v>
      </c>
      <c r="U29" s="1">
        <v>1.21</v>
      </c>
      <c r="V29" s="8">
        <f>MAX(0,(TRUNC((T29*0.8)-U29)))</f>
        <v>0</v>
      </c>
      <c r="W29" s="1">
        <v>0</v>
      </c>
      <c r="X29" s="19">
        <v>15714.51</v>
      </c>
      <c r="Y29" s="3">
        <v>12054.96</v>
      </c>
      <c r="Z29" s="1">
        <v>10</v>
      </c>
      <c r="AA29" s="1">
        <v>20</v>
      </c>
      <c r="AB29" s="1">
        <v>5</v>
      </c>
      <c r="AC29" s="1">
        <v>5</v>
      </c>
      <c r="AD29" s="1">
        <v>29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28</v>
      </c>
      <c r="AU29" s="1">
        <v>34</v>
      </c>
      <c r="AV29" s="1">
        <v>21</v>
      </c>
      <c r="AW29" s="1">
        <v>23</v>
      </c>
      <c r="AX29" s="1">
        <v>54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23</v>
      </c>
      <c r="BE29" s="1">
        <v>20</v>
      </c>
      <c r="BF29" s="1">
        <v>8</v>
      </c>
      <c r="BG29" s="1">
        <v>0</v>
      </c>
      <c r="BH29" s="1">
        <v>29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 ht="12.75" x14ac:dyDescent="0.2">
      <c r="A30" s="1">
        <v>2048</v>
      </c>
      <c r="B30" s="1" t="s">
        <v>126</v>
      </c>
      <c r="C30" s="1">
        <v>24</v>
      </c>
      <c r="D30" s="1">
        <v>162</v>
      </c>
      <c r="E30" s="1" t="s">
        <v>65</v>
      </c>
      <c r="F30" s="1">
        <v>974</v>
      </c>
      <c r="G30" s="1" t="s">
        <v>70</v>
      </c>
      <c r="H30" s="3">
        <v>107.6336</v>
      </c>
      <c r="I30" s="3">
        <v>2583.2064</v>
      </c>
      <c r="J30" s="2">
        <f t="shared" si="2"/>
        <v>12916.031999999999</v>
      </c>
      <c r="K30" s="5">
        <f t="shared" si="5"/>
        <v>5</v>
      </c>
      <c r="L30" s="5"/>
      <c r="M30" s="5"/>
      <c r="N30" s="1">
        <v>1.25</v>
      </c>
      <c r="O30" s="1">
        <v>0.54</v>
      </c>
      <c r="P30" s="7">
        <v>2</v>
      </c>
      <c r="Q30" s="1">
        <v>2.75</v>
      </c>
      <c r="R30" s="1">
        <v>1</v>
      </c>
      <c r="S30" s="8">
        <f t="shared" si="7"/>
        <v>1</v>
      </c>
      <c r="T30" s="1">
        <v>2.04</v>
      </c>
      <c r="U30" s="1">
        <v>0.5</v>
      </c>
      <c r="V30" s="7">
        <v>2</v>
      </c>
      <c r="W30" s="1">
        <v>0</v>
      </c>
      <c r="X30" s="19">
        <v>15606.87</v>
      </c>
      <c r="Y30" s="3">
        <v>5274.05</v>
      </c>
      <c r="Z30" s="1">
        <v>10</v>
      </c>
      <c r="AA30" s="1">
        <v>24</v>
      </c>
      <c r="AB30" s="1">
        <v>6</v>
      </c>
      <c r="AC30" s="1">
        <v>4</v>
      </c>
      <c r="AD30" s="1">
        <v>13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27</v>
      </c>
      <c r="AU30" s="1">
        <v>24</v>
      </c>
      <c r="AV30" s="1">
        <v>16</v>
      </c>
      <c r="AW30" s="1">
        <v>22</v>
      </c>
      <c r="AX30" s="1">
        <v>24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25</v>
      </c>
      <c r="BE30" s="1">
        <v>16</v>
      </c>
      <c r="BF30" s="1">
        <v>15</v>
      </c>
      <c r="BG30" s="1">
        <v>2</v>
      </c>
      <c r="BH30" s="1">
        <v>12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 ht="12.75" x14ac:dyDescent="0.2">
      <c r="A31" s="1">
        <v>65165</v>
      </c>
      <c r="B31" s="1" t="s">
        <v>108</v>
      </c>
      <c r="C31" s="1">
        <v>24</v>
      </c>
      <c r="D31" s="1">
        <v>162</v>
      </c>
      <c r="E31" s="1" t="s">
        <v>65</v>
      </c>
      <c r="F31" s="1">
        <v>807</v>
      </c>
      <c r="G31" s="1" t="s">
        <v>67</v>
      </c>
      <c r="H31" s="3">
        <v>63.79</v>
      </c>
      <c r="I31" s="3">
        <v>1530.96</v>
      </c>
      <c r="J31" s="2">
        <f t="shared" si="2"/>
        <v>0</v>
      </c>
      <c r="K31" s="5">
        <f t="shared" si="5"/>
        <v>0</v>
      </c>
      <c r="L31" s="5"/>
      <c r="M31" s="5"/>
      <c r="N31" s="1">
        <v>1.69</v>
      </c>
      <c r="O31" s="1">
        <v>15.88</v>
      </c>
      <c r="P31" s="8">
        <f>MAX(0,(TRUNC((N31*0.8)-O31)))</f>
        <v>0</v>
      </c>
      <c r="Q31" s="1">
        <v>6.25</v>
      </c>
      <c r="R31" s="1">
        <v>3.83</v>
      </c>
      <c r="S31" s="7">
        <v>0</v>
      </c>
      <c r="T31" s="1">
        <v>2.08</v>
      </c>
      <c r="U31" s="1">
        <v>-0.33</v>
      </c>
      <c r="V31" s="7">
        <v>0</v>
      </c>
      <c r="W31" s="1">
        <v>0</v>
      </c>
      <c r="X31" s="19">
        <v>15341.5</v>
      </c>
      <c r="Y31" s="3">
        <v>29662.35</v>
      </c>
      <c r="Z31" s="1">
        <v>14</v>
      </c>
      <c r="AA31" s="1">
        <v>13</v>
      </c>
      <c r="AB31" s="1">
        <v>25</v>
      </c>
      <c r="AC31" s="1">
        <v>-10</v>
      </c>
      <c r="AD31" s="1">
        <v>381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71</v>
      </c>
      <c r="AU31" s="1">
        <v>55</v>
      </c>
      <c r="AV31" s="1">
        <v>51</v>
      </c>
      <c r="AW31" s="1">
        <v>1</v>
      </c>
      <c r="AX31" s="1">
        <v>92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23</v>
      </c>
      <c r="BE31" s="1">
        <v>34</v>
      </c>
      <c r="BF31" s="1">
        <v>1</v>
      </c>
      <c r="BG31" s="1">
        <v>18</v>
      </c>
      <c r="BH31" s="1">
        <v>-8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 ht="12.75" x14ac:dyDescent="0.2">
      <c r="A32" s="1">
        <v>6036</v>
      </c>
      <c r="B32" s="1" t="s">
        <v>131</v>
      </c>
      <c r="C32" s="1">
        <v>24</v>
      </c>
      <c r="D32" s="1">
        <v>162</v>
      </c>
      <c r="E32" s="1" t="s">
        <v>65</v>
      </c>
      <c r="F32" s="1">
        <v>558</v>
      </c>
      <c r="G32" s="1" t="s">
        <v>74</v>
      </c>
      <c r="H32" s="3">
        <v>103.33</v>
      </c>
      <c r="I32" s="3">
        <v>2479.92</v>
      </c>
      <c r="J32" s="2">
        <f t="shared" si="2"/>
        <v>12399.6</v>
      </c>
      <c r="K32" s="24">
        <f t="shared" si="5"/>
        <v>5</v>
      </c>
      <c r="L32" s="5"/>
      <c r="M32" s="5"/>
      <c r="N32" s="1">
        <v>1.27</v>
      </c>
      <c r="O32" s="1">
        <v>0.17</v>
      </c>
      <c r="P32" s="7">
        <v>1</v>
      </c>
      <c r="Q32" s="1">
        <v>4.4400000000000004</v>
      </c>
      <c r="R32" s="1">
        <v>0.04</v>
      </c>
      <c r="S32" s="8">
        <f>MAX(0,(TRUNC((Q32*0.8)-R32)))</f>
        <v>3</v>
      </c>
      <c r="T32" s="1">
        <v>0.1</v>
      </c>
      <c r="U32" s="1">
        <v>0</v>
      </c>
      <c r="V32" s="7">
        <v>1</v>
      </c>
      <c r="W32" s="1">
        <v>0</v>
      </c>
      <c r="X32" s="19">
        <v>14414.54</v>
      </c>
      <c r="Y32" s="3">
        <v>516.65</v>
      </c>
      <c r="Z32" s="1">
        <v>12</v>
      </c>
      <c r="AA32" s="1">
        <v>12</v>
      </c>
      <c r="AB32" s="1">
        <v>8</v>
      </c>
      <c r="AC32" s="1">
        <v>9</v>
      </c>
      <c r="AD32" s="1">
        <v>4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14</v>
      </c>
      <c r="AU32" s="1">
        <v>57</v>
      </c>
      <c r="AV32" s="1">
        <v>54</v>
      </c>
      <c r="AW32" s="1">
        <v>20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</v>
      </c>
      <c r="BF32" s="1">
        <v>0</v>
      </c>
      <c r="BG32" s="1">
        <v>4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 ht="12.75" x14ac:dyDescent="0.2">
      <c r="A33" s="1">
        <v>6017</v>
      </c>
      <c r="B33" s="1" t="s">
        <v>134</v>
      </c>
      <c r="C33" s="1">
        <v>12</v>
      </c>
      <c r="D33" s="1">
        <v>162</v>
      </c>
      <c r="E33" s="1" t="s">
        <v>65</v>
      </c>
      <c r="F33" s="1">
        <v>558</v>
      </c>
      <c r="G33" s="1" t="s">
        <v>74</v>
      </c>
      <c r="H33" s="3">
        <v>151.91</v>
      </c>
      <c r="I33" s="3">
        <v>1822.92</v>
      </c>
      <c r="J33" s="2">
        <f t="shared" si="2"/>
        <v>9114.6</v>
      </c>
      <c r="K33" s="16">
        <f t="shared" si="5"/>
        <v>5</v>
      </c>
      <c r="L33" s="5"/>
      <c r="M33" s="5"/>
      <c r="N33" s="1">
        <v>1.96</v>
      </c>
      <c r="O33" s="1">
        <v>2.67</v>
      </c>
      <c r="P33" s="8">
        <f>MAX(0,(TRUNC((N33*0.8)-O33)))</f>
        <v>0</v>
      </c>
      <c r="Q33" s="1">
        <v>5.42</v>
      </c>
      <c r="R33" s="1">
        <v>2.33</v>
      </c>
      <c r="S33" s="7">
        <v>4</v>
      </c>
      <c r="T33" s="1">
        <v>0.25</v>
      </c>
      <c r="U33" s="1">
        <v>0</v>
      </c>
      <c r="V33" s="7">
        <v>1</v>
      </c>
      <c r="W33" s="1">
        <v>0</v>
      </c>
      <c r="X33" s="19">
        <v>13899.77</v>
      </c>
      <c r="Y33" s="3">
        <v>9114.6</v>
      </c>
      <c r="Z33" s="1">
        <v>4</v>
      </c>
      <c r="AA33" s="1">
        <v>11</v>
      </c>
      <c r="AB33" s="1">
        <v>11</v>
      </c>
      <c r="AC33" s="1">
        <v>6</v>
      </c>
      <c r="AD33" s="1">
        <v>32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14</v>
      </c>
      <c r="AU33" s="1">
        <v>18</v>
      </c>
      <c r="AV33" s="1">
        <v>32</v>
      </c>
      <c r="AW33" s="1">
        <v>20</v>
      </c>
      <c r="AX33" s="1">
        <v>28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2</v>
      </c>
      <c r="BE33" s="1">
        <v>2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 ht="12.75" x14ac:dyDescent="0.2">
      <c r="A34" s="1">
        <v>65890</v>
      </c>
      <c r="B34" s="1" t="s">
        <v>129</v>
      </c>
      <c r="C34" s="1">
        <v>24</v>
      </c>
      <c r="D34" s="1">
        <v>162</v>
      </c>
      <c r="E34" s="1" t="s">
        <v>65</v>
      </c>
      <c r="F34" s="1">
        <v>807</v>
      </c>
      <c r="G34" s="1" t="s">
        <v>67</v>
      </c>
      <c r="H34" s="3">
        <v>63.79</v>
      </c>
      <c r="I34" s="3">
        <v>1530.96</v>
      </c>
      <c r="J34" s="2">
        <f t="shared" si="2"/>
        <v>15309.6</v>
      </c>
      <c r="K34" s="24">
        <f t="shared" si="5"/>
        <v>10</v>
      </c>
      <c r="L34" s="5"/>
      <c r="M34" s="5"/>
      <c r="N34" s="1">
        <v>1.27</v>
      </c>
      <c r="O34" s="1">
        <v>1.92</v>
      </c>
      <c r="P34" s="7">
        <v>2</v>
      </c>
      <c r="Q34" s="1">
        <v>7.15</v>
      </c>
      <c r="R34" s="1">
        <v>0.46</v>
      </c>
      <c r="S34" s="7">
        <v>6</v>
      </c>
      <c r="T34" s="1">
        <v>0.46</v>
      </c>
      <c r="U34" s="1">
        <v>-0.17</v>
      </c>
      <c r="V34" s="7">
        <v>2</v>
      </c>
      <c r="W34" s="1">
        <v>0</v>
      </c>
      <c r="X34" s="19">
        <v>13587.27</v>
      </c>
      <c r="Y34" s="3">
        <v>3380.87</v>
      </c>
      <c r="Z34" s="1">
        <v>12</v>
      </c>
      <c r="AA34" s="1">
        <v>15</v>
      </c>
      <c r="AB34" s="1">
        <v>11</v>
      </c>
      <c r="AC34" s="1">
        <v>0</v>
      </c>
      <c r="AD34" s="1">
        <v>46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23</v>
      </c>
      <c r="AU34" s="1">
        <v>39</v>
      </c>
      <c r="AV34" s="1">
        <v>95</v>
      </c>
      <c r="AW34" s="1">
        <v>68</v>
      </c>
      <c r="AX34" s="1">
        <v>11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11</v>
      </c>
      <c r="BE34" s="1">
        <v>0</v>
      </c>
      <c r="BF34" s="1">
        <v>0</v>
      </c>
      <c r="BG34" s="1">
        <v>0</v>
      </c>
      <c r="BH34" s="1">
        <v>-4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 ht="12.75" x14ac:dyDescent="0.2">
      <c r="A35" s="1">
        <v>6015</v>
      </c>
      <c r="B35" s="1" t="s">
        <v>121</v>
      </c>
      <c r="C35" s="1">
        <v>18</v>
      </c>
      <c r="D35" s="1">
        <v>162</v>
      </c>
      <c r="E35" s="1" t="s">
        <v>65</v>
      </c>
      <c r="F35" s="1">
        <v>558</v>
      </c>
      <c r="G35" s="1" t="s">
        <v>74</v>
      </c>
      <c r="H35" s="3">
        <v>96.61</v>
      </c>
      <c r="I35" s="3">
        <v>1738.98</v>
      </c>
      <c r="J35" s="2">
        <f t="shared" si="2"/>
        <v>8694.9</v>
      </c>
      <c r="K35" s="24">
        <f t="shared" si="5"/>
        <v>5</v>
      </c>
      <c r="L35" s="5"/>
      <c r="M35" s="5"/>
      <c r="N35" s="1">
        <v>1.39</v>
      </c>
      <c r="O35" s="1">
        <v>0.72</v>
      </c>
      <c r="P35" s="7">
        <v>3</v>
      </c>
      <c r="Q35" s="1">
        <v>4.8600000000000003</v>
      </c>
      <c r="R35" s="1">
        <v>4.0599999999999996</v>
      </c>
      <c r="S35" s="7">
        <v>2</v>
      </c>
      <c r="T35" s="1">
        <v>0.64</v>
      </c>
      <c r="U35" s="1">
        <v>1.33</v>
      </c>
      <c r="V35" s="8">
        <f t="shared" ref="V35:V36" si="8">MAX(0,(TRUNC((T35*0.8)-U35)))</f>
        <v>0</v>
      </c>
      <c r="W35" s="1">
        <v>0</v>
      </c>
      <c r="X35" s="19">
        <v>11979.64</v>
      </c>
      <c r="Y35" s="3">
        <v>10627.1</v>
      </c>
      <c r="Z35" s="1">
        <v>16</v>
      </c>
      <c r="AA35" s="1">
        <v>10</v>
      </c>
      <c r="AB35" s="1">
        <v>0</v>
      </c>
      <c r="AC35" s="1">
        <v>8</v>
      </c>
      <c r="AD35" s="1">
        <v>13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23</v>
      </c>
      <c r="AU35" s="1">
        <v>40</v>
      </c>
      <c r="AV35" s="1">
        <v>30</v>
      </c>
      <c r="AW35" s="1">
        <v>29</v>
      </c>
      <c r="AX35" s="1">
        <v>73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8</v>
      </c>
      <c r="BE35" s="1">
        <v>4</v>
      </c>
      <c r="BF35" s="1">
        <v>0</v>
      </c>
      <c r="BG35" s="1">
        <v>3</v>
      </c>
      <c r="BH35" s="1">
        <v>24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 ht="12.75" x14ac:dyDescent="0.2">
      <c r="A36" s="1">
        <v>65045</v>
      </c>
      <c r="B36" s="1" t="s">
        <v>137</v>
      </c>
      <c r="C36" s="1">
        <v>18</v>
      </c>
      <c r="D36" s="1">
        <v>162</v>
      </c>
      <c r="E36" s="1" t="s">
        <v>65</v>
      </c>
      <c r="F36" s="1">
        <v>123</v>
      </c>
      <c r="G36" s="1" t="s">
        <v>138</v>
      </c>
      <c r="H36" s="3">
        <v>60.876300000000001</v>
      </c>
      <c r="I36" s="3">
        <v>1095.7734</v>
      </c>
      <c r="J36" s="2">
        <f t="shared" si="2"/>
        <v>5478.8670000000002</v>
      </c>
      <c r="K36" s="24">
        <f t="shared" si="5"/>
        <v>5</v>
      </c>
      <c r="L36" s="5"/>
      <c r="M36" s="5"/>
      <c r="N36" s="1">
        <v>1.67</v>
      </c>
      <c r="O36" s="1">
        <v>2.89</v>
      </c>
      <c r="P36" s="8">
        <f>MAX(0,(TRUNC((N36*0.8)-O36)))</f>
        <v>0</v>
      </c>
      <c r="Q36" s="1">
        <v>7.11</v>
      </c>
      <c r="R36" s="1">
        <v>0.61</v>
      </c>
      <c r="S36" s="8">
        <f>MAX(0,(TRUNC((Q36*0.8)-R36)))</f>
        <v>5</v>
      </c>
      <c r="T36" s="1">
        <v>1.06</v>
      </c>
      <c r="U36" s="1">
        <v>1.17</v>
      </c>
      <c r="V36" s="8">
        <f t="shared" si="8"/>
        <v>0</v>
      </c>
      <c r="W36" s="1">
        <v>0</v>
      </c>
      <c r="X36" s="19">
        <v>10775.11</v>
      </c>
      <c r="Y36" s="3">
        <v>5113.6099999999997</v>
      </c>
      <c r="Z36" s="1">
        <v>6</v>
      </c>
      <c r="AA36" s="1">
        <v>14</v>
      </c>
      <c r="AB36" s="1">
        <v>0</v>
      </c>
      <c r="AC36" s="1">
        <v>34</v>
      </c>
      <c r="AD36" s="1">
        <v>52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54</v>
      </c>
      <c r="AU36" s="1">
        <v>61</v>
      </c>
      <c r="AV36" s="1">
        <v>27</v>
      </c>
      <c r="AW36" s="1">
        <v>33</v>
      </c>
      <c r="AX36" s="1">
        <v>11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11</v>
      </c>
      <c r="BE36" s="1">
        <v>4</v>
      </c>
      <c r="BF36" s="1">
        <v>5</v>
      </c>
      <c r="BG36" s="1">
        <v>2</v>
      </c>
      <c r="BH36" s="1">
        <v>21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 ht="12.75" x14ac:dyDescent="0.2">
      <c r="A37" s="1">
        <v>6016</v>
      </c>
      <c r="B37" s="1" t="s">
        <v>142</v>
      </c>
      <c r="C37" s="1">
        <v>20</v>
      </c>
      <c r="D37" s="1">
        <v>162</v>
      </c>
      <c r="E37" s="1" t="s">
        <v>65</v>
      </c>
      <c r="F37" s="1">
        <v>807</v>
      </c>
      <c r="G37" s="1" t="s">
        <v>67</v>
      </c>
      <c r="H37" s="3">
        <v>87.816999999999993</v>
      </c>
      <c r="I37" s="3">
        <v>1756.34</v>
      </c>
      <c r="J37" s="2">
        <f t="shared" si="2"/>
        <v>17563.399999999998</v>
      </c>
      <c r="K37" s="24">
        <f t="shared" si="5"/>
        <v>10</v>
      </c>
      <c r="L37" s="5"/>
      <c r="M37" s="5"/>
      <c r="N37" s="1">
        <v>0</v>
      </c>
      <c r="O37" s="1">
        <v>0</v>
      </c>
      <c r="P37" s="7">
        <v>3</v>
      </c>
      <c r="Q37" s="1">
        <v>6.05</v>
      </c>
      <c r="R37" s="1">
        <v>0.6</v>
      </c>
      <c r="S37" s="7">
        <v>5</v>
      </c>
      <c r="T37" s="1">
        <v>0</v>
      </c>
      <c r="U37" s="1">
        <v>0</v>
      </c>
      <c r="V37" s="7">
        <v>2</v>
      </c>
      <c r="W37" s="1">
        <v>0</v>
      </c>
      <c r="X37" s="19">
        <v>10625.86</v>
      </c>
      <c r="Y37" s="3">
        <v>1053.8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42</v>
      </c>
      <c r="AU37" s="1">
        <v>26</v>
      </c>
      <c r="AV37" s="1">
        <v>63</v>
      </c>
      <c r="AW37" s="1">
        <v>6</v>
      </c>
      <c r="AX37" s="1">
        <v>12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 ht="12.75" x14ac:dyDescent="0.2">
      <c r="A38" s="1">
        <v>65153</v>
      </c>
      <c r="B38" s="1" t="s">
        <v>143</v>
      </c>
      <c r="C38" s="1">
        <v>20</v>
      </c>
      <c r="D38" s="1">
        <v>162</v>
      </c>
      <c r="E38" s="1" t="s">
        <v>65</v>
      </c>
      <c r="F38" s="1">
        <v>807</v>
      </c>
      <c r="G38" s="1" t="s">
        <v>67</v>
      </c>
      <c r="H38" s="3">
        <v>73.948700000000002</v>
      </c>
      <c r="I38" s="3">
        <v>1478.9739999999999</v>
      </c>
      <c r="J38" s="2">
        <f t="shared" si="2"/>
        <v>7394.87</v>
      </c>
      <c r="K38" s="16">
        <f t="shared" si="5"/>
        <v>5</v>
      </c>
      <c r="L38" s="5"/>
      <c r="M38" s="5"/>
      <c r="N38" s="1">
        <v>1.9</v>
      </c>
      <c r="O38" s="1">
        <v>3.15</v>
      </c>
      <c r="P38" s="8">
        <f t="shared" ref="P38:P41" si="9">MAX(0,(TRUNC((N38*0.8)-O38)))</f>
        <v>0</v>
      </c>
      <c r="Q38" s="1">
        <v>4.88</v>
      </c>
      <c r="R38" s="1">
        <v>2.1</v>
      </c>
      <c r="S38" s="7">
        <v>3</v>
      </c>
      <c r="T38" s="1">
        <v>0</v>
      </c>
      <c r="U38" s="1">
        <v>0</v>
      </c>
      <c r="V38" s="7">
        <v>2</v>
      </c>
      <c r="W38" s="1">
        <v>0</v>
      </c>
      <c r="X38" s="19">
        <v>10020.049999999999</v>
      </c>
      <c r="Y38" s="3">
        <v>7764.61</v>
      </c>
      <c r="Z38" s="1">
        <v>8</v>
      </c>
      <c r="AA38" s="1">
        <v>5</v>
      </c>
      <c r="AB38" s="1">
        <v>21</v>
      </c>
      <c r="AC38" s="1">
        <v>13</v>
      </c>
      <c r="AD38" s="1">
        <v>63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28</v>
      </c>
      <c r="AU38" s="1">
        <v>30</v>
      </c>
      <c r="AV38" s="1">
        <v>44</v>
      </c>
      <c r="AW38" s="1">
        <v>21</v>
      </c>
      <c r="AX38" s="1">
        <v>42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 ht="12.75" x14ac:dyDescent="0.2">
      <c r="A39" s="1">
        <v>6077</v>
      </c>
      <c r="B39" s="1" t="s">
        <v>145</v>
      </c>
      <c r="C39" s="1">
        <v>12</v>
      </c>
      <c r="D39" s="1">
        <v>162</v>
      </c>
      <c r="E39" s="1" t="s">
        <v>65</v>
      </c>
      <c r="F39" s="1">
        <v>123</v>
      </c>
      <c r="G39" s="1" t="s">
        <v>138</v>
      </c>
      <c r="H39" s="3">
        <v>99.373900000000006</v>
      </c>
      <c r="I39" s="3">
        <v>1192.4867999999999</v>
      </c>
      <c r="J39" s="2">
        <f t="shared" si="2"/>
        <v>7154.9207999999999</v>
      </c>
      <c r="K39" s="5">
        <f t="shared" si="5"/>
        <v>6</v>
      </c>
      <c r="L39" s="5"/>
      <c r="M39" s="5"/>
      <c r="N39" s="1">
        <v>2.04</v>
      </c>
      <c r="O39" s="1">
        <v>-0.57999999999999996</v>
      </c>
      <c r="P39" s="8">
        <f t="shared" si="9"/>
        <v>2</v>
      </c>
      <c r="Q39" s="1">
        <v>4.67</v>
      </c>
      <c r="R39" s="1">
        <v>-0.57999999999999996</v>
      </c>
      <c r="S39" s="8">
        <f t="shared" ref="S39:S41" si="10">MAX(0,(TRUNC((Q39*0.8)-R39)))</f>
        <v>4</v>
      </c>
      <c r="T39" s="1">
        <v>0</v>
      </c>
      <c r="U39" s="1">
        <v>0</v>
      </c>
      <c r="V39" s="8">
        <f t="shared" ref="V39:V40" si="11">MAX(0,(TRUNC((T39*0.8)-U39)))</f>
        <v>0</v>
      </c>
      <c r="W39" s="1">
        <v>0</v>
      </c>
      <c r="X39" s="27">
        <v>7999.6</v>
      </c>
      <c r="Y39" s="3">
        <v>-1391.23</v>
      </c>
      <c r="Z39" s="1">
        <v>19</v>
      </c>
      <c r="AA39" s="1">
        <v>5</v>
      </c>
      <c r="AB39" s="1">
        <v>0</v>
      </c>
      <c r="AC39" s="1">
        <v>6</v>
      </c>
      <c r="AD39" s="1">
        <v>-7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27</v>
      </c>
      <c r="AU39" s="1">
        <v>37</v>
      </c>
      <c r="AV39" s="1">
        <v>7</v>
      </c>
      <c r="AW39" s="1">
        <v>7</v>
      </c>
      <c r="AX39" s="1">
        <v>-7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 ht="12.75" x14ac:dyDescent="0.2">
      <c r="A40" s="1">
        <v>65102</v>
      </c>
      <c r="B40" s="1" t="s">
        <v>149</v>
      </c>
      <c r="C40" s="1">
        <v>30</v>
      </c>
      <c r="D40" s="1">
        <v>162</v>
      </c>
      <c r="E40" s="1" t="s">
        <v>65</v>
      </c>
      <c r="F40" s="1">
        <v>807</v>
      </c>
      <c r="G40" s="1" t="s">
        <v>67</v>
      </c>
      <c r="H40" s="3">
        <v>65.2744</v>
      </c>
      <c r="I40" s="3">
        <v>1958.232</v>
      </c>
      <c r="J40" s="2">
        <f t="shared" si="2"/>
        <v>0</v>
      </c>
      <c r="K40" s="5">
        <f t="shared" si="5"/>
        <v>0</v>
      </c>
      <c r="L40" s="5"/>
      <c r="M40" s="5"/>
      <c r="N40" s="1">
        <v>0.43</v>
      </c>
      <c r="O40" s="1">
        <v>2.13</v>
      </c>
      <c r="P40" s="8">
        <f t="shared" si="9"/>
        <v>0</v>
      </c>
      <c r="Q40" s="1">
        <v>2.5299999999999998</v>
      </c>
      <c r="R40" s="1">
        <v>1.27</v>
      </c>
      <c r="S40" s="8">
        <f t="shared" si="10"/>
        <v>0</v>
      </c>
      <c r="T40" s="1">
        <v>1.1000000000000001</v>
      </c>
      <c r="U40" s="1">
        <v>1.67</v>
      </c>
      <c r="V40" s="8">
        <f t="shared" si="11"/>
        <v>0</v>
      </c>
      <c r="W40" s="1">
        <v>0</v>
      </c>
      <c r="X40" s="27">
        <v>7963.48</v>
      </c>
      <c r="Y40" s="3">
        <v>9921.7099999999991</v>
      </c>
      <c r="Z40" s="1">
        <v>6</v>
      </c>
      <c r="AA40" s="1">
        <v>16</v>
      </c>
      <c r="AB40" s="1">
        <v>12</v>
      </c>
      <c r="AC40" s="1">
        <v>-26</v>
      </c>
      <c r="AD40" s="1">
        <v>64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33</v>
      </c>
      <c r="AU40" s="1">
        <v>19</v>
      </c>
      <c r="AV40" s="1">
        <v>18</v>
      </c>
      <c r="AW40" s="1">
        <v>31</v>
      </c>
      <c r="AX40" s="1">
        <v>38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10</v>
      </c>
      <c r="BE40" s="1">
        <v>0</v>
      </c>
      <c r="BF40" s="1">
        <v>0</v>
      </c>
      <c r="BG40" s="1">
        <v>46</v>
      </c>
      <c r="BH40" s="1">
        <v>50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 ht="12.75" x14ac:dyDescent="0.2">
      <c r="A41" s="1">
        <v>6093</v>
      </c>
      <c r="B41" s="1" t="s">
        <v>127</v>
      </c>
      <c r="C41" s="1">
        <v>12</v>
      </c>
      <c r="D41" s="1">
        <v>162</v>
      </c>
      <c r="E41" s="1" t="s">
        <v>65</v>
      </c>
      <c r="F41" s="1">
        <v>558</v>
      </c>
      <c r="G41" s="1" t="s">
        <v>74</v>
      </c>
      <c r="H41" s="3">
        <v>84.167500000000004</v>
      </c>
      <c r="I41" s="3">
        <v>1010.01</v>
      </c>
      <c r="J41" s="2">
        <f t="shared" si="2"/>
        <v>5050.05</v>
      </c>
      <c r="K41" s="5">
        <f t="shared" si="5"/>
        <v>5</v>
      </c>
      <c r="L41" s="5"/>
      <c r="M41" s="5"/>
      <c r="N41" s="1">
        <v>2.5</v>
      </c>
      <c r="O41" s="1">
        <v>4.92</v>
      </c>
      <c r="P41" s="8">
        <f t="shared" si="9"/>
        <v>0</v>
      </c>
      <c r="Q41" s="1">
        <v>2.25</v>
      </c>
      <c r="R41" s="1">
        <v>6.67</v>
      </c>
      <c r="S41" s="8">
        <f t="shared" si="10"/>
        <v>0</v>
      </c>
      <c r="T41" s="1">
        <v>3</v>
      </c>
      <c r="U41" s="1">
        <v>0</v>
      </c>
      <c r="V41" s="7">
        <v>5</v>
      </c>
      <c r="W41" s="1">
        <v>0</v>
      </c>
      <c r="X41" s="27">
        <v>7827.58</v>
      </c>
      <c r="Y41" s="3">
        <v>11699.28</v>
      </c>
      <c r="Z41" s="1">
        <v>7</v>
      </c>
      <c r="AA41" s="1">
        <v>15</v>
      </c>
      <c r="AB41" s="1">
        <v>7</v>
      </c>
      <c r="AC41" s="1">
        <v>17</v>
      </c>
      <c r="AD41" s="1">
        <v>59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3</v>
      </c>
      <c r="AU41" s="1">
        <v>20</v>
      </c>
      <c r="AV41" s="1">
        <v>14</v>
      </c>
      <c r="AW41" s="1">
        <v>0</v>
      </c>
      <c r="AX41" s="1">
        <v>80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12</v>
      </c>
      <c r="BE41" s="1">
        <v>24</v>
      </c>
      <c r="BF41" s="1">
        <v>0</v>
      </c>
      <c r="BG41" s="1">
        <v>24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 ht="12.75" x14ac:dyDescent="0.2">
      <c r="A42" s="1">
        <v>65103</v>
      </c>
      <c r="B42" s="1" t="s">
        <v>125</v>
      </c>
      <c r="C42" s="1">
        <v>24</v>
      </c>
      <c r="D42" s="1">
        <v>162</v>
      </c>
      <c r="E42" s="1" t="s">
        <v>65</v>
      </c>
      <c r="F42" s="1">
        <v>807</v>
      </c>
      <c r="G42" s="1" t="s">
        <v>67</v>
      </c>
      <c r="H42" s="3">
        <v>61.1678</v>
      </c>
      <c r="I42" s="3">
        <v>1468.0272</v>
      </c>
      <c r="J42" s="2">
        <f t="shared" si="2"/>
        <v>0</v>
      </c>
      <c r="K42" s="5">
        <f t="shared" si="5"/>
        <v>0</v>
      </c>
      <c r="L42" s="5"/>
      <c r="M42" s="5"/>
      <c r="N42" s="1">
        <v>1.29</v>
      </c>
      <c r="O42" s="1">
        <v>0</v>
      </c>
      <c r="P42" s="7">
        <v>0</v>
      </c>
      <c r="Q42" s="1">
        <v>3.23</v>
      </c>
      <c r="R42" s="1">
        <v>0</v>
      </c>
      <c r="S42" s="7">
        <v>0</v>
      </c>
      <c r="T42" s="1">
        <v>0.67</v>
      </c>
      <c r="U42" s="1">
        <v>0</v>
      </c>
      <c r="V42" s="8">
        <f>MAX(0,(TRUNC((T42*0.8)-U42)))</f>
        <v>0</v>
      </c>
      <c r="W42" s="1">
        <v>0</v>
      </c>
      <c r="X42" s="27">
        <v>7615.39</v>
      </c>
      <c r="Y42" s="3">
        <v>0</v>
      </c>
      <c r="Z42" s="1">
        <v>0</v>
      </c>
      <c r="AA42" s="1">
        <v>0</v>
      </c>
      <c r="AB42" s="1">
        <v>20</v>
      </c>
      <c r="AC42" s="1">
        <v>22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57</v>
      </c>
      <c r="AW42" s="1">
        <v>41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12</v>
      </c>
      <c r="BG42" s="1">
        <v>8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 ht="12.75" x14ac:dyDescent="0.2">
      <c r="A43" s="1">
        <v>91046</v>
      </c>
      <c r="B43" s="1" t="s">
        <v>150</v>
      </c>
      <c r="C43" s="1">
        <v>6</v>
      </c>
      <c r="D43" s="1">
        <v>162</v>
      </c>
      <c r="E43" s="1" t="s">
        <v>65</v>
      </c>
      <c r="F43" s="1">
        <v>123</v>
      </c>
      <c r="G43" s="1" t="s">
        <v>138</v>
      </c>
      <c r="H43" s="3">
        <v>119.37</v>
      </c>
      <c r="I43" s="3">
        <v>716.22</v>
      </c>
      <c r="J43" s="2">
        <f t="shared" si="2"/>
        <v>0</v>
      </c>
      <c r="K43" s="5">
        <f t="shared" si="5"/>
        <v>0</v>
      </c>
      <c r="L43" s="5"/>
      <c r="M43" s="5"/>
      <c r="N43" s="1">
        <v>3.25</v>
      </c>
      <c r="O43" s="1">
        <v>2</v>
      </c>
      <c r="P43" s="8">
        <f>MAX(0,(TRUNC((N43*0.8)-O43)))</f>
        <v>0</v>
      </c>
      <c r="Q43" s="1">
        <v>5</v>
      </c>
      <c r="R43" s="1">
        <v>5.33</v>
      </c>
      <c r="S43" s="8">
        <f>MAX(0,(TRUNC((Q43*0.8)-R43)))</f>
        <v>0</v>
      </c>
      <c r="T43" s="1">
        <v>1.83</v>
      </c>
      <c r="U43" s="1">
        <v>0.17</v>
      </c>
      <c r="V43" s="7">
        <v>0</v>
      </c>
      <c r="W43" s="1">
        <v>0</v>
      </c>
      <c r="X43" s="27">
        <v>7221.89</v>
      </c>
      <c r="Y43" s="3">
        <v>5371.65</v>
      </c>
      <c r="Z43" s="1">
        <v>14</v>
      </c>
      <c r="AA43" s="1">
        <v>4</v>
      </c>
      <c r="AB43" s="1">
        <v>3</v>
      </c>
      <c r="AC43" s="1">
        <v>1</v>
      </c>
      <c r="AD43" s="1">
        <v>12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20</v>
      </c>
      <c r="AU43" s="1">
        <v>20</v>
      </c>
      <c r="AV43" s="1">
        <v>0</v>
      </c>
      <c r="AW43" s="1">
        <v>0</v>
      </c>
      <c r="AX43" s="1">
        <v>32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3</v>
      </c>
      <c r="BE43" s="1">
        <v>4</v>
      </c>
      <c r="BF43" s="1">
        <v>4</v>
      </c>
      <c r="BG43" s="1">
        <v>4</v>
      </c>
      <c r="BH43" s="1">
        <v>1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 ht="12.75" x14ac:dyDescent="0.2">
      <c r="A44" s="1">
        <v>88031</v>
      </c>
      <c r="B44" s="1" t="s">
        <v>123</v>
      </c>
      <c r="C44" s="1">
        <v>40</v>
      </c>
      <c r="D44" s="1">
        <v>162</v>
      </c>
      <c r="E44" s="1" t="s">
        <v>65</v>
      </c>
      <c r="F44" s="1">
        <v>974</v>
      </c>
      <c r="G44" s="1" t="s">
        <v>70</v>
      </c>
      <c r="H44" s="3">
        <v>123.2556</v>
      </c>
      <c r="I44" s="3">
        <v>4930.2240000000002</v>
      </c>
      <c r="J44" s="2">
        <f t="shared" si="2"/>
        <v>34511.567999999999</v>
      </c>
      <c r="K44" s="16">
        <f t="shared" si="5"/>
        <v>7</v>
      </c>
      <c r="L44" s="5"/>
      <c r="M44" s="5"/>
      <c r="N44" s="1">
        <v>0.76</v>
      </c>
      <c r="O44" s="1">
        <v>0.22</v>
      </c>
      <c r="P44" s="7">
        <v>3</v>
      </c>
      <c r="Q44" s="1">
        <v>0.2</v>
      </c>
      <c r="R44" s="1">
        <v>0.6</v>
      </c>
      <c r="S44" s="7">
        <v>2</v>
      </c>
      <c r="T44" s="1">
        <v>0.49</v>
      </c>
      <c r="U44" s="1">
        <v>0</v>
      </c>
      <c r="V44" s="7">
        <v>2</v>
      </c>
      <c r="W44" s="1">
        <v>0</v>
      </c>
      <c r="X44" s="27">
        <v>7148.82</v>
      </c>
      <c r="Y44" s="3">
        <v>4067.43</v>
      </c>
      <c r="Z44" s="1">
        <v>0</v>
      </c>
      <c r="AA44" s="1">
        <v>61</v>
      </c>
      <c r="AB44" s="1">
        <v>0</v>
      </c>
      <c r="AC44" s="1">
        <v>0</v>
      </c>
      <c r="AD44" s="1">
        <v>9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16</v>
      </c>
      <c r="AV44" s="1">
        <v>0</v>
      </c>
      <c r="AW44" s="1">
        <v>0</v>
      </c>
      <c r="AX44" s="1">
        <v>24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39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 ht="12.75" x14ac:dyDescent="0.2">
      <c r="A45" s="1">
        <v>88216</v>
      </c>
      <c r="B45" s="1" t="s">
        <v>156</v>
      </c>
      <c r="C45" s="1">
        <v>12</v>
      </c>
      <c r="D45" s="1">
        <v>162</v>
      </c>
      <c r="E45" s="1" t="s">
        <v>65</v>
      </c>
      <c r="F45" s="1">
        <v>162</v>
      </c>
      <c r="G45" s="1" t="s">
        <v>84</v>
      </c>
      <c r="H45" s="3">
        <v>161.93899999999999</v>
      </c>
      <c r="I45" s="3">
        <v>1943.268</v>
      </c>
      <c r="J45" s="2">
        <f t="shared" si="2"/>
        <v>9716.34</v>
      </c>
      <c r="K45" s="5">
        <f t="shared" si="5"/>
        <v>5</v>
      </c>
      <c r="L45" s="5"/>
      <c r="M45" s="5"/>
      <c r="N45" s="1">
        <v>0.21</v>
      </c>
      <c r="O45" s="1">
        <v>0</v>
      </c>
      <c r="P45" s="7">
        <v>3</v>
      </c>
      <c r="Q45" s="1">
        <v>2.83</v>
      </c>
      <c r="R45" s="1">
        <v>1.5</v>
      </c>
      <c r="S45" s="8">
        <f>MAX(0,(TRUNC((Q45*0.8)-R45)))</f>
        <v>0</v>
      </c>
      <c r="T45" s="1">
        <v>0.54</v>
      </c>
      <c r="U45" s="1">
        <v>0</v>
      </c>
      <c r="V45" s="7">
        <v>2</v>
      </c>
      <c r="W45" s="1">
        <v>0</v>
      </c>
      <c r="X45" s="27">
        <v>6963.38</v>
      </c>
      <c r="Y45" s="3">
        <v>2914.9</v>
      </c>
      <c r="Z45" s="1">
        <v>0</v>
      </c>
      <c r="AA45" s="1">
        <v>5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25</v>
      </c>
      <c r="AU45" s="1">
        <v>18</v>
      </c>
      <c r="AV45" s="1">
        <v>0</v>
      </c>
      <c r="AW45" s="1">
        <v>0</v>
      </c>
      <c r="AX45" s="1">
        <v>18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5</v>
      </c>
      <c r="BE45" s="1">
        <v>3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 ht="12.75" x14ac:dyDescent="0.2">
      <c r="A46" s="1">
        <v>6029</v>
      </c>
      <c r="B46" s="1" t="s">
        <v>158</v>
      </c>
      <c r="C46" s="1">
        <v>5</v>
      </c>
      <c r="D46" s="1">
        <v>162</v>
      </c>
      <c r="E46" s="1" t="s">
        <v>65</v>
      </c>
      <c r="F46" s="1">
        <v>558</v>
      </c>
      <c r="G46" s="1" t="s">
        <v>74</v>
      </c>
      <c r="H46" s="3">
        <v>208.38839999999999</v>
      </c>
      <c r="I46" s="3">
        <v>1041.942</v>
      </c>
      <c r="J46" s="2">
        <f t="shared" si="2"/>
        <v>10419.42</v>
      </c>
      <c r="K46" s="5">
        <f t="shared" si="5"/>
        <v>10</v>
      </c>
      <c r="L46" s="5"/>
      <c r="M46" s="5"/>
      <c r="N46" s="1">
        <v>3.5</v>
      </c>
      <c r="O46" s="1">
        <v>0</v>
      </c>
      <c r="P46" s="7">
        <v>5</v>
      </c>
      <c r="Q46" s="1">
        <v>2.5</v>
      </c>
      <c r="R46" s="1">
        <v>0</v>
      </c>
      <c r="S46" s="7">
        <v>5</v>
      </c>
      <c r="T46" s="1">
        <v>0.2</v>
      </c>
      <c r="U46" s="1">
        <v>0</v>
      </c>
      <c r="V46" s="8">
        <f t="shared" ref="V46:V50" si="12">MAX(0,(TRUNC((T46*0.8)-U46)))</f>
        <v>0</v>
      </c>
      <c r="W46" s="1">
        <v>0</v>
      </c>
      <c r="X46" s="27">
        <v>6460.04</v>
      </c>
      <c r="Y46" s="3">
        <v>0</v>
      </c>
      <c r="Z46" s="1">
        <v>3</v>
      </c>
      <c r="AA46" s="1">
        <v>5</v>
      </c>
      <c r="AB46" s="1">
        <v>8</v>
      </c>
      <c r="AC46" s="1">
        <v>8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25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 ht="12.75" x14ac:dyDescent="0.2">
      <c r="A47" s="1">
        <v>91047</v>
      </c>
      <c r="B47" s="1" t="s">
        <v>154</v>
      </c>
      <c r="C47" s="1">
        <v>6</v>
      </c>
      <c r="D47" s="1">
        <v>162</v>
      </c>
      <c r="E47" s="1" t="s">
        <v>65</v>
      </c>
      <c r="F47" s="1">
        <v>123</v>
      </c>
      <c r="G47" s="1" t="s">
        <v>138</v>
      </c>
      <c r="H47" s="3">
        <v>119.37</v>
      </c>
      <c r="I47" s="3">
        <v>716.22</v>
      </c>
      <c r="J47" s="2">
        <f t="shared" si="2"/>
        <v>0</v>
      </c>
      <c r="K47" s="5">
        <f t="shared" si="5"/>
        <v>0</v>
      </c>
      <c r="L47" s="5"/>
      <c r="M47" s="5"/>
      <c r="N47" s="1">
        <v>1.83</v>
      </c>
      <c r="O47" s="1">
        <v>4.83</v>
      </c>
      <c r="P47" s="8">
        <f>MAX(0,(TRUNC((N47*0.8)-O47)))</f>
        <v>0</v>
      </c>
      <c r="Q47" s="1">
        <v>6.25</v>
      </c>
      <c r="R47" s="1">
        <v>3.83</v>
      </c>
      <c r="S47" s="7">
        <v>0</v>
      </c>
      <c r="T47" s="1">
        <v>0.25</v>
      </c>
      <c r="U47" s="1">
        <v>0.83</v>
      </c>
      <c r="V47" s="8">
        <f t="shared" si="12"/>
        <v>0</v>
      </c>
      <c r="W47" s="1">
        <v>0</v>
      </c>
      <c r="X47" s="27">
        <v>5968.5</v>
      </c>
      <c r="Y47" s="3">
        <v>6804.09</v>
      </c>
      <c r="Z47" s="1">
        <v>5</v>
      </c>
      <c r="AA47" s="1">
        <v>8</v>
      </c>
      <c r="AB47" s="1">
        <v>1</v>
      </c>
      <c r="AC47" s="1">
        <v>2</v>
      </c>
      <c r="AD47" s="1">
        <v>29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16</v>
      </c>
      <c r="AU47" s="1">
        <v>25</v>
      </c>
      <c r="AV47" s="1">
        <v>5</v>
      </c>
      <c r="AW47" s="1">
        <v>8</v>
      </c>
      <c r="AX47" s="1">
        <v>23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-5</v>
      </c>
      <c r="BE47" s="1">
        <v>8</v>
      </c>
      <c r="BF47" s="1">
        <v>2</v>
      </c>
      <c r="BG47" s="1">
        <v>1</v>
      </c>
      <c r="BH47" s="1">
        <v>5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 ht="12.75" x14ac:dyDescent="0.2">
      <c r="A48" s="1">
        <v>91051</v>
      </c>
      <c r="B48" s="1" t="s">
        <v>160</v>
      </c>
      <c r="C48" s="1">
        <v>7</v>
      </c>
      <c r="D48" s="1">
        <v>162</v>
      </c>
      <c r="E48" s="1" t="s">
        <v>65</v>
      </c>
      <c r="F48" s="1">
        <v>123</v>
      </c>
      <c r="G48" s="1" t="s">
        <v>138</v>
      </c>
      <c r="H48" s="3">
        <v>191.73099999999999</v>
      </c>
      <c r="I48" s="3">
        <v>1342.117</v>
      </c>
      <c r="J48" s="2">
        <f t="shared" si="2"/>
        <v>6710.585</v>
      </c>
      <c r="K48" s="24">
        <f t="shared" si="5"/>
        <v>5</v>
      </c>
      <c r="L48" s="5"/>
      <c r="M48" s="5"/>
      <c r="N48" s="1">
        <v>0.36</v>
      </c>
      <c r="O48" s="1">
        <v>0.28999999999999998</v>
      </c>
      <c r="P48" s="7">
        <v>2</v>
      </c>
      <c r="Q48" s="1">
        <v>4.07</v>
      </c>
      <c r="R48" s="1">
        <v>0.86</v>
      </c>
      <c r="S48" s="7">
        <v>3</v>
      </c>
      <c r="T48" s="1">
        <v>0</v>
      </c>
      <c r="U48" s="1">
        <v>0</v>
      </c>
      <c r="V48" s="8">
        <f t="shared" si="12"/>
        <v>0</v>
      </c>
      <c r="W48" s="1">
        <v>0</v>
      </c>
      <c r="X48" s="27">
        <v>5943.66</v>
      </c>
      <c r="Y48" s="3">
        <v>1533.85</v>
      </c>
      <c r="Z48" s="1">
        <v>1</v>
      </c>
      <c r="AA48" s="1">
        <v>1</v>
      </c>
      <c r="AB48" s="1">
        <v>1</v>
      </c>
      <c r="AC48" s="1">
        <v>0</v>
      </c>
      <c r="AD48" s="1">
        <v>2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2</v>
      </c>
      <c r="AU48" s="1">
        <v>13</v>
      </c>
      <c r="AV48" s="1">
        <v>12</v>
      </c>
      <c r="AW48" s="1">
        <v>16</v>
      </c>
      <c r="AX48" s="1">
        <v>6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 ht="12.75" x14ac:dyDescent="0.2">
      <c r="A49" s="1">
        <v>6012</v>
      </c>
      <c r="B49" s="1" t="s">
        <v>161</v>
      </c>
      <c r="C49" s="1">
        <v>18</v>
      </c>
      <c r="D49" s="1">
        <v>162</v>
      </c>
      <c r="E49" s="1" t="s">
        <v>65</v>
      </c>
      <c r="F49" s="1">
        <v>558</v>
      </c>
      <c r="G49" s="1" t="s">
        <v>74</v>
      </c>
      <c r="H49" s="3">
        <v>96.61</v>
      </c>
      <c r="I49" s="3">
        <v>1738.98</v>
      </c>
      <c r="J49" s="2">
        <f t="shared" si="2"/>
        <v>5216.9400000000005</v>
      </c>
      <c r="K49" s="16">
        <f t="shared" si="5"/>
        <v>3</v>
      </c>
      <c r="L49" s="5"/>
      <c r="M49" s="5"/>
      <c r="N49" s="1">
        <v>1.22</v>
      </c>
      <c r="O49" s="1">
        <v>1.67</v>
      </c>
      <c r="P49" s="7">
        <v>1</v>
      </c>
      <c r="Q49" s="1">
        <v>1.94</v>
      </c>
      <c r="R49" s="1">
        <v>0</v>
      </c>
      <c r="S49" s="7">
        <v>2</v>
      </c>
      <c r="T49" s="1">
        <v>0.22</v>
      </c>
      <c r="U49" s="1">
        <v>0</v>
      </c>
      <c r="V49" s="8">
        <f t="shared" si="12"/>
        <v>0</v>
      </c>
      <c r="W49" s="1">
        <v>0</v>
      </c>
      <c r="X49" s="27">
        <v>5893.21</v>
      </c>
      <c r="Y49" s="3">
        <v>2898.3</v>
      </c>
      <c r="Z49" s="1">
        <v>15</v>
      </c>
      <c r="AA49" s="1">
        <v>9</v>
      </c>
      <c r="AB49" s="1">
        <v>0</v>
      </c>
      <c r="AC49" s="1">
        <v>5</v>
      </c>
      <c r="AD49" s="1">
        <v>30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20</v>
      </c>
      <c r="AU49" s="1">
        <v>30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8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 ht="12.75" x14ac:dyDescent="0.2">
      <c r="A50" s="1">
        <v>6013</v>
      </c>
      <c r="B50" s="1" t="s">
        <v>140</v>
      </c>
      <c r="C50" s="1">
        <v>6</v>
      </c>
      <c r="D50" s="1">
        <v>162</v>
      </c>
      <c r="E50" s="1" t="s">
        <v>65</v>
      </c>
      <c r="F50" s="1">
        <v>123</v>
      </c>
      <c r="G50" s="1" t="s">
        <v>138</v>
      </c>
      <c r="H50" s="3">
        <v>119.37</v>
      </c>
      <c r="I50" s="3">
        <v>716.22</v>
      </c>
      <c r="J50" s="2">
        <f t="shared" si="2"/>
        <v>7162.2000000000007</v>
      </c>
      <c r="K50" s="24">
        <f t="shared" si="5"/>
        <v>10</v>
      </c>
      <c r="L50" s="5"/>
      <c r="M50" s="5"/>
      <c r="N50" s="1">
        <v>4.17</v>
      </c>
      <c r="O50" s="1">
        <v>0.17</v>
      </c>
      <c r="P50" s="7">
        <v>5</v>
      </c>
      <c r="Q50" s="1">
        <v>3.42</v>
      </c>
      <c r="R50" s="1">
        <v>0</v>
      </c>
      <c r="S50" s="7">
        <v>5</v>
      </c>
      <c r="T50" s="1">
        <v>0.42</v>
      </c>
      <c r="U50" s="1">
        <v>0</v>
      </c>
      <c r="V50" s="8">
        <f t="shared" si="12"/>
        <v>0</v>
      </c>
      <c r="W50" s="1">
        <v>0</v>
      </c>
      <c r="X50" s="27">
        <v>5729.76</v>
      </c>
      <c r="Y50" s="3">
        <v>119.37</v>
      </c>
      <c r="Z50" s="1">
        <v>7</v>
      </c>
      <c r="AA50" s="1">
        <v>10</v>
      </c>
      <c r="AB50" s="1">
        <v>5</v>
      </c>
      <c r="AC50" s="1">
        <v>16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39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5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 ht="12.75" x14ac:dyDescent="0.2">
      <c r="A51" s="1">
        <v>6022</v>
      </c>
      <c r="B51" s="1" t="s">
        <v>155</v>
      </c>
      <c r="C51" s="1">
        <v>24</v>
      </c>
      <c r="D51" s="1">
        <v>162</v>
      </c>
      <c r="E51" s="1" t="s">
        <v>65</v>
      </c>
      <c r="F51" s="1">
        <v>974</v>
      </c>
      <c r="G51" s="1" t="s">
        <v>70</v>
      </c>
      <c r="H51" s="3">
        <v>107.6336</v>
      </c>
      <c r="I51" s="3">
        <v>2583.2064</v>
      </c>
      <c r="J51" s="2">
        <f t="shared" si="2"/>
        <v>12916.031999999999</v>
      </c>
      <c r="K51" s="16">
        <f t="shared" si="5"/>
        <v>5</v>
      </c>
      <c r="L51" s="5"/>
      <c r="M51" s="5"/>
      <c r="N51" s="1">
        <v>0.46</v>
      </c>
      <c r="O51" s="1">
        <v>0.75</v>
      </c>
      <c r="P51" s="7">
        <v>3</v>
      </c>
      <c r="Q51" s="1">
        <v>1.33</v>
      </c>
      <c r="R51" s="1">
        <v>2.67</v>
      </c>
      <c r="S51" s="8">
        <f>MAX(0,(TRUNC((Q51*0.8)-R51)))</f>
        <v>0</v>
      </c>
      <c r="T51" s="1">
        <v>0.38</v>
      </c>
      <c r="U51" s="1">
        <v>0</v>
      </c>
      <c r="V51" s="7">
        <v>2</v>
      </c>
      <c r="W51" s="1">
        <v>0</v>
      </c>
      <c r="X51" s="27">
        <v>5596.95</v>
      </c>
      <c r="Y51" s="3">
        <v>8825.9599999999991</v>
      </c>
      <c r="Z51" s="1">
        <v>6</v>
      </c>
      <c r="AA51" s="1">
        <v>0</v>
      </c>
      <c r="AB51" s="1">
        <v>4</v>
      </c>
      <c r="AC51" s="1">
        <v>2</v>
      </c>
      <c r="AD51" s="1">
        <v>18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9</v>
      </c>
      <c r="AU51" s="1">
        <v>10</v>
      </c>
      <c r="AV51" s="1">
        <v>11</v>
      </c>
      <c r="AW51" s="1">
        <v>14</v>
      </c>
      <c r="AX51" s="1">
        <v>64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4</v>
      </c>
      <c r="BG51" s="1">
        <v>10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 ht="12.75" x14ac:dyDescent="0.2">
      <c r="A52" s="1">
        <v>6045</v>
      </c>
      <c r="B52" s="1" t="s">
        <v>162</v>
      </c>
      <c r="C52" s="1">
        <v>12</v>
      </c>
      <c r="D52" s="1">
        <v>162</v>
      </c>
      <c r="E52" s="1" t="s">
        <v>65</v>
      </c>
      <c r="F52" s="1">
        <v>807</v>
      </c>
      <c r="G52" s="1" t="s">
        <v>67</v>
      </c>
      <c r="H52" s="3">
        <v>73.979100000000003</v>
      </c>
      <c r="I52" s="3">
        <v>887.74919999999997</v>
      </c>
      <c r="J52" s="2">
        <f t="shared" si="2"/>
        <v>0</v>
      </c>
      <c r="K52" s="5">
        <f t="shared" si="5"/>
        <v>0</v>
      </c>
      <c r="L52" s="5"/>
      <c r="M52" s="5"/>
      <c r="N52" s="1">
        <v>1.21</v>
      </c>
      <c r="O52" s="1">
        <v>0.5</v>
      </c>
      <c r="P52" s="8">
        <f t="shared" ref="P52:P55" si="13">MAX(0,(TRUNC((N52*0.8)-O52)))</f>
        <v>0</v>
      </c>
      <c r="Q52" s="1">
        <v>5.08</v>
      </c>
      <c r="R52" s="1">
        <v>2.92</v>
      </c>
      <c r="S52" s="7">
        <v>0</v>
      </c>
      <c r="T52" s="1">
        <v>0</v>
      </c>
      <c r="U52" s="1">
        <v>0</v>
      </c>
      <c r="V52" s="8">
        <f t="shared" ref="V52:V81" si="14">MAX(0,(TRUNC((T52*0.8)-U52)))</f>
        <v>0</v>
      </c>
      <c r="W52" s="1">
        <v>0</v>
      </c>
      <c r="X52" s="27">
        <v>5585.42</v>
      </c>
      <c r="Y52" s="3">
        <v>3033.14</v>
      </c>
      <c r="Z52" s="1">
        <v>6</v>
      </c>
      <c r="AA52" s="1">
        <v>7</v>
      </c>
      <c r="AB52" s="1">
        <v>5</v>
      </c>
      <c r="AC52" s="1">
        <v>0</v>
      </c>
      <c r="AD52" s="1">
        <v>6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20</v>
      </c>
      <c r="AU52" s="1">
        <v>21</v>
      </c>
      <c r="AV52" s="1">
        <v>26</v>
      </c>
      <c r="AW52" s="1">
        <v>9</v>
      </c>
      <c r="AX52" s="1">
        <v>35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 ht="12.75" x14ac:dyDescent="0.2">
      <c r="A53" s="1">
        <v>91013</v>
      </c>
      <c r="B53" s="1" t="s">
        <v>151</v>
      </c>
      <c r="C53" s="1">
        <v>12</v>
      </c>
      <c r="D53" s="1">
        <v>162</v>
      </c>
      <c r="E53" s="1" t="s">
        <v>65</v>
      </c>
      <c r="F53" s="1">
        <v>123</v>
      </c>
      <c r="G53" s="1" t="s">
        <v>138</v>
      </c>
      <c r="H53" s="3">
        <v>101.8831</v>
      </c>
      <c r="I53" s="3">
        <v>1222.5971999999999</v>
      </c>
      <c r="J53" s="2">
        <f t="shared" si="2"/>
        <v>0</v>
      </c>
      <c r="K53" s="5">
        <f t="shared" si="5"/>
        <v>0</v>
      </c>
      <c r="L53" s="5"/>
      <c r="M53" s="5"/>
      <c r="N53" s="1">
        <v>0.75</v>
      </c>
      <c r="O53" s="1">
        <v>2.92</v>
      </c>
      <c r="P53" s="8">
        <f t="shared" si="13"/>
        <v>0</v>
      </c>
      <c r="Q53" s="1">
        <v>2.83</v>
      </c>
      <c r="R53" s="1">
        <v>2.83</v>
      </c>
      <c r="S53" s="8">
        <f>MAX(0,(TRUNC((Q53*0.8)-R53)))</f>
        <v>0</v>
      </c>
      <c r="T53" s="1">
        <v>0.17</v>
      </c>
      <c r="U53" s="1">
        <v>1.67</v>
      </c>
      <c r="V53" s="8">
        <f t="shared" si="14"/>
        <v>0</v>
      </c>
      <c r="W53" s="1">
        <v>0</v>
      </c>
      <c r="X53" s="20">
        <v>4584.74</v>
      </c>
      <c r="Y53" s="3">
        <v>9067.6</v>
      </c>
      <c r="Z53" s="1">
        <v>8</v>
      </c>
      <c r="AA53" s="1">
        <v>2</v>
      </c>
      <c r="AB53" s="1">
        <v>0</v>
      </c>
      <c r="AC53" s="1">
        <v>0</v>
      </c>
      <c r="AD53" s="1">
        <v>35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28</v>
      </c>
      <c r="AU53" s="1">
        <v>8</v>
      </c>
      <c r="AV53" s="1">
        <v>1</v>
      </c>
      <c r="AW53" s="1">
        <v>2</v>
      </c>
      <c r="AX53" s="1">
        <v>34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4</v>
      </c>
      <c r="BF53" s="1">
        <v>0</v>
      </c>
      <c r="BG53" s="1">
        <v>0</v>
      </c>
      <c r="BH53" s="1">
        <v>20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 ht="12.75" x14ac:dyDescent="0.2">
      <c r="A54" s="1">
        <v>6171</v>
      </c>
      <c r="B54" s="1" t="s">
        <v>168</v>
      </c>
      <c r="C54" s="1">
        <v>6</v>
      </c>
      <c r="D54" s="1">
        <v>162</v>
      </c>
      <c r="E54" s="1" t="s">
        <v>65</v>
      </c>
      <c r="F54" s="1">
        <v>123</v>
      </c>
      <c r="G54" s="1" t="s">
        <v>138</v>
      </c>
      <c r="H54" s="3">
        <v>119.37</v>
      </c>
      <c r="I54" s="3">
        <v>716.22</v>
      </c>
      <c r="J54" s="2">
        <f t="shared" si="2"/>
        <v>3581.1000000000004</v>
      </c>
      <c r="K54" s="24">
        <f t="shared" si="5"/>
        <v>5</v>
      </c>
      <c r="L54" s="5"/>
      <c r="M54" s="5"/>
      <c r="N54" s="1">
        <v>1.25</v>
      </c>
      <c r="O54" s="1">
        <v>2</v>
      </c>
      <c r="P54" s="8">
        <f t="shared" si="13"/>
        <v>0</v>
      </c>
      <c r="Q54" s="1">
        <v>4.5</v>
      </c>
      <c r="R54" s="1">
        <v>0.33</v>
      </c>
      <c r="S54" s="7">
        <v>5</v>
      </c>
      <c r="T54" s="1">
        <v>0.57999999999999996</v>
      </c>
      <c r="U54" s="1">
        <v>0</v>
      </c>
      <c r="V54" s="8">
        <f t="shared" si="14"/>
        <v>0</v>
      </c>
      <c r="W54" s="1">
        <v>0</v>
      </c>
      <c r="X54" s="20">
        <v>4536.0600000000004</v>
      </c>
      <c r="Y54" s="3">
        <v>1671.18</v>
      </c>
      <c r="Z54" s="1">
        <v>3</v>
      </c>
      <c r="AA54" s="1">
        <v>9</v>
      </c>
      <c r="AB54" s="1">
        <v>0</v>
      </c>
      <c r="AC54" s="1">
        <v>0</v>
      </c>
      <c r="AD54" s="1">
        <v>12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17</v>
      </c>
      <c r="AU54" s="1">
        <v>12</v>
      </c>
      <c r="AV54" s="1">
        <v>4</v>
      </c>
      <c r="AW54" s="1">
        <v>0</v>
      </c>
      <c r="AX54" s="1">
        <v>2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2</v>
      </c>
      <c r="BG54" s="1">
        <v>3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 ht="12.75" x14ac:dyDescent="0.2">
      <c r="A55" s="1">
        <v>6044</v>
      </c>
      <c r="B55" s="1" t="s">
        <v>170</v>
      </c>
      <c r="C55" s="1">
        <v>12</v>
      </c>
      <c r="D55" s="1">
        <v>162</v>
      </c>
      <c r="E55" s="1" t="s">
        <v>65</v>
      </c>
      <c r="F55" s="1">
        <v>807</v>
      </c>
      <c r="G55" s="1" t="s">
        <v>67</v>
      </c>
      <c r="H55" s="3">
        <v>73.979200000000006</v>
      </c>
      <c r="I55" s="3">
        <v>887.75040000000001</v>
      </c>
      <c r="J55" s="2">
        <f t="shared" si="2"/>
        <v>4438.7520000000004</v>
      </c>
      <c r="K55" s="5">
        <f t="shared" si="5"/>
        <v>5</v>
      </c>
      <c r="L55" s="5"/>
      <c r="M55" s="5"/>
      <c r="N55" s="1">
        <v>1.46</v>
      </c>
      <c r="O55" s="1">
        <v>2</v>
      </c>
      <c r="P55" s="8">
        <f t="shared" si="13"/>
        <v>0</v>
      </c>
      <c r="Q55" s="1">
        <v>3.29</v>
      </c>
      <c r="R55" s="1">
        <v>0.57999999999999996</v>
      </c>
      <c r="S55" s="7">
        <v>5</v>
      </c>
      <c r="T55" s="1">
        <v>0.25</v>
      </c>
      <c r="U55" s="1">
        <v>0.42</v>
      </c>
      <c r="V55" s="8">
        <f t="shared" si="14"/>
        <v>0</v>
      </c>
      <c r="W55" s="1">
        <v>0</v>
      </c>
      <c r="X55" s="20">
        <v>4438.75</v>
      </c>
      <c r="Y55" s="3">
        <v>2663.25</v>
      </c>
      <c r="Z55" s="1">
        <v>5</v>
      </c>
      <c r="AA55" s="1">
        <v>5</v>
      </c>
      <c r="AB55" s="1">
        <v>9</v>
      </c>
      <c r="AC55" s="1">
        <v>2</v>
      </c>
      <c r="AD55" s="1">
        <v>24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11</v>
      </c>
      <c r="AU55" s="1">
        <v>22</v>
      </c>
      <c r="AV55" s="1">
        <v>17</v>
      </c>
      <c r="AW55" s="1">
        <v>1</v>
      </c>
      <c r="AX55" s="1">
        <v>7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</v>
      </c>
      <c r="BF55" s="1">
        <v>2</v>
      </c>
      <c r="BG55" s="1">
        <v>1</v>
      </c>
      <c r="BH55" s="1">
        <v>5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 ht="12.75" x14ac:dyDescent="0.2">
      <c r="A56" s="1">
        <v>6170</v>
      </c>
      <c r="B56" s="1" t="s">
        <v>157</v>
      </c>
      <c r="C56" s="1">
        <v>6</v>
      </c>
      <c r="D56" s="1">
        <v>162</v>
      </c>
      <c r="E56" s="1" t="s">
        <v>65</v>
      </c>
      <c r="F56" s="1">
        <v>123</v>
      </c>
      <c r="G56" s="1" t="s">
        <v>138</v>
      </c>
      <c r="H56" s="3">
        <v>119.37090000000001</v>
      </c>
      <c r="I56" s="3">
        <v>716.22540000000004</v>
      </c>
      <c r="J56" s="2">
        <f t="shared" si="2"/>
        <v>3581.1270000000004</v>
      </c>
      <c r="K56" s="24">
        <f t="shared" si="5"/>
        <v>5</v>
      </c>
      <c r="L56" s="5"/>
      <c r="M56" s="5"/>
      <c r="N56" s="1">
        <v>1.67</v>
      </c>
      <c r="O56" s="1">
        <v>0.33</v>
      </c>
      <c r="P56" s="7">
        <v>2</v>
      </c>
      <c r="Q56" s="1">
        <v>4</v>
      </c>
      <c r="R56" s="1">
        <v>1.5</v>
      </c>
      <c r="S56" s="7">
        <v>3</v>
      </c>
      <c r="T56" s="1">
        <v>0.42</v>
      </c>
      <c r="U56" s="1">
        <v>0.33</v>
      </c>
      <c r="V56" s="8">
        <f t="shared" si="14"/>
        <v>0</v>
      </c>
      <c r="W56" s="1">
        <v>0</v>
      </c>
      <c r="X56" s="20">
        <v>4357.04</v>
      </c>
      <c r="Y56" s="3">
        <v>1551.82</v>
      </c>
      <c r="Z56" s="1">
        <v>5</v>
      </c>
      <c r="AA56" s="1">
        <v>1</v>
      </c>
      <c r="AB56" s="1">
        <v>1</v>
      </c>
      <c r="AC56" s="1">
        <v>7</v>
      </c>
      <c r="AD56" s="1">
        <v>2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19</v>
      </c>
      <c r="AU56" s="1">
        <v>10</v>
      </c>
      <c r="AV56" s="1">
        <v>0</v>
      </c>
      <c r="AW56" s="1">
        <v>0</v>
      </c>
      <c r="AX56" s="1">
        <v>9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2</v>
      </c>
      <c r="BG56" s="1">
        <v>1</v>
      </c>
      <c r="BH56" s="1">
        <v>2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 ht="12.75" x14ac:dyDescent="0.2">
      <c r="A57" s="1">
        <v>6087</v>
      </c>
      <c r="B57" s="1" t="s">
        <v>164</v>
      </c>
      <c r="C57" s="1">
        <v>4</v>
      </c>
      <c r="D57" s="1">
        <v>162</v>
      </c>
      <c r="E57" s="1" t="s">
        <v>65</v>
      </c>
      <c r="F57" s="1">
        <v>123</v>
      </c>
      <c r="G57" s="1" t="s">
        <v>138</v>
      </c>
      <c r="H57" s="3">
        <v>255.4675</v>
      </c>
      <c r="I57" s="3">
        <v>1021.87</v>
      </c>
      <c r="J57" s="2">
        <f t="shared" si="2"/>
        <v>6131.22</v>
      </c>
      <c r="K57" s="24">
        <f t="shared" si="5"/>
        <v>6</v>
      </c>
      <c r="L57" s="5"/>
      <c r="M57" s="5"/>
      <c r="N57" s="1">
        <v>2.5</v>
      </c>
      <c r="O57" s="1">
        <v>0.75</v>
      </c>
      <c r="P57" s="7">
        <v>3</v>
      </c>
      <c r="Q57" s="1">
        <v>1</v>
      </c>
      <c r="R57" s="1">
        <v>0</v>
      </c>
      <c r="S57" s="7">
        <v>3</v>
      </c>
      <c r="T57" s="1">
        <v>0.62</v>
      </c>
      <c r="U57" s="1">
        <v>1.5</v>
      </c>
      <c r="V57" s="8">
        <f t="shared" si="14"/>
        <v>0</v>
      </c>
      <c r="W57" s="1">
        <v>0</v>
      </c>
      <c r="X57" s="20">
        <v>4215.21</v>
      </c>
      <c r="Y57" s="3">
        <v>2299.21</v>
      </c>
      <c r="Z57" s="1">
        <v>7</v>
      </c>
      <c r="AA57" s="1">
        <v>0</v>
      </c>
      <c r="AB57" s="1">
        <v>2</v>
      </c>
      <c r="AC57" s="1">
        <v>2</v>
      </c>
      <c r="AD57" s="1">
        <v>3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8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2</v>
      </c>
      <c r="BE57" s="1">
        <v>0</v>
      </c>
      <c r="BF57" s="1">
        <v>0</v>
      </c>
      <c r="BG57" s="1">
        <v>1</v>
      </c>
      <c r="BH57" s="1">
        <v>6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 ht="12.75" x14ac:dyDescent="0.2">
      <c r="A58" s="1">
        <v>6063</v>
      </c>
      <c r="B58" s="1" t="s">
        <v>171</v>
      </c>
      <c r="C58" s="1">
        <v>3</v>
      </c>
      <c r="D58" s="1">
        <v>162</v>
      </c>
      <c r="E58" s="1" t="s">
        <v>65</v>
      </c>
      <c r="F58" s="1">
        <v>123</v>
      </c>
      <c r="G58" s="1" t="s">
        <v>138</v>
      </c>
      <c r="H58" s="3">
        <v>220.18870000000001</v>
      </c>
      <c r="I58" s="3">
        <v>660.56610000000001</v>
      </c>
      <c r="J58" s="2">
        <f t="shared" si="2"/>
        <v>5284.5288</v>
      </c>
      <c r="K58" s="16">
        <f t="shared" si="5"/>
        <v>8</v>
      </c>
      <c r="L58" s="5"/>
      <c r="M58" s="5"/>
      <c r="N58" s="1">
        <v>0</v>
      </c>
      <c r="O58" s="1">
        <v>0</v>
      </c>
      <c r="P58" s="7">
        <v>3</v>
      </c>
      <c r="Q58" s="1">
        <v>6</v>
      </c>
      <c r="R58" s="1">
        <v>0.33</v>
      </c>
      <c r="S58" s="7">
        <v>5</v>
      </c>
      <c r="T58" s="1">
        <v>0</v>
      </c>
      <c r="U58" s="1">
        <v>0</v>
      </c>
      <c r="V58" s="8">
        <f t="shared" si="14"/>
        <v>0</v>
      </c>
      <c r="W58" s="1">
        <v>0</v>
      </c>
      <c r="X58" s="20">
        <v>3963.4</v>
      </c>
      <c r="Y58" s="3">
        <v>220.19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14</v>
      </c>
      <c r="AU58" s="1">
        <v>0</v>
      </c>
      <c r="AV58" s="1">
        <v>4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 ht="12.75" x14ac:dyDescent="0.2">
      <c r="A59" s="1">
        <v>88155</v>
      </c>
      <c r="B59" s="1" t="s">
        <v>167</v>
      </c>
      <c r="C59" s="1">
        <v>12</v>
      </c>
      <c r="D59" s="1">
        <v>162</v>
      </c>
      <c r="E59" s="1" t="s">
        <v>65</v>
      </c>
      <c r="F59" s="1">
        <v>974</v>
      </c>
      <c r="G59" s="1" t="s">
        <v>70</v>
      </c>
      <c r="H59" s="3">
        <v>140.29910000000001</v>
      </c>
      <c r="I59" s="3">
        <v>1683.5891999999999</v>
      </c>
      <c r="J59" s="2">
        <f t="shared" si="2"/>
        <v>0</v>
      </c>
      <c r="K59" s="5">
        <f t="shared" si="5"/>
        <v>0</v>
      </c>
      <c r="L59" s="5"/>
      <c r="M59" s="5"/>
      <c r="N59" s="1">
        <v>0.57999999999999996</v>
      </c>
      <c r="O59" s="1">
        <v>20.170000000000002</v>
      </c>
      <c r="P59" s="8">
        <f t="shared" ref="P59:P61" si="15">MAX(0,(TRUNC((N59*0.8)-O59)))</f>
        <v>0</v>
      </c>
      <c r="Q59" s="1">
        <v>1.42</v>
      </c>
      <c r="R59" s="1">
        <v>12.17</v>
      </c>
      <c r="S59" s="8">
        <f t="shared" ref="S59:S64" si="16">MAX(0,(TRUNC((Q59*0.8)-R59)))</f>
        <v>0</v>
      </c>
      <c r="T59" s="1">
        <v>0.21</v>
      </c>
      <c r="U59" s="1">
        <v>19.25</v>
      </c>
      <c r="V59" s="8">
        <f t="shared" si="14"/>
        <v>0</v>
      </c>
      <c r="W59" s="1">
        <v>0</v>
      </c>
      <c r="X59" s="20">
        <v>3717.93</v>
      </c>
      <c r="Y59" s="3">
        <v>86845.14</v>
      </c>
      <c r="Z59" s="1">
        <v>4</v>
      </c>
      <c r="AA59" s="1">
        <v>6</v>
      </c>
      <c r="AB59" s="1">
        <v>0</v>
      </c>
      <c r="AC59" s="1">
        <v>0</v>
      </c>
      <c r="AD59" s="1">
        <v>242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10</v>
      </c>
      <c r="AU59" s="1">
        <v>14</v>
      </c>
      <c r="AV59" s="1">
        <v>0</v>
      </c>
      <c r="AW59" s="1">
        <v>0</v>
      </c>
      <c r="AX59" s="1">
        <v>146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1</v>
      </c>
      <c r="BE59" s="1">
        <v>3</v>
      </c>
      <c r="BF59" s="1">
        <v>0</v>
      </c>
      <c r="BG59" s="1">
        <v>0</v>
      </c>
      <c r="BH59" s="1">
        <v>231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 ht="12.75" x14ac:dyDescent="0.2">
      <c r="A60" s="1">
        <v>88153</v>
      </c>
      <c r="B60" s="1" t="s">
        <v>166</v>
      </c>
      <c r="C60" s="1">
        <v>12</v>
      </c>
      <c r="D60" s="1">
        <v>162</v>
      </c>
      <c r="E60" s="1" t="s">
        <v>65</v>
      </c>
      <c r="F60" s="1">
        <v>974</v>
      </c>
      <c r="G60" s="1" t="s">
        <v>70</v>
      </c>
      <c r="H60" s="3">
        <v>140.29910000000001</v>
      </c>
      <c r="I60" s="3">
        <v>1683.5891999999999</v>
      </c>
      <c r="J60" s="2">
        <f t="shared" si="2"/>
        <v>0</v>
      </c>
      <c r="K60" s="5">
        <f t="shared" si="5"/>
        <v>0</v>
      </c>
      <c r="L60" s="5"/>
      <c r="M60" s="5"/>
      <c r="N60" s="1">
        <v>0.5</v>
      </c>
      <c r="O60" s="1">
        <v>4.25</v>
      </c>
      <c r="P60" s="8">
        <f t="shared" si="15"/>
        <v>0</v>
      </c>
      <c r="Q60" s="1">
        <v>1.46</v>
      </c>
      <c r="R60" s="1">
        <v>3.83</v>
      </c>
      <c r="S60" s="8">
        <f t="shared" si="16"/>
        <v>0</v>
      </c>
      <c r="T60" s="1">
        <v>0.21</v>
      </c>
      <c r="U60" s="1">
        <v>8.67</v>
      </c>
      <c r="V60" s="8">
        <f t="shared" si="14"/>
        <v>0</v>
      </c>
      <c r="W60" s="1">
        <v>0</v>
      </c>
      <c r="X60" s="20">
        <v>3647.78</v>
      </c>
      <c r="Y60" s="3">
        <v>28200.12</v>
      </c>
      <c r="Z60" s="1">
        <v>5</v>
      </c>
      <c r="AA60" s="1">
        <v>2</v>
      </c>
      <c r="AB60" s="1">
        <v>0</v>
      </c>
      <c r="AC60" s="1">
        <v>0</v>
      </c>
      <c r="AD60" s="1">
        <v>51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8</v>
      </c>
      <c r="AU60" s="1">
        <v>15</v>
      </c>
      <c r="AV60" s="1">
        <v>2</v>
      </c>
      <c r="AW60" s="1">
        <v>0</v>
      </c>
      <c r="AX60" s="1">
        <v>46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1</v>
      </c>
      <c r="BE60" s="1">
        <v>3</v>
      </c>
      <c r="BF60" s="1">
        <v>0</v>
      </c>
      <c r="BG60" s="1">
        <v>0</v>
      </c>
      <c r="BH60" s="1">
        <v>104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 ht="12.75" x14ac:dyDescent="0.2">
      <c r="A61" s="1">
        <v>91045</v>
      </c>
      <c r="B61" s="1" t="s">
        <v>174</v>
      </c>
      <c r="C61" s="1">
        <v>6</v>
      </c>
      <c r="D61" s="1">
        <v>162</v>
      </c>
      <c r="E61" s="1" t="s">
        <v>65</v>
      </c>
      <c r="F61" s="1">
        <v>123</v>
      </c>
      <c r="G61" s="1" t="s">
        <v>138</v>
      </c>
      <c r="H61" s="3">
        <v>119.37</v>
      </c>
      <c r="I61" s="3">
        <v>716.22</v>
      </c>
      <c r="J61" s="2">
        <f t="shared" si="2"/>
        <v>0</v>
      </c>
      <c r="K61" s="5">
        <f t="shared" si="5"/>
        <v>0</v>
      </c>
      <c r="L61" s="5"/>
      <c r="M61" s="5"/>
      <c r="N61" s="1">
        <v>2.08</v>
      </c>
      <c r="O61" s="1">
        <v>2.17</v>
      </c>
      <c r="P61" s="8">
        <f t="shared" si="15"/>
        <v>0</v>
      </c>
      <c r="Q61" s="1">
        <v>2.33</v>
      </c>
      <c r="R61" s="1">
        <v>3</v>
      </c>
      <c r="S61" s="8">
        <f t="shared" si="16"/>
        <v>0</v>
      </c>
      <c r="T61" s="1">
        <v>0</v>
      </c>
      <c r="U61" s="1">
        <v>0</v>
      </c>
      <c r="V61" s="8">
        <f t="shared" si="14"/>
        <v>0</v>
      </c>
      <c r="W61" s="1">
        <v>0</v>
      </c>
      <c r="X61" s="20">
        <v>3163.3</v>
      </c>
      <c r="Y61" s="3">
        <v>3700.47</v>
      </c>
      <c r="Z61" s="1">
        <v>8</v>
      </c>
      <c r="AA61" s="1">
        <v>3</v>
      </c>
      <c r="AB61" s="1">
        <v>2</v>
      </c>
      <c r="AC61" s="1">
        <v>2</v>
      </c>
      <c r="AD61" s="1">
        <v>13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12</v>
      </c>
      <c r="AU61" s="1">
        <v>4</v>
      </c>
      <c r="AV61" s="1">
        <v>0</v>
      </c>
      <c r="AW61" s="1">
        <v>0</v>
      </c>
      <c r="AX61" s="1">
        <v>18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 ht="12.75" x14ac:dyDescent="0.2">
      <c r="A62" s="1">
        <v>91014</v>
      </c>
      <c r="B62" s="1" t="s">
        <v>175</v>
      </c>
      <c r="C62" s="1">
        <v>4</v>
      </c>
      <c r="D62" s="1">
        <v>162</v>
      </c>
      <c r="E62" s="1" t="s">
        <v>65</v>
      </c>
      <c r="F62" s="1">
        <v>123</v>
      </c>
      <c r="G62" s="1" t="s">
        <v>138</v>
      </c>
      <c r="H62" s="3">
        <v>191.6</v>
      </c>
      <c r="I62" s="3">
        <v>766.4</v>
      </c>
      <c r="J62" s="2">
        <f t="shared" si="2"/>
        <v>1532.8</v>
      </c>
      <c r="K62" s="24">
        <f t="shared" si="5"/>
        <v>2</v>
      </c>
      <c r="L62" s="5"/>
      <c r="M62" s="5"/>
      <c r="N62" s="1">
        <v>1.25</v>
      </c>
      <c r="O62" s="1">
        <v>0</v>
      </c>
      <c r="P62" s="7">
        <v>2</v>
      </c>
      <c r="Q62" s="1">
        <v>2.75</v>
      </c>
      <c r="R62" s="1">
        <v>2.5</v>
      </c>
      <c r="S62" s="8">
        <f t="shared" si="16"/>
        <v>0</v>
      </c>
      <c r="T62" s="1">
        <v>0</v>
      </c>
      <c r="U62" s="1">
        <v>0</v>
      </c>
      <c r="V62" s="8">
        <f t="shared" si="14"/>
        <v>0</v>
      </c>
      <c r="W62" s="1">
        <v>0</v>
      </c>
      <c r="X62" s="20">
        <v>3065.6</v>
      </c>
      <c r="Y62" s="3">
        <v>1916</v>
      </c>
      <c r="Z62" s="1">
        <v>4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7</v>
      </c>
      <c r="AU62" s="1">
        <v>3</v>
      </c>
      <c r="AV62" s="1">
        <v>2</v>
      </c>
      <c r="AW62" s="1">
        <v>1</v>
      </c>
      <c r="AX62" s="1">
        <v>10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 ht="12.75" x14ac:dyDescent="0.2">
      <c r="A63" s="1">
        <v>91067</v>
      </c>
      <c r="B63" s="1" t="s">
        <v>159</v>
      </c>
      <c r="C63" s="1">
        <v>6</v>
      </c>
      <c r="D63" s="1">
        <v>162</v>
      </c>
      <c r="E63" s="1" t="s">
        <v>65</v>
      </c>
      <c r="F63" s="1">
        <v>123</v>
      </c>
      <c r="G63" s="1" t="s">
        <v>138</v>
      </c>
      <c r="H63" s="3">
        <v>119.37090000000001</v>
      </c>
      <c r="I63" s="3">
        <v>716.22540000000004</v>
      </c>
      <c r="J63" s="2">
        <f t="shared" si="2"/>
        <v>0</v>
      </c>
      <c r="K63" s="5">
        <f t="shared" si="5"/>
        <v>0</v>
      </c>
      <c r="L63" s="5"/>
      <c r="M63" s="5"/>
      <c r="N63" s="1">
        <v>1.25</v>
      </c>
      <c r="O63" s="1">
        <v>2.17</v>
      </c>
      <c r="P63" s="8">
        <f t="shared" ref="P63:P64" si="17">MAX(0,(TRUNC((N63*0.8)-O63)))</f>
        <v>0</v>
      </c>
      <c r="Q63" s="1">
        <v>2.75</v>
      </c>
      <c r="R63" s="1">
        <v>4.17</v>
      </c>
      <c r="S63" s="8">
        <f t="shared" si="16"/>
        <v>0</v>
      </c>
      <c r="T63" s="1">
        <v>0.17</v>
      </c>
      <c r="U63" s="1">
        <v>0.17</v>
      </c>
      <c r="V63" s="8">
        <f t="shared" si="14"/>
        <v>0</v>
      </c>
      <c r="W63" s="1">
        <v>0</v>
      </c>
      <c r="X63" s="20">
        <v>2984.27</v>
      </c>
      <c r="Y63" s="3">
        <v>4655.47</v>
      </c>
      <c r="Z63" s="1">
        <v>2</v>
      </c>
      <c r="AA63" s="1">
        <v>3</v>
      </c>
      <c r="AB63" s="1">
        <v>4</v>
      </c>
      <c r="AC63" s="1">
        <v>0</v>
      </c>
      <c r="AD63" s="1">
        <v>13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2</v>
      </c>
      <c r="AU63" s="1">
        <v>27</v>
      </c>
      <c r="AV63" s="1">
        <v>1</v>
      </c>
      <c r="AW63" s="1">
        <v>0</v>
      </c>
      <c r="AX63" s="1">
        <v>25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</v>
      </c>
      <c r="BG63" s="1">
        <v>0</v>
      </c>
      <c r="BH63" s="1">
        <v>1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 ht="12.75" x14ac:dyDescent="0.2">
      <c r="A64" s="1">
        <v>88156</v>
      </c>
      <c r="B64" s="1" t="s">
        <v>165</v>
      </c>
      <c r="C64" s="1">
        <v>12</v>
      </c>
      <c r="D64" s="1">
        <v>162</v>
      </c>
      <c r="E64" s="1" t="s">
        <v>65</v>
      </c>
      <c r="F64" s="1">
        <v>974</v>
      </c>
      <c r="G64" s="1" t="s">
        <v>70</v>
      </c>
      <c r="H64" s="3">
        <v>140.29910000000001</v>
      </c>
      <c r="I64" s="3">
        <v>1683.5891999999999</v>
      </c>
      <c r="J64" s="2">
        <f t="shared" si="2"/>
        <v>0</v>
      </c>
      <c r="K64" s="5">
        <f t="shared" si="5"/>
        <v>0</v>
      </c>
      <c r="L64" s="5"/>
      <c r="M64" s="5"/>
      <c r="N64" s="1">
        <v>0.33</v>
      </c>
      <c r="O64" s="1">
        <v>5.17</v>
      </c>
      <c r="P64" s="8">
        <f t="shared" si="17"/>
        <v>0</v>
      </c>
      <c r="Q64" s="1">
        <v>1.29</v>
      </c>
      <c r="R64" s="1">
        <v>8.67</v>
      </c>
      <c r="S64" s="8">
        <f t="shared" si="16"/>
        <v>0</v>
      </c>
      <c r="T64" s="1">
        <v>0.12</v>
      </c>
      <c r="U64" s="1">
        <v>13.25</v>
      </c>
      <c r="V64" s="8">
        <f t="shared" si="14"/>
        <v>0</v>
      </c>
      <c r="W64" s="1">
        <v>0</v>
      </c>
      <c r="X64" s="20">
        <v>2946.28</v>
      </c>
      <c r="Y64" s="3">
        <v>45597.21</v>
      </c>
      <c r="Z64" s="1">
        <v>2</v>
      </c>
      <c r="AA64" s="1">
        <v>4</v>
      </c>
      <c r="AB64" s="1">
        <v>0</v>
      </c>
      <c r="AC64" s="1">
        <v>0</v>
      </c>
      <c r="AD64" s="1">
        <v>62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9</v>
      </c>
      <c r="AU64" s="1">
        <v>13</v>
      </c>
      <c r="AV64" s="1">
        <v>0</v>
      </c>
      <c r="AW64" s="1">
        <v>0</v>
      </c>
      <c r="AX64" s="1">
        <v>104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3</v>
      </c>
      <c r="BF64" s="1">
        <v>0</v>
      </c>
      <c r="BG64" s="1">
        <v>0</v>
      </c>
      <c r="BH64" s="1">
        <v>159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 ht="12.75" x14ac:dyDescent="0.2">
      <c r="A65" s="1">
        <v>91118</v>
      </c>
      <c r="B65" s="1" t="s">
        <v>173</v>
      </c>
      <c r="C65" s="1">
        <v>12</v>
      </c>
      <c r="D65" s="1">
        <v>162</v>
      </c>
      <c r="E65" s="1" t="s">
        <v>65</v>
      </c>
      <c r="F65" s="1">
        <v>123</v>
      </c>
      <c r="G65" s="1" t="s">
        <v>138</v>
      </c>
      <c r="H65" s="3">
        <v>59.000900000000001</v>
      </c>
      <c r="I65" s="3">
        <v>708.01080000000002</v>
      </c>
      <c r="J65" s="2">
        <f t="shared" si="2"/>
        <v>3540.0540000000001</v>
      </c>
      <c r="K65" s="24">
        <f t="shared" si="5"/>
        <v>5</v>
      </c>
      <c r="L65" s="5"/>
      <c r="M65" s="5"/>
      <c r="N65" s="1">
        <v>1.58</v>
      </c>
      <c r="O65" s="1">
        <v>0.17</v>
      </c>
      <c r="P65" s="7">
        <v>2</v>
      </c>
      <c r="Q65" s="1">
        <v>2.5</v>
      </c>
      <c r="R65" s="1">
        <v>0</v>
      </c>
      <c r="S65" s="7">
        <v>3</v>
      </c>
      <c r="T65" s="1">
        <v>0</v>
      </c>
      <c r="U65" s="1">
        <v>0</v>
      </c>
      <c r="V65" s="8">
        <f t="shared" si="14"/>
        <v>0</v>
      </c>
      <c r="W65" s="1">
        <v>0</v>
      </c>
      <c r="X65" s="20">
        <v>2891.04</v>
      </c>
      <c r="Y65" s="3">
        <v>118</v>
      </c>
      <c r="Z65" s="1">
        <v>15</v>
      </c>
      <c r="AA65" s="1">
        <v>5</v>
      </c>
      <c r="AB65" s="1">
        <v>0</v>
      </c>
      <c r="AC65" s="1">
        <v>3</v>
      </c>
      <c r="AD65" s="1">
        <v>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60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 ht="12.75" x14ac:dyDescent="0.2">
      <c r="A66" s="1">
        <v>95804</v>
      </c>
      <c r="B66" s="1" t="s">
        <v>179</v>
      </c>
      <c r="C66" s="1">
        <v>12</v>
      </c>
      <c r="D66" s="1">
        <v>162</v>
      </c>
      <c r="E66" s="1" t="s">
        <v>65</v>
      </c>
      <c r="F66" s="1">
        <v>807</v>
      </c>
      <c r="G66" s="1" t="s">
        <v>67</v>
      </c>
      <c r="H66" s="3">
        <v>33.910200000000003</v>
      </c>
      <c r="I66" s="3">
        <v>406.92239999999998</v>
      </c>
      <c r="J66" s="2">
        <f t="shared" si="2"/>
        <v>0</v>
      </c>
      <c r="K66" s="5">
        <f t="shared" si="5"/>
        <v>0</v>
      </c>
      <c r="L66" s="5"/>
      <c r="M66" s="5"/>
      <c r="N66" s="1">
        <v>0</v>
      </c>
      <c r="O66" s="1">
        <v>0</v>
      </c>
      <c r="P66" s="8">
        <f>MAX(0,(TRUNC((N66*0.8)-O66)))</f>
        <v>0</v>
      </c>
      <c r="Q66" s="1">
        <v>7.08</v>
      </c>
      <c r="R66" s="1">
        <v>2.17</v>
      </c>
      <c r="S66" s="7">
        <v>0</v>
      </c>
      <c r="T66" s="1">
        <v>0</v>
      </c>
      <c r="U66" s="1">
        <v>0</v>
      </c>
      <c r="V66" s="8">
        <f t="shared" si="14"/>
        <v>0</v>
      </c>
      <c r="W66" s="1">
        <v>0</v>
      </c>
      <c r="X66" s="20">
        <v>2882.37</v>
      </c>
      <c r="Y66" s="3">
        <v>881.67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15</v>
      </c>
      <c r="AU66" s="1">
        <v>19</v>
      </c>
      <c r="AV66" s="1">
        <v>43</v>
      </c>
      <c r="AW66" s="1">
        <v>35</v>
      </c>
      <c r="AX66" s="1">
        <v>26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 ht="12.75" x14ac:dyDescent="0.2">
      <c r="A67" s="1">
        <v>6009</v>
      </c>
      <c r="B67" s="1" t="s">
        <v>178</v>
      </c>
      <c r="C67" s="1">
        <v>8</v>
      </c>
      <c r="D67" s="1">
        <v>162</v>
      </c>
      <c r="E67" s="1" t="s">
        <v>65</v>
      </c>
      <c r="F67" s="1">
        <v>123</v>
      </c>
      <c r="G67" s="1" t="s">
        <v>138</v>
      </c>
      <c r="H67" s="3">
        <v>83.825000000000003</v>
      </c>
      <c r="I67" s="3">
        <v>670.6</v>
      </c>
      <c r="J67" s="2">
        <f t="shared" si="2"/>
        <v>3353</v>
      </c>
      <c r="K67" s="5">
        <f t="shared" si="5"/>
        <v>5</v>
      </c>
      <c r="L67" s="5"/>
      <c r="M67" s="5"/>
      <c r="N67" s="1">
        <v>0.5</v>
      </c>
      <c r="O67" s="1">
        <v>0</v>
      </c>
      <c r="P67" s="7">
        <v>3</v>
      </c>
      <c r="Q67" s="1">
        <v>3.75</v>
      </c>
      <c r="R67" s="1">
        <v>1.1200000000000001</v>
      </c>
      <c r="S67" s="7">
        <v>2</v>
      </c>
      <c r="T67" s="1">
        <v>0</v>
      </c>
      <c r="U67" s="1">
        <v>0</v>
      </c>
      <c r="V67" s="8">
        <f t="shared" si="14"/>
        <v>0</v>
      </c>
      <c r="W67" s="1">
        <v>0</v>
      </c>
      <c r="X67" s="20">
        <v>2850.05</v>
      </c>
      <c r="Y67" s="3">
        <v>754.42</v>
      </c>
      <c r="Z67" s="1">
        <v>0</v>
      </c>
      <c r="AA67" s="1">
        <v>8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13</v>
      </c>
      <c r="AU67" s="1">
        <v>34</v>
      </c>
      <c r="AV67" s="1">
        <v>0</v>
      </c>
      <c r="AW67" s="1">
        <v>0</v>
      </c>
      <c r="AX67" s="1">
        <v>9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 ht="12.75" x14ac:dyDescent="0.2">
      <c r="A68" s="1">
        <v>88138</v>
      </c>
      <c r="B68" s="1" t="s">
        <v>153</v>
      </c>
      <c r="C68" s="1">
        <v>24</v>
      </c>
      <c r="D68" s="1">
        <v>162</v>
      </c>
      <c r="E68" s="1" t="s">
        <v>65</v>
      </c>
      <c r="F68" s="1">
        <v>974</v>
      </c>
      <c r="G68" s="1" t="s">
        <v>70</v>
      </c>
      <c r="H68" s="3">
        <v>107.6336</v>
      </c>
      <c r="I68" s="3">
        <v>2583.2064</v>
      </c>
      <c r="J68" s="2">
        <f t="shared" si="2"/>
        <v>0</v>
      </c>
      <c r="K68" s="5">
        <f t="shared" si="5"/>
        <v>0</v>
      </c>
      <c r="L68" s="5"/>
      <c r="M68" s="5"/>
      <c r="N68" s="1">
        <v>0</v>
      </c>
      <c r="O68" s="1">
        <v>0</v>
      </c>
      <c r="P68" s="8">
        <f t="shared" ref="P68:P177" si="18">MAX(0,(TRUNC((N68*0.8)-O68)))</f>
        <v>0</v>
      </c>
      <c r="Q68" s="1">
        <v>1.02</v>
      </c>
      <c r="R68" s="1">
        <v>0</v>
      </c>
      <c r="S68" s="8">
        <f>MAX(0,(TRUNC((Q68*0.8)-R68)))</f>
        <v>0</v>
      </c>
      <c r="T68" s="1">
        <v>0</v>
      </c>
      <c r="U68" s="1">
        <v>0</v>
      </c>
      <c r="V68" s="8">
        <f t="shared" si="14"/>
        <v>0</v>
      </c>
      <c r="W68" s="1">
        <v>0</v>
      </c>
      <c r="X68" s="20">
        <v>2637.02</v>
      </c>
      <c r="Y68" s="3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16</v>
      </c>
      <c r="AW68" s="1">
        <v>17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 ht="12.75" x14ac:dyDescent="0.2">
      <c r="A69" s="1">
        <v>6083</v>
      </c>
      <c r="B69" s="1" t="s">
        <v>180</v>
      </c>
      <c r="C69" s="1">
        <v>5</v>
      </c>
      <c r="D69" s="1">
        <v>162</v>
      </c>
      <c r="E69" s="1" t="s">
        <v>65</v>
      </c>
      <c r="F69" s="1">
        <v>123</v>
      </c>
      <c r="G69" s="1" t="s">
        <v>138</v>
      </c>
      <c r="H69" s="3">
        <v>208.38820000000001</v>
      </c>
      <c r="I69" s="3">
        <v>1041.941</v>
      </c>
      <c r="J69" s="2">
        <f t="shared" si="2"/>
        <v>0</v>
      </c>
      <c r="K69" s="5">
        <f t="shared" si="5"/>
        <v>0</v>
      </c>
      <c r="L69" s="23">
        <v>10</v>
      </c>
      <c r="M69" s="5"/>
      <c r="N69" s="1">
        <v>0.2</v>
      </c>
      <c r="O69" s="1">
        <v>0</v>
      </c>
      <c r="P69" s="8">
        <f t="shared" si="18"/>
        <v>0</v>
      </c>
      <c r="Q69" s="1">
        <v>2.2000000000000002</v>
      </c>
      <c r="R69" s="1">
        <v>0</v>
      </c>
      <c r="S69" s="7">
        <v>0</v>
      </c>
      <c r="T69" s="1">
        <v>0.1</v>
      </c>
      <c r="U69" s="1">
        <v>0</v>
      </c>
      <c r="V69" s="8">
        <f t="shared" si="14"/>
        <v>0</v>
      </c>
      <c r="W69" s="1">
        <v>0</v>
      </c>
      <c r="X69" s="20">
        <v>2604.85</v>
      </c>
      <c r="Y69" s="3">
        <v>0</v>
      </c>
      <c r="Z69" s="1">
        <v>0</v>
      </c>
      <c r="AA69" s="1">
        <v>0</v>
      </c>
      <c r="AB69" s="1">
        <v>0</v>
      </c>
      <c r="AC69" s="1">
        <v>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9</v>
      </c>
      <c r="AW69" s="1">
        <v>4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1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 ht="12.75" hidden="1" x14ac:dyDescent="0.2">
      <c r="A70" s="1">
        <v>6033</v>
      </c>
      <c r="B70" s="1" t="s">
        <v>183</v>
      </c>
      <c r="C70" s="1">
        <v>16</v>
      </c>
      <c r="D70" s="1">
        <v>162</v>
      </c>
      <c r="E70" s="1" t="s">
        <v>65</v>
      </c>
      <c r="F70" s="1">
        <v>123</v>
      </c>
      <c r="G70" s="1" t="s">
        <v>138</v>
      </c>
      <c r="H70" s="3">
        <v>70.367699999999999</v>
      </c>
      <c r="I70" s="3">
        <v>1125.8832</v>
      </c>
      <c r="J70" s="2">
        <f t="shared" si="2"/>
        <v>0</v>
      </c>
      <c r="K70" s="5">
        <f t="shared" si="5"/>
        <v>0</v>
      </c>
      <c r="L70" s="5"/>
      <c r="M70" s="5"/>
      <c r="N70" s="1">
        <v>1.03</v>
      </c>
      <c r="O70" s="1">
        <v>0</v>
      </c>
      <c r="P70" s="8">
        <f t="shared" si="18"/>
        <v>0</v>
      </c>
      <c r="Q70" s="1">
        <v>1.22</v>
      </c>
      <c r="R70" s="1">
        <v>0</v>
      </c>
      <c r="S70" s="8">
        <f t="shared" ref="S70:S74" si="19">MAX(0,(TRUNC((Q70*0.8)-R70)))</f>
        <v>0</v>
      </c>
      <c r="T70" s="1">
        <v>0</v>
      </c>
      <c r="U70" s="1">
        <v>0</v>
      </c>
      <c r="V70" s="8">
        <f t="shared" si="14"/>
        <v>0</v>
      </c>
      <c r="W70" s="1">
        <v>0</v>
      </c>
      <c r="X70" s="20">
        <v>2533.2399999999998</v>
      </c>
      <c r="Y70" s="3">
        <v>0</v>
      </c>
      <c r="Z70" s="1">
        <v>0</v>
      </c>
      <c r="AA70" s="1">
        <v>0</v>
      </c>
      <c r="AB70" s="1">
        <v>11</v>
      </c>
      <c r="AC70" s="1">
        <v>11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16</v>
      </c>
      <c r="AW70" s="1">
        <v>7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 ht="12.75" hidden="1" x14ac:dyDescent="0.2">
      <c r="A71" s="1">
        <v>96156</v>
      </c>
      <c r="B71" s="1" t="s">
        <v>184</v>
      </c>
      <c r="C71" s="1">
        <v>24</v>
      </c>
      <c r="D71" s="1">
        <v>162</v>
      </c>
      <c r="E71" s="1" t="s">
        <v>65</v>
      </c>
      <c r="F71" s="1">
        <v>999</v>
      </c>
      <c r="G71" s="1" t="s">
        <v>68</v>
      </c>
      <c r="H71" s="3">
        <v>291.06</v>
      </c>
      <c r="I71" s="3">
        <v>6985.44</v>
      </c>
      <c r="J71" s="2">
        <f t="shared" si="2"/>
        <v>0</v>
      </c>
      <c r="K71" s="5">
        <f t="shared" si="5"/>
        <v>0</v>
      </c>
      <c r="L71" s="5"/>
      <c r="M71" s="5"/>
      <c r="N71" s="1">
        <v>0.21</v>
      </c>
      <c r="O71" s="1">
        <v>5.5</v>
      </c>
      <c r="P71" s="8">
        <f t="shared" si="18"/>
        <v>0</v>
      </c>
      <c r="Q71" s="1">
        <v>0.12</v>
      </c>
      <c r="R71" s="1">
        <v>0</v>
      </c>
      <c r="S71" s="8">
        <f t="shared" si="19"/>
        <v>0</v>
      </c>
      <c r="T71" s="1">
        <v>0</v>
      </c>
      <c r="U71" s="1">
        <v>0</v>
      </c>
      <c r="V71" s="8">
        <f t="shared" si="14"/>
        <v>0</v>
      </c>
      <c r="W71" s="1">
        <v>0</v>
      </c>
      <c r="X71" s="20">
        <v>2328.48</v>
      </c>
      <c r="Y71" s="3">
        <v>38419.919999999998</v>
      </c>
      <c r="Z71" s="1">
        <v>2</v>
      </c>
      <c r="AA71" s="1">
        <v>3</v>
      </c>
      <c r="AB71" s="1">
        <v>1</v>
      </c>
      <c r="AC71" s="1">
        <v>1</v>
      </c>
      <c r="AD71" s="1">
        <v>132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2</v>
      </c>
      <c r="AW71" s="1">
        <v>2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 ht="12.75" hidden="1" x14ac:dyDescent="0.2">
      <c r="A72" s="1">
        <v>65129</v>
      </c>
      <c r="B72" s="1" t="s">
        <v>120</v>
      </c>
      <c r="C72" s="1">
        <v>30</v>
      </c>
      <c r="D72" s="1">
        <v>162</v>
      </c>
      <c r="E72" s="1" t="s">
        <v>65</v>
      </c>
      <c r="F72" s="1">
        <v>807</v>
      </c>
      <c r="G72" s="1" t="s">
        <v>67</v>
      </c>
      <c r="H72" s="3">
        <v>57.054400000000001</v>
      </c>
      <c r="I72" s="3">
        <v>1711.6320000000001</v>
      </c>
      <c r="J72" s="2">
        <f t="shared" si="2"/>
        <v>0</v>
      </c>
      <c r="K72" s="5">
        <f t="shared" si="5"/>
        <v>0</v>
      </c>
      <c r="L72" s="5"/>
      <c r="M72" s="5"/>
      <c r="N72" s="1">
        <v>0.37</v>
      </c>
      <c r="O72" s="1">
        <v>1.33</v>
      </c>
      <c r="P72" s="8">
        <f t="shared" si="18"/>
        <v>0</v>
      </c>
      <c r="Q72" s="1">
        <v>0.7</v>
      </c>
      <c r="R72" s="1">
        <v>0.4</v>
      </c>
      <c r="S72" s="8">
        <f t="shared" si="19"/>
        <v>0</v>
      </c>
      <c r="T72" s="1">
        <v>0.28000000000000003</v>
      </c>
      <c r="U72" s="1">
        <v>0.4</v>
      </c>
      <c r="V72" s="8">
        <f t="shared" si="14"/>
        <v>0</v>
      </c>
      <c r="W72" s="1">
        <v>0</v>
      </c>
      <c r="X72" s="20">
        <v>2310.6999999999998</v>
      </c>
      <c r="Y72" s="3">
        <v>3651.48</v>
      </c>
      <c r="Z72" s="1">
        <v>4</v>
      </c>
      <c r="AA72" s="1">
        <v>12</v>
      </c>
      <c r="AB72" s="1">
        <v>0</v>
      </c>
      <c r="AC72" s="1">
        <v>2</v>
      </c>
      <c r="AD72" s="1">
        <v>40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11</v>
      </c>
      <c r="AU72" s="1">
        <v>20</v>
      </c>
      <c r="AV72" s="1">
        <v>0</v>
      </c>
      <c r="AW72" s="1">
        <v>0</v>
      </c>
      <c r="AX72" s="1">
        <v>12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4</v>
      </c>
      <c r="BE72" s="1">
        <v>7</v>
      </c>
      <c r="BF72" s="1">
        <v>0</v>
      </c>
      <c r="BG72" s="1">
        <v>2</v>
      </c>
      <c r="BH72" s="1">
        <v>12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 ht="12.75" hidden="1" x14ac:dyDescent="0.2">
      <c r="A73" s="1">
        <v>88152</v>
      </c>
      <c r="B73" s="1" t="s">
        <v>169</v>
      </c>
      <c r="C73" s="1">
        <v>12</v>
      </c>
      <c r="D73" s="1">
        <v>162</v>
      </c>
      <c r="E73" s="1" t="s">
        <v>65</v>
      </c>
      <c r="F73" s="1">
        <v>974</v>
      </c>
      <c r="G73" s="1" t="s">
        <v>70</v>
      </c>
      <c r="H73" s="3">
        <v>140.29910000000001</v>
      </c>
      <c r="I73" s="3">
        <v>1683.5891999999999</v>
      </c>
      <c r="J73" s="2">
        <f t="shared" si="2"/>
        <v>0</v>
      </c>
      <c r="K73" s="5">
        <f t="shared" si="5"/>
        <v>0</v>
      </c>
      <c r="L73" s="5"/>
      <c r="M73" s="5"/>
      <c r="N73" s="1">
        <v>0</v>
      </c>
      <c r="O73" s="1">
        <v>0</v>
      </c>
      <c r="P73" s="8">
        <f t="shared" si="18"/>
        <v>0</v>
      </c>
      <c r="Q73" s="1">
        <v>1.17</v>
      </c>
      <c r="R73" s="1">
        <v>4.08</v>
      </c>
      <c r="S73" s="8">
        <f t="shared" si="19"/>
        <v>0</v>
      </c>
      <c r="T73" s="1">
        <v>0.12</v>
      </c>
      <c r="U73" s="1">
        <v>8.67</v>
      </c>
      <c r="V73" s="8">
        <f t="shared" si="14"/>
        <v>0</v>
      </c>
      <c r="W73" s="1">
        <v>0</v>
      </c>
      <c r="X73" s="20">
        <v>2174.64</v>
      </c>
      <c r="Y73" s="3">
        <v>21465.759999999998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7</v>
      </c>
      <c r="AU73" s="1">
        <v>14</v>
      </c>
      <c r="AV73" s="1">
        <v>0</v>
      </c>
      <c r="AW73" s="1">
        <v>0</v>
      </c>
      <c r="AX73" s="1">
        <v>49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3</v>
      </c>
      <c r="BF73" s="1">
        <v>0</v>
      </c>
      <c r="BG73" s="1">
        <v>0</v>
      </c>
      <c r="BH73" s="1">
        <v>104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 ht="12.75" hidden="1" x14ac:dyDescent="0.2">
      <c r="A74" s="1">
        <v>65108</v>
      </c>
      <c r="B74" s="1" t="s">
        <v>124</v>
      </c>
      <c r="C74" s="1">
        <v>30</v>
      </c>
      <c r="D74" s="1">
        <v>162</v>
      </c>
      <c r="E74" s="1" t="s">
        <v>65</v>
      </c>
      <c r="F74" s="1">
        <v>807</v>
      </c>
      <c r="G74" s="1" t="s">
        <v>67</v>
      </c>
      <c r="H74" s="3">
        <v>57.054400000000001</v>
      </c>
      <c r="I74" s="3">
        <v>1711.6320000000001</v>
      </c>
      <c r="J74" s="2">
        <f t="shared" si="2"/>
        <v>0</v>
      </c>
      <c r="K74" s="5">
        <f t="shared" si="5"/>
        <v>0</v>
      </c>
      <c r="L74" s="5"/>
      <c r="M74" s="5"/>
      <c r="N74" s="1">
        <v>0</v>
      </c>
      <c r="O74" s="1">
        <v>0.67</v>
      </c>
      <c r="P74" s="8">
        <f t="shared" si="18"/>
        <v>0</v>
      </c>
      <c r="Q74" s="1">
        <v>1.1200000000000001</v>
      </c>
      <c r="R74" s="1">
        <v>2.1</v>
      </c>
      <c r="S74" s="8">
        <f t="shared" si="19"/>
        <v>0</v>
      </c>
      <c r="T74" s="1">
        <v>0.15</v>
      </c>
      <c r="U74" s="1">
        <v>0.17</v>
      </c>
      <c r="V74" s="8">
        <f t="shared" si="14"/>
        <v>0</v>
      </c>
      <c r="W74" s="1">
        <v>0</v>
      </c>
      <c r="X74" s="20">
        <v>2168.0700000000002</v>
      </c>
      <c r="Y74" s="3">
        <v>5020.79</v>
      </c>
      <c r="Z74" s="1">
        <v>2</v>
      </c>
      <c r="AA74" s="1">
        <v>7</v>
      </c>
      <c r="AB74" s="1">
        <v>8</v>
      </c>
      <c r="AC74" s="1">
        <v>-27</v>
      </c>
      <c r="AD74" s="1">
        <v>20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14</v>
      </c>
      <c r="AU74" s="1">
        <v>14</v>
      </c>
      <c r="AV74" s="1">
        <v>9</v>
      </c>
      <c r="AW74" s="1">
        <v>7</v>
      </c>
      <c r="AX74" s="1">
        <v>63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2</v>
      </c>
      <c r="BE74" s="1">
        <v>5</v>
      </c>
      <c r="BF74" s="1">
        <v>0</v>
      </c>
      <c r="BG74" s="1">
        <v>0</v>
      </c>
      <c r="BH74" s="1">
        <v>5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1:65" ht="12.75" hidden="1" x14ac:dyDescent="0.2">
      <c r="A75" s="1">
        <v>91106</v>
      </c>
      <c r="B75" s="1" t="s">
        <v>187</v>
      </c>
      <c r="C75" s="1">
        <v>8</v>
      </c>
      <c r="D75" s="1">
        <v>162</v>
      </c>
      <c r="E75" s="1" t="s">
        <v>65</v>
      </c>
      <c r="F75" s="1">
        <v>123</v>
      </c>
      <c r="G75" s="1" t="s">
        <v>138</v>
      </c>
      <c r="H75" s="3">
        <v>83.825400000000002</v>
      </c>
      <c r="I75" s="3">
        <v>670.60320000000002</v>
      </c>
      <c r="J75" s="2">
        <f t="shared" si="2"/>
        <v>0</v>
      </c>
      <c r="K75" s="5">
        <f t="shared" si="5"/>
        <v>0</v>
      </c>
      <c r="L75" s="5"/>
      <c r="M75" s="5"/>
      <c r="N75" s="1">
        <v>0</v>
      </c>
      <c r="O75" s="1">
        <v>2</v>
      </c>
      <c r="P75" s="8">
        <f t="shared" si="18"/>
        <v>0</v>
      </c>
      <c r="Q75" s="1">
        <v>3.19</v>
      </c>
      <c r="R75" s="1">
        <v>0.5</v>
      </c>
      <c r="S75" s="7">
        <v>0</v>
      </c>
      <c r="T75" s="1">
        <v>0</v>
      </c>
      <c r="U75" s="1">
        <v>0</v>
      </c>
      <c r="V75" s="8">
        <f t="shared" si="14"/>
        <v>0</v>
      </c>
      <c r="W75" s="1">
        <v>0</v>
      </c>
      <c r="X75" s="20">
        <v>2137.5500000000002</v>
      </c>
      <c r="Y75" s="3">
        <v>1676.51</v>
      </c>
      <c r="Z75" s="1">
        <v>0</v>
      </c>
      <c r="AA75" s="1">
        <v>0</v>
      </c>
      <c r="AB75" s="1">
        <v>0</v>
      </c>
      <c r="AC75" s="1">
        <v>0</v>
      </c>
      <c r="AD75" s="1">
        <v>16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11</v>
      </c>
      <c r="AU75" s="1">
        <v>29</v>
      </c>
      <c r="AV75" s="1">
        <v>0</v>
      </c>
      <c r="AW75" s="1">
        <v>0</v>
      </c>
      <c r="AX75" s="1">
        <v>4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 ht="12.75" hidden="1" x14ac:dyDescent="0.2">
      <c r="A76" s="1">
        <v>78180</v>
      </c>
      <c r="B76" s="1" t="s">
        <v>106</v>
      </c>
      <c r="C76" s="1">
        <v>32</v>
      </c>
      <c r="D76" s="1">
        <v>162</v>
      </c>
      <c r="E76" s="1" t="s">
        <v>65</v>
      </c>
      <c r="F76" s="1">
        <v>1</v>
      </c>
      <c r="G76" s="1" t="s">
        <v>98</v>
      </c>
      <c r="H76" s="3">
        <v>156.33000000000001</v>
      </c>
      <c r="I76" s="3">
        <v>5002.5600000000004</v>
      </c>
      <c r="J76" s="2">
        <f t="shared" si="2"/>
        <v>0</v>
      </c>
      <c r="K76" s="5">
        <f t="shared" si="5"/>
        <v>0</v>
      </c>
      <c r="L76" s="5"/>
      <c r="M76" s="5"/>
      <c r="N76" s="1">
        <v>0.14000000000000001</v>
      </c>
      <c r="O76" s="1">
        <v>1.25</v>
      </c>
      <c r="P76" s="8">
        <f t="shared" si="18"/>
        <v>0</v>
      </c>
      <c r="Q76" s="1">
        <v>0.28000000000000003</v>
      </c>
      <c r="R76" s="1">
        <v>0</v>
      </c>
      <c r="S76" s="8">
        <f>MAX(0,(TRUNC((Q76*0.8)-R76)))</f>
        <v>0</v>
      </c>
      <c r="T76" s="1">
        <v>0</v>
      </c>
      <c r="U76" s="1">
        <v>0</v>
      </c>
      <c r="V76" s="8">
        <f t="shared" si="14"/>
        <v>0</v>
      </c>
      <c r="W76" s="1">
        <v>0</v>
      </c>
      <c r="X76" s="20">
        <v>2110.46</v>
      </c>
      <c r="Y76" s="3">
        <v>6253.2</v>
      </c>
      <c r="Z76" s="1">
        <v>0</v>
      </c>
      <c r="AA76" s="1">
        <v>6</v>
      </c>
      <c r="AB76" s="1">
        <v>1</v>
      </c>
      <c r="AC76" s="1">
        <v>1</v>
      </c>
      <c r="AD76" s="1">
        <v>40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8</v>
      </c>
      <c r="AW76" s="1">
        <v>2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 ht="12.75" hidden="1" x14ac:dyDescent="0.2">
      <c r="A77" s="1">
        <v>65151</v>
      </c>
      <c r="B77" s="1" t="s">
        <v>190</v>
      </c>
      <c r="C77" s="1">
        <v>12</v>
      </c>
      <c r="D77" s="1">
        <v>162</v>
      </c>
      <c r="E77" s="1" t="s">
        <v>65</v>
      </c>
      <c r="F77" s="1">
        <v>807</v>
      </c>
      <c r="G77" s="1" t="s">
        <v>67</v>
      </c>
      <c r="H77" s="3">
        <v>33.910299999999999</v>
      </c>
      <c r="I77" s="3">
        <v>406.92360000000002</v>
      </c>
      <c r="J77" s="2">
        <f t="shared" si="2"/>
        <v>0</v>
      </c>
      <c r="K77" s="5">
        <f t="shared" si="5"/>
        <v>0</v>
      </c>
      <c r="L77" s="5"/>
      <c r="M77" s="5"/>
      <c r="N77" s="1">
        <v>0.08</v>
      </c>
      <c r="O77" s="1">
        <v>0</v>
      </c>
      <c r="P77" s="8">
        <f t="shared" si="18"/>
        <v>0</v>
      </c>
      <c r="Q77" s="1">
        <v>4.79</v>
      </c>
      <c r="R77" s="1">
        <v>0.57999999999999996</v>
      </c>
      <c r="S77" s="7">
        <v>0</v>
      </c>
      <c r="T77" s="1">
        <v>0.04</v>
      </c>
      <c r="U77" s="1">
        <v>0</v>
      </c>
      <c r="V77" s="8">
        <f t="shared" si="14"/>
        <v>0</v>
      </c>
      <c r="W77" s="1">
        <v>0</v>
      </c>
      <c r="X77" s="20">
        <v>2000.71</v>
      </c>
      <c r="Y77" s="3">
        <v>237.37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5</v>
      </c>
      <c r="AU77" s="1">
        <v>8</v>
      </c>
      <c r="AV77" s="1">
        <v>29</v>
      </c>
      <c r="AW77" s="1">
        <v>39</v>
      </c>
      <c r="AX77" s="1">
        <v>7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 ht="12.75" hidden="1" x14ac:dyDescent="0.2">
      <c r="A78" s="1">
        <v>78155</v>
      </c>
      <c r="B78" s="1" t="s">
        <v>107</v>
      </c>
      <c r="C78" s="1">
        <v>32</v>
      </c>
      <c r="D78" s="1">
        <v>162</v>
      </c>
      <c r="E78" s="1" t="s">
        <v>65</v>
      </c>
      <c r="F78" s="1">
        <v>1</v>
      </c>
      <c r="G78" s="1" t="s">
        <v>98</v>
      </c>
      <c r="H78" s="3">
        <v>82.392499999999998</v>
      </c>
      <c r="I78" s="3">
        <v>2636.56</v>
      </c>
      <c r="J78" s="2">
        <f t="shared" si="2"/>
        <v>0</v>
      </c>
      <c r="K78" s="5">
        <f t="shared" si="5"/>
        <v>0</v>
      </c>
      <c r="L78" s="5"/>
      <c r="M78" s="5"/>
      <c r="N78" s="1">
        <v>0.17</v>
      </c>
      <c r="O78" s="1">
        <v>0.06</v>
      </c>
      <c r="P78" s="8">
        <f t="shared" si="18"/>
        <v>0</v>
      </c>
      <c r="Q78" s="1">
        <v>0.53</v>
      </c>
      <c r="R78" s="1">
        <v>0</v>
      </c>
      <c r="S78" s="8">
        <f t="shared" ref="S78:S80" si="20">MAX(0,(TRUNC((Q78*0.8)-R78)))</f>
        <v>0</v>
      </c>
      <c r="T78" s="1">
        <v>0</v>
      </c>
      <c r="U78" s="1">
        <v>0</v>
      </c>
      <c r="V78" s="8">
        <f t="shared" si="14"/>
        <v>0</v>
      </c>
      <c r="W78" s="1">
        <v>0</v>
      </c>
      <c r="X78" s="20">
        <v>1853.83</v>
      </c>
      <c r="Y78" s="3">
        <v>164.78</v>
      </c>
      <c r="Z78" s="1">
        <v>2</v>
      </c>
      <c r="AA78" s="1">
        <v>0</v>
      </c>
      <c r="AB78" s="1">
        <v>3</v>
      </c>
      <c r="AC78" s="1">
        <v>1</v>
      </c>
      <c r="AD78" s="1">
        <v>2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11</v>
      </c>
      <c r="AW78" s="1">
        <v>12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1:65" ht="12.75" hidden="1" x14ac:dyDescent="0.2">
      <c r="A79" s="1">
        <v>269</v>
      </c>
      <c r="B79" s="1" t="s">
        <v>191</v>
      </c>
      <c r="C79" s="1">
        <v>144</v>
      </c>
      <c r="D79" s="1">
        <v>162</v>
      </c>
      <c r="E79" s="1" t="s">
        <v>65</v>
      </c>
      <c r="F79" s="1">
        <v>1</v>
      </c>
      <c r="G79" s="1" t="s">
        <v>98</v>
      </c>
      <c r="H79" s="3">
        <v>18.5505</v>
      </c>
      <c r="I79" s="3">
        <v>2671.2719999999999</v>
      </c>
      <c r="J79" s="2">
        <f t="shared" si="2"/>
        <v>0</v>
      </c>
      <c r="K79" s="5">
        <f t="shared" si="5"/>
        <v>0</v>
      </c>
      <c r="L79" s="5"/>
      <c r="M79" s="5"/>
      <c r="N79" s="1">
        <v>0.57999999999999996</v>
      </c>
      <c r="O79" s="1">
        <v>-0.1</v>
      </c>
      <c r="P79" s="8">
        <f t="shared" si="18"/>
        <v>0</v>
      </c>
      <c r="Q79" s="1">
        <v>0</v>
      </c>
      <c r="R79" s="1">
        <v>0</v>
      </c>
      <c r="S79" s="8">
        <f t="shared" si="20"/>
        <v>0</v>
      </c>
      <c r="T79" s="1">
        <v>7.0000000000000007E-2</v>
      </c>
      <c r="U79" s="1">
        <v>0</v>
      </c>
      <c r="V79" s="8">
        <f t="shared" si="14"/>
        <v>0</v>
      </c>
      <c r="W79" s="1">
        <v>0</v>
      </c>
      <c r="X79" s="20">
        <v>1743.75</v>
      </c>
      <c r="Y79" s="3">
        <v>-278.26</v>
      </c>
      <c r="Z79" s="1">
        <v>22</v>
      </c>
      <c r="AA79" s="1">
        <v>9</v>
      </c>
      <c r="AB79" s="1">
        <v>40</v>
      </c>
      <c r="AC79" s="1">
        <v>34</v>
      </c>
      <c r="AD79" s="1">
        <v>-15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2</v>
      </c>
      <c r="BE79" s="1">
        <v>3</v>
      </c>
      <c r="BF79" s="1">
        <v>4</v>
      </c>
      <c r="BG79" s="1">
        <v>6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 ht="12.75" hidden="1" x14ac:dyDescent="0.2">
      <c r="A80" s="1">
        <v>91115</v>
      </c>
      <c r="B80" s="1" t="s">
        <v>186</v>
      </c>
      <c r="C80" s="1">
        <v>12</v>
      </c>
      <c r="D80" s="1">
        <v>162</v>
      </c>
      <c r="E80" s="1" t="s">
        <v>65</v>
      </c>
      <c r="F80" s="1">
        <v>123</v>
      </c>
      <c r="G80" s="1" t="s">
        <v>138</v>
      </c>
      <c r="H80" s="3">
        <v>101.88249999999999</v>
      </c>
      <c r="I80" s="3">
        <v>1222.5899999999999</v>
      </c>
      <c r="J80" s="2">
        <f t="shared" si="2"/>
        <v>0</v>
      </c>
      <c r="K80" s="5">
        <f t="shared" si="5"/>
        <v>0</v>
      </c>
      <c r="L80" s="5"/>
      <c r="M80" s="5"/>
      <c r="N80" s="1">
        <v>0</v>
      </c>
      <c r="O80" s="1">
        <v>0</v>
      </c>
      <c r="P80" s="8">
        <f t="shared" si="18"/>
        <v>0</v>
      </c>
      <c r="Q80" s="1">
        <v>1.17</v>
      </c>
      <c r="R80" s="1">
        <v>0.83</v>
      </c>
      <c r="S80" s="8">
        <f t="shared" si="20"/>
        <v>0</v>
      </c>
      <c r="T80" s="1">
        <v>0.21</v>
      </c>
      <c r="U80" s="1">
        <v>1.42</v>
      </c>
      <c r="V80" s="8">
        <f t="shared" si="14"/>
        <v>0</v>
      </c>
      <c r="W80" s="1">
        <v>0</v>
      </c>
      <c r="X80" s="20">
        <v>1681.06</v>
      </c>
      <c r="Y80" s="3">
        <v>2750.83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5</v>
      </c>
      <c r="AU80" s="1">
        <v>10</v>
      </c>
      <c r="AV80" s="1">
        <v>2</v>
      </c>
      <c r="AW80" s="1">
        <v>4</v>
      </c>
      <c r="AX80" s="1">
        <v>10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3</v>
      </c>
      <c r="BF80" s="1">
        <v>1</v>
      </c>
      <c r="BG80" s="1">
        <v>0</v>
      </c>
      <c r="BH80" s="1">
        <v>17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1:65" ht="12.75" hidden="1" x14ac:dyDescent="0.2">
      <c r="A81" s="1">
        <v>95863</v>
      </c>
      <c r="B81" s="1" t="s">
        <v>194</v>
      </c>
      <c r="C81" s="1">
        <v>12</v>
      </c>
      <c r="D81" s="1">
        <v>162</v>
      </c>
      <c r="E81" s="1" t="s">
        <v>65</v>
      </c>
      <c r="F81" s="1">
        <v>807</v>
      </c>
      <c r="G81" s="1" t="s">
        <v>67</v>
      </c>
      <c r="H81" s="3">
        <v>33.910200000000003</v>
      </c>
      <c r="I81" s="3">
        <v>406.92239999999998</v>
      </c>
      <c r="J81" s="2">
        <f t="shared" si="2"/>
        <v>0</v>
      </c>
      <c r="K81" s="5">
        <f t="shared" si="5"/>
        <v>0</v>
      </c>
      <c r="L81" s="5"/>
      <c r="M81" s="5"/>
      <c r="N81" s="1">
        <v>0</v>
      </c>
      <c r="O81" s="1">
        <v>0</v>
      </c>
      <c r="P81" s="8">
        <f t="shared" si="18"/>
        <v>0</v>
      </c>
      <c r="Q81" s="1">
        <v>3.96</v>
      </c>
      <c r="R81" s="1">
        <v>0</v>
      </c>
      <c r="S81" s="7">
        <v>0</v>
      </c>
      <c r="T81" s="1">
        <v>0</v>
      </c>
      <c r="U81" s="1">
        <v>0</v>
      </c>
      <c r="V81" s="8">
        <f t="shared" si="14"/>
        <v>0</v>
      </c>
      <c r="W81" s="1">
        <v>0</v>
      </c>
      <c r="X81" s="20">
        <v>1610.73</v>
      </c>
      <c r="Y81" s="3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26</v>
      </c>
      <c r="AW81" s="1">
        <v>43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1:65" ht="12.75" hidden="1" x14ac:dyDescent="0.2">
      <c r="A82" s="1">
        <v>97317</v>
      </c>
      <c r="B82" s="1" t="s">
        <v>130</v>
      </c>
      <c r="C82" s="1">
        <v>20</v>
      </c>
      <c r="D82" s="1">
        <v>162</v>
      </c>
      <c r="E82" s="1" t="s">
        <v>65</v>
      </c>
      <c r="F82" s="1">
        <v>162</v>
      </c>
      <c r="G82" s="1" t="s">
        <v>84</v>
      </c>
      <c r="H82" s="3">
        <v>33.9863</v>
      </c>
      <c r="I82" s="3">
        <v>679.726</v>
      </c>
      <c r="J82" s="2">
        <f t="shared" si="2"/>
        <v>0</v>
      </c>
      <c r="K82" s="5">
        <f t="shared" si="5"/>
        <v>0</v>
      </c>
      <c r="L82" s="5"/>
      <c r="M82" s="5"/>
      <c r="N82" s="1">
        <v>0.6</v>
      </c>
      <c r="O82" s="1">
        <v>0.05</v>
      </c>
      <c r="P82" s="8">
        <f t="shared" si="18"/>
        <v>0</v>
      </c>
      <c r="Q82" s="1">
        <v>0</v>
      </c>
      <c r="R82" s="1">
        <v>2</v>
      </c>
      <c r="S82" s="8">
        <f t="shared" ref="S82:S96" si="21">MAX(0,(TRUNC((Q82*0.8)-R82)))</f>
        <v>0</v>
      </c>
      <c r="T82" s="1">
        <v>1.72</v>
      </c>
      <c r="U82" s="1">
        <v>0.05</v>
      </c>
      <c r="V82" s="7">
        <v>0</v>
      </c>
      <c r="W82" s="1">
        <v>0</v>
      </c>
      <c r="X82" s="20">
        <v>1580.36</v>
      </c>
      <c r="Y82" s="3">
        <v>1427.42</v>
      </c>
      <c r="Z82" s="1">
        <v>0</v>
      </c>
      <c r="AA82" s="1">
        <v>24</v>
      </c>
      <c r="AB82" s="1">
        <v>0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40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>
        <v>67</v>
      </c>
      <c r="BF82" s="1">
        <v>0</v>
      </c>
      <c r="BG82" s="1">
        <v>0</v>
      </c>
      <c r="BH82" s="1">
        <v>1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</row>
    <row r="83" spans="1:65" ht="12.75" hidden="1" x14ac:dyDescent="0.2">
      <c r="A83" s="1">
        <v>6018</v>
      </c>
      <c r="B83" s="1" t="s">
        <v>197</v>
      </c>
      <c r="C83" s="1">
        <v>12</v>
      </c>
      <c r="D83" s="1">
        <v>162</v>
      </c>
      <c r="E83" s="1" t="s">
        <v>65</v>
      </c>
      <c r="F83" s="1">
        <v>558</v>
      </c>
      <c r="G83" s="1" t="s">
        <v>74</v>
      </c>
      <c r="H83" s="3">
        <v>151.91</v>
      </c>
      <c r="I83" s="3">
        <v>1822.92</v>
      </c>
      <c r="J83" s="2">
        <f t="shared" si="2"/>
        <v>0</v>
      </c>
      <c r="K83" s="5">
        <f t="shared" si="5"/>
        <v>0</v>
      </c>
      <c r="L83" s="5"/>
      <c r="M83" s="5"/>
      <c r="N83" s="1">
        <v>0.28999999999999998</v>
      </c>
      <c r="O83" s="1">
        <v>0</v>
      </c>
      <c r="P83" s="8">
        <f t="shared" si="18"/>
        <v>0</v>
      </c>
      <c r="Q83" s="1">
        <v>0</v>
      </c>
      <c r="R83" s="1">
        <v>0</v>
      </c>
      <c r="S83" s="8">
        <f t="shared" si="21"/>
        <v>0</v>
      </c>
      <c r="T83" s="1">
        <v>0.54</v>
      </c>
      <c r="U83" s="1">
        <v>0</v>
      </c>
      <c r="V83" s="8">
        <f t="shared" ref="V83:V177" si="22">MAX(0,(TRUNC((T83*0.8)-U83)))</f>
        <v>0</v>
      </c>
      <c r="W83" s="1">
        <v>0</v>
      </c>
      <c r="X83" s="20">
        <v>1519.1</v>
      </c>
      <c r="Y83" s="3">
        <v>0</v>
      </c>
      <c r="Z83" s="1">
        <v>0</v>
      </c>
      <c r="AA83" s="1">
        <v>0</v>
      </c>
      <c r="AB83" s="1">
        <v>0</v>
      </c>
      <c r="AC83" s="1">
        <v>7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13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 ht="12.75" hidden="1" x14ac:dyDescent="0.2">
      <c r="A84" s="1">
        <v>88136</v>
      </c>
      <c r="B84" s="1" t="s">
        <v>198</v>
      </c>
      <c r="C84" s="1">
        <v>12</v>
      </c>
      <c r="D84" s="1">
        <v>162</v>
      </c>
      <c r="E84" s="1" t="s">
        <v>65</v>
      </c>
      <c r="F84" s="1">
        <v>974</v>
      </c>
      <c r="G84" s="1" t="s">
        <v>70</v>
      </c>
      <c r="H84" s="3">
        <v>107.7872</v>
      </c>
      <c r="I84" s="3">
        <v>1293.4464</v>
      </c>
      <c r="J84" s="2">
        <f t="shared" si="2"/>
        <v>0</v>
      </c>
      <c r="K84" s="5">
        <f t="shared" si="5"/>
        <v>0</v>
      </c>
      <c r="L84" s="5"/>
      <c r="M84" s="5"/>
      <c r="N84" s="1">
        <v>0.08</v>
      </c>
      <c r="O84" s="1">
        <v>0</v>
      </c>
      <c r="P84" s="8">
        <f t="shared" si="18"/>
        <v>0</v>
      </c>
      <c r="Q84" s="1">
        <v>1.04</v>
      </c>
      <c r="R84" s="1">
        <v>0</v>
      </c>
      <c r="S84" s="8">
        <f t="shared" si="21"/>
        <v>0</v>
      </c>
      <c r="T84" s="1">
        <v>0</v>
      </c>
      <c r="U84" s="1">
        <v>0</v>
      </c>
      <c r="V84" s="8">
        <f t="shared" si="22"/>
        <v>0</v>
      </c>
      <c r="W84" s="1">
        <v>0</v>
      </c>
      <c r="X84" s="20">
        <v>1455.13</v>
      </c>
      <c r="Y84" s="3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9</v>
      </c>
      <c r="AW84" s="1">
        <v>7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 ht="12.75" hidden="1" x14ac:dyDescent="0.2">
      <c r="A85" s="1">
        <v>96910</v>
      </c>
      <c r="B85" s="1" t="s">
        <v>110</v>
      </c>
      <c r="C85" s="1">
        <v>32</v>
      </c>
      <c r="D85" s="1">
        <v>162</v>
      </c>
      <c r="E85" s="1" t="s">
        <v>65</v>
      </c>
      <c r="F85" s="1">
        <v>1</v>
      </c>
      <c r="G85" s="1" t="s">
        <v>98</v>
      </c>
      <c r="H85" s="3">
        <v>136.14750000000001</v>
      </c>
      <c r="I85" s="3">
        <v>4356.72</v>
      </c>
      <c r="J85" s="2">
        <f t="shared" si="2"/>
        <v>0</v>
      </c>
      <c r="K85" s="5">
        <f t="shared" si="5"/>
        <v>0</v>
      </c>
      <c r="L85" s="5"/>
      <c r="M85" s="5"/>
      <c r="N85" s="1">
        <v>0.31</v>
      </c>
      <c r="O85" s="1">
        <v>2.69</v>
      </c>
      <c r="P85" s="8">
        <f t="shared" si="18"/>
        <v>0</v>
      </c>
      <c r="Q85" s="1">
        <v>0</v>
      </c>
      <c r="R85" s="1">
        <v>0</v>
      </c>
      <c r="S85" s="8">
        <f t="shared" si="21"/>
        <v>0</v>
      </c>
      <c r="T85" s="1">
        <v>0</v>
      </c>
      <c r="U85" s="1">
        <v>0</v>
      </c>
      <c r="V85" s="8">
        <f t="shared" si="22"/>
        <v>0</v>
      </c>
      <c r="W85" s="1">
        <v>0</v>
      </c>
      <c r="X85" s="20">
        <v>1361.48</v>
      </c>
      <c r="Y85" s="3">
        <v>11708.69</v>
      </c>
      <c r="Z85" s="1">
        <v>6</v>
      </c>
      <c r="AA85" s="1">
        <v>8</v>
      </c>
      <c r="AB85" s="1">
        <v>0</v>
      </c>
      <c r="AC85" s="1">
        <v>0</v>
      </c>
      <c r="AD85" s="1">
        <v>86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 ht="12.75" hidden="1" x14ac:dyDescent="0.2">
      <c r="A86" s="1">
        <v>91052</v>
      </c>
      <c r="B86" s="1" t="s">
        <v>185</v>
      </c>
      <c r="C86" s="1">
        <v>6</v>
      </c>
      <c r="D86" s="1">
        <v>162</v>
      </c>
      <c r="E86" s="1" t="s">
        <v>65</v>
      </c>
      <c r="F86" s="1">
        <v>123</v>
      </c>
      <c r="G86" s="1" t="s">
        <v>138</v>
      </c>
      <c r="H86" s="3">
        <v>107.96559999999999</v>
      </c>
      <c r="I86" s="3">
        <v>647.79359999999997</v>
      </c>
      <c r="J86" s="2">
        <f t="shared" si="2"/>
        <v>0</v>
      </c>
      <c r="K86" s="5">
        <f t="shared" si="5"/>
        <v>0</v>
      </c>
      <c r="L86" s="5"/>
      <c r="M86" s="5"/>
      <c r="N86" s="1">
        <v>0</v>
      </c>
      <c r="O86" s="1">
        <v>0</v>
      </c>
      <c r="P86" s="8">
        <f t="shared" si="18"/>
        <v>0</v>
      </c>
      <c r="Q86" s="1">
        <v>2.08</v>
      </c>
      <c r="R86" s="1">
        <v>2.17</v>
      </c>
      <c r="S86" s="8">
        <f t="shared" si="21"/>
        <v>0</v>
      </c>
      <c r="T86" s="1">
        <v>0</v>
      </c>
      <c r="U86" s="1">
        <v>0</v>
      </c>
      <c r="V86" s="8">
        <f t="shared" si="22"/>
        <v>0</v>
      </c>
      <c r="W86" s="1">
        <v>0</v>
      </c>
      <c r="X86" s="20">
        <v>1349.57</v>
      </c>
      <c r="Y86" s="3">
        <v>1403.55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7</v>
      </c>
      <c r="AU86" s="1">
        <v>10</v>
      </c>
      <c r="AV86" s="1">
        <v>0</v>
      </c>
      <c r="AW86" s="1">
        <v>1</v>
      </c>
      <c r="AX86" s="1">
        <v>13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 ht="12.75" hidden="1" x14ac:dyDescent="0.2">
      <c r="A87" s="1">
        <v>6060</v>
      </c>
      <c r="B87" s="1" t="s">
        <v>172</v>
      </c>
      <c r="C87" s="1">
        <v>5</v>
      </c>
      <c r="D87" s="1">
        <v>162</v>
      </c>
      <c r="E87" s="1" t="s">
        <v>65</v>
      </c>
      <c r="F87" s="1">
        <v>123</v>
      </c>
      <c r="G87" s="1" t="s">
        <v>138</v>
      </c>
      <c r="H87" s="3">
        <v>208.38839999999999</v>
      </c>
      <c r="I87" s="3">
        <v>1041.942</v>
      </c>
      <c r="J87" s="2">
        <f t="shared" si="2"/>
        <v>0</v>
      </c>
      <c r="K87" s="5">
        <f t="shared" si="5"/>
        <v>0</v>
      </c>
      <c r="L87" s="5"/>
      <c r="M87" s="5"/>
      <c r="N87" s="1">
        <v>0</v>
      </c>
      <c r="O87" s="1">
        <v>0</v>
      </c>
      <c r="P87" s="8">
        <f t="shared" si="18"/>
        <v>0</v>
      </c>
      <c r="Q87" s="1">
        <v>1.2</v>
      </c>
      <c r="R87" s="1">
        <v>0</v>
      </c>
      <c r="S87" s="8">
        <f t="shared" si="21"/>
        <v>0</v>
      </c>
      <c r="T87" s="1">
        <v>0</v>
      </c>
      <c r="U87" s="1">
        <v>0</v>
      </c>
      <c r="V87" s="8">
        <f t="shared" si="22"/>
        <v>0</v>
      </c>
      <c r="W87" s="1">
        <v>0</v>
      </c>
      <c r="X87" s="20">
        <v>1250.33</v>
      </c>
      <c r="Y87" s="3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6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 ht="12.75" hidden="1" x14ac:dyDescent="0.2">
      <c r="A88" s="1">
        <v>70</v>
      </c>
      <c r="B88" s="1" t="s">
        <v>201</v>
      </c>
      <c r="C88" s="1">
        <v>192</v>
      </c>
      <c r="D88" s="1">
        <v>162</v>
      </c>
      <c r="E88" s="1" t="s">
        <v>65</v>
      </c>
      <c r="F88" s="1">
        <v>1</v>
      </c>
      <c r="G88" s="1" t="s">
        <v>98</v>
      </c>
      <c r="H88" s="3">
        <v>14.5062</v>
      </c>
      <c r="I88" s="3">
        <v>2785.1904</v>
      </c>
      <c r="J88" s="2">
        <f t="shared" si="2"/>
        <v>0</v>
      </c>
      <c r="K88" s="5">
        <f t="shared" si="5"/>
        <v>0</v>
      </c>
      <c r="L88" s="5"/>
      <c r="M88" s="5"/>
      <c r="N88" s="1">
        <v>0.25</v>
      </c>
      <c r="O88" s="1">
        <v>-0.19</v>
      </c>
      <c r="P88" s="8">
        <f t="shared" si="18"/>
        <v>0</v>
      </c>
      <c r="Q88" s="1">
        <v>0</v>
      </c>
      <c r="R88" s="1">
        <v>0</v>
      </c>
      <c r="S88" s="8">
        <f t="shared" si="21"/>
        <v>0</v>
      </c>
      <c r="T88" s="1">
        <v>0.17</v>
      </c>
      <c r="U88" s="1">
        <v>-0.06</v>
      </c>
      <c r="V88" s="8">
        <f t="shared" si="22"/>
        <v>0</v>
      </c>
      <c r="W88" s="1">
        <v>0</v>
      </c>
      <c r="X88" s="20">
        <v>1153.24</v>
      </c>
      <c r="Y88" s="3">
        <v>-696.3</v>
      </c>
      <c r="Z88" s="1">
        <v>19</v>
      </c>
      <c r="AA88" s="1">
        <v>12</v>
      </c>
      <c r="AB88" s="1">
        <v>17</v>
      </c>
      <c r="AC88" s="1">
        <v>11</v>
      </c>
      <c r="AD88" s="1">
        <v>-36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10</v>
      </c>
      <c r="BE88" s="1">
        <v>5</v>
      </c>
      <c r="BF88" s="1">
        <v>15</v>
      </c>
      <c r="BG88" s="1">
        <v>9</v>
      </c>
      <c r="BH88" s="1">
        <v>-12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 ht="12.75" x14ac:dyDescent="0.2">
      <c r="A89" s="1">
        <v>6032</v>
      </c>
      <c r="B89" s="1" t="s">
        <v>199</v>
      </c>
      <c r="C89" s="1">
        <v>12</v>
      </c>
      <c r="D89" s="1">
        <v>162</v>
      </c>
      <c r="E89" s="1" t="s">
        <v>65</v>
      </c>
      <c r="F89" s="1">
        <v>807</v>
      </c>
      <c r="G89" s="1" t="s">
        <v>67</v>
      </c>
      <c r="H89" s="3">
        <v>53.810499999999998</v>
      </c>
      <c r="I89" s="3">
        <v>645.726</v>
      </c>
      <c r="J89" s="2">
        <f t="shared" si="2"/>
        <v>0</v>
      </c>
      <c r="K89" s="5">
        <f t="shared" si="5"/>
        <v>0</v>
      </c>
      <c r="L89" s="22">
        <v>10</v>
      </c>
      <c r="M89" s="6"/>
      <c r="N89" s="1">
        <v>0.79</v>
      </c>
      <c r="O89" s="1">
        <v>2.67</v>
      </c>
      <c r="P89" s="8">
        <f t="shared" si="18"/>
        <v>0</v>
      </c>
      <c r="Q89" s="1">
        <v>0.5</v>
      </c>
      <c r="R89" s="1">
        <v>13.25</v>
      </c>
      <c r="S89" s="8">
        <f t="shared" si="21"/>
        <v>0</v>
      </c>
      <c r="T89" s="1">
        <v>0.46</v>
      </c>
      <c r="U89" s="1">
        <v>0.25</v>
      </c>
      <c r="V89" s="8">
        <f t="shared" si="22"/>
        <v>0</v>
      </c>
      <c r="W89" s="1">
        <v>0</v>
      </c>
      <c r="X89" s="20">
        <v>1130.02</v>
      </c>
      <c r="Y89" s="3">
        <v>10439.24</v>
      </c>
      <c r="Z89" s="1">
        <v>8</v>
      </c>
      <c r="AA89" s="1">
        <v>3</v>
      </c>
      <c r="AB89" s="1">
        <v>0</v>
      </c>
      <c r="AC89" s="1">
        <v>0</v>
      </c>
      <c r="AD89" s="1">
        <v>32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6</v>
      </c>
      <c r="AU89" s="1">
        <v>0</v>
      </c>
      <c r="AV89" s="1">
        <v>0</v>
      </c>
      <c r="AW89" s="1">
        <v>0</v>
      </c>
      <c r="AX89" s="1">
        <v>159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5</v>
      </c>
      <c r="BE89" s="1">
        <v>1</v>
      </c>
      <c r="BF89" s="1">
        <v>0</v>
      </c>
      <c r="BG89" s="1">
        <v>0</v>
      </c>
      <c r="BH89" s="1">
        <v>3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 ht="12.75" x14ac:dyDescent="0.2">
      <c r="A90" s="1">
        <v>6098</v>
      </c>
      <c r="B90" s="1" t="s">
        <v>193</v>
      </c>
      <c r="C90" s="1">
        <v>12</v>
      </c>
      <c r="D90" s="1">
        <v>162</v>
      </c>
      <c r="E90" s="1" t="s">
        <v>65</v>
      </c>
      <c r="F90" s="1">
        <v>807</v>
      </c>
      <c r="G90" s="1" t="s">
        <v>67</v>
      </c>
      <c r="H90" s="3">
        <v>54.857100000000003</v>
      </c>
      <c r="I90" s="3">
        <v>658.28520000000003</v>
      </c>
      <c r="J90" s="2">
        <f t="shared" si="2"/>
        <v>0</v>
      </c>
      <c r="K90" s="5">
        <f t="shared" si="5"/>
        <v>0</v>
      </c>
      <c r="L90" s="22">
        <v>10</v>
      </c>
      <c r="M90" s="6"/>
      <c r="N90" s="1">
        <v>0.5</v>
      </c>
      <c r="O90" s="1">
        <v>0</v>
      </c>
      <c r="P90" s="8">
        <f t="shared" si="18"/>
        <v>0</v>
      </c>
      <c r="Q90" s="1">
        <v>0.88</v>
      </c>
      <c r="R90" s="1">
        <v>0</v>
      </c>
      <c r="S90" s="8">
        <f t="shared" si="21"/>
        <v>0</v>
      </c>
      <c r="T90" s="1">
        <v>0.28999999999999998</v>
      </c>
      <c r="U90" s="1">
        <v>0.57999999999999996</v>
      </c>
      <c r="V90" s="8">
        <f t="shared" si="22"/>
        <v>0</v>
      </c>
      <c r="W90" s="1">
        <v>0</v>
      </c>
      <c r="X90" s="20">
        <v>1097.1400000000001</v>
      </c>
      <c r="Y90" s="3">
        <v>384</v>
      </c>
      <c r="Z90" s="1">
        <v>2</v>
      </c>
      <c r="AA90" s="1">
        <v>8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6</v>
      </c>
      <c r="AU90" s="1">
        <v>9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3</v>
      </c>
      <c r="BE90" s="1">
        <v>1</v>
      </c>
      <c r="BF90" s="1">
        <v>0</v>
      </c>
      <c r="BG90" s="1">
        <v>0</v>
      </c>
      <c r="BH90" s="1">
        <v>7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1:65" ht="12.75" hidden="1" x14ac:dyDescent="0.2">
      <c r="A91" s="1">
        <v>95253</v>
      </c>
      <c r="B91" s="1" t="s">
        <v>189</v>
      </c>
      <c r="C91" s="1">
        <v>6</v>
      </c>
      <c r="D91" s="1">
        <v>162</v>
      </c>
      <c r="E91" s="1" t="s">
        <v>65</v>
      </c>
      <c r="F91" s="1">
        <v>123</v>
      </c>
      <c r="G91" s="1" t="s">
        <v>138</v>
      </c>
      <c r="H91" s="3">
        <v>119.3703</v>
      </c>
      <c r="I91" s="3">
        <v>716.22180000000003</v>
      </c>
      <c r="J91" s="2">
        <f t="shared" si="2"/>
        <v>0</v>
      </c>
      <c r="K91" s="5">
        <f t="shared" si="5"/>
        <v>0</v>
      </c>
      <c r="L91" s="5"/>
      <c r="M91" s="5"/>
      <c r="N91" s="1">
        <v>0</v>
      </c>
      <c r="O91" s="1">
        <v>1</v>
      </c>
      <c r="P91" s="8">
        <f t="shared" si="18"/>
        <v>0</v>
      </c>
      <c r="Q91" s="1">
        <v>1.5</v>
      </c>
      <c r="R91" s="1">
        <v>3.83</v>
      </c>
      <c r="S91" s="8">
        <f t="shared" si="21"/>
        <v>0</v>
      </c>
      <c r="T91" s="1">
        <v>0</v>
      </c>
      <c r="U91" s="1">
        <v>0</v>
      </c>
      <c r="V91" s="8">
        <f t="shared" si="22"/>
        <v>0</v>
      </c>
      <c r="W91" s="1">
        <v>0</v>
      </c>
      <c r="X91" s="20">
        <v>1074.33</v>
      </c>
      <c r="Y91" s="3">
        <v>3461.74</v>
      </c>
      <c r="Z91" s="1">
        <v>0</v>
      </c>
      <c r="AA91" s="1">
        <v>0</v>
      </c>
      <c r="AB91" s="1">
        <v>0</v>
      </c>
      <c r="AC91" s="1">
        <v>0</v>
      </c>
      <c r="AD91" s="1">
        <v>6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</v>
      </c>
      <c r="AU91" s="1">
        <v>5</v>
      </c>
      <c r="AV91" s="1">
        <v>5</v>
      </c>
      <c r="AW91" s="1">
        <v>1</v>
      </c>
      <c r="AX91" s="1">
        <v>23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 ht="12.75" hidden="1" x14ac:dyDescent="0.2">
      <c r="A92" s="1">
        <v>97316</v>
      </c>
      <c r="B92" s="1" t="s">
        <v>200</v>
      </c>
      <c r="C92" s="1">
        <v>8</v>
      </c>
      <c r="D92" s="1">
        <v>162</v>
      </c>
      <c r="E92" s="1" t="s">
        <v>65</v>
      </c>
      <c r="F92" s="1">
        <v>162</v>
      </c>
      <c r="G92" s="1" t="s">
        <v>84</v>
      </c>
      <c r="H92" s="3">
        <v>92.150800000000004</v>
      </c>
      <c r="I92" s="3">
        <v>737.20640000000003</v>
      </c>
      <c r="J92" s="2">
        <f t="shared" si="2"/>
        <v>0</v>
      </c>
      <c r="K92" s="5">
        <f t="shared" si="5"/>
        <v>0</v>
      </c>
      <c r="L92" s="5"/>
      <c r="M92" s="5"/>
      <c r="N92" s="1">
        <v>0.12</v>
      </c>
      <c r="O92" s="1">
        <v>0</v>
      </c>
      <c r="P92" s="8">
        <f t="shared" si="18"/>
        <v>0</v>
      </c>
      <c r="Q92" s="1">
        <v>0</v>
      </c>
      <c r="R92" s="1">
        <v>0</v>
      </c>
      <c r="S92" s="8">
        <f t="shared" si="21"/>
        <v>0</v>
      </c>
      <c r="T92" s="1">
        <v>1.25</v>
      </c>
      <c r="U92" s="1">
        <v>1.25</v>
      </c>
      <c r="V92" s="8">
        <f t="shared" si="22"/>
        <v>0</v>
      </c>
      <c r="W92" s="1">
        <v>0</v>
      </c>
      <c r="X92" s="20">
        <v>1013.66</v>
      </c>
      <c r="Y92" s="3">
        <v>921.51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1</v>
      </c>
      <c r="BE92" s="1">
        <v>18</v>
      </c>
      <c r="BF92" s="1">
        <v>0</v>
      </c>
      <c r="BG92" s="1">
        <v>0</v>
      </c>
      <c r="BH92" s="1">
        <v>10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1:65" ht="12.75" hidden="1" x14ac:dyDescent="0.2">
      <c r="A93" s="1">
        <v>6047</v>
      </c>
      <c r="B93" s="1" t="s">
        <v>205</v>
      </c>
      <c r="C93" s="1">
        <v>12</v>
      </c>
      <c r="D93" s="1">
        <v>162</v>
      </c>
      <c r="E93" s="1" t="s">
        <v>65</v>
      </c>
      <c r="F93" s="1">
        <v>558</v>
      </c>
      <c r="G93" s="1" t="s">
        <v>74</v>
      </c>
      <c r="H93" s="3">
        <v>94.66</v>
      </c>
      <c r="I93" s="3">
        <v>1135.92</v>
      </c>
      <c r="J93" s="2">
        <f t="shared" si="2"/>
        <v>0</v>
      </c>
      <c r="K93" s="5">
        <f t="shared" si="5"/>
        <v>0</v>
      </c>
      <c r="L93" s="5"/>
      <c r="M93" s="5"/>
      <c r="N93" s="1">
        <v>0.75</v>
      </c>
      <c r="O93" s="1">
        <v>0</v>
      </c>
      <c r="P93" s="8">
        <f t="shared" si="18"/>
        <v>0</v>
      </c>
      <c r="Q93" s="1">
        <v>0</v>
      </c>
      <c r="R93" s="1">
        <v>0</v>
      </c>
      <c r="S93" s="8">
        <f t="shared" si="21"/>
        <v>0</v>
      </c>
      <c r="T93" s="1">
        <v>0.12</v>
      </c>
      <c r="U93" s="1">
        <v>0</v>
      </c>
      <c r="V93" s="8">
        <f t="shared" si="22"/>
        <v>0</v>
      </c>
      <c r="W93" s="1">
        <v>0</v>
      </c>
      <c r="X93" s="20">
        <v>993.93</v>
      </c>
      <c r="Y93" s="3">
        <v>0</v>
      </c>
      <c r="Z93" s="1">
        <v>0</v>
      </c>
      <c r="AA93" s="1">
        <v>0</v>
      </c>
      <c r="AB93" s="1">
        <v>0</v>
      </c>
      <c r="AC93" s="1">
        <v>18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3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1:65" ht="12.75" hidden="1" x14ac:dyDescent="0.2">
      <c r="A94" s="1">
        <v>97301</v>
      </c>
      <c r="B94" s="1" t="s">
        <v>195</v>
      </c>
      <c r="C94" s="1">
        <v>12</v>
      </c>
      <c r="D94" s="1">
        <v>162</v>
      </c>
      <c r="E94" s="1" t="s">
        <v>65</v>
      </c>
      <c r="F94" s="1">
        <v>807</v>
      </c>
      <c r="G94" s="1" t="s">
        <v>67</v>
      </c>
      <c r="H94" s="3">
        <v>82.114999999999995</v>
      </c>
      <c r="I94" s="3">
        <v>985.38</v>
      </c>
      <c r="J94" s="2">
        <f t="shared" si="2"/>
        <v>0</v>
      </c>
      <c r="K94" s="5">
        <f t="shared" si="5"/>
        <v>0</v>
      </c>
      <c r="L94" s="5"/>
      <c r="M94" s="5"/>
      <c r="N94" s="1">
        <v>0.42</v>
      </c>
      <c r="O94" s="1">
        <v>1.92</v>
      </c>
      <c r="P94" s="8">
        <f t="shared" si="18"/>
        <v>0</v>
      </c>
      <c r="Q94" s="1">
        <v>0.42</v>
      </c>
      <c r="R94" s="1">
        <v>2.25</v>
      </c>
      <c r="S94" s="8">
        <f t="shared" si="21"/>
        <v>0</v>
      </c>
      <c r="T94" s="1">
        <v>0.08</v>
      </c>
      <c r="U94" s="1">
        <v>0.08</v>
      </c>
      <c r="V94" s="8">
        <f t="shared" si="22"/>
        <v>0</v>
      </c>
      <c r="W94" s="1">
        <v>0</v>
      </c>
      <c r="X94" s="20">
        <v>903.26</v>
      </c>
      <c r="Y94" s="3">
        <v>4187.8599999999997</v>
      </c>
      <c r="Z94" s="1">
        <v>4</v>
      </c>
      <c r="AA94" s="1">
        <v>2</v>
      </c>
      <c r="AB94" s="1">
        <v>0</v>
      </c>
      <c r="AC94" s="1">
        <v>0</v>
      </c>
      <c r="AD94" s="1">
        <v>23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3</v>
      </c>
      <c r="AU94" s="1">
        <v>4</v>
      </c>
      <c r="AV94" s="1">
        <v>0</v>
      </c>
      <c r="AW94" s="1">
        <v>0</v>
      </c>
      <c r="AX94" s="1">
        <v>27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2</v>
      </c>
      <c r="BF94" s="1">
        <v>0</v>
      </c>
      <c r="BG94" s="1">
        <v>0</v>
      </c>
      <c r="BH94" s="1">
        <v>1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1:65" ht="12.75" hidden="1" x14ac:dyDescent="0.2">
      <c r="A95" s="1">
        <v>97318</v>
      </c>
      <c r="B95" s="1" t="s">
        <v>182</v>
      </c>
      <c r="C95" s="1">
        <v>8</v>
      </c>
      <c r="D95" s="1">
        <v>162</v>
      </c>
      <c r="E95" s="1" t="s">
        <v>65</v>
      </c>
      <c r="F95" s="1">
        <v>162</v>
      </c>
      <c r="G95" s="1" t="s">
        <v>84</v>
      </c>
      <c r="H95" s="3">
        <v>92.117000000000004</v>
      </c>
      <c r="I95" s="3">
        <v>736.93600000000004</v>
      </c>
      <c r="J95" s="2">
        <f t="shared" si="2"/>
        <v>0</v>
      </c>
      <c r="K95" s="5">
        <f t="shared" si="5"/>
        <v>0</v>
      </c>
      <c r="L95" s="5"/>
      <c r="M95" s="5"/>
      <c r="N95" s="1">
        <v>0</v>
      </c>
      <c r="O95" s="1">
        <v>0.12</v>
      </c>
      <c r="P95" s="8">
        <f t="shared" si="18"/>
        <v>0</v>
      </c>
      <c r="Q95" s="1">
        <v>0</v>
      </c>
      <c r="R95" s="1">
        <v>0.12</v>
      </c>
      <c r="S95" s="8">
        <f t="shared" si="21"/>
        <v>0</v>
      </c>
      <c r="T95" s="1">
        <v>1.19</v>
      </c>
      <c r="U95" s="1">
        <v>0.5</v>
      </c>
      <c r="V95" s="8">
        <f t="shared" si="22"/>
        <v>0</v>
      </c>
      <c r="W95" s="1">
        <v>0</v>
      </c>
      <c r="X95" s="20">
        <v>875.11</v>
      </c>
      <c r="Y95" s="3">
        <v>552.70000000000005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1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19</v>
      </c>
      <c r="BF95" s="1">
        <v>0</v>
      </c>
      <c r="BG95" s="1">
        <v>0</v>
      </c>
      <c r="BH95" s="1">
        <v>4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1:65" ht="12.75" hidden="1" x14ac:dyDescent="0.2">
      <c r="A96" s="1">
        <v>24</v>
      </c>
      <c r="B96" s="1" t="s">
        <v>207</v>
      </c>
      <c r="C96" s="1">
        <v>240</v>
      </c>
      <c r="D96" s="1">
        <v>162</v>
      </c>
      <c r="E96" s="1" t="s">
        <v>65</v>
      </c>
      <c r="F96" s="1">
        <v>1</v>
      </c>
      <c r="G96" s="1" t="s">
        <v>98</v>
      </c>
      <c r="H96" s="3">
        <v>5.7160000000000002</v>
      </c>
      <c r="I96" s="3">
        <v>1371.84</v>
      </c>
      <c r="J96" s="2">
        <f t="shared" si="2"/>
        <v>0</v>
      </c>
      <c r="K96" s="5">
        <f t="shared" si="5"/>
        <v>0</v>
      </c>
      <c r="L96" s="5"/>
      <c r="M96" s="5"/>
      <c r="N96" s="1">
        <v>0.55000000000000004</v>
      </c>
      <c r="O96" s="1">
        <v>-0.13</v>
      </c>
      <c r="P96" s="8">
        <f t="shared" si="18"/>
        <v>0</v>
      </c>
      <c r="Q96" s="1">
        <v>0</v>
      </c>
      <c r="R96" s="1">
        <v>0</v>
      </c>
      <c r="S96" s="8">
        <f t="shared" si="21"/>
        <v>0</v>
      </c>
      <c r="T96" s="1">
        <v>0.08</v>
      </c>
      <c r="U96" s="1">
        <v>-0.28999999999999998</v>
      </c>
      <c r="V96" s="8">
        <f t="shared" si="22"/>
        <v>0</v>
      </c>
      <c r="W96" s="1">
        <v>0</v>
      </c>
      <c r="X96" s="20">
        <v>871.69</v>
      </c>
      <c r="Y96" s="3">
        <v>-577.32000000000005</v>
      </c>
      <c r="Z96" s="1">
        <v>60</v>
      </c>
      <c r="AA96" s="1">
        <v>47</v>
      </c>
      <c r="AB96" s="1">
        <v>38</v>
      </c>
      <c r="AC96" s="1">
        <v>22</v>
      </c>
      <c r="AD96" s="1">
        <v>-31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1</v>
      </c>
      <c r="BE96" s="1">
        <v>32</v>
      </c>
      <c r="BF96" s="1">
        <v>0</v>
      </c>
      <c r="BG96" s="1">
        <v>6</v>
      </c>
      <c r="BH96" s="1">
        <v>-70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1:65" ht="12.75" hidden="1" x14ac:dyDescent="0.2">
      <c r="A97" s="1">
        <v>6043</v>
      </c>
      <c r="B97" s="1" t="s">
        <v>209</v>
      </c>
      <c r="C97" s="1">
        <v>12</v>
      </c>
      <c r="D97" s="1">
        <v>162</v>
      </c>
      <c r="E97" s="1" t="s">
        <v>65</v>
      </c>
      <c r="F97" s="1">
        <v>807</v>
      </c>
      <c r="G97" s="1" t="s">
        <v>67</v>
      </c>
      <c r="H97" s="3">
        <v>33.910299999999999</v>
      </c>
      <c r="I97" s="3">
        <v>406.92360000000002</v>
      </c>
      <c r="J97" s="2">
        <f t="shared" si="2"/>
        <v>0</v>
      </c>
      <c r="K97" s="5">
        <f t="shared" si="5"/>
        <v>0</v>
      </c>
      <c r="L97" s="5"/>
      <c r="M97" s="5"/>
      <c r="N97" s="1">
        <v>0.04</v>
      </c>
      <c r="O97" s="1">
        <v>1</v>
      </c>
      <c r="P97" s="8">
        <f t="shared" si="18"/>
        <v>0</v>
      </c>
      <c r="Q97" s="1">
        <v>2.08</v>
      </c>
      <c r="R97" s="1">
        <v>0</v>
      </c>
      <c r="S97" s="7">
        <v>0</v>
      </c>
      <c r="T97" s="1">
        <v>0</v>
      </c>
      <c r="U97" s="1">
        <v>1.5</v>
      </c>
      <c r="V97" s="8">
        <f t="shared" si="22"/>
        <v>0</v>
      </c>
      <c r="W97" s="1">
        <v>0</v>
      </c>
      <c r="X97" s="20">
        <v>864.71</v>
      </c>
      <c r="Y97" s="3">
        <v>1017.31</v>
      </c>
      <c r="Z97" s="1">
        <v>0</v>
      </c>
      <c r="AA97" s="1">
        <v>1</v>
      </c>
      <c r="AB97" s="1">
        <v>0</v>
      </c>
      <c r="AC97" s="1">
        <v>0</v>
      </c>
      <c r="AD97" s="1">
        <v>12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4</v>
      </c>
      <c r="AV97" s="1">
        <v>8</v>
      </c>
      <c r="AW97" s="1">
        <v>30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18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1:65" ht="12.75" hidden="1" x14ac:dyDescent="0.2">
      <c r="A98" s="1">
        <v>88162</v>
      </c>
      <c r="B98" s="1" t="s">
        <v>210</v>
      </c>
      <c r="C98" s="1">
        <v>800</v>
      </c>
      <c r="D98" s="1">
        <v>162</v>
      </c>
      <c r="E98" s="1" t="s">
        <v>65</v>
      </c>
      <c r="F98" s="1">
        <v>1</v>
      </c>
      <c r="G98" s="1" t="s">
        <v>98</v>
      </c>
      <c r="H98" s="3">
        <v>5.7229999999999999</v>
      </c>
      <c r="I98" s="3">
        <v>4578.3999999999996</v>
      </c>
      <c r="J98" s="2">
        <f t="shared" si="2"/>
        <v>0</v>
      </c>
      <c r="K98" s="5">
        <f t="shared" si="5"/>
        <v>0</v>
      </c>
      <c r="L98" s="5"/>
      <c r="M98" s="5"/>
      <c r="N98" s="1">
        <v>0.12</v>
      </c>
      <c r="O98" s="1">
        <v>0.01</v>
      </c>
      <c r="P98" s="8">
        <f t="shared" si="18"/>
        <v>0</v>
      </c>
      <c r="Q98" s="1">
        <v>0</v>
      </c>
      <c r="R98" s="1">
        <v>0</v>
      </c>
      <c r="S98" s="8">
        <f t="shared" ref="S98:S177" si="23">MAX(0,(TRUNC((Q98*0.8)-R98)))</f>
        <v>0</v>
      </c>
      <c r="T98" s="1">
        <v>0.06</v>
      </c>
      <c r="U98" s="1">
        <v>-0.01</v>
      </c>
      <c r="V98" s="8">
        <f t="shared" si="22"/>
        <v>0</v>
      </c>
      <c r="W98" s="1">
        <v>0</v>
      </c>
      <c r="X98" s="20">
        <v>821.25</v>
      </c>
      <c r="Y98" s="3">
        <v>0</v>
      </c>
      <c r="Z98" s="1">
        <v>45</v>
      </c>
      <c r="AA98" s="1">
        <v>61</v>
      </c>
      <c r="AB98" s="1">
        <v>0</v>
      </c>
      <c r="AC98" s="1">
        <v>38</v>
      </c>
      <c r="AD98" s="1">
        <v>5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37</v>
      </c>
      <c r="BE98" s="1">
        <v>24</v>
      </c>
      <c r="BF98" s="1">
        <v>0</v>
      </c>
      <c r="BG98" s="1">
        <v>0</v>
      </c>
      <c r="BH98" s="1">
        <v>-5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1:65" ht="12.75" hidden="1" x14ac:dyDescent="0.2">
      <c r="A99" s="1">
        <v>59290</v>
      </c>
      <c r="B99" s="1" t="s">
        <v>102</v>
      </c>
      <c r="C99" s="1">
        <v>12</v>
      </c>
      <c r="D99" s="1">
        <v>162</v>
      </c>
      <c r="E99" s="1" t="s">
        <v>65</v>
      </c>
      <c r="F99" s="1">
        <v>1</v>
      </c>
      <c r="G99" s="1" t="s">
        <v>98</v>
      </c>
      <c r="H99" s="3">
        <v>199.76300000000001</v>
      </c>
      <c r="I99" s="3">
        <v>2397.1559999999999</v>
      </c>
      <c r="J99" s="2">
        <f t="shared" si="2"/>
        <v>0</v>
      </c>
      <c r="K99" s="5">
        <f t="shared" si="5"/>
        <v>0</v>
      </c>
      <c r="L99" s="5"/>
      <c r="M99" s="5"/>
      <c r="N99" s="1">
        <v>0.33</v>
      </c>
      <c r="O99" s="1">
        <v>0</v>
      </c>
      <c r="P99" s="8">
        <f t="shared" si="18"/>
        <v>0</v>
      </c>
      <c r="Q99" s="1">
        <v>0</v>
      </c>
      <c r="R99" s="1">
        <v>0</v>
      </c>
      <c r="S99" s="8">
        <f t="shared" si="23"/>
        <v>0</v>
      </c>
      <c r="T99" s="1">
        <v>0</v>
      </c>
      <c r="U99" s="1">
        <v>0</v>
      </c>
      <c r="V99" s="8">
        <f t="shared" si="22"/>
        <v>0</v>
      </c>
      <c r="W99" s="1">
        <v>0</v>
      </c>
      <c r="X99" s="20">
        <v>799.05</v>
      </c>
      <c r="Y99" s="3">
        <v>0</v>
      </c>
      <c r="Z99" s="1">
        <v>0</v>
      </c>
      <c r="AA99" s="1">
        <v>0</v>
      </c>
      <c r="AB99" s="1">
        <v>4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1:65" ht="12.75" hidden="1" x14ac:dyDescent="0.2">
      <c r="A100" s="1">
        <v>97300</v>
      </c>
      <c r="B100" s="1" t="s">
        <v>203</v>
      </c>
      <c r="C100" s="1">
        <v>12</v>
      </c>
      <c r="D100" s="1">
        <v>162</v>
      </c>
      <c r="E100" s="1" t="s">
        <v>65</v>
      </c>
      <c r="F100" s="1">
        <v>807</v>
      </c>
      <c r="G100" s="1" t="s">
        <v>67</v>
      </c>
      <c r="H100" s="3">
        <v>82.114999999999995</v>
      </c>
      <c r="I100" s="3">
        <v>985.38</v>
      </c>
      <c r="J100" s="2">
        <f t="shared" si="2"/>
        <v>0</v>
      </c>
      <c r="K100" s="5">
        <f t="shared" si="5"/>
        <v>0</v>
      </c>
      <c r="L100" s="5"/>
      <c r="M100" s="5"/>
      <c r="N100" s="1">
        <v>0.67</v>
      </c>
      <c r="O100" s="1">
        <v>1.25</v>
      </c>
      <c r="P100" s="8">
        <f t="shared" si="18"/>
        <v>0</v>
      </c>
      <c r="Q100" s="1">
        <v>0.08</v>
      </c>
      <c r="R100" s="1">
        <v>1.92</v>
      </c>
      <c r="S100" s="8">
        <f t="shared" si="23"/>
        <v>0</v>
      </c>
      <c r="T100" s="1">
        <v>0</v>
      </c>
      <c r="U100" s="1">
        <v>0</v>
      </c>
      <c r="V100" s="8">
        <f t="shared" si="22"/>
        <v>0</v>
      </c>
      <c r="W100" s="1">
        <v>0</v>
      </c>
      <c r="X100" s="20">
        <v>739.03</v>
      </c>
      <c r="Y100" s="3">
        <v>3120.37</v>
      </c>
      <c r="Z100" s="1">
        <v>3</v>
      </c>
      <c r="AA100" s="1">
        <v>10</v>
      </c>
      <c r="AB100" s="1">
        <v>0</v>
      </c>
      <c r="AC100" s="1">
        <v>0</v>
      </c>
      <c r="AD100" s="1">
        <v>15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1</v>
      </c>
      <c r="AU100" s="1">
        <v>0</v>
      </c>
      <c r="AV100" s="1">
        <v>0</v>
      </c>
      <c r="AW100" s="1">
        <v>0</v>
      </c>
      <c r="AX100" s="1">
        <v>23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1:65" ht="12.75" hidden="1" x14ac:dyDescent="0.2">
      <c r="A101" s="1">
        <v>91015</v>
      </c>
      <c r="B101" s="1" t="s">
        <v>192</v>
      </c>
      <c r="C101" s="1">
        <v>4</v>
      </c>
      <c r="D101" s="1">
        <v>162</v>
      </c>
      <c r="E101" s="1" t="s">
        <v>65</v>
      </c>
      <c r="F101" s="1">
        <v>123</v>
      </c>
      <c r="G101" s="1" t="s">
        <v>138</v>
      </c>
      <c r="H101" s="3">
        <v>181.5642</v>
      </c>
      <c r="I101" s="3">
        <v>726.2568</v>
      </c>
      <c r="J101" s="2">
        <f t="shared" si="2"/>
        <v>0</v>
      </c>
      <c r="K101" s="5">
        <f t="shared" si="5"/>
        <v>0</v>
      </c>
      <c r="L101" s="5"/>
      <c r="M101" s="5"/>
      <c r="N101" s="1">
        <v>0.25</v>
      </c>
      <c r="O101" s="1">
        <v>0</v>
      </c>
      <c r="P101" s="8">
        <f t="shared" si="18"/>
        <v>0</v>
      </c>
      <c r="Q101" s="1">
        <v>0.5</v>
      </c>
      <c r="R101" s="1">
        <v>0.25</v>
      </c>
      <c r="S101" s="8">
        <f t="shared" si="23"/>
        <v>0</v>
      </c>
      <c r="T101" s="1">
        <v>0.25</v>
      </c>
      <c r="U101" s="1">
        <v>0</v>
      </c>
      <c r="V101" s="8">
        <f t="shared" si="22"/>
        <v>0</v>
      </c>
      <c r="W101" s="1">
        <v>0</v>
      </c>
      <c r="X101" s="20">
        <v>726.26</v>
      </c>
      <c r="Y101" s="3">
        <v>181.56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2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1:65" ht="12.75" hidden="1" x14ac:dyDescent="0.2">
      <c r="A102" s="1">
        <v>91199</v>
      </c>
      <c r="B102" s="1" t="s">
        <v>212</v>
      </c>
      <c r="C102" s="1">
        <v>16</v>
      </c>
      <c r="D102" s="1">
        <v>162</v>
      </c>
      <c r="E102" s="1" t="s">
        <v>65</v>
      </c>
      <c r="F102" s="1">
        <v>123</v>
      </c>
      <c r="G102" s="1" t="s">
        <v>138</v>
      </c>
      <c r="H102" s="3">
        <v>58.620699999999999</v>
      </c>
      <c r="I102" s="3">
        <v>937.93119999999999</v>
      </c>
      <c r="J102" s="2">
        <f t="shared" si="2"/>
        <v>0</v>
      </c>
      <c r="K102" s="5">
        <f t="shared" si="5"/>
        <v>0</v>
      </c>
      <c r="L102" s="5"/>
      <c r="M102" s="5"/>
      <c r="N102" s="1">
        <v>0.75</v>
      </c>
      <c r="O102" s="1">
        <v>0</v>
      </c>
      <c r="P102" s="8">
        <f t="shared" si="18"/>
        <v>0</v>
      </c>
      <c r="Q102" s="1">
        <v>0</v>
      </c>
      <c r="R102" s="1">
        <v>0</v>
      </c>
      <c r="S102" s="8">
        <f t="shared" si="23"/>
        <v>0</v>
      </c>
      <c r="T102" s="1">
        <v>0</v>
      </c>
      <c r="U102" s="1">
        <v>0</v>
      </c>
      <c r="V102" s="8">
        <f t="shared" si="22"/>
        <v>0</v>
      </c>
      <c r="W102" s="1">
        <v>0</v>
      </c>
      <c r="X102" s="20">
        <v>703.45</v>
      </c>
      <c r="Y102" s="3">
        <v>0</v>
      </c>
      <c r="Z102" s="1">
        <v>0</v>
      </c>
      <c r="AA102" s="1">
        <v>0</v>
      </c>
      <c r="AB102" s="1">
        <v>12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1:65" ht="12.75" hidden="1" x14ac:dyDescent="0.2">
      <c r="A103" s="1">
        <v>71</v>
      </c>
      <c r="B103" s="1" t="s">
        <v>213</v>
      </c>
      <c r="C103" s="1">
        <v>192</v>
      </c>
      <c r="D103" s="1">
        <v>162</v>
      </c>
      <c r="E103" s="1" t="s">
        <v>65</v>
      </c>
      <c r="F103" s="1">
        <v>1</v>
      </c>
      <c r="G103" s="1" t="s">
        <v>98</v>
      </c>
      <c r="H103" s="3">
        <v>14.5062</v>
      </c>
      <c r="I103" s="3">
        <v>2785.1904</v>
      </c>
      <c r="J103" s="2">
        <f t="shared" si="2"/>
        <v>0</v>
      </c>
      <c r="K103" s="5">
        <f t="shared" si="5"/>
        <v>0</v>
      </c>
      <c r="L103" s="5"/>
      <c r="M103" s="5"/>
      <c r="N103" s="1">
        <v>0.19</v>
      </c>
      <c r="O103" s="1">
        <v>-0.16</v>
      </c>
      <c r="P103" s="8">
        <f t="shared" si="18"/>
        <v>0</v>
      </c>
      <c r="Q103" s="1">
        <v>0</v>
      </c>
      <c r="R103" s="1">
        <v>0</v>
      </c>
      <c r="S103" s="8">
        <f t="shared" si="23"/>
        <v>0</v>
      </c>
      <c r="T103" s="1">
        <v>0.06</v>
      </c>
      <c r="U103" s="1">
        <v>-0.06</v>
      </c>
      <c r="V103" s="8">
        <f t="shared" si="22"/>
        <v>0</v>
      </c>
      <c r="W103" s="1">
        <v>0</v>
      </c>
      <c r="X103" s="20">
        <v>696.3</v>
      </c>
      <c r="Y103" s="3">
        <v>-609.26</v>
      </c>
      <c r="Z103" s="1">
        <v>16</v>
      </c>
      <c r="AA103" s="1">
        <v>12</v>
      </c>
      <c r="AB103" s="1">
        <v>14</v>
      </c>
      <c r="AC103" s="1">
        <v>2</v>
      </c>
      <c r="AD103" s="1">
        <v>-31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7</v>
      </c>
      <c r="BE103" s="1">
        <v>7</v>
      </c>
      <c r="BF103" s="1">
        <v>0</v>
      </c>
      <c r="BG103" s="1">
        <v>1</v>
      </c>
      <c r="BH103" s="1">
        <v>-11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1:65" ht="12.75" hidden="1" x14ac:dyDescent="0.2">
      <c r="A104" s="1">
        <v>97302</v>
      </c>
      <c r="B104" s="1" t="s">
        <v>215</v>
      </c>
      <c r="C104" s="1">
        <v>14</v>
      </c>
      <c r="D104" s="1">
        <v>162</v>
      </c>
      <c r="E104" s="1" t="s">
        <v>65</v>
      </c>
      <c r="F104" s="1">
        <v>807</v>
      </c>
      <c r="G104" s="1" t="s">
        <v>67</v>
      </c>
      <c r="H104" s="3">
        <v>119.52200000000001</v>
      </c>
      <c r="I104" s="3">
        <v>1673.308</v>
      </c>
      <c r="J104" s="2">
        <f t="shared" si="2"/>
        <v>0</v>
      </c>
      <c r="K104" s="5">
        <f t="shared" si="5"/>
        <v>0</v>
      </c>
      <c r="L104" s="5"/>
      <c r="M104" s="5"/>
      <c r="N104" s="1">
        <v>0</v>
      </c>
      <c r="O104" s="1">
        <v>1.29</v>
      </c>
      <c r="P104" s="8">
        <f t="shared" si="18"/>
        <v>0</v>
      </c>
      <c r="Q104" s="1">
        <v>0.14000000000000001</v>
      </c>
      <c r="R104" s="1">
        <v>1.86</v>
      </c>
      <c r="S104" s="8">
        <f t="shared" si="23"/>
        <v>0</v>
      </c>
      <c r="T104" s="1">
        <v>0.25</v>
      </c>
      <c r="U104" s="1">
        <v>-0.14000000000000001</v>
      </c>
      <c r="V104" s="8">
        <f t="shared" si="22"/>
        <v>0</v>
      </c>
      <c r="W104" s="1">
        <v>0</v>
      </c>
      <c r="X104" s="20">
        <v>657.37</v>
      </c>
      <c r="Y104" s="3">
        <v>5019.92</v>
      </c>
      <c r="Z104" s="1">
        <v>0</v>
      </c>
      <c r="AA104" s="1">
        <v>0</v>
      </c>
      <c r="AB104" s="1">
        <v>0</v>
      </c>
      <c r="AC104" s="1">
        <v>0</v>
      </c>
      <c r="AD104" s="1">
        <v>18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2</v>
      </c>
      <c r="AU104" s="1">
        <v>0</v>
      </c>
      <c r="AV104" s="1">
        <v>0</v>
      </c>
      <c r="AW104" s="1">
        <v>0</v>
      </c>
      <c r="AX104" s="1">
        <v>26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2</v>
      </c>
      <c r="BE104" s="1">
        <v>3</v>
      </c>
      <c r="BF104" s="1">
        <v>0</v>
      </c>
      <c r="BG104" s="1">
        <v>0</v>
      </c>
      <c r="BH104" s="1">
        <v>-2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1:65" ht="12.75" hidden="1" x14ac:dyDescent="0.2">
      <c r="A105" s="1">
        <v>33</v>
      </c>
      <c r="B105" s="1" t="s">
        <v>216</v>
      </c>
      <c r="C105" s="1">
        <v>144</v>
      </c>
      <c r="D105" s="1">
        <v>162</v>
      </c>
      <c r="E105" s="1" t="s">
        <v>65</v>
      </c>
      <c r="F105" s="1">
        <v>1</v>
      </c>
      <c r="G105" s="1" t="s">
        <v>98</v>
      </c>
      <c r="H105" s="3">
        <v>17.020099999999999</v>
      </c>
      <c r="I105" s="3">
        <v>2450.8944000000001</v>
      </c>
      <c r="J105" s="2">
        <f t="shared" si="2"/>
        <v>0</v>
      </c>
      <c r="K105" s="5">
        <f t="shared" si="5"/>
        <v>0</v>
      </c>
      <c r="L105" s="5"/>
      <c r="M105" s="5"/>
      <c r="N105" s="1">
        <v>0.14000000000000001</v>
      </c>
      <c r="O105" s="1">
        <v>-0.01</v>
      </c>
      <c r="P105" s="8">
        <f t="shared" si="18"/>
        <v>0</v>
      </c>
      <c r="Q105" s="1">
        <v>0</v>
      </c>
      <c r="R105" s="1">
        <v>0</v>
      </c>
      <c r="S105" s="8">
        <f t="shared" si="23"/>
        <v>0</v>
      </c>
      <c r="T105" s="1">
        <v>0.12</v>
      </c>
      <c r="U105" s="1">
        <v>-0.01</v>
      </c>
      <c r="V105" s="8">
        <f t="shared" si="22"/>
        <v>0</v>
      </c>
      <c r="W105" s="1">
        <v>0</v>
      </c>
      <c r="X105" s="20">
        <v>655.27</v>
      </c>
      <c r="Y105" s="3">
        <v>-51.06</v>
      </c>
      <c r="Z105" s="1">
        <v>2</v>
      </c>
      <c r="AA105" s="1">
        <v>0</v>
      </c>
      <c r="AB105" s="1">
        <v>15</v>
      </c>
      <c r="AC105" s="1">
        <v>7</v>
      </c>
      <c r="AD105" s="1">
        <v>-2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4</v>
      </c>
      <c r="BF105" s="1">
        <v>10</v>
      </c>
      <c r="BG105" s="1">
        <v>12</v>
      </c>
      <c r="BH105" s="1">
        <v>-1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1:65" ht="12.75" hidden="1" x14ac:dyDescent="0.2">
      <c r="A106" s="1">
        <v>59238</v>
      </c>
      <c r="B106" s="1" t="s">
        <v>103</v>
      </c>
      <c r="C106" s="1">
        <v>24</v>
      </c>
      <c r="D106" s="1">
        <v>162</v>
      </c>
      <c r="E106" s="1" t="s">
        <v>65</v>
      </c>
      <c r="F106" s="1">
        <v>1</v>
      </c>
      <c r="G106" s="1" t="s">
        <v>98</v>
      </c>
      <c r="H106" s="3">
        <v>184.23</v>
      </c>
      <c r="I106" s="3">
        <v>4421.5200000000004</v>
      </c>
      <c r="J106" s="2">
        <f t="shared" si="2"/>
        <v>0</v>
      </c>
      <c r="K106" s="5">
        <f t="shared" si="5"/>
        <v>0</v>
      </c>
      <c r="L106" s="5"/>
      <c r="M106" s="5"/>
      <c r="N106" s="1">
        <v>0.15</v>
      </c>
      <c r="O106" s="1">
        <v>-0.42</v>
      </c>
      <c r="P106" s="8">
        <f t="shared" si="18"/>
        <v>0</v>
      </c>
      <c r="Q106" s="1">
        <v>0</v>
      </c>
      <c r="R106" s="1">
        <v>0</v>
      </c>
      <c r="S106" s="8">
        <f t="shared" si="23"/>
        <v>0</v>
      </c>
      <c r="T106" s="1">
        <v>0</v>
      </c>
      <c r="U106" s="1">
        <v>0</v>
      </c>
      <c r="V106" s="8">
        <f t="shared" si="22"/>
        <v>0</v>
      </c>
      <c r="W106" s="1">
        <v>0</v>
      </c>
      <c r="X106" s="20">
        <v>644.79999999999995</v>
      </c>
      <c r="Y106" s="3">
        <v>-1842.3</v>
      </c>
      <c r="Z106" s="1">
        <v>2</v>
      </c>
      <c r="AA106" s="1">
        <v>3</v>
      </c>
      <c r="AB106" s="1">
        <v>0</v>
      </c>
      <c r="AC106" s="1">
        <v>0</v>
      </c>
      <c r="AD106" s="1">
        <v>-10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1:65" ht="12.75" hidden="1" x14ac:dyDescent="0.2">
      <c r="A107" s="1">
        <v>91027</v>
      </c>
      <c r="B107" s="1" t="s">
        <v>196</v>
      </c>
      <c r="C107" s="1">
        <v>12</v>
      </c>
      <c r="D107" s="1">
        <v>162</v>
      </c>
      <c r="E107" s="1" t="s">
        <v>65</v>
      </c>
      <c r="F107" s="1">
        <v>123</v>
      </c>
      <c r="G107" s="1" t="s">
        <v>138</v>
      </c>
      <c r="H107" s="3">
        <v>115.1885</v>
      </c>
      <c r="I107" s="3">
        <v>1382.2619999999999</v>
      </c>
      <c r="J107" s="2">
        <f t="shared" si="2"/>
        <v>0</v>
      </c>
      <c r="K107" s="5">
        <f t="shared" si="5"/>
        <v>0</v>
      </c>
      <c r="L107" s="5"/>
      <c r="M107" s="5"/>
      <c r="N107" s="1">
        <v>0.17</v>
      </c>
      <c r="O107" s="1">
        <v>0.08</v>
      </c>
      <c r="P107" s="8">
        <f t="shared" si="18"/>
        <v>0</v>
      </c>
      <c r="Q107" s="1">
        <v>0</v>
      </c>
      <c r="R107" s="1">
        <v>0</v>
      </c>
      <c r="S107" s="8">
        <f t="shared" si="23"/>
        <v>0</v>
      </c>
      <c r="T107" s="1">
        <v>0.28999999999999998</v>
      </c>
      <c r="U107" s="1">
        <v>0.5</v>
      </c>
      <c r="V107" s="8">
        <f t="shared" si="22"/>
        <v>0</v>
      </c>
      <c r="W107" s="1">
        <v>0</v>
      </c>
      <c r="X107" s="20">
        <v>633.54</v>
      </c>
      <c r="Y107" s="3">
        <v>806.32</v>
      </c>
      <c r="Z107" s="1">
        <v>1</v>
      </c>
      <c r="AA107" s="1">
        <v>0</v>
      </c>
      <c r="AB107" s="1">
        <v>1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2</v>
      </c>
      <c r="BE107" s="1">
        <v>1</v>
      </c>
      <c r="BF107" s="1">
        <v>1</v>
      </c>
      <c r="BG107" s="1">
        <v>0</v>
      </c>
      <c r="BH107" s="1">
        <v>6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1:65" ht="12.75" hidden="1" x14ac:dyDescent="0.2">
      <c r="A108" s="1">
        <v>426</v>
      </c>
      <c r="B108" s="1" t="s">
        <v>217</v>
      </c>
      <c r="C108" s="1">
        <v>240</v>
      </c>
      <c r="D108" s="1">
        <v>162</v>
      </c>
      <c r="E108" s="1" t="s">
        <v>65</v>
      </c>
      <c r="F108" s="1">
        <v>1</v>
      </c>
      <c r="G108" s="1" t="s">
        <v>98</v>
      </c>
      <c r="H108" s="3">
        <v>4.97</v>
      </c>
      <c r="I108" s="3">
        <v>1192.8</v>
      </c>
      <c r="J108" s="2">
        <f t="shared" si="2"/>
        <v>0</v>
      </c>
      <c r="K108" s="5">
        <f t="shared" si="5"/>
        <v>0</v>
      </c>
      <c r="L108" s="5"/>
      <c r="M108" s="5"/>
      <c r="N108" s="1">
        <v>0.35</v>
      </c>
      <c r="O108" s="1">
        <v>-0.23</v>
      </c>
      <c r="P108" s="8">
        <f t="shared" si="18"/>
        <v>0</v>
      </c>
      <c r="Q108" s="1">
        <v>0</v>
      </c>
      <c r="R108" s="1">
        <v>0</v>
      </c>
      <c r="S108" s="8">
        <f t="shared" si="23"/>
        <v>0</v>
      </c>
      <c r="T108" s="1">
        <v>0.17</v>
      </c>
      <c r="U108" s="1">
        <v>-0.2</v>
      </c>
      <c r="V108" s="8">
        <f t="shared" si="22"/>
        <v>0</v>
      </c>
      <c r="W108" s="1">
        <v>0</v>
      </c>
      <c r="X108" s="20">
        <v>618.76</v>
      </c>
      <c r="Y108" s="3">
        <v>-506.94</v>
      </c>
      <c r="Z108" s="1">
        <v>24</v>
      </c>
      <c r="AA108" s="1">
        <v>54</v>
      </c>
      <c r="AB108" s="1">
        <v>25</v>
      </c>
      <c r="AC108" s="1">
        <v>17</v>
      </c>
      <c r="AD108" s="1">
        <v>-55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27</v>
      </c>
      <c r="BE108" s="1">
        <v>13</v>
      </c>
      <c r="BF108" s="1">
        <v>6</v>
      </c>
      <c r="BG108" s="1">
        <v>1</v>
      </c>
      <c r="BH108" s="1">
        <v>-47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1:65" ht="12.75" hidden="1" x14ac:dyDescent="0.2">
      <c r="A109" s="1">
        <v>297</v>
      </c>
      <c r="B109" s="1" t="s">
        <v>219</v>
      </c>
      <c r="C109" s="1">
        <v>144</v>
      </c>
      <c r="D109" s="1">
        <v>162</v>
      </c>
      <c r="E109" s="1" t="s">
        <v>65</v>
      </c>
      <c r="F109" s="1">
        <v>1</v>
      </c>
      <c r="G109" s="1" t="s">
        <v>98</v>
      </c>
      <c r="H109" s="3">
        <v>12.886699999999999</v>
      </c>
      <c r="I109" s="3">
        <v>1855.6848</v>
      </c>
      <c r="J109" s="2">
        <f t="shared" si="2"/>
        <v>0</v>
      </c>
      <c r="K109" s="5">
        <f t="shared" si="5"/>
        <v>0</v>
      </c>
      <c r="L109" s="5"/>
      <c r="M109" s="5"/>
      <c r="N109" s="1">
        <v>0.25</v>
      </c>
      <c r="O109" s="1">
        <v>-0.24</v>
      </c>
      <c r="P109" s="8">
        <f t="shared" si="18"/>
        <v>0</v>
      </c>
      <c r="Q109" s="1">
        <v>0</v>
      </c>
      <c r="R109" s="1">
        <v>0</v>
      </c>
      <c r="S109" s="8">
        <f t="shared" si="23"/>
        <v>0</v>
      </c>
      <c r="T109" s="1">
        <v>0</v>
      </c>
      <c r="U109" s="1">
        <v>0</v>
      </c>
      <c r="V109" s="8">
        <f t="shared" si="22"/>
        <v>0</v>
      </c>
      <c r="W109" s="1">
        <v>0</v>
      </c>
      <c r="X109" s="20">
        <v>463.92</v>
      </c>
      <c r="Y109" s="3">
        <v>-451.03</v>
      </c>
      <c r="Z109" s="1">
        <v>13</v>
      </c>
      <c r="AA109" s="1">
        <v>7</v>
      </c>
      <c r="AB109" s="1">
        <v>8</v>
      </c>
      <c r="AC109" s="1">
        <v>23</v>
      </c>
      <c r="AD109" s="1">
        <v>-35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</row>
    <row r="110" spans="1:65" ht="12.75" hidden="1" x14ac:dyDescent="0.2">
      <c r="A110" s="1">
        <v>97315</v>
      </c>
      <c r="B110" s="1" t="s">
        <v>147</v>
      </c>
      <c r="C110" s="1">
        <v>14</v>
      </c>
      <c r="D110" s="1">
        <v>162</v>
      </c>
      <c r="E110" s="1" t="s">
        <v>65</v>
      </c>
      <c r="F110" s="1">
        <v>162</v>
      </c>
      <c r="G110" s="1" t="s">
        <v>84</v>
      </c>
      <c r="H110" s="3">
        <v>56.567999999999998</v>
      </c>
      <c r="I110" s="3">
        <v>791.952</v>
      </c>
      <c r="J110" s="2">
        <f t="shared" si="2"/>
        <v>0</v>
      </c>
      <c r="K110" s="5">
        <f t="shared" si="5"/>
        <v>0</v>
      </c>
      <c r="L110" s="5"/>
      <c r="M110" s="5"/>
      <c r="N110" s="1">
        <v>0.5</v>
      </c>
      <c r="O110" s="1">
        <v>7.0000000000000007E-2</v>
      </c>
      <c r="P110" s="8">
        <f t="shared" si="18"/>
        <v>0</v>
      </c>
      <c r="Q110" s="1">
        <v>0</v>
      </c>
      <c r="R110" s="1">
        <v>7.0000000000000007E-2</v>
      </c>
      <c r="S110" s="8">
        <f t="shared" si="23"/>
        <v>0</v>
      </c>
      <c r="T110" s="1">
        <v>7.0000000000000007E-2</v>
      </c>
      <c r="U110" s="1">
        <v>-7.0000000000000007E-2</v>
      </c>
      <c r="V110" s="8">
        <f t="shared" si="22"/>
        <v>0</v>
      </c>
      <c r="W110" s="1">
        <v>0</v>
      </c>
      <c r="X110" s="20">
        <v>452.54</v>
      </c>
      <c r="Y110" s="3">
        <v>56.57</v>
      </c>
      <c r="Z110" s="1">
        <v>0</v>
      </c>
      <c r="AA110" s="1">
        <v>14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2</v>
      </c>
      <c r="BF110" s="1">
        <v>0</v>
      </c>
      <c r="BG110" s="1">
        <v>0</v>
      </c>
      <c r="BH110" s="1">
        <v>-1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1:65" ht="12.75" hidden="1" x14ac:dyDescent="0.2">
      <c r="A111" s="1">
        <v>26</v>
      </c>
      <c r="B111" s="1" t="s">
        <v>221</v>
      </c>
      <c r="C111" s="1">
        <v>144</v>
      </c>
      <c r="D111" s="1">
        <v>162</v>
      </c>
      <c r="E111" s="1" t="s">
        <v>65</v>
      </c>
      <c r="F111" s="1">
        <v>1</v>
      </c>
      <c r="G111" s="1" t="s">
        <v>98</v>
      </c>
      <c r="H111" s="3">
        <v>8.19</v>
      </c>
      <c r="I111" s="3">
        <v>1179.3599999999999</v>
      </c>
      <c r="J111" s="2">
        <f t="shared" si="2"/>
        <v>0</v>
      </c>
      <c r="K111" s="5">
        <f t="shared" si="5"/>
        <v>0</v>
      </c>
      <c r="L111" s="5"/>
      <c r="M111" s="5"/>
      <c r="N111" s="1">
        <v>0.18</v>
      </c>
      <c r="O111" s="1">
        <v>0</v>
      </c>
      <c r="P111" s="8">
        <f t="shared" si="18"/>
        <v>0</v>
      </c>
      <c r="Q111" s="1">
        <v>0</v>
      </c>
      <c r="R111" s="1">
        <v>0</v>
      </c>
      <c r="S111" s="8">
        <f t="shared" si="23"/>
        <v>0</v>
      </c>
      <c r="T111" s="1">
        <v>0.18</v>
      </c>
      <c r="U111" s="1">
        <v>-0.27</v>
      </c>
      <c r="V111" s="8">
        <f t="shared" si="22"/>
        <v>0</v>
      </c>
      <c r="W111" s="1">
        <v>0</v>
      </c>
      <c r="X111" s="20">
        <v>421.78</v>
      </c>
      <c r="Y111" s="3">
        <v>-319.41000000000003</v>
      </c>
      <c r="Z111" s="1">
        <v>15</v>
      </c>
      <c r="AA111" s="1">
        <v>17</v>
      </c>
      <c r="AB111" s="1">
        <v>2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17</v>
      </c>
      <c r="BE111" s="1">
        <v>18</v>
      </c>
      <c r="BF111" s="1">
        <v>0</v>
      </c>
      <c r="BG111" s="1">
        <v>0</v>
      </c>
      <c r="BH111" s="1">
        <v>-39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1:65" ht="12.75" hidden="1" x14ac:dyDescent="0.2">
      <c r="A112" s="1">
        <v>296</v>
      </c>
      <c r="B112" s="1" t="s">
        <v>222</v>
      </c>
      <c r="C112" s="1">
        <v>144</v>
      </c>
      <c r="D112" s="1">
        <v>162</v>
      </c>
      <c r="E112" s="1" t="s">
        <v>65</v>
      </c>
      <c r="F112" s="1">
        <v>1</v>
      </c>
      <c r="G112" s="1" t="s">
        <v>98</v>
      </c>
      <c r="H112" s="3">
        <v>12.886699999999999</v>
      </c>
      <c r="I112" s="3">
        <v>1855.6848</v>
      </c>
      <c r="J112" s="2">
        <f t="shared" si="2"/>
        <v>0</v>
      </c>
      <c r="K112" s="5">
        <f t="shared" si="5"/>
        <v>0</v>
      </c>
      <c r="L112" s="5"/>
      <c r="M112" s="5"/>
      <c r="N112" s="1">
        <v>0.19</v>
      </c>
      <c r="O112" s="1">
        <v>-0.18</v>
      </c>
      <c r="P112" s="8">
        <f t="shared" si="18"/>
        <v>0</v>
      </c>
      <c r="Q112" s="1">
        <v>0</v>
      </c>
      <c r="R112" s="1">
        <v>0</v>
      </c>
      <c r="S112" s="8">
        <f t="shared" si="23"/>
        <v>0</v>
      </c>
      <c r="T112" s="1">
        <v>0.03</v>
      </c>
      <c r="U112" s="1">
        <v>0.06</v>
      </c>
      <c r="V112" s="8">
        <f t="shared" si="22"/>
        <v>0</v>
      </c>
      <c r="W112" s="1">
        <v>0</v>
      </c>
      <c r="X112" s="20">
        <v>405.93</v>
      </c>
      <c r="Y112" s="3">
        <v>-219.07</v>
      </c>
      <c r="Z112" s="1">
        <v>14</v>
      </c>
      <c r="AA112" s="1">
        <v>6</v>
      </c>
      <c r="AB112" s="1">
        <v>8</v>
      </c>
      <c r="AC112" s="1">
        <v>5</v>
      </c>
      <c r="AD112" s="1">
        <v>-26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4</v>
      </c>
      <c r="BE112" s="1">
        <v>0</v>
      </c>
      <c r="BF112" s="1">
        <v>0</v>
      </c>
      <c r="BG112" s="1">
        <v>0</v>
      </c>
      <c r="BH112" s="1">
        <v>9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 ht="12.75" hidden="1" x14ac:dyDescent="0.2">
      <c r="A113" s="1">
        <v>97319</v>
      </c>
      <c r="B113" s="1" t="s">
        <v>152</v>
      </c>
      <c r="C113" s="1">
        <v>15</v>
      </c>
      <c r="D113" s="1">
        <v>162</v>
      </c>
      <c r="E113" s="1" t="s">
        <v>65</v>
      </c>
      <c r="F113" s="1">
        <v>162</v>
      </c>
      <c r="G113" s="1" t="s">
        <v>84</v>
      </c>
      <c r="H113" s="3">
        <v>24.6343</v>
      </c>
      <c r="I113" s="3">
        <v>369.5145</v>
      </c>
      <c r="J113" s="2">
        <f t="shared" si="2"/>
        <v>0</v>
      </c>
      <c r="K113" s="5">
        <f t="shared" si="5"/>
        <v>0</v>
      </c>
      <c r="L113" s="5"/>
      <c r="M113" s="5"/>
      <c r="N113" s="1">
        <v>7.0000000000000007E-2</v>
      </c>
      <c r="O113" s="1">
        <v>0</v>
      </c>
      <c r="P113" s="8">
        <f t="shared" si="18"/>
        <v>0</v>
      </c>
      <c r="Q113" s="1">
        <v>0</v>
      </c>
      <c r="R113" s="1">
        <v>-0.6</v>
      </c>
      <c r="S113" s="8">
        <f t="shared" si="23"/>
        <v>0</v>
      </c>
      <c r="T113" s="1">
        <v>0.87</v>
      </c>
      <c r="U113" s="1">
        <v>7.0000000000000007E-2</v>
      </c>
      <c r="V113" s="8">
        <f t="shared" si="22"/>
        <v>0</v>
      </c>
      <c r="W113" s="1">
        <v>0</v>
      </c>
      <c r="X113" s="20">
        <v>344.88</v>
      </c>
      <c r="Y113" s="3">
        <v>-197.07</v>
      </c>
      <c r="Z113" s="1">
        <v>0</v>
      </c>
      <c r="AA113" s="1">
        <v>2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-9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26</v>
      </c>
      <c r="BF113" s="1">
        <v>0</v>
      </c>
      <c r="BG113" s="1">
        <v>0</v>
      </c>
      <c r="BH113" s="1">
        <v>1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 ht="12.75" hidden="1" x14ac:dyDescent="0.2">
      <c r="A114" s="1">
        <v>6031</v>
      </c>
      <c r="B114" s="1" t="s">
        <v>224</v>
      </c>
      <c r="C114" s="1">
        <v>12</v>
      </c>
      <c r="D114" s="1">
        <v>162</v>
      </c>
      <c r="E114" s="1" t="s">
        <v>65</v>
      </c>
      <c r="F114" s="1">
        <v>123</v>
      </c>
      <c r="G114" s="1" t="s">
        <v>138</v>
      </c>
      <c r="H114" s="3">
        <v>67.364500000000007</v>
      </c>
      <c r="I114" s="3">
        <v>808.37400000000002</v>
      </c>
      <c r="J114" s="2">
        <f t="shared" si="2"/>
        <v>0</v>
      </c>
      <c r="K114" s="5">
        <f t="shared" si="5"/>
        <v>0</v>
      </c>
      <c r="L114" s="5"/>
      <c r="M114" s="5"/>
      <c r="N114" s="1">
        <v>0.38</v>
      </c>
      <c r="O114" s="1">
        <v>0</v>
      </c>
      <c r="P114" s="8">
        <f t="shared" si="18"/>
        <v>0</v>
      </c>
      <c r="Q114" s="1">
        <v>0</v>
      </c>
      <c r="R114" s="1">
        <v>0</v>
      </c>
      <c r="S114" s="8">
        <f t="shared" si="23"/>
        <v>0</v>
      </c>
      <c r="T114" s="1">
        <v>0</v>
      </c>
      <c r="U114" s="1">
        <v>0</v>
      </c>
      <c r="V114" s="8">
        <f t="shared" si="22"/>
        <v>0</v>
      </c>
      <c r="W114" s="1">
        <v>0</v>
      </c>
      <c r="X114" s="20">
        <v>303.14</v>
      </c>
      <c r="Y114" s="3">
        <v>0</v>
      </c>
      <c r="Z114" s="1">
        <v>0</v>
      </c>
      <c r="AA114" s="1">
        <v>0</v>
      </c>
      <c r="AB114" s="1">
        <v>4</v>
      </c>
      <c r="AC114" s="1">
        <v>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 ht="12.75" hidden="1" x14ac:dyDescent="0.2">
      <c r="A115" s="1">
        <v>6008</v>
      </c>
      <c r="B115" s="1" t="s">
        <v>176</v>
      </c>
      <c r="C115" s="1">
        <v>12</v>
      </c>
      <c r="D115" s="1">
        <v>162</v>
      </c>
      <c r="E115" s="1" t="s">
        <v>65</v>
      </c>
      <c r="F115" s="1">
        <v>162</v>
      </c>
      <c r="G115" s="1" t="s">
        <v>84</v>
      </c>
      <c r="H115" s="3">
        <v>59</v>
      </c>
      <c r="I115" s="3">
        <v>708</v>
      </c>
      <c r="J115" s="2">
        <f t="shared" si="2"/>
        <v>0</v>
      </c>
      <c r="K115" s="5">
        <f t="shared" si="5"/>
        <v>0</v>
      </c>
      <c r="L115" s="5"/>
      <c r="M115" s="5"/>
      <c r="N115" s="1">
        <v>0</v>
      </c>
      <c r="O115" s="1">
        <v>0</v>
      </c>
      <c r="P115" s="8">
        <f t="shared" si="18"/>
        <v>0</v>
      </c>
      <c r="Q115" s="1">
        <v>0.08</v>
      </c>
      <c r="R115" s="1">
        <v>0</v>
      </c>
      <c r="S115" s="8">
        <f t="shared" si="23"/>
        <v>0</v>
      </c>
      <c r="T115" s="1">
        <v>0.33</v>
      </c>
      <c r="U115" s="1">
        <v>0</v>
      </c>
      <c r="V115" s="8">
        <f t="shared" si="22"/>
        <v>0</v>
      </c>
      <c r="W115" s="1">
        <v>0</v>
      </c>
      <c r="X115" s="20">
        <v>295</v>
      </c>
      <c r="Y115" s="3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1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4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</row>
    <row r="116" spans="1:65" ht="12.75" hidden="1" x14ac:dyDescent="0.2">
      <c r="A116" s="1">
        <v>25</v>
      </c>
      <c r="B116" s="1" t="s">
        <v>220</v>
      </c>
      <c r="C116" s="1">
        <v>120</v>
      </c>
      <c r="D116" s="1">
        <v>162</v>
      </c>
      <c r="E116" s="1" t="s">
        <v>65</v>
      </c>
      <c r="F116" s="1">
        <v>1</v>
      </c>
      <c r="G116" s="1" t="s">
        <v>98</v>
      </c>
      <c r="H116" s="3">
        <v>11.7698</v>
      </c>
      <c r="I116" s="3">
        <v>1412.376</v>
      </c>
      <c r="J116" s="2">
        <f t="shared" si="2"/>
        <v>0</v>
      </c>
      <c r="K116" s="5">
        <f t="shared" si="5"/>
        <v>0</v>
      </c>
      <c r="L116" s="5"/>
      <c r="M116" s="5"/>
      <c r="N116" s="1">
        <v>0.18</v>
      </c>
      <c r="O116" s="1">
        <v>-0.03</v>
      </c>
      <c r="P116" s="8">
        <f t="shared" si="18"/>
        <v>0</v>
      </c>
      <c r="Q116" s="1">
        <v>0</v>
      </c>
      <c r="R116" s="1">
        <v>0</v>
      </c>
      <c r="S116" s="8">
        <f t="shared" si="23"/>
        <v>0</v>
      </c>
      <c r="T116" s="1">
        <v>0</v>
      </c>
      <c r="U116" s="1">
        <v>0</v>
      </c>
      <c r="V116" s="8">
        <f t="shared" si="22"/>
        <v>0</v>
      </c>
      <c r="W116" s="1">
        <v>0</v>
      </c>
      <c r="X116" s="20">
        <v>258.94</v>
      </c>
      <c r="Y116" s="3">
        <v>-47.08</v>
      </c>
      <c r="Z116" s="1">
        <v>5</v>
      </c>
      <c r="AA116" s="1">
        <v>4</v>
      </c>
      <c r="AB116" s="1">
        <v>12</v>
      </c>
      <c r="AC116" s="1">
        <v>6</v>
      </c>
      <c r="AD116" s="1">
        <v>-4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 ht="12.75" hidden="1" x14ac:dyDescent="0.2">
      <c r="A117" s="1">
        <v>507</v>
      </c>
      <c r="B117" s="1" t="s">
        <v>100</v>
      </c>
      <c r="C117" s="1">
        <v>32</v>
      </c>
      <c r="D117" s="1">
        <v>162</v>
      </c>
      <c r="E117" s="1" t="s">
        <v>65</v>
      </c>
      <c r="F117" s="1">
        <v>1</v>
      </c>
      <c r="G117" s="1" t="s">
        <v>98</v>
      </c>
      <c r="H117" s="3">
        <v>101.25</v>
      </c>
      <c r="I117" s="3">
        <v>3240</v>
      </c>
      <c r="J117" s="2">
        <f t="shared" si="2"/>
        <v>0</v>
      </c>
      <c r="K117" s="5">
        <f t="shared" si="5"/>
        <v>0</v>
      </c>
      <c r="L117" s="5"/>
      <c r="M117" s="5"/>
      <c r="N117" s="1">
        <v>0.08</v>
      </c>
      <c r="O117" s="1">
        <v>0</v>
      </c>
      <c r="P117" s="8">
        <f t="shared" si="18"/>
        <v>0</v>
      </c>
      <c r="Q117" s="1">
        <v>0</v>
      </c>
      <c r="R117" s="1">
        <v>0</v>
      </c>
      <c r="S117" s="8">
        <f t="shared" si="23"/>
        <v>0</v>
      </c>
      <c r="T117" s="1">
        <v>0</v>
      </c>
      <c r="U117" s="1">
        <v>0</v>
      </c>
      <c r="V117" s="8">
        <f t="shared" si="22"/>
        <v>0</v>
      </c>
      <c r="W117" s="1">
        <v>0</v>
      </c>
      <c r="X117" s="20">
        <v>253.12</v>
      </c>
      <c r="Y117" s="3">
        <v>0</v>
      </c>
      <c r="Z117" s="1">
        <v>0</v>
      </c>
      <c r="AA117" s="1">
        <v>0</v>
      </c>
      <c r="AB117" s="1">
        <v>2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 ht="12.75" hidden="1" x14ac:dyDescent="0.2">
      <c r="A118" s="1">
        <v>486</v>
      </c>
      <c r="B118" s="1" t="s">
        <v>228</v>
      </c>
      <c r="C118" s="1">
        <v>1</v>
      </c>
      <c r="D118" s="1">
        <v>162</v>
      </c>
      <c r="E118" s="1" t="s">
        <v>65</v>
      </c>
      <c r="F118" s="1">
        <v>1</v>
      </c>
      <c r="G118" s="1" t="s">
        <v>98</v>
      </c>
      <c r="H118" s="3">
        <v>14.447800000000001</v>
      </c>
      <c r="I118" s="3">
        <v>14.447800000000001</v>
      </c>
      <c r="J118" s="2">
        <f t="shared" si="2"/>
        <v>0</v>
      </c>
      <c r="K118" s="6">
        <v>0</v>
      </c>
      <c r="L118" s="6"/>
      <c r="M118" s="6"/>
      <c r="N118" s="1">
        <v>12</v>
      </c>
      <c r="O118" s="1">
        <v>8</v>
      </c>
      <c r="P118" s="8">
        <f t="shared" si="18"/>
        <v>1</v>
      </c>
      <c r="Q118" s="1">
        <v>0</v>
      </c>
      <c r="R118" s="1">
        <v>0</v>
      </c>
      <c r="S118" s="8">
        <f t="shared" si="23"/>
        <v>0</v>
      </c>
      <c r="T118" s="1">
        <v>2.5</v>
      </c>
      <c r="U118" s="1">
        <v>0</v>
      </c>
      <c r="V118" s="8">
        <f t="shared" si="22"/>
        <v>2</v>
      </c>
      <c r="W118" s="1">
        <v>0</v>
      </c>
      <c r="X118" s="20">
        <v>209.49</v>
      </c>
      <c r="Y118" s="3">
        <v>115.58</v>
      </c>
      <c r="Z118" s="1">
        <v>10</v>
      </c>
      <c r="AA118" s="1">
        <v>4</v>
      </c>
      <c r="AB118" s="1">
        <v>0</v>
      </c>
      <c r="AC118" s="1">
        <v>0</v>
      </c>
      <c r="AD118" s="1">
        <v>8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2</v>
      </c>
      <c r="BE118" s="1">
        <v>1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 ht="12.75" hidden="1" x14ac:dyDescent="0.2">
      <c r="A119" s="1">
        <v>96418</v>
      </c>
      <c r="B119" s="1" t="s">
        <v>204</v>
      </c>
      <c r="C119" s="1">
        <v>6</v>
      </c>
      <c r="D119" s="1">
        <v>162</v>
      </c>
      <c r="E119" s="1" t="s">
        <v>65</v>
      </c>
      <c r="F119" s="1">
        <v>999</v>
      </c>
      <c r="G119" s="1" t="s">
        <v>68</v>
      </c>
      <c r="H119" s="3">
        <v>399.52600000000001</v>
      </c>
      <c r="I119" s="3">
        <v>2397.1559999999999</v>
      </c>
      <c r="J119" s="2">
        <f t="shared" si="2"/>
        <v>0</v>
      </c>
      <c r="K119" s="5">
        <f t="shared" ref="K119:K120" si="24">SUM(P119+S119+V119)</f>
        <v>0</v>
      </c>
      <c r="L119" s="5"/>
      <c r="M119" s="5"/>
      <c r="N119" s="1">
        <v>0</v>
      </c>
      <c r="O119" s="1">
        <v>1.17</v>
      </c>
      <c r="P119" s="8">
        <f t="shared" si="18"/>
        <v>0</v>
      </c>
      <c r="Q119" s="1">
        <v>0.08</v>
      </c>
      <c r="R119" s="1">
        <v>0</v>
      </c>
      <c r="S119" s="8">
        <f t="shared" si="23"/>
        <v>0</v>
      </c>
      <c r="T119" s="1">
        <v>0</v>
      </c>
      <c r="U119" s="1">
        <v>0</v>
      </c>
      <c r="V119" s="8">
        <f t="shared" si="22"/>
        <v>0</v>
      </c>
      <c r="W119" s="1">
        <v>0</v>
      </c>
      <c r="X119" s="20">
        <v>199.76</v>
      </c>
      <c r="Y119" s="3">
        <v>2796.68</v>
      </c>
      <c r="Z119" s="1">
        <v>0</v>
      </c>
      <c r="AA119" s="1">
        <v>0</v>
      </c>
      <c r="AB119" s="1">
        <v>0</v>
      </c>
      <c r="AC119" s="1">
        <v>0</v>
      </c>
      <c r="AD119" s="1">
        <v>7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 ht="12.75" hidden="1" x14ac:dyDescent="0.2">
      <c r="A120" s="1">
        <v>69087</v>
      </c>
      <c r="B120" s="1" t="s">
        <v>72</v>
      </c>
      <c r="C120" s="1">
        <v>12</v>
      </c>
      <c r="D120" s="1">
        <v>162</v>
      </c>
      <c r="E120" s="1" t="s">
        <v>65</v>
      </c>
      <c r="F120" s="1">
        <v>999</v>
      </c>
      <c r="G120" s="1" t="s">
        <v>68</v>
      </c>
      <c r="H120" s="3">
        <v>162.9</v>
      </c>
      <c r="I120" s="3">
        <v>1954.8</v>
      </c>
      <c r="J120" s="2">
        <f t="shared" si="2"/>
        <v>0</v>
      </c>
      <c r="K120" s="5">
        <f t="shared" si="24"/>
        <v>0</v>
      </c>
      <c r="L120" s="5"/>
      <c r="M120" s="5"/>
      <c r="N120" s="1">
        <v>0.08</v>
      </c>
      <c r="O120" s="1">
        <v>1.83</v>
      </c>
      <c r="P120" s="8">
        <f t="shared" si="18"/>
        <v>0</v>
      </c>
      <c r="Q120" s="1">
        <v>0</v>
      </c>
      <c r="R120" s="1">
        <v>0</v>
      </c>
      <c r="S120" s="8">
        <f t="shared" si="23"/>
        <v>0</v>
      </c>
      <c r="T120" s="1">
        <v>0</v>
      </c>
      <c r="U120" s="1">
        <v>0</v>
      </c>
      <c r="V120" s="8">
        <f t="shared" si="22"/>
        <v>0</v>
      </c>
      <c r="W120" s="1">
        <v>0</v>
      </c>
      <c r="X120" s="20">
        <v>162.9</v>
      </c>
      <c r="Y120" s="3">
        <v>3583.8</v>
      </c>
      <c r="Z120" s="1">
        <v>1</v>
      </c>
      <c r="AA120" s="1">
        <v>0</v>
      </c>
      <c r="AB120" s="1">
        <v>0</v>
      </c>
      <c r="AC120" s="1">
        <v>0</v>
      </c>
      <c r="AD120" s="1">
        <v>22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 ht="12.75" hidden="1" x14ac:dyDescent="0.2">
      <c r="A121" s="1">
        <v>488</v>
      </c>
      <c r="B121" s="1" t="s">
        <v>231</v>
      </c>
      <c r="C121" s="1">
        <v>1</v>
      </c>
      <c r="D121" s="1">
        <v>162</v>
      </c>
      <c r="E121" s="1" t="s">
        <v>65</v>
      </c>
      <c r="F121" s="1">
        <v>1</v>
      </c>
      <c r="G121" s="1" t="s">
        <v>98</v>
      </c>
      <c r="H121" s="3">
        <v>20.148</v>
      </c>
      <c r="I121" s="3">
        <v>20.148</v>
      </c>
      <c r="J121" s="2">
        <f t="shared" si="2"/>
        <v>0</v>
      </c>
      <c r="K121" s="6">
        <v>0</v>
      </c>
      <c r="L121" s="6"/>
      <c r="M121" s="6"/>
      <c r="N121" s="1">
        <v>7.5</v>
      </c>
      <c r="O121" s="1">
        <v>-11</v>
      </c>
      <c r="P121" s="8">
        <f t="shared" si="18"/>
        <v>17</v>
      </c>
      <c r="Q121" s="1">
        <v>0</v>
      </c>
      <c r="R121" s="1">
        <v>0</v>
      </c>
      <c r="S121" s="8">
        <f t="shared" si="23"/>
        <v>0</v>
      </c>
      <c r="T121" s="1">
        <v>0</v>
      </c>
      <c r="U121" s="1">
        <v>0</v>
      </c>
      <c r="V121" s="8">
        <f t="shared" si="22"/>
        <v>0</v>
      </c>
      <c r="W121" s="1">
        <v>0</v>
      </c>
      <c r="X121" s="20">
        <v>151.11000000000001</v>
      </c>
      <c r="Y121" s="3">
        <v>-221.63</v>
      </c>
      <c r="Z121" s="1">
        <v>5</v>
      </c>
      <c r="AA121" s="1">
        <v>5</v>
      </c>
      <c r="AB121" s="1">
        <v>0</v>
      </c>
      <c r="AC121" s="1">
        <v>0</v>
      </c>
      <c r="AD121" s="1">
        <v>-11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 ht="12.75" hidden="1" x14ac:dyDescent="0.2">
      <c r="A122" s="1">
        <v>59502</v>
      </c>
      <c r="B122" s="1" t="s">
        <v>66</v>
      </c>
      <c r="C122" s="1">
        <v>12</v>
      </c>
      <c r="D122" s="1">
        <v>162</v>
      </c>
      <c r="E122" s="1" t="s">
        <v>65</v>
      </c>
      <c r="F122" s="1">
        <v>999</v>
      </c>
      <c r="G122" s="1" t="s">
        <v>68</v>
      </c>
      <c r="H122" s="3">
        <v>147.06</v>
      </c>
      <c r="I122" s="3">
        <v>1764.72</v>
      </c>
      <c r="J122" s="2">
        <f t="shared" si="2"/>
        <v>0</v>
      </c>
      <c r="K122" s="5">
        <f t="shared" ref="K122:K152" si="25">SUM(P122+S122+V122)</f>
        <v>0</v>
      </c>
      <c r="L122" s="5"/>
      <c r="M122" s="5"/>
      <c r="N122" s="1">
        <v>0.08</v>
      </c>
      <c r="O122" s="1">
        <v>2.67</v>
      </c>
      <c r="P122" s="8">
        <f t="shared" si="18"/>
        <v>0</v>
      </c>
      <c r="Q122" s="1">
        <v>0</v>
      </c>
      <c r="R122" s="1">
        <v>0</v>
      </c>
      <c r="S122" s="8">
        <f t="shared" si="23"/>
        <v>0</v>
      </c>
      <c r="T122" s="1">
        <v>0</v>
      </c>
      <c r="U122" s="1">
        <v>0</v>
      </c>
      <c r="V122" s="8">
        <f t="shared" si="22"/>
        <v>0</v>
      </c>
      <c r="W122" s="1">
        <v>0</v>
      </c>
      <c r="X122" s="20">
        <v>147.06</v>
      </c>
      <c r="Y122" s="3">
        <v>4705.92</v>
      </c>
      <c r="Z122" s="1">
        <v>1</v>
      </c>
      <c r="AA122" s="1">
        <v>0</v>
      </c>
      <c r="AB122" s="1">
        <v>0</v>
      </c>
      <c r="AC122" s="1">
        <v>0</v>
      </c>
      <c r="AD122" s="1">
        <v>32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 ht="12.75" hidden="1" x14ac:dyDescent="0.2">
      <c r="A123" s="1">
        <v>59282</v>
      </c>
      <c r="B123" s="1" t="s">
        <v>97</v>
      </c>
      <c r="C123" s="1">
        <v>4</v>
      </c>
      <c r="D123" s="1">
        <v>162</v>
      </c>
      <c r="E123" s="1" t="s">
        <v>65</v>
      </c>
      <c r="F123" s="1">
        <v>1</v>
      </c>
      <c r="G123" s="1" t="s">
        <v>98</v>
      </c>
      <c r="H123" s="3">
        <v>146.297</v>
      </c>
      <c r="I123" s="3">
        <v>585.18799999999999</v>
      </c>
      <c r="J123" s="2">
        <f t="shared" si="2"/>
        <v>0</v>
      </c>
      <c r="K123" s="5">
        <f t="shared" si="25"/>
        <v>0</v>
      </c>
      <c r="L123" s="5"/>
      <c r="M123" s="5"/>
      <c r="N123" s="1">
        <v>0.25</v>
      </c>
      <c r="O123" s="1">
        <v>2</v>
      </c>
      <c r="P123" s="8">
        <f t="shared" si="18"/>
        <v>0</v>
      </c>
      <c r="Q123" s="1">
        <v>0</v>
      </c>
      <c r="R123" s="1">
        <v>0</v>
      </c>
      <c r="S123" s="8">
        <f t="shared" si="23"/>
        <v>0</v>
      </c>
      <c r="T123" s="1">
        <v>0</v>
      </c>
      <c r="U123" s="1">
        <v>0</v>
      </c>
      <c r="V123" s="8">
        <f t="shared" si="22"/>
        <v>0</v>
      </c>
      <c r="W123" s="1">
        <v>0</v>
      </c>
      <c r="X123" s="20">
        <v>146.30000000000001</v>
      </c>
      <c r="Y123" s="3">
        <v>1170.3800000000001</v>
      </c>
      <c r="Z123" s="1">
        <v>1</v>
      </c>
      <c r="AA123" s="1">
        <v>0</v>
      </c>
      <c r="AB123" s="1">
        <v>0</v>
      </c>
      <c r="AC123" s="1">
        <v>0</v>
      </c>
      <c r="AD123" s="1">
        <v>8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 ht="12.75" hidden="1" x14ac:dyDescent="0.2">
      <c r="A124" s="1">
        <v>319</v>
      </c>
      <c r="B124" s="1" t="s">
        <v>223</v>
      </c>
      <c r="C124" s="1">
        <v>144</v>
      </c>
      <c r="D124" s="1">
        <v>162</v>
      </c>
      <c r="E124" s="1" t="s">
        <v>65</v>
      </c>
      <c r="F124" s="1">
        <v>1</v>
      </c>
      <c r="G124" s="1" t="s">
        <v>98</v>
      </c>
      <c r="H124" s="3">
        <v>14.447699999999999</v>
      </c>
      <c r="I124" s="3">
        <v>2080.4688000000001</v>
      </c>
      <c r="J124" s="2">
        <f t="shared" si="2"/>
        <v>0</v>
      </c>
      <c r="K124" s="5">
        <f t="shared" si="25"/>
        <v>0</v>
      </c>
      <c r="L124" s="5"/>
      <c r="M124" s="5"/>
      <c r="N124" s="1">
        <v>0.02</v>
      </c>
      <c r="O124" s="1">
        <v>-0.04</v>
      </c>
      <c r="P124" s="8">
        <f t="shared" si="18"/>
        <v>0</v>
      </c>
      <c r="Q124" s="1">
        <v>0</v>
      </c>
      <c r="R124" s="1">
        <v>0</v>
      </c>
      <c r="S124" s="8">
        <f t="shared" si="23"/>
        <v>0</v>
      </c>
      <c r="T124" s="1">
        <v>0.05</v>
      </c>
      <c r="U124" s="1">
        <v>-0.09</v>
      </c>
      <c r="V124" s="8">
        <f t="shared" si="22"/>
        <v>0</v>
      </c>
      <c r="W124" s="1">
        <v>0</v>
      </c>
      <c r="X124" s="20">
        <v>144.47999999999999</v>
      </c>
      <c r="Y124" s="3">
        <v>-274.51</v>
      </c>
      <c r="Z124" s="1">
        <v>1</v>
      </c>
      <c r="AA124" s="1">
        <v>5</v>
      </c>
      <c r="AB124" s="1">
        <v>0</v>
      </c>
      <c r="AC124" s="1">
        <v>0</v>
      </c>
      <c r="AD124" s="1">
        <v>-6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5</v>
      </c>
      <c r="BE124" s="1">
        <v>3</v>
      </c>
      <c r="BF124" s="1">
        <v>0</v>
      </c>
      <c r="BG124" s="1">
        <v>0</v>
      </c>
      <c r="BH124" s="1">
        <v>-13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 ht="12.75" hidden="1" x14ac:dyDescent="0.2">
      <c r="A125" s="1">
        <v>97314</v>
      </c>
      <c r="B125" s="1" t="s">
        <v>227</v>
      </c>
      <c r="C125" s="1">
        <v>5</v>
      </c>
      <c r="D125" s="1">
        <v>162</v>
      </c>
      <c r="E125" s="1" t="s">
        <v>65</v>
      </c>
      <c r="F125" s="1">
        <v>162</v>
      </c>
      <c r="G125" s="1" t="s">
        <v>84</v>
      </c>
      <c r="H125" s="3">
        <v>268.24099999999999</v>
      </c>
      <c r="I125" s="3">
        <v>1341.2049999999999</v>
      </c>
      <c r="J125" s="2">
        <f t="shared" si="2"/>
        <v>0</v>
      </c>
      <c r="K125" s="5">
        <f t="shared" si="25"/>
        <v>0</v>
      </c>
      <c r="L125" s="5"/>
      <c r="M125" s="5"/>
      <c r="N125" s="1">
        <v>0</v>
      </c>
      <c r="O125" s="1">
        <v>0</v>
      </c>
      <c r="P125" s="8">
        <f t="shared" si="18"/>
        <v>0</v>
      </c>
      <c r="Q125" s="1">
        <v>0</v>
      </c>
      <c r="R125" s="1">
        <v>0</v>
      </c>
      <c r="S125" s="8">
        <f t="shared" si="23"/>
        <v>0</v>
      </c>
      <c r="T125" s="1">
        <v>0.1</v>
      </c>
      <c r="U125" s="1">
        <v>0</v>
      </c>
      <c r="V125" s="8">
        <f t="shared" si="22"/>
        <v>0</v>
      </c>
      <c r="W125" s="1">
        <v>0</v>
      </c>
      <c r="X125" s="20">
        <v>134.12</v>
      </c>
      <c r="Y125" s="3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1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 ht="12.75" hidden="1" x14ac:dyDescent="0.2">
      <c r="A126" s="1">
        <v>88168</v>
      </c>
      <c r="B126" s="1" t="s">
        <v>233</v>
      </c>
      <c r="C126" s="1">
        <v>16</v>
      </c>
      <c r="D126" s="1">
        <v>162</v>
      </c>
      <c r="E126" s="1" t="s">
        <v>65</v>
      </c>
      <c r="F126" s="1">
        <v>123</v>
      </c>
      <c r="G126" s="1" t="s">
        <v>138</v>
      </c>
      <c r="H126" s="3">
        <v>65.405000000000001</v>
      </c>
      <c r="I126" s="3">
        <v>1046.48</v>
      </c>
      <c r="J126" s="2">
        <f t="shared" si="2"/>
        <v>0</v>
      </c>
      <c r="K126" s="5">
        <f t="shared" si="25"/>
        <v>0</v>
      </c>
      <c r="L126" s="5"/>
      <c r="M126" s="5"/>
      <c r="N126" s="1">
        <v>0</v>
      </c>
      <c r="O126" s="1">
        <v>0</v>
      </c>
      <c r="P126" s="8">
        <f t="shared" si="18"/>
        <v>0</v>
      </c>
      <c r="Q126" s="1">
        <v>0.12</v>
      </c>
      <c r="R126" s="1">
        <v>0</v>
      </c>
      <c r="S126" s="8">
        <f t="shared" si="23"/>
        <v>0</v>
      </c>
      <c r="T126" s="1">
        <v>0</v>
      </c>
      <c r="U126" s="1">
        <v>0</v>
      </c>
      <c r="V126" s="8">
        <f t="shared" si="22"/>
        <v>0</v>
      </c>
      <c r="W126" s="1">
        <v>0</v>
      </c>
      <c r="X126" s="20">
        <v>130.81</v>
      </c>
      <c r="Y126" s="3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1</v>
      </c>
      <c r="AW126" s="1">
        <v>2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 ht="12.75" hidden="1" x14ac:dyDescent="0.2">
      <c r="A127" s="1">
        <v>6019</v>
      </c>
      <c r="B127" s="1" t="s">
        <v>76</v>
      </c>
      <c r="C127" s="1">
        <v>20</v>
      </c>
      <c r="D127" s="1">
        <v>162</v>
      </c>
      <c r="E127" s="1" t="s">
        <v>65</v>
      </c>
      <c r="F127" s="1">
        <v>999</v>
      </c>
      <c r="G127" s="1" t="s">
        <v>68</v>
      </c>
      <c r="H127" s="3">
        <v>34.351300000000002</v>
      </c>
      <c r="I127" s="3">
        <v>687.02599999999995</v>
      </c>
      <c r="J127" s="2">
        <f t="shared" si="2"/>
        <v>0</v>
      </c>
      <c r="K127" s="5">
        <f t="shared" si="25"/>
        <v>0</v>
      </c>
      <c r="L127" s="5"/>
      <c r="M127" s="5"/>
      <c r="N127" s="1">
        <v>0</v>
      </c>
      <c r="O127" s="1">
        <v>0</v>
      </c>
      <c r="P127" s="8">
        <f t="shared" si="18"/>
        <v>0</v>
      </c>
      <c r="Q127" s="1">
        <v>0.18</v>
      </c>
      <c r="R127" s="1">
        <v>0</v>
      </c>
      <c r="S127" s="8">
        <f t="shared" si="23"/>
        <v>0</v>
      </c>
      <c r="T127" s="1">
        <v>0</v>
      </c>
      <c r="U127" s="1">
        <v>0</v>
      </c>
      <c r="V127" s="8">
        <f t="shared" si="22"/>
        <v>0</v>
      </c>
      <c r="W127" s="1">
        <v>0</v>
      </c>
      <c r="X127" s="20">
        <v>120.23</v>
      </c>
      <c r="Y127" s="3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3</v>
      </c>
      <c r="AW127" s="1">
        <v>1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</row>
    <row r="128" spans="1:65" ht="12.75" hidden="1" x14ac:dyDescent="0.2">
      <c r="A128" s="1">
        <v>88128</v>
      </c>
      <c r="B128" s="1" t="s">
        <v>226</v>
      </c>
      <c r="C128" s="1">
        <v>800</v>
      </c>
      <c r="D128" s="1">
        <v>162</v>
      </c>
      <c r="E128" s="1" t="s">
        <v>65</v>
      </c>
      <c r="F128" s="1">
        <v>1</v>
      </c>
      <c r="G128" s="1" t="s">
        <v>98</v>
      </c>
      <c r="H128" s="3">
        <v>5.7229999999999999</v>
      </c>
      <c r="I128" s="3">
        <v>4578.3999999999996</v>
      </c>
      <c r="J128" s="2">
        <f t="shared" si="2"/>
        <v>0</v>
      </c>
      <c r="K128" s="5">
        <f t="shared" si="25"/>
        <v>0</v>
      </c>
      <c r="L128" s="5"/>
      <c r="M128" s="5"/>
      <c r="N128" s="1">
        <v>0.01</v>
      </c>
      <c r="O128" s="1">
        <v>-0.09</v>
      </c>
      <c r="P128" s="8">
        <f t="shared" si="18"/>
        <v>0</v>
      </c>
      <c r="Q128" s="1">
        <v>0</v>
      </c>
      <c r="R128" s="1">
        <v>0</v>
      </c>
      <c r="S128" s="8">
        <f t="shared" si="23"/>
        <v>0</v>
      </c>
      <c r="T128" s="1">
        <v>0.02</v>
      </c>
      <c r="U128" s="1">
        <v>0</v>
      </c>
      <c r="V128" s="8">
        <f t="shared" si="22"/>
        <v>0</v>
      </c>
      <c r="W128" s="1">
        <v>0</v>
      </c>
      <c r="X128" s="20">
        <v>114.46</v>
      </c>
      <c r="Y128" s="3">
        <v>-400.61</v>
      </c>
      <c r="Z128" s="1">
        <v>0</v>
      </c>
      <c r="AA128" s="1">
        <v>16</v>
      </c>
      <c r="AB128" s="1">
        <v>0</v>
      </c>
      <c r="AC128" s="1">
        <v>0</v>
      </c>
      <c r="AD128" s="1">
        <v>-73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5</v>
      </c>
      <c r="BE128" s="1">
        <v>14</v>
      </c>
      <c r="BF128" s="1">
        <v>0</v>
      </c>
      <c r="BG128" s="1">
        <v>0</v>
      </c>
      <c r="BH128" s="1">
        <v>3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 ht="12.75" hidden="1" x14ac:dyDescent="0.2">
      <c r="A129" s="1">
        <v>6059</v>
      </c>
      <c r="B129" s="1" t="s">
        <v>218</v>
      </c>
      <c r="C129" s="1">
        <v>72</v>
      </c>
      <c r="D129" s="1">
        <v>162</v>
      </c>
      <c r="E129" s="1" t="s">
        <v>65</v>
      </c>
      <c r="F129" s="1">
        <v>1</v>
      </c>
      <c r="G129" s="1" t="s">
        <v>98</v>
      </c>
      <c r="H129" s="3">
        <v>11.37</v>
      </c>
      <c r="I129" s="3">
        <v>818.64</v>
      </c>
      <c r="J129" s="2">
        <f t="shared" si="2"/>
        <v>0</v>
      </c>
      <c r="K129" s="5">
        <f t="shared" si="25"/>
        <v>0</v>
      </c>
      <c r="L129" s="5"/>
      <c r="M129" s="5"/>
      <c r="N129" s="1">
        <v>0.1</v>
      </c>
      <c r="O129" s="1">
        <v>0</v>
      </c>
      <c r="P129" s="8">
        <f t="shared" si="18"/>
        <v>0</v>
      </c>
      <c r="Q129" s="1">
        <v>0</v>
      </c>
      <c r="R129" s="1">
        <v>0</v>
      </c>
      <c r="S129" s="8">
        <f t="shared" si="23"/>
        <v>0</v>
      </c>
      <c r="T129" s="1">
        <v>0</v>
      </c>
      <c r="U129" s="1">
        <v>0</v>
      </c>
      <c r="V129" s="8">
        <f t="shared" si="22"/>
        <v>0</v>
      </c>
      <c r="W129" s="1">
        <v>0</v>
      </c>
      <c r="X129" s="20">
        <v>79.59</v>
      </c>
      <c r="Y129" s="3">
        <v>0</v>
      </c>
      <c r="Z129" s="1">
        <v>4</v>
      </c>
      <c r="AA129" s="1">
        <v>6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 ht="12.75" hidden="1" x14ac:dyDescent="0.2">
      <c r="A130" s="1">
        <v>59902</v>
      </c>
      <c r="B130" s="1" t="s">
        <v>75</v>
      </c>
      <c r="C130" s="1">
        <v>12</v>
      </c>
      <c r="D130" s="1">
        <v>162</v>
      </c>
      <c r="E130" s="1" t="s">
        <v>65</v>
      </c>
      <c r="F130" s="1">
        <v>999</v>
      </c>
      <c r="G130" s="1" t="s">
        <v>68</v>
      </c>
      <c r="H130" s="3">
        <v>155.34</v>
      </c>
      <c r="I130" s="3">
        <v>1864.08</v>
      </c>
      <c r="J130" s="2">
        <f t="shared" si="2"/>
        <v>0</v>
      </c>
      <c r="K130" s="5">
        <f t="shared" si="25"/>
        <v>0</v>
      </c>
      <c r="L130" s="5"/>
      <c r="M130" s="5"/>
      <c r="N130" s="1">
        <v>0.04</v>
      </c>
      <c r="O130" s="1">
        <v>1.92</v>
      </c>
      <c r="P130" s="8">
        <f t="shared" si="18"/>
        <v>0</v>
      </c>
      <c r="Q130" s="1">
        <v>0</v>
      </c>
      <c r="R130" s="1">
        <v>0</v>
      </c>
      <c r="S130" s="8">
        <f t="shared" si="23"/>
        <v>0</v>
      </c>
      <c r="T130" s="1">
        <v>0</v>
      </c>
      <c r="U130" s="1">
        <v>0</v>
      </c>
      <c r="V130" s="8">
        <f t="shared" si="22"/>
        <v>0</v>
      </c>
      <c r="W130" s="1">
        <v>0</v>
      </c>
      <c r="X130" s="20">
        <v>77.67</v>
      </c>
      <c r="Y130" s="3">
        <v>3572.82</v>
      </c>
      <c r="Z130" s="1">
        <v>0</v>
      </c>
      <c r="AA130" s="1">
        <v>1</v>
      </c>
      <c r="AB130" s="1">
        <v>0</v>
      </c>
      <c r="AC130" s="1">
        <v>0</v>
      </c>
      <c r="AD130" s="1">
        <v>23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 ht="12.75" hidden="1" x14ac:dyDescent="0.2">
      <c r="A131" s="1">
        <v>97313</v>
      </c>
      <c r="B131" s="1" t="s">
        <v>236</v>
      </c>
      <c r="C131" s="1">
        <v>6</v>
      </c>
      <c r="D131" s="1">
        <v>162</v>
      </c>
      <c r="E131" s="1" t="s">
        <v>65</v>
      </c>
      <c r="F131" s="1">
        <v>162</v>
      </c>
      <c r="G131" s="1" t="s">
        <v>84</v>
      </c>
      <c r="H131" s="3">
        <v>21.364999999999998</v>
      </c>
      <c r="I131" s="3">
        <v>128.19</v>
      </c>
      <c r="J131" s="2">
        <f t="shared" si="2"/>
        <v>0</v>
      </c>
      <c r="K131" s="5">
        <f t="shared" si="25"/>
        <v>0</v>
      </c>
      <c r="L131" s="5"/>
      <c r="M131" s="5"/>
      <c r="N131" s="1">
        <v>0</v>
      </c>
      <c r="O131" s="1">
        <v>0</v>
      </c>
      <c r="P131" s="8">
        <f t="shared" si="18"/>
        <v>0</v>
      </c>
      <c r="Q131" s="1">
        <v>0.17</v>
      </c>
      <c r="R131" s="1">
        <v>0</v>
      </c>
      <c r="S131" s="8">
        <f t="shared" si="23"/>
        <v>0</v>
      </c>
      <c r="T131" s="1">
        <v>0</v>
      </c>
      <c r="U131" s="1">
        <v>0.83</v>
      </c>
      <c r="V131" s="8">
        <f t="shared" si="22"/>
        <v>0</v>
      </c>
      <c r="W131" s="1">
        <v>0</v>
      </c>
      <c r="X131" s="20">
        <v>21.36</v>
      </c>
      <c r="Y131" s="3">
        <v>106.82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2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5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 ht="12.75" hidden="1" x14ac:dyDescent="0.2">
      <c r="A132" s="1">
        <v>134</v>
      </c>
      <c r="B132" s="1" t="s">
        <v>237</v>
      </c>
      <c r="C132" s="1">
        <v>144</v>
      </c>
      <c r="D132" s="1">
        <v>162</v>
      </c>
      <c r="E132" s="1" t="s">
        <v>65</v>
      </c>
      <c r="F132" s="1">
        <v>1</v>
      </c>
      <c r="G132" s="1" t="s">
        <v>98</v>
      </c>
      <c r="H132" s="3">
        <v>7.0217000000000001</v>
      </c>
      <c r="I132" s="3">
        <v>1011.1248000000001</v>
      </c>
      <c r="J132" s="2">
        <f t="shared" si="2"/>
        <v>0</v>
      </c>
      <c r="K132" s="5">
        <f t="shared" si="25"/>
        <v>0</v>
      </c>
      <c r="L132" s="5"/>
      <c r="M132" s="5"/>
      <c r="N132" s="1">
        <v>0.01</v>
      </c>
      <c r="O132" s="1">
        <v>-0.01</v>
      </c>
      <c r="P132" s="8">
        <f t="shared" si="18"/>
        <v>0</v>
      </c>
      <c r="Q132" s="1">
        <v>0</v>
      </c>
      <c r="R132" s="1">
        <v>0</v>
      </c>
      <c r="S132" s="8">
        <f t="shared" si="23"/>
        <v>0</v>
      </c>
      <c r="T132" s="1">
        <v>0</v>
      </c>
      <c r="U132" s="1">
        <v>0</v>
      </c>
      <c r="V132" s="8">
        <f t="shared" si="22"/>
        <v>0</v>
      </c>
      <c r="W132" s="1">
        <v>0</v>
      </c>
      <c r="X132" s="20">
        <v>14.04</v>
      </c>
      <c r="Y132" s="3">
        <v>-14.04</v>
      </c>
      <c r="Z132" s="1">
        <v>2</v>
      </c>
      <c r="AA132" s="1">
        <v>0</v>
      </c>
      <c r="AB132" s="1">
        <v>0</v>
      </c>
      <c r="AC132" s="1">
        <v>0</v>
      </c>
      <c r="AD132" s="1">
        <v>-2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 ht="12.75" hidden="1" x14ac:dyDescent="0.2">
      <c r="A133" s="1">
        <v>27</v>
      </c>
      <c r="B133" s="1" t="s">
        <v>235</v>
      </c>
      <c r="C133" s="1">
        <v>6</v>
      </c>
      <c r="D133" s="1">
        <v>162</v>
      </c>
      <c r="E133" s="1" t="s">
        <v>65</v>
      </c>
      <c r="F133" s="1">
        <v>1</v>
      </c>
      <c r="G133" s="1" t="s">
        <v>98</v>
      </c>
      <c r="H133" s="3">
        <v>9.4879999999999995</v>
      </c>
      <c r="I133" s="3">
        <v>56.927999999999997</v>
      </c>
      <c r="J133" s="2">
        <f t="shared" si="2"/>
        <v>0</v>
      </c>
      <c r="K133" s="5">
        <f t="shared" si="25"/>
        <v>0</v>
      </c>
      <c r="L133" s="5"/>
      <c r="M133" s="5"/>
      <c r="N133" s="1">
        <v>0.17</v>
      </c>
      <c r="O133" s="1">
        <v>-0.17</v>
      </c>
      <c r="P133" s="8">
        <f t="shared" si="18"/>
        <v>0</v>
      </c>
      <c r="Q133" s="1">
        <v>0</v>
      </c>
      <c r="R133" s="1">
        <v>0</v>
      </c>
      <c r="S133" s="8">
        <f t="shared" si="23"/>
        <v>0</v>
      </c>
      <c r="T133" s="1">
        <v>0</v>
      </c>
      <c r="U133" s="1">
        <v>0</v>
      </c>
      <c r="V133" s="8">
        <f t="shared" si="22"/>
        <v>0</v>
      </c>
      <c r="W133" s="1">
        <v>0</v>
      </c>
      <c r="X133" s="20">
        <v>9.49</v>
      </c>
      <c r="Y133" s="3">
        <v>-9.49</v>
      </c>
      <c r="Z133" s="1">
        <v>1</v>
      </c>
      <c r="AA133" s="1">
        <v>0</v>
      </c>
      <c r="AB133" s="1">
        <v>0</v>
      </c>
      <c r="AC133" s="1">
        <v>0</v>
      </c>
      <c r="AD133" s="1">
        <v>-1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 ht="12.75" hidden="1" x14ac:dyDescent="0.2">
      <c r="A134" s="1">
        <v>88139</v>
      </c>
      <c r="B134" s="1" t="s">
        <v>139</v>
      </c>
      <c r="C134" s="1">
        <v>9</v>
      </c>
      <c r="D134" s="1">
        <v>162</v>
      </c>
      <c r="E134" s="1" t="s">
        <v>65</v>
      </c>
      <c r="F134" s="1">
        <v>28</v>
      </c>
      <c r="G134" s="1" t="s">
        <v>133</v>
      </c>
      <c r="H134" s="3">
        <v>54.54</v>
      </c>
      <c r="I134" s="3">
        <v>490.86</v>
      </c>
      <c r="J134" s="2">
        <f t="shared" si="2"/>
        <v>0</v>
      </c>
      <c r="K134" s="5">
        <f t="shared" si="25"/>
        <v>0</v>
      </c>
      <c r="L134" s="5"/>
      <c r="M134" s="5"/>
      <c r="N134" s="1">
        <v>0</v>
      </c>
      <c r="O134" s="1">
        <v>0</v>
      </c>
      <c r="P134" s="8">
        <f t="shared" si="18"/>
        <v>0</v>
      </c>
      <c r="Q134" s="1">
        <v>0</v>
      </c>
      <c r="R134" s="1">
        <v>0</v>
      </c>
      <c r="S134" s="8">
        <f t="shared" si="23"/>
        <v>0</v>
      </c>
      <c r="T134" s="1">
        <v>0</v>
      </c>
      <c r="U134" s="1">
        <v>0</v>
      </c>
      <c r="V134" s="8">
        <f t="shared" si="22"/>
        <v>0</v>
      </c>
      <c r="W134" s="1">
        <v>0</v>
      </c>
      <c r="X134" s="20">
        <v>0</v>
      </c>
      <c r="Y134" s="3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 ht="12.75" hidden="1" x14ac:dyDescent="0.2">
      <c r="A135" s="1">
        <v>6007</v>
      </c>
      <c r="B135" s="1" t="s">
        <v>135</v>
      </c>
      <c r="C135" s="1">
        <v>8</v>
      </c>
      <c r="D135" s="1">
        <v>162</v>
      </c>
      <c r="E135" s="1" t="s">
        <v>65</v>
      </c>
      <c r="F135" s="1">
        <v>28</v>
      </c>
      <c r="G135" s="1" t="s">
        <v>133</v>
      </c>
      <c r="H135" s="3">
        <v>52.537999999999997</v>
      </c>
      <c r="I135" s="3">
        <v>420.30399999999997</v>
      </c>
      <c r="J135" s="2">
        <f t="shared" si="2"/>
        <v>0</v>
      </c>
      <c r="K135" s="5">
        <f t="shared" si="25"/>
        <v>0</v>
      </c>
      <c r="L135" s="5"/>
      <c r="M135" s="5"/>
      <c r="N135" s="1">
        <v>0</v>
      </c>
      <c r="O135" s="1">
        <v>0</v>
      </c>
      <c r="P135" s="8">
        <f t="shared" si="18"/>
        <v>0</v>
      </c>
      <c r="Q135" s="1">
        <v>0</v>
      </c>
      <c r="R135" s="1">
        <v>0</v>
      </c>
      <c r="S135" s="8">
        <f t="shared" si="23"/>
        <v>0</v>
      </c>
      <c r="T135" s="1">
        <v>0</v>
      </c>
      <c r="U135" s="1">
        <v>0</v>
      </c>
      <c r="V135" s="8">
        <f t="shared" si="22"/>
        <v>0</v>
      </c>
      <c r="W135" s="1">
        <v>0</v>
      </c>
      <c r="X135" s="20">
        <v>0</v>
      </c>
      <c r="Y135" s="3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 ht="12.75" hidden="1" x14ac:dyDescent="0.2">
      <c r="A136" s="1">
        <v>6006</v>
      </c>
      <c r="B136" s="1" t="s">
        <v>132</v>
      </c>
      <c r="C136" s="1">
        <v>12</v>
      </c>
      <c r="D136" s="1">
        <v>162</v>
      </c>
      <c r="E136" s="1" t="s">
        <v>65</v>
      </c>
      <c r="F136" s="1">
        <v>28</v>
      </c>
      <c r="G136" s="1" t="s">
        <v>133</v>
      </c>
      <c r="H136" s="3">
        <v>31.5059</v>
      </c>
      <c r="I136" s="3">
        <v>378.07080000000002</v>
      </c>
      <c r="J136" s="2">
        <f t="shared" si="2"/>
        <v>0</v>
      </c>
      <c r="K136" s="5">
        <f t="shared" si="25"/>
        <v>0</v>
      </c>
      <c r="L136" s="5"/>
      <c r="M136" s="5"/>
      <c r="N136" s="1">
        <v>0</v>
      </c>
      <c r="O136" s="1">
        <v>0</v>
      </c>
      <c r="P136" s="8">
        <f t="shared" si="18"/>
        <v>0</v>
      </c>
      <c r="Q136" s="1">
        <v>0</v>
      </c>
      <c r="R136" s="1">
        <v>0</v>
      </c>
      <c r="S136" s="8">
        <f t="shared" si="23"/>
        <v>0</v>
      </c>
      <c r="T136" s="1">
        <v>0</v>
      </c>
      <c r="U136" s="1">
        <v>0</v>
      </c>
      <c r="V136" s="8">
        <f t="shared" si="22"/>
        <v>0</v>
      </c>
      <c r="W136" s="1">
        <v>0</v>
      </c>
      <c r="X136" s="20">
        <v>0</v>
      </c>
      <c r="Y136" s="3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 ht="12.75" hidden="1" x14ac:dyDescent="0.2">
      <c r="A137" s="1">
        <v>97303</v>
      </c>
      <c r="B137" s="1" t="s">
        <v>238</v>
      </c>
      <c r="C137" s="1">
        <v>16</v>
      </c>
      <c r="D137" s="1">
        <v>162</v>
      </c>
      <c r="E137" s="1" t="s">
        <v>65</v>
      </c>
      <c r="F137" s="1">
        <v>123</v>
      </c>
      <c r="G137" s="1" t="s">
        <v>138</v>
      </c>
      <c r="H137" s="3">
        <v>70.367999999999995</v>
      </c>
      <c r="I137" s="3">
        <v>1125.8879999999999</v>
      </c>
      <c r="J137" s="2">
        <f t="shared" si="2"/>
        <v>0</v>
      </c>
      <c r="K137" s="5">
        <f t="shared" si="25"/>
        <v>0</v>
      </c>
      <c r="L137" s="5"/>
      <c r="M137" s="5"/>
      <c r="N137" s="1">
        <v>0</v>
      </c>
      <c r="O137" s="1">
        <v>0</v>
      </c>
      <c r="P137" s="8">
        <f t="shared" si="18"/>
        <v>0</v>
      </c>
      <c r="Q137" s="1">
        <v>0</v>
      </c>
      <c r="R137" s="1">
        <v>0</v>
      </c>
      <c r="S137" s="8">
        <f t="shared" si="23"/>
        <v>0</v>
      </c>
      <c r="T137" s="1">
        <v>0</v>
      </c>
      <c r="U137" s="1">
        <v>0</v>
      </c>
      <c r="V137" s="8">
        <f t="shared" si="22"/>
        <v>0</v>
      </c>
      <c r="W137" s="1">
        <v>0</v>
      </c>
      <c r="X137" s="20">
        <v>0</v>
      </c>
      <c r="Y137" s="3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 ht="12.75" hidden="1" x14ac:dyDescent="0.2">
      <c r="A138" s="1">
        <v>235</v>
      </c>
      <c r="B138" s="1" t="s">
        <v>83</v>
      </c>
      <c r="C138" s="1">
        <v>12</v>
      </c>
      <c r="D138" s="1">
        <v>162</v>
      </c>
      <c r="E138" s="1" t="s">
        <v>65</v>
      </c>
      <c r="F138" s="1">
        <v>999</v>
      </c>
      <c r="G138" s="1" t="s">
        <v>68</v>
      </c>
      <c r="H138" s="3">
        <v>11.292</v>
      </c>
      <c r="I138" s="3">
        <v>135.50399999999999</v>
      </c>
      <c r="J138" s="2">
        <f t="shared" si="2"/>
        <v>0</v>
      </c>
      <c r="K138" s="5">
        <f t="shared" si="25"/>
        <v>0</v>
      </c>
      <c r="L138" s="5"/>
      <c r="M138" s="5"/>
      <c r="N138" s="1">
        <v>0</v>
      </c>
      <c r="O138" s="1">
        <v>0</v>
      </c>
      <c r="P138" s="8">
        <f t="shared" si="18"/>
        <v>0</v>
      </c>
      <c r="Q138" s="1">
        <v>0</v>
      </c>
      <c r="R138" s="1">
        <v>0</v>
      </c>
      <c r="S138" s="8">
        <f t="shared" si="23"/>
        <v>0</v>
      </c>
      <c r="T138" s="1">
        <v>0</v>
      </c>
      <c r="U138" s="1">
        <v>0</v>
      </c>
      <c r="V138" s="8">
        <f t="shared" si="22"/>
        <v>0</v>
      </c>
      <c r="W138" s="1">
        <v>0</v>
      </c>
      <c r="X138" s="20">
        <v>0</v>
      </c>
      <c r="Y138" s="3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 ht="12.75" hidden="1" x14ac:dyDescent="0.2">
      <c r="A139" s="1">
        <v>418</v>
      </c>
      <c r="B139" s="1" t="s">
        <v>83</v>
      </c>
      <c r="C139" s="1">
        <v>24</v>
      </c>
      <c r="D139" s="1">
        <v>162</v>
      </c>
      <c r="E139" s="1" t="s">
        <v>65</v>
      </c>
      <c r="F139" s="1">
        <v>162</v>
      </c>
      <c r="G139" s="1" t="s">
        <v>84</v>
      </c>
      <c r="H139" s="3">
        <v>0</v>
      </c>
      <c r="I139" s="3">
        <v>0</v>
      </c>
      <c r="J139" s="2">
        <f t="shared" si="2"/>
        <v>0</v>
      </c>
      <c r="K139" s="5">
        <f t="shared" si="25"/>
        <v>0</v>
      </c>
      <c r="L139" s="5"/>
      <c r="M139" s="5"/>
      <c r="N139" s="1">
        <v>0</v>
      </c>
      <c r="O139" s="1">
        <v>0</v>
      </c>
      <c r="P139" s="8">
        <f t="shared" si="18"/>
        <v>0</v>
      </c>
      <c r="Q139" s="1">
        <v>0</v>
      </c>
      <c r="R139" s="1">
        <v>0</v>
      </c>
      <c r="S139" s="8">
        <f t="shared" si="23"/>
        <v>0</v>
      </c>
      <c r="T139" s="1">
        <v>0</v>
      </c>
      <c r="U139" s="1">
        <v>0</v>
      </c>
      <c r="V139" s="8">
        <f t="shared" si="22"/>
        <v>0</v>
      </c>
      <c r="W139" s="1">
        <v>0</v>
      </c>
      <c r="X139" s="20">
        <v>0</v>
      </c>
      <c r="Y139" s="3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</row>
    <row r="140" spans="1:65" ht="12.75" hidden="1" x14ac:dyDescent="0.2">
      <c r="A140" s="1">
        <v>88137</v>
      </c>
      <c r="B140" s="1" t="s">
        <v>88</v>
      </c>
      <c r="C140" s="1">
        <v>14</v>
      </c>
      <c r="D140" s="1">
        <v>162</v>
      </c>
      <c r="E140" s="1" t="s">
        <v>65</v>
      </c>
      <c r="F140" s="1">
        <v>999</v>
      </c>
      <c r="G140" s="1" t="s">
        <v>68</v>
      </c>
      <c r="H140" s="3">
        <v>102.89319999999999</v>
      </c>
      <c r="I140" s="3">
        <v>1440.5047999999999</v>
      </c>
      <c r="J140" s="2">
        <f t="shared" si="2"/>
        <v>0</v>
      </c>
      <c r="K140" s="5">
        <f t="shared" si="25"/>
        <v>0</v>
      </c>
      <c r="L140" s="5"/>
      <c r="M140" s="5"/>
      <c r="N140" s="1">
        <v>0</v>
      </c>
      <c r="O140" s="1">
        <v>0</v>
      </c>
      <c r="P140" s="8">
        <f t="shared" si="18"/>
        <v>0</v>
      </c>
      <c r="Q140" s="1">
        <v>0</v>
      </c>
      <c r="R140" s="1">
        <v>0</v>
      </c>
      <c r="S140" s="8">
        <f t="shared" si="23"/>
        <v>0</v>
      </c>
      <c r="T140" s="1">
        <v>0</v>
      </c>
      <c r="U140" s="1">
        <v>0</v>
      </c>
      <c r="V140" s="8">
        <f t="shared" si="22"/>
        <v>0</v>
      </c>
      <c r="W140" s="1">
        <v>0</v>
      </c>
      <c r="X140" s="20">
        <v>0</v>
      </c>
      <c r="Y140" s="3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 ht="12.75" hidden="1" x14ac:dyDescent="0.2">
      <c r="A141" s="1">
        <v>489</v>
      </c>
      <c r="B141" s="1" t="s">
        <v>234</v>
      </c>
      <c r="C141" s="1">
        <v>1</v>
      </c>
      <c r="D141" s="1">
        <v>162</v>
      </c>
      <c r="E141" s="1" t="s">
        <v>65</v>
      </c>
      <c r="F141" s="1">
        <v>1</v>
      </c>
      <c r="G141" s="1" t="s">
        <v>98</v>
      </c>
      <c r="H141" s="3">
        <v>20.148</v>
      </c>
      <c r="I141" s="3">
        <v>20.148</v>
      </c>
      <c r="J141" s="2">
        <f t="shared" si="2"/>
        <v>0</v>
      </c>
      <c r="K141" s="5">
        <f t="shared" si="25"/>
        <v>0</v>
      </c>
      <c r="L141" s="5"/>
      <c r="M141" s="5"/>
      <c r="N141" s="1">
        <v>0</v>
      </c>
      <c r="O141" s="1">
        <v>0</v>
      </c>
      <c r="P141" s="8">
        <f t="shared" si="18"/>
        <v>0</v>
      </c>
      <c r="Q141" s="1">
        <v>0</v>
      </c>
      <c r="R141" s="1">
        <v>0</v>
      </c>
      <c r="S141" s="8">
        <f t="shared" si="23"/>
        <v>0</v>
      </c>
      <c r="T141" s="1">
        <v>0</v>
      </c>
      <c r="U141" s="1">
        <v>0</v>
      </c>
      <c r="V141" s="8">
        <f t="shared" si="22"/>
        <v>0</v>
      </c>
      <c r="W141" s="1">
        <v>0</v>
      </c>
      <c r="X141" s="20">
        <v>0</v>
      </c>
      <c r="Y141" s="3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 ht="12.75" hidden="1" x14ac:dyDescent="0.2">
      <c r="A142" s="1">
        <v>298</v>
      </c>
      <c r="B142" s="1" t="s">
        <v>230</v>
      </c>
      <c r="C142" s="1">
        <v>144</v>
      </c>
      <c r="D142" s="1">
        <v>162</v>
      </c>
      <c r="E142" s="1" t="s">
        <v>65</v>
      </c>
      <c r="F142" s="1">
        <v>1</v>
      </c>
      <c r="G142" s="1" t="s">
        <v>98</v>
      </c>
      <c r="H142" s="3">
        <v>12.089</v>
      </c>
      <c r="I142" s="3">
        <v>1740.816</v>
      </c>
      <c r="J142" s="2">
        <f t="shared" si="2"/>
        <v>0</v>
      </c>
      <c r="K142" s="5">
        <f t="shared" si="25"/>
        <v>0</v>
      </c>
      <c r="L142" s="5"/>
      <c r="M142" s="5"/>
      <c r="N142" s="1">
        <v>0</v>
      </c>
      <c r="O142" s="1">
        <v>0</v>
      </c>
      <c r="P142" s="8">
        <f t="shared" si="18"/>
        <v>0</v>
      </c>
      <c r="Q142" s="1">
        <v>0</v>
      </c>
      <c r="R142" s="1">
        <v>0</v>
      </c>
      <c r="S142" s="8">
        <f t="shared" si="23"/>
        <v>0</v>
      </c>
      <c r="T142" s="1">
        <v>0</v>
      </c>
      <c r="U142" s="1">
        <v>0</v>
      </c>
      <c r="V142" s="8">
        <f t="shared" si="22"/>
        <v>0</v>
      </c>
      <c r="W142" s="1">
        <v>0</v>
      </c>
      <c r="X142" s="20">
        <v>0</v>
      </c>
      <c r="Y142" s="3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 ht="12.75" hidden="1" x14ac:dyDescent="0.2">
      <c r="A143" s="1">
        <v>91004</v>
      </c>
      <c r="B143" s="1" t="s">
        <v>202</v>
      </c>
      <c r="C143" s="1">
        <v>16</v>
      </c>
      <c r="D143" s="1">
        <v>162</v>
      </c>
      <c r="E143" s="1" t="s">
        <v>65</v>
      </c>
      <c r="F143" s="1">
        <v>123</v>
      </c>
      <c r="G143" s="1" t="s">
        <v>138</v>
      </c>
      <c r="H143" s="3">
        <v>70.36</v>
      </c>
      <c r="I143" s="3">
        <v>1125.76</v>
      </c>
      <c r="J143" s="2">
        <f t="shared" si="2"/>
        <v>0</v>
      </c>
      <c r="K143" s="5">
        <f t="shared" si="25"/>
        <v>0</v>
      </c>
      <c r="L143" s="5"/>
      <c r="M143" s="5"/>
      <c r="N143" s="1">
        <v>0</v>
      </c>
      <c r="O143" s="1">
        <v>0</v>
      </c>
      <c r="P143" s="8">
        <f t="shared" si="18"/>
        <v>0</v>
      </c>
      <c r="Q143" s="1">
        <v>0</v>
      </c>
      <c r="R143" s="1">
        <v>0</v>
      </c>
      <c r="S143" s="8">
        <f t="shared" si="23"/>
        <v>0</v>
      </c>
      <c r="T143" s="1">
        <v>0</v>
      </c>
      <c r="U143" s="1">
        <v>0</v>
      </c>
      <c r="V143" s="8">
        <f t="shared" si="22"/>
        <v>0</v>
      </c>
      <c r="W143" s="1">
        <v>0</v>
      </c>
      <c r="X143" s="20">
        <v>0</v>
      </c>
      <c r="Y143" s="3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 ht="12.75" hidden="1" x14ac:dyDescent="0.2">
      <c r="A144" s="1">
        <v>419</v>
      </c>
      <c r="B144" s="1" t="s">
        <v>225</v>
      </c>
      <c r="C144" s="1">
        <v>288</v>
      </c>
      <c r="D144" s="1">
        <v>162</v>
      </c>
      <c r="E144" s="1" t="s">
        <v>65</v>
      </c>
      <c r="F144" s="1">
        <v>1</v>
      </c>
      <c r="G144" s="1" t="s">
        <v>98</v>
      </c>
      <c r="H144" s="3">
        <v>5.6608000000000001</v>
      </c>
      <c r="I144" s="3">
        <v>1630.3104000000001</v>
      </c>
      <c r="J144" s="2">
        <f t="shared" si="2"/>
        <v>0</v>
      </c>
      <c r="K144" s="5">
        <f t="shared" si="25"/>
        <v>0</v>
      </c>
      <c r="L144" s="5"/>
      <c r="M144" s="5"/>
      <c r="N144" s="1">
        <v>0</v>
      </c>
      <c r="O144" s="1">
        <v>0</v>
      </c>
      <c r="P144" s="8">
        <f t="shared" si="18"/>
        <v>0</v>
      </c>
      <c r="Q144" s="1">
        <v>0</v>
      </c>
      <c r="R144" s="1">
        <v>0</v>
      </c>
      <c r="S144" s="8">
        <f t="shared" si="23"/>
        <v>0</v>
      </c>
      <c r="T144" s="1">
        <v>0</v>
      </c>
      <c r="U144" s="1">
        <v>0</v>
      </c>
      <c r="V144" s="8">
        <f t="shared" si="22"/>
        <v>0</v>
      </c>
      <c r="W144" s="1">
        <v>0</v>
      </c>
      <c r="X144" s="20">
        <v>0</v>
      </c>
      <c r="Y144" s="3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 ht="12.75" hidden="1" x14ac:dyDescent="0.2">
      <c r="A145" s="1">
        <v>467</v>
      </c>
      <c r="B145" s="1" t="s">
        <v>141</v>
      </c>
      <c r="C145" s="1">
        <v>12</v>
      </c>
      <c r="D145" s="1">
        <v>162</v>
      </c>
      <c r="E145" s="1" t="s">
        <v>65</v>
      </c>
      <c r="F145" s="1">
        <v>28</v>
      </c>
      <c r="G145" s="1" t="s">
        <v>133</v>
      </c>
      <c r="H145" s="3">
        <v>64.226299999999995</v>
      </c>
      <c r="I145" s="3">
        <v>770.71559999999999</v>
      </c>
      <c r="J145" s="2">
        <f t="shared" si="2"/>
        <v>0</v>
      </c>
      <c r="K145" s="5">
        <f t="shared" si="25"/>
        <v>0</v>
      </c>
      <c r="L145" s="5"/>
      <c r="M145" s="5"/>
      <c r="N145" s="1">
        <v>0</v>
      </c>
      <c r="O145" s="1">
        <v>0</v>
      </c>
      <c r="P145" s="8">
        <f t="shared" si="18"/>
        <v>0</v>
      </c>
      <c r="Q145" s="1">
        <v>0</v>
      </c>
      <c r="R145" s="1">
        <v>0</v>
      </c>
      <c r="S145" s="8">
        <f t="shared" si="23"/>
        <v>0</v>
      </c>
      <c r="T145" s="1">
        <v>0</v>
      </c>
      <c r="U145" s="1">
        <v>0</v>
      </c>
      <c r="V145" s="8">
        <f t="shared" si="22"/>
        <v>0</v>
      </c>
      <c r="W145" s="1">
        <v>0</v>
      </c>
      <c r="X145" s="20">
        <v>0</v>
      </c>
      <c r="Y145" s="3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 ht="12.75" hidden="1" x14ac:dyDescent="0.2">
      <c r="A146" s="1">
        <v>487</v>
      </c>
      <c r="B146" s="1" t="s">
        <v>229</v>
      </c>
      <c r="C146" s="1">
        <v>1</v>
      </c>
      <c r="D146" s="1">
        <v>162</v>
      </c>
      <c r="E146" s="1" t="s">
        <v>65</v>
      </c>
      <c r="F146" s="1">
        <v>1</v>
      </c>
      <c r="G146" s="1" t="s">
        <v>98</v>
      </c>
      <c r="H146" s="3">
        <v>20.148</v>
      </c>
      <c r="I146" s="3">
        <v>20.148</v>
      </c>
      <c r="J146" s="2">
        <f t="shared" si="2"/>
        <v>0</v>
      </c>
      <c r="K146" s="5">
        <f t="shared" si="25"/>
        <v>0</v>
      </c>
      <c r="L146" s="5"/>
      <c r="M146" s="5"/>
      <c r="N146" s="1">
        <v>0</v>
      </c>
      <c r="O146" s="1">
        <v>0</v>
      </c>
      <c r="P146" s="8">
        <f t="shared" si="18"/>
        <v>0</v>
      </c>
      <c r="Q146" s="1">
        <v>0</v>
      </c>
      <c r="R146" s="1">
        <v>0</v>
      </c>
      <c r="S146" s="8">
        <f t="shared" si="23"/>
        <v>0</v>
      </c>
      <c r="T146" s="1">
        <v>0</v>
      </c>
      <c r="U146" s="1">
        <v>0</v>
      </c>
      <c r="V146" s="8">
        <f t="shared" si="22"/>
        <v>0</v>
      </c>
      <c r="W146" s="1">
        <v>0</v>
      </c>
      <c r="X146" s="20">
        <v>0</v>
      </c>
      <c r="Y146" s="3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 ht="12.75" hidden="1" x14ac:dyDescent="0.2">
      <c r="A147" s="1">
        <v>97195</v>
      </c>
      <c r="B147" s="1" t="s">
        <v>115</v>
      </c>
      <c r="C147" s="1">
        <v>4</v>
      </c>
      <c r="D147" s="1">
        <v>162</v>
      </c>
      <c r="E147" s="1" t="s">
        <v>65</v>
      </c>
      <c r="F147" s="1">
        <v>1</v>
      </c>
      <c r="G147" s="1" t="s">
        <v>98</v>
      </c>
      <c r="H147" s="3">
        <v>132.364</v>
      </c>
      <c r="I147" s="3">
        <v>529.45600000000002</v>
      </c>
      <c r="J147" s="2">
        <f t="shared" si="2"/>
        <v>0</v>
      </c>
      <c r="K147" s="5">
        <f t="shared" si="25"/>
        <v>0</v>
      </c>
      <c r="L147" s="5"/>
      <c r="M147" s="5"/>
      <c r="N147" s="1">
        <v>0</v>
      </c>
      <c r="O147" s="1">
        <v>-0.25</v>
      </c>
      <c r="P147" s="8">
        <f t="shared" si="18"/>
        <v>0</v>
      </c>
      <c r="Q147" s="1">
        <v>0</v>
      </c>
      <c r="R147" s="1">
        <v>0</v>
      </c>
      <c r="S147" s="8">
        <f t="shared" si="23"/>
        <v>0</v>
      </c>
      <c r="T147" s="1">
        <v>0</v>
      </c>
      <c r="U147" s="1">
        <v>0</v>
      </c>
      <c r="V147" s="8">
        <f t="shared" si="22"/>
        <v>0</v>
      </c>
      <c r="W147" s="1">
        <v>0</v>
      </c>
      <c r="X147" s="20">
        <v>0</v>
      </c>
      <c r="Y147" s="3">
        <v>-132.36000000000001</v>
      </c>
      <c r="Z147" s="1">
        <v>0</v>
      </c>
      <c r="AA147" s="1">
        <v>0</v>
      </c>
      <c r="AB147" s="1">
        <v>0</v>
      </c>
      <c r="AC147" s="1">
        <v>0</v>
      </c>
      <c r="AD147" s="1">
        <v>-1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</row>
    <row r="148" spans="1:65" ht="12.75" hidden="1" x14ac:dyDescent="0.2">
      <c r="A148" s="1">
        <v>6046</v>
      </c>
      <c r="B148" s="1" t="s">
        <v>78</v>
      </c>
      <c r="C148" s="1">
        <v>24</v>
      </c>
      <c r="D148" s="1">
        <v>162</v>
      </c>
      <c r="E148" s="1" t="s">
        <v>65</v>
      </c>
      <c r="F148" s="1">
        <v>999</v>
      </c>
      <c r="G148" s="1" t="s">
        <v>68</v>
      </c>
      <c r="H148" s="3">
        <v>15.280799999999999</v>
      </c>
      <c r="I148" s="3">
        <v>366.73919999999998</v>
      </c>
      <c r="J148" s="2">
        <f t="shared" si="2"/>
        <v>0</v>
      </c>
      <c r="K148" s="5">
        <f t="shared" si="25"/>
        <v>0</v>
      </c>
      <c r="L148" s="5"/>
      <c r="M148" s="5"/>
      <c r="N148" s="1">
        <v>0</v>
      </c>
      <c r="O148" s="1">
        <v>0</v>
      </c>
      <c r="P148" s="8">
        <f t="shared" si="18"/>
        <v>0</v>
      </c>
      <c r="Q148" s="1">
        <v>0</v>
      </c>
      <c r="R148" s="1">
        <v>0</v>
      </c>
      <c r="S148" s="8">
        <f t="shared" si="23"/>
        <v>0</v>
      </c>
      <c r="T148" s="1">
        <v>0</v>
      </c>
      <c r="U148" s="1">
        <v>0</v>
      </c>
      <c r="V148" s="8">
        <f t="shared" si="22"/>
        <v>0</v>
      </c>
      <c r="W148" s="1">
        <v>0</v>
      </c>
      <c r="X148" s="20">
        <v>0</v>
      </c>
      <c r="Y148" s="3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 ht="12.75" hidden="1" x14ac:dyDescent="0.2">
      <c r="A149" s="1">
        <v>65105</v>
      </c>
      <c r="B149" s="1" t="s">
        <v>128</v>
      </c>
      <c r="C149" s="1">
        <v>24</v>
      </c>
      <c r="D149" s="1">
        <v>162</v>
      </c>
      <c r="E149" s="1" t="s">
        <v>65</v>
      </c>
      <c r="F149" s="1">
        <v>807</v>
      </c>
      <c r="G149" s="1" t="s">
        <v>67</v>
      </c>
      <c r="H149" s="3">
        <v>61.173400000000001</v>
      </c>
      <c r="I149" s="3">
        <v>1468.1615999999999</v>
      </c>
      <c r="J149" s="2">
        <f t="shared" si="2"/>
        <v>0</v>
      </c>
      <c r="K149" s="5">
        <f t="shared" si="25"/>
        <v>0</v>
      </c>
      <c r="L149" s="5"/>
      <c r="M149" s="5"/>
      <c r="N149" s="1">
        <v>0</v>
      </c>
      <c r="O149" s="1">
        <v>0</v>
      </c>
      <c r="P149" s="8">
        <f t="shared" si="18"/>
        <v>0</v>
      </c>
      <c r="Q149" s="1">
        <v>0</v>
      </c>
      <c r="R149" s="1">
        <v>0</v>
      </c>
      <c r="S149" s="8">
        <f t="shared" si="23"/>
        <v>0</v>
      </c>
      <c r="T149" s="1">
        <v>0</v>
      </c>
      <c r="U149" s="1">
        <v>0</v>
      </c>
      <c r="V149" s="8">
        <f t="shared" si="22"/>
        <v>0</v>
      </c>
      <c r="W149" s="1">
        <v>0</v>
      </c>
      <c r="X149" s="20">
        <v>0</v>
      </c>
      <c r="Y149" s="3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 ht="12.75" hidden="1" x14ac:dyDescent="0.2">
      <c r="A150" s="1">
        <v>95596</v>
      </c>
      <c r="B150" s="1" t="s">
        <v>95</v>
      </c>
      <c r="C150" s="1">
        <v>1</v>
      </c>
      <c r="D150" s="1">
        <v>162</v>
      </c>
      <c r="E150" s="1" t="s">
        <v>65</v>
      </c>
      <c r="F150" s="1">
        <v>999</v>
      </c>
      <c r="G150" s="1" t="s">
        <v>68</v>
      </c>
      <c r="H150" s="3">
        <v>636.12</v>
      </c>
      <c r="I150" s="3">
        <v>636.12</v>
      </c>
      <c r="J150" s="2">
        <f t="shared" si="2"/>
        <v>0</v>
      </c>
      <c r="K150" s="5">
        <f t="shared" si="25"/>
        <v>0</v>
      </c>
      <c r="L150" s="5"/>
      <c r="M150" s="5"/>
      <c r="N150" s="1">
        <v>0</v>
      </c>
      <c r="O150" s="1">
        <v>0</v>
      </c>
      <c r="P150" s="8">
        <f t="shared" si="18"/>
        <v>0</v>
      </c>
      <c r="Q150" s="1">
        <v>0</v>
      </c>
      <c r="R150" s="1">
        <v>0</v>
      </c>
      <c r="S150" s="8">
        <f t="shared" si="23"/>
        <v>0</v>
      </c>
      <c r="T150" s="1">
        <v>0</v>
      </c>
      <c r="U150" s="1">
        <v>0</v>
      </c>
      <c r="V150" s="8">
        <f t="shared" si="22"/>
        <v>0</v>
      </c>
      <c r="W150" s="1">
        <v>0</v>
      </c>
      <c r="X150" s="20">
        <v>0</v>
      </c>
      <c r="Y150" s="3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 ht="12.75" hidden="1" x14ac:dyDescent="0.2">
      <c r="A151" s="1">
        <v>95524</v>
      </c>
      <c r="B151" s="1" t="s">
        <v>88</v>
      </c>
      <c r="C151" s="1">
        <v>12</v>
      </c>
      <c r="D151" s="1">
        <v>162</v>
      </c>
      <c r="E151" s="1" t="s">
        <v>65</v>
      </c>
      <c r="F151" s="1">
        <v>999</v>
      </c>
      <c r="G151" s="1" t="s">
        <v>68</v>
      </c>
      <c r="H151" s="3">
        <v>22.715</v>
      </c>
      <c r="I151" s="3">
        <v>272.58</v>
      </c>
      <c r="J151" s="2">
        <f t="shared" si="2"/>
        <v>0</v>
      </c>
      <c r="K151" s="5">
        <f t="shared" si="25"/>
        <v>0</v>
      </c>
      <c r="L151" s="5"/>
      <c r="M151" s="5"/>
      <c r="N151" s="1">
        <v>0</v>
      </c>
      <c r="O151" s="1">
        <v>0</v>
      </c>
      <c r="P151" s="8">
        <f t="shared" si="18"/>
        <v>0</v>
      </c>
      <c r="Q151" s="1">
        <v>0</v>
      </c>
      <c r="R151" s="1">
        <v>0</v>
      </c>
      <c r="S151" s="8">
        <f t="shared" si="23"/>
        <v>0</v>
      </c>
      <c r="T151" s="1">
        <v>0</v>
      </c>
      <c r="U151" s="1">
        <v>0</v>
      </c>
      <c r="V151" s="8">
        <f t="shared" si="22"/>
        <v>0</v>
      </c>
      <c r="W151" s="1">
        <v>0</v>
      </c>
      <c r="X151" s="20">
        <v>0</v>
      </c>
      <c r="Y151" s="3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</row>
    <row r="152" spans="1:65" ht="12.75" hidden="1" x14ac:dyDescent="0.2">
      <c r="A152" s="1">
        <v>95459</v>
      </c>
      <c r="B152" s="1" t="s">
        <v>243</v>
      </c>
      <c r="C152" s="1">
        <v>2</v>
      </c>
      <c r="D152" s="1">
        <v>162</v>
      </c>
      <c r="E152" s="1" t="s">
        <v>65</v>
      </c>
      <c r="F152" s="1">
        <v>123</v>
      </c>
      <c r="G152" s="1" t="s">
        <v>138</v>
      </c>
      <c r="H152" s="3">
        <v>2210.7600000000002</v>
      </c>
      <c r="I152" s="3">
        <v>4421.5200000000004</v>
      </c>
      <c r="J152" s="2">
        <f t="shared" si="2"/>
        <v>0</v>
      </c>
      <c r="K152" s="5">
        <f t="shared" si="25"/>
        <v>0</v>
      </c>
      <c r="L152" s="5"/>
      <c r="M152" s="5"/>
      <c r="N152" s="1">
        <v>0</v>
      </c>
      <c r="O152" s="1">
        <v>2</v>
      </c>
      <c r="P152" s="8">
        <f t="shared" si="18"/>
        <v>0</v>
      </c>
      <c r="Q152" s="1">
        <v>0</v>
      </c>
      <c r="R152" s="1">
        <v>0</v>
      </c>
      <c r="S152" s="8">
        <f t="shared" si="23"/>
        <v>0</v>
      </c>
      <c r="T152" s="1">
        <v>0</v>
      </c>
      <c r="U152" s="1">
        <v>0</v>
      </c>
      <c r="V152" s="8">
        <f t="shared" si="22"/>
        <v>0</v>
      </c>
      <c r="W152" s="1">
        <v>0</v>
      </c>
      <c r="X152" s="20">
        <v>0</v>
      </c>
      <c r="Y152" s="3">
        <v>8843.0400000000009</v>
      </c>
      <c r="Z152" s="1">
        <v>0</v>
      </c>
      <c r="AA152" s="1">
        <v>0</v>
      </c>
      <c r="AB152" s="1">
        <v>0</v>
      </c>
      <c r="AC152" s="1">
        <v>0</v>
      </c>
      <c r="AD152" s="1">
        <v>4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 ht="12.75" hidden="1" x14ac:dyDescent="0.2">
      <c r="A153" s="1">
        <v>61002</v>
      </c>
      <c r="B153" s="1" t="s">
        <v>244</v>
      </c>
      <c r="C153" s="1">
        <v>1</v>
      </c>
      <c r="D153" s="1">
        <v>162</v>
      </c>
      <c r="E153" s="1" t="s">
        <v>65</v>
      </c>
      <c r="F153" s="1">
        <v>999</v>
      </c>
      <c r="G153" s="1" t="s">
        <v>68</v>
      </c>
      <c r="H153" s="3">
        <v>1864.08</v>
      </c>
      <c r="I153" s="3">
        <v>1864.08</v>
      </c>
      <c r="J153" s="2">
        <f t="shared" si="2"/>
        <v>0</v>
      </c>
      <c r="K153" s="6">
        <v>0</v>
      </c>
      <c r="L153" s="6"/>
      <c r="M153" s="6"/>
      <c r="N153" s="1">
        <v>0</v>
      </c>
      <c r="O153" s="1">
        <v>-2</v>
      </c>
      <c r="P153" s="8">
        <f t="shared" si="18"/>
        <v>2</v>
      </c>
      <c r="Q153" s="1">
        <v>0</v>
      </c>
      <c r="R153" s="1">
        <v>0</v>
      </c>
      <c r="S153" s="8">
        <f t="shared" si="23"/>
        <v>0</v>
      </c>
      <c r="T153" s="1">
        <v>0</v>
      </c>
      <c r="U153" s="1">
        <v>0</v>
      </c>
      <c r="V153" s="8">
        <f t="shared" si="22"/>
        <v>0</v>
      </c>
      <c r="W153" s="1">
        <v>0</v>
      </c>
      <c r="X153" s="20">
        <v>0</v>
      </c>
      <c r="Y153" s="3">
        <v>-3728.16</v>
      </c>
      <c r="Z153" s="1">
        <v>0</v>
      </c>
      <c r="AA153" s="1">
        <v>0</v>
      </c>
      <c r="AB153" s="1">
        <v>0</v>
      </c>
      <c r="AC153" s="1">
        <v>0</v>
      </c>
      <c r="AD153" s="1">
        <v>-2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 ht="12.75" hidden="1" x14ac:dyDescent="0.2">
      <c r="A154" s="1">
        <v>59085</v>
      </c>
      <c r="B154" s="1" t="s">
        <v>112</v>
      </c>
      <c r="C154" s="1">
        <v>4</v>
      </c>
      <c r="D154" s="1">
        <v>162</v>
      </c>
      <c r="E154" s="1" t="s">
        <v>65</v>
      </c>
      <c r="F154" s="1">
        <v>1</v>
      </c>
      <c r="G154" s="1" t="s">
        <v>98</v>
      </c>
      <c r="H154" s="3">
        <v>146.297</v>
      </c>
      <c r="I154" s="3">
        <v>585.18799999999999</v>
      </c>
      <c r="J154" s="2">
        <f t="shared" si="2"/>
        <v>0</v>
      </c>
      <c r="K154" s="5">
        <f t="shared" ref="K154:K156" si="26">SUM(P154+S154+V154)</f>
        <v>0</v>
      </c>
      <c r="L154" s="5"/>
      <c r="M154" s="5"/>
      <c r="N154" s="1">
        <v>0</v>
      </c>
      <c r="O154" s="1">
        <v>0</v>
      </c>
      <c r="P154" s="8">
        <f t="shared" si="18"/>
        <v>0</v>
      </c>
      <c r="Q154" s="1">
        <v>0</v>
      </c>
      <c r="R154" s="1">
        <v>0</v>
      </c>
      <c r="S154" s="8">
        <f t="shared" si="23"/>
        <v>0</v>
      </c>
      <c r="T154" s="1">
        <v>0</v>
      </c>
      <c r="U154" s="1">
        <v>0</v>
      </c>
      <c r="V154" s="8">
        <f t="shared" si="22"/>
        <v>0</v>
      </c>
      <c r="W154" s="1">
        <v>0</v>
      </c>
      <c r="X154" s="20">
        <v>0</v>
      </c>
      <c r="Y154" s="3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 ht="12.75" hidden="1" x14ac:dyDescent="0.2">
      <c r="A155" s="1">
        <v>40475</v>
      </c>
      <c r="B155" s="1" t="s">
        <v>144</v>
      </c>
      <c r="C155" s="1">
        <v>24</v>
      </c>
      <c r="D155" s="1">
        <v>162</v>
      </c>
      <c r="E155" s="1" t="s">
        <v>65</v>
      </c>
      <c r="F155" s="1">
        <v>998</v>
      </c>
      <c r="G155" s="1" t="s">
        <v>146</v>
      </c>
      <c r="H155" s="3">
        <v>44.752800000000001</v>
      </c>
      <c r="I155" s="3">
        <v>1074.0672</v>
      </c>
      <c r="J155" s="2">
        <f t="shared" si="2"/>
        <v>0</v>
      </c>
      <c r="K155" s="5">
        <f t="shared" si="26"/>
        <v>0</v>
      </c>
      <c r="L155" s="5"/>
      <c r="M155" s="5"/>
      <c r="N155" s="1">
        <v>0</v>
      </c>
      <c r="O155" s="1">
        <v>0</v>
      </c>
      <c r="P155" s="8">
        <f t="shared" si="18"/>
        <v>0</v>
      </c>
      <c r="Q155" s="1">
        <v>0</v>
      </c>
      <c r="R155" s="1">
        <v>0</v>
      </c>
      <c r="S155" s="8">
        <f t="shared" si="23"/>
        <v>0</v>
      </c>
      <c r="T155" s="1">
        <v>0</v>
      </c>
      <c r="U155" s="1">
        <v>0</v>
      </c>
      <c r="V155" s="8">
        <f t="shared" si="22"/>
        <v>0</v>
      </c>
      <c r="W155" s="1">
        <v>0</v>
      </c>
      <c r="X155" s="20">
        <v>0</v>
      </c>
      <c r="Y155" s="3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 ht="12.75" hidden="1" x14ac:dyDescent="0.2">
      <c r="A156" s="1">
        <v>40473</v>
      </c>
      <c r="B156" s="1" t="s">
        <v>148</v>
      </c>
      <c r="C156" s="1">
        <v>24</v>
      </c>
      <c r="D156" s="1">
        <v>162</v>
      </c>
      <c r="E156" s="1" t="s">
        <v>65</v>
      </c>
      <c r="F156" s="1">
        <v>999</v>
      </c>
      <c r="G156" s="1" t="s">
        <v>68</v>
      </c>
      <c r="H156" s="3">
        <v>44.752800000000001</v>
      </c>
      <c r="I156" s="3">
        <v>1074.0672</v>
      </c>
      <c r="J156" s="2">
        <f t="shared" si="2"/>
        <v>0</v>
      </c>
      <c r="K156" s="5">
        <f t="shared" si="26"/>
        <v>0</v>
      </c>
      <c r="L156" s="5"/>
      <c r="M156" s="5"/>
      <c r="N156" s="1">
        <v>0</v>
      </c>
      <c r="O156" s="1">
        <v>0</v>
      </c>
      <c r="P156" s="8">
        <f t="shared" si="18"/>
        <v>0</v>
      </c>
      <c r="Q156" s="1">
        <v>0</v>
      </c>
      <c r="R156" s="1">
        <v>0</v>
      </c>
      <c r="S156" s="8">
        <f t="shared" si="23"/>
        <v>0</v>
      </c>
      <c r="T156" s="1">
        <v>0</v>
      </c>
      <c r="U156" s="1">
        <v>0</v>
      </c>
      <c r="V156" s="8">
        <f t="shared" si="22"/>
        <v>0</v>
      </c>
      <c r="W156" s="1">
        <v>0</v>
      </c>
      <c r="X156" s="20">
        <v>0</v>
      </c>
      <c r="Y156" s="3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 ht="12.75" hidden="1" x14ac:dyDescent="0.2">
      <c r="A157" s="1">
        <v>91059</v>
      </c>
      <c r="B157" s="1" t="s">
        <v>246</v>
      </c>
      <c r="C157" s="1">
        <v>1</v>
      </c>
      <c r="D157" s="1">
        <v>162</v>
      </c>
      <c r="E157" s="1" t="s">
        <v>65</v>
      </c>
      <c r="F157" s="1">
        <v>999</v>
      </c>
      <c r="G157" s="1" t="s">
        <v>68</v>
      </c>
      <c r="H157" s="3">
        <v>5002.5600000000004</v>
      </c>
      <c r="I157" s="3">
        <v>5002.5600000000004</v>
      </c>
      <c r="J157" s="2">
        <f t="shared" si="2"/>
        <v>0</v>
      </c>
      <c r="K157" s="6">
        <v>0</v>
      </c>
      <c r="L157" s="6"/>
      <c r="M157" s="6"/>
      <c r="N157" s="1">
        <v>0</v>
      </c>
      <c r="O157" s="1">
        <v>-1</v>
      </c>
      <c r="P157" s="8">
        <f t="shared" si="18"/>
        <v>1</v>
      </c>
      <c r="Q157" s="1">
        <v>0</v>
      </c>
      <c r="R157" s="1">
        <v>0</v>
      </c>
      <c r="S157" s="8">
        <f t="shared" si="23"/>
        <v>0</v>
      </c>
      <c r="T157" s="1">
        <v>0</v>
      </c>
      <c r="U157" s="1">
        <v>0</v>
      </c>
      <c r="V157" s="8">
        <f t="shared" si="22"/>
        <v>0</v>
      </c>
      <c r="W157" s="1">
        <v>0</v>
      </c>
      <c r="X157" s="20">
        <v>0</v>
      </c>
      <c r="Y157" s="3">
        <v>-5002.5600000000004</v>
      </c>
      <c r="Z157" s="1">
        <v>0</v>
      </c>
      <c r="AA157" s="1">
        <v>0</v>
      </c>
      <c r="AB157" s="1">
        <v>0</v>
      </c>
      <c r="AC157" s="1">
        <v>0</v>
      </c>
      <c r="AD157" s="1">
        <v>-1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 ht="12.75" hidden="1" x14ac:dyDescent="0.2">
      <c r="A158" s="1">
        <v>6101</v>
      </c>
      <c r="B158" s="1" t="s">
        <v>232</v>
      </c>
      <c r="C158" s="1">
        <v>16</v>
      </c>
      <c r="D158" s="1">
        <v>162</v>
      </c>
      <c r="E158" s="1" t="s">
        <v>65</v>
      </c>
      <c r="F158" s="1">
        <v>123</v>
      </c>
      <c r="G158" s="1" t="s">
        <v>138</v>
      </c>
      <c r="H158" s="3">
        <v>63.310299999999998</v>
      </c>
      <c r="I158" s="3">
        <v>1012.9648</v>
      </c>
      <c r="J158" s="2">
        <f t="shared" si="2"/>
        <v>0</v>
      </c>
      <c r="K158" s="5">
        <f t="shared" ref="K158:K160" si="27">SUM(P158+S158+V158)</f>
        <v>0</v>
      </c>
      <c r="L158" s="5"/>
      <c r="M158" s="5"/>
      <c r="N158" s="1">
        <v>0</v>
      </c>
      <c r="O158" s="1">
        <v>0</v>
      </c>
      <c r="P158" s="8">
        <f t="shared" si="18"/>
        <v>0</v>
      </c>
      <c r="Q158" s="1">
        <v>0</v>
      </c>
      <c r="R158" s="1">
        <v>0</v>
      </c>
      <c r="S158" s="8">
        <f t="shared" si="23"/>
        <v>0</v>
      </c>
      <c r="T158" s="1">
        <v>0</v>
      </c>
      <c r="U158" s="1">
        <v>0</v>
      </c>
      <c r="V158" s="8">
        <f t="shared" si="22"/>
        <v>0</v>
      </c>
      <c r="W158" s="1">
        <v>0</v>
      </c>
      <c r="X158" s="20">
        <v>0</v>
      </c>
      <c r="Y158" s="3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 ht="12.75" hidden="1" x14ac:dyDescent="0.2">
      <c r="A159" s="1">
        <v>6099</v>
      </c>
      <c r="B159" s="1" t="s">
        <v>247</v>
      </c>
      <c r="C159" s="1">
        <v>4</v>
      </c>
      <c r="D159" s="1">
        <v>162</v>
      </c>
      <c r="E159" s="1" t="s">
        <v>65</v>
      </c>
      <c r="F159" s="1">
        <v>807</v>
      </c>
      <c r="G159" s="1" t="s">
        <v>67</v>
      </c>
      <c r="H159" s="3">
        <v>241.78139999999999</v>
      </c>
      <c r="I159" s="3">
        <v>967.12559999999996</v>
      </c>
      <c r="J159" s="2">
        <f t="shared" si="2"/>
        <v>0</v>
      </c>
      <c r="K159" s="5">
        <f t="shared" si="27"/>
        <v>0</v>
      </c>
      <c r="L159" s="5"/>
      <c r="M159" s="5"/>
      <c r="N159" s="1">
        <v>0</v>
      </c>
      <c r="O159" s="1">
        <v>0</v>
      </c>
      <c r="P159" s="8">
        <f t="shared" si="18"/>
        <v>0</v>
      </c>
      <c r="Q159" s="1">
        <v>0</v>
      </c>
      <c r="R159" s="1">
        <v>0</v>
      </c>
      <c r="S159" s="8">
        <f t="shared" si="23"/>
        <v>0</v>
      </c>
      <c r="T159" s="1">
        <v>0</v>
      </c>
      <c r="U159" s="1">
        <v>0</v>
      </c>
      <c r="V159" s="8">
        <f t="shared" si="22"/>
        <v>0</v>
      </c>
      <c r="W159" s="1">
        <v>0</v>
      </c>
      <c r="X159" s="20">
        <v>0</v>
      </c>
      <c r="Y159" s="3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 ht="12.75" hidden="1" x14ac:dyDescent="0.2">
      <c r="A160" s="1">
        <v>95285</v>
      </c>
      <c r="B160" s="1" t="s">
        <v>248</v>
      </c>
      <c r="C160" s="1">
        <v>1</v>
      </c>
      <c r="D160" s="1">
        <v>162</v>
      </c>
      <c r="E160" s="1" t="s">
        <v>65</v>
      </c>
      <c r="F160" s="1">
        <v>999</v>
      </c>
      <c r="G160" s="1" t="s">
        <v>68</v>
      </c>
      <c r="H160" s="3">
        <v>4356.72</v>
      </c>
      <c r="I160" s="3">
        <v>4356.72</v>
      </c>
      <c r="J160" s="2">
        <f t="shared" si="2"/>
        <v>0</v>
      </c>
      <c r="K160" s="5">
        <f t="shared" si="27"/>
        <v>0</v>
      </c>
      <c r="L160" s="5"/>
      <c r="M160" s="5"/>
      <c r="N160" s="1">
        <v>0</v>
      </c>
      <c r="O160" s="1">
        <v>4</v>
      </c>
      <c r="P160" s="8">
        <f t="shared" si="18"/>
        <v>0</v>
      </c>
      <c r="Q160" s="1">
        <v>0</v>
      </c>
      <c r="R160" s="1">
        <v>0</v>
      </c>
      <c r="S160" s="8">
        <f t="shared" si="23"/>
        <v>0</v>
      </c>
      <c r="T160" s="1">
        <v>0</v>
      </c>
      <c r="U160" s="1">
        <v>0</v>
      </c>
      <c r="V160" s="8">
        <f t="shared" si="22"/>
        <v>0</v>
      </c>
      <c r="W160" s="1">
        <v>0</v>
      </c>
      <c r="X160" s="20">
        <v>0</v>
      </c>
      <c r="Y160" s="3">
        <v>17426.88</v>
      </c>
      <c r="Z160" s="1">
        <v>0</v>
      </c>
      <c r="AA160" s="1">
        <v>0</v>
      </c>
      <c r="AB160" s="1">
        <v>0</v>
      </c>
      <c r="AC160" s="1">
        <v>0</v>
      </c>
      <c r="AD160" s="1">
        <v>4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1:65" ht="12.75" hidden="1" x14ac:dyDescent="0.2">
      <c r="A161" s="1">
        <v>85004</v>
      </c>
      <c r="B161" s="1" t="s">
        <v>249</v>
      </c>
      <c r="C161" s="1">
        <v>1</v>
      </c>
      <c r="D161" s="1">
        <v>162</v>
      </c>
      <c r="E161" s="1" t="s">
        <v>65</v>
      </c>
      <c r="F161" s="1">
        <v>999</v>
      </c>
      <c r="G161" s="1" t="s">
        <v>68</v>
      </c>
      <c r="H161" s="3">
        <v>1954.8</v>
      </c>
      <c r="I161" s="3">
        <v>1954.8</v>
      </c>
      <c r="J161" s="2">
        <f t="shared" si="2"/>
        <v>0</v>
      </c>
      <c r="K161" s="6">
        <v>0</v>
      </c>
      <c r="L161" s="6"/>
      <c r="M161" s="6"/>
      <c r="N161" s="1">
        <v>0</v>
      </c>
      <c r="O161" s="1">
        <v>-2</v>
      </c>
      <c r="P161" s="8">
        <f t="shared" si="18"/>
        <v>2</v>
      </c>
      <c r="Q161" s="1">
        <v>0</v>
      </c>
      <c r="R161" s="1">
        <v>0</v>
      </c>
      <c r="S161" s="8">
        <f t="shared" si="23"/>
        <v>0</v>
      </c>
      <c r="T161" s="1">
        <v>0</v>
      </c>
      <c r="U161" s="1">
        <v>0</v>
      </c>
      <c r="V161" s="8">
        <f t="shared" si="22"/>
        <v>0</v>
      </c>
      <c r="W161" s="1">
        <v>0</v>
      </c>
      <c r="X161" s="20">
        <v>0</v>
      </c>
      <c r="Y161" s="3">
        <v>-3909.6</v>
      </c>
      <c r="Z161" s="1">
        <v>0</v>
      </c>
      <c r="AA161" s="1">
        <v>0</v>
      </c>
      <c r="AB161" s="1">
        <v>0</v>
      </c>
      <c r="AC161" s="1">
        <v>0</v>
      </c>
      <c r="AD161" s="1">
        <v>-2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1:65" ht="12.75" hidden="1" x14ac:dyDescent="0.2">
      <c r="A162" s="1">
        <v>6102</v>
      </c>
      <c r="B162" s="1" t="s">
        <v>250</v>
      </c>
      <c r="C162" s="1">
        <v>4</v>
      </c>
      <c r="D162" s="1">
        <v>162</v>
      </c>
      <c r="E162" s="1" t="s">
        <v>65</v>
      </c>
      <c r="F162" s="1">
        <v>807</v>
      </c>
      <c r="G162" s="1" t="s">
        <v>67</v>
      </c>
      <c r="H162" s="3">
        <v>241.78139999999999</v>
      </c>
      <c r="I162" s="3">
        <v>967.12559999999996</v>
      </c>
      <c r="J162" s="2">
        <f t="shared" si="2"/>
        <v>0</v>
      </c>
      <c r="K162" s="5">
        <f t="shared" ref="K162:K174" si="28">SUM(P162+S162+V162)</f>
        <v>0</v>
      </c>
      <c r="L162" s="5"/>
      <c r="M162" s="5"/>
      <c r="N162" s="1">
        <v>0</v>
      </c>
      <c r="O162" s="1">
        <v>0.25</v>
      </c>
      <c r="P162" s="8">
        <f t="shared" si="18"/>
        <v>0</v>
      </c>
      <c r="Q162" s="1">
        <v>0</v>
      </c>
      <c r="R162" s="1">
        <v>0</v>
      </c>
      <c r="S162" s="8">
        <f t="shared" si="23"/>
        <v>0</v>
      </c>
      <c r="T162" s="1">
        <v>0</v>
      </c>
      <c r="U162" s="1">
        <v>0</v>
      </c>
      <c r="V162" s="8">
        <f t="shared" si="22"/>
        <v>0</v>
      </c>
      <c r="W162" s="1">
        <v>0</v>
      </c>
      <c r="X162" s="20">
        <v>0</v>
      </c>
      <c r="Y162" s="3">
        <v>241.78</v>
      </c>
      <c r="Z162" s="1">
        <v>0</v>
      </c>
      <c r="AA162" s="1">
        <v>0</v>
      </c>
      <c r="AB162" s="1">
        <v>0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1:65" ht="12.75" hidden="1" x14ac:dyDescent="0.2">
      <c r="A163" s="1">
        <v>6010</v>
      </c>
      <c r="B163" s="1" t="s">
        <v>206</v>
      </c>
      <c r="C163" s="1">
        <v>5</v>
      </c>
      <c r="D163" s="1">
        <v>162</v>
      </c>
      <c r="E163" s="1" t="s">
        <v>65</v>
      </c>
      <c r="F163" s="1">
        <v>123</v>
      </c>
      <c r="G163" s="1" t="s">
        <v>138</v>
      </c>
      <c r="H163" s="3">
        <v>208.38800000000001</v>
      </c>
      <c r="I163" s="3">
        <v>1041.94</v>
      </c>
      <c r="J163" s="2">
        <f t="shared" si="2"/>
        <v>0</v>
      </c>
      <c r="K163" s="5">
        <f t="shared" si="28"/>
        <v>0</v>
      </c>
      <c r="L163" s="5"/>
      <c r="M163" s="5"/>
      <c r="N163" s="1">
        <v>0</v>
      </c>
      <c r="O163" s="1">
        <v>0</v>
      </c>
      <c r="P163" s="8">
        <f t="shared" si="18"/>
        <v>0</v>
      </c>
      <c r="Q163" s="1">
        <v>0</v>
      </c>
      <c r="R163" s="1">
        <v>0</v>
      </c>
      <c r="S163" s="8">
        <f t="shared" si="23"/>
        <v>0</v>
      </c>
      <c r="T163" s="1">
        <v>0</v>
      </c>
      <c r="U163" s="1">
        <v>0</v>
      </c>
      <c r="V163" s="8">
        <f t="shared" si="22"/>
        <v>0</v>
      </c>
      <c r="W163" s="1">
        <v>0</v>
      </c>
      <c r="X163" s="20">
        <v>0</v>
      </c>
      <c r="Y163" s="3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1:65" ht="12.75" hidden="1" x14ac:dyDescent="0.2">
      <c r="A164" s="1">
        <v>88173</v>
      </c>
      <c r="B164" s="1" t="s">
        <v>88</v>
      </c>
      <c r="C164" s="1">
        <v>24</v>
      </c>
      <c r="D164" s="1">
        <v>162</v>
      </c>
      <c r="E164" s="1" t="s">
        <v>65</v>
      </c>
      <c r="F164" s="1">
        <v>999</v>
      </c>
      <c r="G164" s="1" t="s">
        <v>68</v>
      </c>
      <c r="H164" s="3">
        <v>42.212400000000002</v>
      </c>
      <c r="I164" s="3">
        <v>1013.0976000000001</v>
      </c>
      <c r="J164" s="2">
        <f t="shared" si="2"/>
        <v>0</v>
      </c>
      <c r="K164" s="5">
        <f t="shared" si="28"/>
        <v>0</v>
      </c>
      <c r="L164" s="5"/>
      <c r="M164" s="5"/>
      <c r="N164" s="1">
        <v>0</v>
      </c>
      <c r="O164" s="1">
        <v>0</v>
      </c>
      <c r="P164" s="8">
        <f t="shared" si="18"/>
        <v>0</v>
      </c>
      <c r="Q164" s="1">
        <v>0</v>
      </c>
      <c r="R164" s="1">
        <v>0</v>
      </c>
      <c r="S164" s="8">
        <f t="shared" si="23"/>
        <v>0</v>
      </c>
      <c r="T164" s="1">
        <v>0</v>
      </c>
      <c r="U164" s="1">
        <v>0</v>
      </c>
      <c r="V164" s="8">
        <f t="shared" si="22"/>
        <v>0</v>
      </c>
      <c r="W164" s="1">
        <v>0</v>
      </c>
      <c r="X164" s="20">
        <v>0</v>
      </c>
      <c r="Y164" s="3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1:65" ht="12.75" hidden="1" x14ac:dyDescent="0.2">
      <c r="A165" s="1">
        <v>91003</v>
      </c>
      <c r="B165" s="1" t="s">
        <v>177</v>
      </c>
      <c r="C165" s="1">
        <v>6</v>
      </c>
      <c r="D165" s="1">
        <v>162</v>
      </c>
      <c r="E165" s="1" t="s">
        <v>65</v>
      </c>
      <c r="F165" s="1">
        <v>123</v>
      </c>
      <c r="G165" s="1" t="s">
        <v>138</v>
      </c>
      <c r="H165" s="3">
        <v>119.3702</v>
      </c>
      <c r="I165" s="3">
        <v>716.22119999999995</v>
      </c>
      <c r="J165" s="2">
        <f t="shared" si="2"/>
        <v>0</v>
      </c>
      <c r="K165" s="5">
        <f t="shared" si="28"/>
        <v>0</v>
      </c>
      <c r="L165" s="5"/>
      <c r="M165" s="5"/>
      <c r="N165" s="1">
        <v>0</v>
      </c>
      <c r="O165" s="1">
        <v>0</v>
      </c>
      <c r="P165" s="8">
        <f t="shared" si="18"/>
        <v>0</v>
      </c>
      <c r="Q165" s="1">
        <v>0</v>
      </c>
      <c r="R165" s="1">
        <v>0</v>
      </c>
      <c r="S165" s="8">
        <f t="shared" si="23"/>
        <v>0</v>
      </c>
      <c r="T165" s="1">
        <v>0</v>
      </c>
      <c r="U165" s="1">
        <v>0</v>
      </c>
      <c r="V165" s="8">
        <f t="shared" si="22"/>
        <v>0</v>
      </c>
      <c r="W165" s="1">
        <v>0</v>
      </c>
      <c r="X165" s="20">
        <v>0</v>
      </c>
      <c r="Y165" s="3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1:65" ht="12.75" hidden="1" x14ac:dyDescent="0.2">
      <c r="A166" s="1">
        <v>6042</v>
      </c>
      <c r="B166" s="1" t="s">
        <v>83</v>
      </c>
      <c r="C166" s="1">
        <v>12</v>
      </c>
      <c r="D166" s="1">
        <v>162</v>
      </c>
      <c r="E166" s="1" t="s">
        <v>65</v>
      </c>
      <c r="F166" s="1">
        <v>807</v>
      </c>
      <c r="G166" s="1" t="s">
        <v>67</v>
      </c>
      <c r="H166" s="3">
        <v>70.634</v>
      </c>
      <c r="I166" s="3">
        <v>847.60799999999995</v>
      </c>
      <c r="J166" s="2">
        <f t="shared" si="2"/>
        <v>0</v>
      </c>
      <c r="K166" s="5">
        <f t="shared" si="28"/>
        <v>0</v>
      </c>
      <c r="L166" s="5"/>
      <c r="M166" s="5"/>
      <c r="N166" s="1">
        <v>0</v>
      </c>
      <c r="O166" s="1">
        <v>0</v>
      </c>
      <c r="P166" s="8">
        <f t="shared" si="18"/>
        <v>0</v>
      </c>
      <c r="Q166" s="1">
        <v>0</v>
      </c>
      <c r="R166" s="1">
        <v>0</v>
      </c>
      <c r="S166" s="8">
        <f t="shared" si="23"/>
        <v>0</v>
      </c>
      <c r="T166" s="1">
        <v>0</v>
      </c>
      <c r="U166" s="1">
        <v>0</v>
      </c>
      <c r="V166" s="8">
        <f t="shared" si="22"/>
        <v>0</v>
      </c>
      <c r="W166" s="1">
        <v>0</v>
      </c>
      <c r="X166" s="20">
        <v>0</v>
      </c>
      <c r="Y166" s="3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1:65" ht="12.75" hidden="1" x14ac:dyDescent="0.2">
      <c r="A167" s="1">
        <v>65157</v>
      </c>
      <c r="B167" s="1" t="s">
        <v>245</v>
      </c>
      <c r="C167" s="1">
        <v>6</v>
      </c>
      <c r="D167" s="1">
        <v>162</v>
      </c>
      <c r="E167" s="1" t="s">
        <v>65</v>
      </c>
      <c r="F167" s="1">
        <v>162</v>
      </c>
      <c r="G167" s="1" t="s">
        <v>84</v>
      </c>
      <c r="H167" s="3">
        <v>323.44</v>
      </c>
      <c r="I167" s="3">
        <v>1940.64</v>
      </c>
      <c r="J167" s="2">
        <f t="shared" si="2"/>
        <v>0</v>
      </c>
      <c r="K167" s="5">
        <f t="shared" si="28"/>
        <v>0</v>
      </c>
      <c r="L167" s="5"/>
      <c r="M167" s="5"/>
      <c r="N167" s="1">
        <v>0</v>
      </c>
      <c r="O167" s="1">
        <v>0</v>
      </c>
      <c r="P167" s="8">
        <f t="shared" si="18"/>
        <v>0</v>
      </c>
      <c r="Q167" s="1">
        <v>0</v>
      </c>
      <c r="R167" s="1">
        <v>0</v>
      </c>
      <c r="S167" s="8">
        <f t="shared" si="23"/>
        <v>0</v>
      </c>
      <c r="T167" s="1">
        <v>0</v>
      </c>
      <c r="U167" s="1">
        <v>0</v>
      </c>
      <c r="V167" s="8">
        <f t="shared" si="22"/>
        <v>0</v>
      </c>
      <c r="W167" s="1">
        <v>0</v>
      </c>
      <c r="X167" s="20">
        <v>0</v>
      </c>
      <c r="Y167" s="3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1:65" ht="12.75" hidden="1" x14ac:dyDescent="0.2">
      <c r="A168" s="1">
        <v>95902</v>
      </c>
      <c r="B168" s="1" t="s">
        <v>93</v>
      </c>
      <c r="C168" s="1">
        <v>7</v>
      </c>
      <c r="D168" s="1">
        <v>162</v>
      </c>
      <c r="E168" s="1" t="s">
        <v>65</v>
      </c>
      <c r="F168" s="1">
        <v>999</v>
      </c>
      <c r="G168" s="1" t="s">
        <v>68</v>
      </c>
      <c r="H168" s="3">
        <v>266.64999999999998</v>
      </c>
      <c r="I168" s="3">
        <v>1866.55</v>
      </c>
      <c r="J168" s="2">
        <f t="shared" si="2"/>
        <v>0</v>
      </c>
      <c r="K168" s="5">
        <f t="shared" si="28"/>
        <v>0</v>
      </c>
      <c r="L168" s="5"/>
      <c r="M168" s="5"/>
      <c r="N168" s="1">
        <v>0</v>
      </c>
      <c r="O168" s="1">
        <v>0</v>
      </c>
      <c r="P168" s="8">
        <f t="shared" si="18"/>
        <v>0</v>
      </c>
      <c r="Q168" s="1">
        <v>0</v>
      </c>
      <c r="R168" s="1">
        <v>0</v>
      </c>
      <c r="S168" s="8">
        <f t="shared" si="23"/>
        <v>0</v>
      </c>
      <c r="T168" s="1">
        <v>0</v>
      </c>
      <c r="U168" s="1">
        <v>0</v>
      </c>
      <c r="V168" s="8">
        <f t="shared" si="22"/>
        <v>0</v>
      </c>
      <c r="W168" s="1">
        <v>0</v>
      </c>
      <c r="X168" s="20">
        <v>0</v>
      </c>
      <c r="Y168" s="3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1:65" ht="12.75" hidden="1" x14ac:dyDescent="0.2">
      <c r="A169" s="1">
        <v>6034</v>
      </c>
      <c r="B169" s="1" t="s">
        <v>214</v>
      </c>
      <c r="C169" s="1">
        <v>8</v>
      </c>
      <c r="D169" s="1">
        <v>162</v>
      </c>
      <c r="E169" s="1" t="s">
        <v>65</v>
      </c>
      <c r="F169" s="1">
        <v>123</v>
      </c>
      <c r="G169" s="1" t="s">
        <v>138</v>
      </c>
      <c r="H169" s="3">
        <v>78.008899999999997</v>
      </c>
      <c r="I169" s="3">
        <v>624.07119999999998</v>
      </c>
      <c r="J169" s="2">
        <f t="shared" si="2"/>
        <v>0</v>
      </c>
      <c r="K169" s="5">
        <f t="shared" si="28"/>
        <v>0</v>
      </c>
      <c r="L169" s="5"/>
      <c r="M169" s="5"/>
      <c r="N169" s="1">
        <v>0</v>
      </c>
      <c r="O169" s="1">
        <v>0</v>
      </c>
      <c r="P169" s="8">
        <f t="shared" si="18"/>
        <v>0</v>
      </c>
      <c r="Q169" s="1">
        <v>0</v>
      </c>
      <c r="R169" s="1">
        <v>0</v>
      </c>
      <c r="S169" s="8">
        <f t="shared" si="23"/>
        <v>0</v>
      </c>
      <c r="T169" s="1">
        <v>0</v>
      </c>
      <c r="U169" s="1">
        <v>0</v>
      </c>
      <c r="V169" s="8">
        <f t="shared" si="22"/>
        <v>0</v>
      </c>
      <c r="W169" s="1">
        <v>0</v>
      </c>
      <c r="X169" s="20">
        <v>0</v>
      </c>
      <c r="Y169" s="3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1:65" ht="12.75" hidden="1" x14ac:dyDescent="0.2">
      <c r="A170" s="1">
        <v>95597</v>
      </c>
      <c r="B170" s="1" t="s">
        <v>255</v>
      </c>
      <c r="C170" s="1">
        <v>1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1764.72</v>
      </c>
      <c r="I170" s="3">
        <v>1764.72</v>
      </c>
      <c r="J170" s="2">
        <f t="shared" si="2"/>
        <v>0</v>
      </c>
      <c r="K170" s="5">
        <f t="shared" si="28"/>
        <v>0</v>
      </c>
      <c r="L170" s="5"/>
      <c r="M170" s="5"/>
      <c r="N170" s="1">
        <v>0</v>
      </c>
      <c r="O170" s="1">
        <v>1</v>
      </c>
      <c r="P170" s="8">
        <f t="shared" si="18"/>
        <v>0</v>
      </c>
      <c r="Q170" s="1">
        <v>0</v>
      </c>
      <c r="R170" s="1">
        <v>0</v>
      </c>
      <c r="S170" s="8">
        <f t="shared" si="23"/>
        <v>0</v>
      </c>
      <c r="T170" s="1">
        <v>0</v>
      </c>
      <c r="U170" s="1">
        <v>0</v>
      </c>
      <c r="V170" s="8">
        <f t="shared" si="22"/>
        <v>0</v>
      </c>
      <c r="W170" s="1">
        <v>0</v>
      </c>
      <c r="X170" s="20">
        <v>0</v>
      </c>
      <c r="Y170" s="3">
        <v>1764.72</v>
      </c>
      <c r="Z170" s="1">
        <v>0</v>
      </c>
      <c r="AA170" s="1">
        <v>0</v>
      </c>
      <c r="AB170" s="1">
        <v>0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1:65" ht="12.75" hidden="1" x14ac:dyDescent="0.2">
      <c r="A171" s="1">
        <v>6023</v>
      </c>
      <c r="B171" s="1" t="s">
        <v>208</v>
      </c>
      <c r="C171" s="1">
        <v>12</v>
      </c>
      <c r="D171" s="1">
        <v>162</v>
      </c>
      <c r="E171" s="1" t="s">
        <v>65</v>
      </c>
      <c r="F171" s="1">
        <v>123</v>
      </c>
      <c r="G171" s="1" t="s">
        <v>138</v>
      </c>
      <c r="H171" s="3">
        <v>55.164999999999999</v>
      </c>
      <c r="I171" s="3">
        <v>661.98</v>
      </c>
      <c r="J171" s="2">
        <f t="shared" si="2"/>
        <v>0</v>
      </c>
      <c r="K171" s="5">
        <f t="shared" si="28"/>
        <v>0</v>
      </c>
      <c r="L171" s="5"/>
      <c r="M171" s="5"/>
      <c r="N171" s="1">
        <v>0</v>
      </c>
      <c r="O171" s="1">
        <v>0</v>
      </c>
      <c r="P171" s="8">
        <f t="shared" si="18"/>
        <v>0</v>
      </c>
      <c r="Q171" s="1">
        <v>0</v>
      </c>
      <c r="R171" s="1">
        <v>0</v>
      </c>
      <c r="S171" s="8">
        <f t="shared" si="23"/>
        <v>0</v>
      </c>
      <c r="T171" s="1">
        <v>0</v>
      </c>
      <c r="U171" s="1">
        <v>0</v>
      </c>
      <c r="V171" s="8">
        <f t="shared" si="22"/>
        <v>0</v>
      </c>
      <c r="W171" s="1">
        <v>0</v>
      </c>
      <c r="X171" s="20">
        <v>0</v>
      </c>
      <c r="Y171" s="3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1:65" ht="12.75" hidden="1" x14ac:dyDescent="0.2">
      <c r="A172" s="1">
        <v>96163</v>
      </c>
      <c r="B172" s="1" t="s">
        <v>92</v>
      </c>
      <c r="C172" s="1">
        <v>12</v>
      </c>
      <c r="D172" s="1">
        <v>162</v>
      </c>
      <c r="E172" s="1" t="s">
        <v>65</v>
      </c>
      <c r="F172" s="1">
        <v>999</v>
      </c>
      <c r="G172" s="1" t="s">
        <v>68</v>
      </c>
      <c r="H172" s="3">
        <v>104.2492</v>
      </c>
      <c r="I172" s="3">
        <v>1250.9903999999999</v>
      </c>
      <c r="J172" s="2">
        <f t="shared" si="2"/>
        <v>0</v>
      </c>
      <c r="K172" s="5">
        <f t="shared" si="28"/>
        <v>0</v>
      </c>
      <c r="L172" s="5"/>
      <c r="M172" s="5"/>
      <c r="N172" s="1">
        <v>0</v>
      </c>
      <c r="O172" s="1">
        <v>0</v>
      </c>
      <c r="P172" s="8">
        <f t="shared" si="18"/>
        <v>0</v>
      </c>
      <c r="Q172" s="1">
        <v>0</v>
      </c>
      <c r="R172" s="1">
        <v>0</v>
      </c>
      <c r="S172" s="8">
        <f t="shared" si="23"/>
        <v>0</v>
      </c>
      <c r="T172" s="1">
        <v>0</v>
      </c>
      <c r="U172" s="1">
        <v>0</v>
      </c>
      <c r="V172" s="8">
        <f t="shared" si="22"/>
        <v>0</v>
      </c>
      <c r="W172" s="1">
        <v>0</v>
      </c>
      <c r="X172" s="20">
        <v>0</v>
      </c>
      <c r="Y172" s="3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1:65" ht="12.75" hidden="1" x14ac:dyDescent="0.2">
      <c r="A173" s="1">
        <v>88122</v>
      </c>
      <c r="B173" s="1" t="s">
        <v>163</v>
      </c>
      <c r="C173" s="1">
        <v>24</v>
      </c>
      <c r="D173" s="1">
        <v>162</v>
      </c>
      <c r="E173" s="1" t="s">
        <v>65</v>
      </c>
      <c r="F173" s="1">
        <v>974</v>
      </c>
      <c r="G173" s="1" t="s">
        <v>70</v>
      </c>
      <c r="H173" s="3">
        <v>72.685599999999994</v>
      </c>
      <c r="I173" s="3">
        <v>1744.4544000000001</v>
      </c>
      <c r="J173" s="2">
        <f t="shared" si="2"/>
        <v>0</v>
      </c>
      <c r="K173" s="5">
        <f t="shared" si="28"/>
        <v>0</v>
      </c>
      <c r="L173" s="5"/>
      <c r="M173" s="5"/>
      <c r="N173" s="1">
        <v>0</v>
      </c>
      <c r="O173" s="1">
        <v>0</v>
      </c>
      <c r="P173" s="8">
        <f t="shared" si="18"/>
        <v>0</v>
      </c>
      <c r="Q173" s="1">
        <v>0</v>
      </c>
      <c r="R173" s="1">
        <v>0</v>
      </c>
      <c r="S173" s="8">
        <f t="shared" si="23"/>
        <v>0</v>
      </c>
      <c r="T173" s="1">
        <v>0</v>
      </c>
      <c r="U173" s="1">
        <v>0</v>
      </c>
      <c r="V173" s="8">
        <f t="shared" si="22"/>
        <v>0</v>
      </c>
      <c r="W173" s="1">
        <v>0</v>
      </c>
      <c r="X173" s="20">
        <v>0</v>
      </c>
      <c r="Y173" s="3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1:65" ht="12.75" hidden="1" x14ac:dyDescent="0.2">
      <c r="A174" s="1">
        <v>96281</v>
      </c>
      <c r="B174" s="1" t="s">
        <v>80</v>
      </c>
      <c r="C174" s="1">
        <v>24</v>
      </c>
      <c r="D174" s="1">
        <v>162</v>
      </c>
      <c r="E174" s="1" t="s">
        <v>65</v>
      </c>
      <c r="F174" s="1">
        <v>999</v>
      </c>
      <c r="G174" s="1" t="s">
        <v>68</v>
      </c>
      <c r="H174" s="3">
        <v>72.534999999999997</v>
      </c>
      <c r="I174" s="3">
        <v>1740.84</v>
      </c>
      <c r="J174" s="2">
        <f t="shared" si="2"/>
        <v>0</v>
      </c>
      <c r="K174" s="5">
        <f t="shared" si="28"/>
        <v>0</v>
      </c>
      <c r="L174" s="5"/>
      <c r="M174" s="5"/>
      <c r="N174" s="1">
        <v>0</v>
      </c>
      <c r="O174" s="1">
        <v>0</v>
      </c>
      <c r="P174" s="8">
        <f t="shared" si="18"/>
        <v>0</v>
      </c>
      <c r="Q174" s="1">
        <v>0</v>
      </c>
      <c r="R174" s="1">
        <v>0</v>
      </c>
      <c r="S174" s="8">
        <f t="shared" si="23"/>
        <v>0</v>
      </c>
      <c r="T174" s="1">
        <v>0</v>
      </c>
      <c r="U174" s="1">
        <v>0</v>
      </c>
      <c r="V174" s="8">
        <f t="shared" si="22"/>
        <v>0</v>
      </c>
      <c r="W174" s="1">
        <v>0</v>
      </c>
      <c r="X174" s="20">
        <v>0</v>
      </c>
      <c r="Y174" s="3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1:65" ht="12.75" hidden="1" x14ac:dyDescent="0.2">
      <c r="A175" s="1">
        <v>97312</v>
      </c>
      <c r="B175" s="1" t="s">
        <v>241</v>
      </c>
      <c r="C175" s="1">
        <v>6</v>
      </c>
      <c r="D175" s="1">
        <v>162</v>
      </c>
      <c r="E175" s="1" t="s">
        <v>65</v>
      </c>
      <c r="F175" s="1">
        <v>162</v>
      </c>
      <c r="G175" s="1" t="s">
        <v>84</v>
      </c>
      <c r="H175" s="3">
        <v>21.364999999999998</v>
      </c>
      <c r="I175" s="3">
        <v>128.19</v>
      </c>
      <c r="J175" s="2">
        <f t="shared" si="2"/>
        <v>0</v>
      </c>
      <c r="K175" s="6">
        <v>0</v>
      </c>
      <c r="L175" s="6"/>
      <c r="M175" s="6"/>
      <c r="N175" s="1">
        <v>0</v>
      </c>
      <c r="O175" s="1">
        <v>0</v>
      </c>
      <c r="P175" s="8">
        <f t="shared" si="18"/>
        <v>0</v>
      </c>
      <c r="Q175" s="1">
        <v>0</v>
      </c>
      <c r="R175" s="1">
        <v>0</v>
      </c>
      <c r="S175" s="8">
        <f t="shared" si="23"/>
        <v>0</v>
      </c>
      <c r="T175" s="1">
        <v>0</v>
      </c>
      <c r="U175" s="1">
        <v>-1</v>
      </c>
      <c r="V175" s="8">
        <f t="shared" si="22"/>
        <v>1</v>
      </c>
      <c r="W175" s="1">
        <v>0</v>
      </c>
      <c r="X175" s="20">
        <v>0</v>
      </c>
      <c r="Y175" s="3">
        <v>-128.19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-6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1:65" ht="12.75" hidden="1" x14ac:dyDescent="0.2">
      <c r="A176" s="1">
        <v>6011</v>
      </c>
      <c r="B176" s="1" t="s">
        <v>188</v>
      </c>
      <c r="C176" s="1">
        <v>24</v>
      </c>
      <c r="D176" s="1">
        <v>162</v>
      </c>
      <c r="E176" s="1" t="s">
        <v>65</v>
      </c>
      <c r="F176" s="1">
        <v>558</v>
      </c>
      <c r="G176" s="1" t="s">
        <v>74</v>
      </c>
      <c r="H176" s="3">
        <v>80.55</v>
      </c>
      <c r="I176" s="3">
        <v>1933.2</v>
      </c>
      <c r="J176" s="2">
        <f t="shared" si="2"/>
        <v>0</v>
      </c>
      <c r="K176" s="5">
        <f t="shared" ref="K176:K177" si="29">SUM(P176+S176+V176)</f>
        <v>0</v>
      </c>
      <c r="L176" s="5"/>
      <c r="M176" s="5"/>
      <c r="N176" s="1">
        <v>0</v>
      </c>
      <c r="O176" s="1">
        <v>0</v>
      </c>
      <c r="P176" s="8">
        <f t="shared" si="18"/>
        <v>0</v>
      </c>
      <c r="Q176" s="1">
        <v>0</v>
      </c>
      <c r="R176" s="1">
        <v>0</v>
      </c>
      <c r="S176" s="8">
        <f t="shared" si="23"/>
        <v>0</v>
      </c>
      <c r="T176" s="1">
        <v>0</v>
      </c>
      <c r="U176" s="1">
        <v>0</v>
      </c>
      <c r="V176" s="8">
        <f t="shared" si="22"/>
        <v>0</v>
      </c>
      <c r="W176" s="1">
        <v>0</v>
      </c>
      <c r="X176" s="20">
        <v>0</v>
      </c>
      <c r="Y176" s="3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1:65" ht="12.75" hidden="1" x14ac:dyDescent="0.2">
      <c r="A177" s="1">
        <v>6082</v>
      </c>
      <c r="B177" s="1" t="s">
        <v>136</v>
      </c>
      <c r="C177" s="1">
        <v>12</v>
      </c>
      <c r="D177" s="1">
        <v>162</v>
      </c>
      <c r="E177" s="1" t="s">
        <v>65</v>
      </c>
      <c r="F177" s="1">
        <v>28</v>
      </c>
      <c r="G177" s="1" t="s">
        <v>133</v>
      </c>
      <c r="H177" s="3">
        <v>31.795200000000001</v>
      </c>
      <c r="I177" s="3">
        <v>381.54239999999999</v>
      </c>
      <c r="J177" s="2">
        <f t="shared" si="2"/>
        <v>0</v>
      </c>
      <c r="K177" s="5">
        <f t="shared" si="29"/>
        <v>0</v>
      </c>
      <c r="L177" s="5"/>
      <c r="M177" s="5"/>
      <c r="N177" s="1">
        <v>0</v>
      </c>
      <c r="O177" s="1">
        <v>0</v>
      </c>
      <c r="P177" s="8">
        <f t="shared" si="18"/>
        <v>0</v>
      </c>
      <c r="Q177" s="1">
        <v>0</v>
      </c>
      <c r="R177" s="1">
        <v>0</v>
      </c>
      <c r="S177" s="8">
        <f t="shared" si="23"/>
        <v>0</v>
      </c>
      <c r="T177" s="1">
        <v>0</v>
      </c>
      <c r="U177" s="1">
        <v>0</v>
      </c>
      <c r="V177" s="8">
        <f t="shared" si="22"/>
        <v>0</v>
      </c>
      <c r="W177" s="1">
        <v>0</v>
      </c>
      <c r="X177" s="20">
        <v>0</v>
      </c>
      <c r="Y177" s="3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1:65" ht="12.75" x14ac:dyDescent="0.2">
      <c r="H178" s="9"/>
      <c r="I178" s="9"/>
      <c r="J178" s="9"/>
      <c r="X178" s="9"/>
      <c r="Y178" s="9"/>
    </row>
    <row r="179" spans="1:65" ht="12.75" x14ac:dyDescent="0.2">
      <c r="H179" s="9"/>
      <c r="I179" s="9"/>
      <c r="J179" s="9"/>
      <c r="X179" s="9"/>
      <c r="Y179" s="9"/>
    </row>
    <row r="180" spans="1:65" ht="12.75" x14ac:dyDescent="0.2">
      <c r="H180" s="9"/>
      <c r="I180" s="9"/>
      <c r="J180" s="9"/>
      <c r="X180" s="9"/>
      <c r="Y180" s="9"/>
    </row>
    <row r="181" spans="1:65" ht="12.75" x14ac:dyDescent="0.2">
      <c r="H181" s="9"/>
      <c r="I181" s="9"/>
      <c r="J181" s="9"/>
      <c r="X181" s="9"/>
      <c r="Y181" s="9"/>
    </row>
    <row r="182" spans="1:65" ht="12.75" x14ac:dyDescent="0.2">
      <c r="H182" s="9"/>
      <c r="I182" s="9"/>
      <c r="J182" s="9"/>
      <c r="X182" s="9"/>
      <c r="Y182" s="9"/>
    </row>
    <row r="183" spans="1:65" ht="12.75" x14ac:dyDescent="0.2">
      <c r="H183" s="9"/>
      <c r="I183" s="9"/>
      <c r="J183" s="9"/>
      <c r="X183" s="9"/>
      <c r="Y183" s="9"/>
    </row>
    <row r="184" spans="1:65" ht="12.75" x14ac:dyDescent="0.2">
      <c r="H184" s="9"/>
      <c r="I184" s="9"/>
      <c r="J184" s="9"/>
      <c r="X184" s="9"/>
      <c r="Y184" s="9"/>
    </row>
    <row r="185" spans="1:65" ht="12.75" x14ac:dyDescent="0.2">
      <c r="H185" s="9"/>
      <c r="I185" s="9"/>
      <c r="J185" s="9"/>
      <c r="X185" s="9"/>
      <c r="Y185" s="9"/>
    </row>
    <row r="186" spans="1:65" ht="12.75" x14ac:dyDescent="0.2">
      <c r="H186" s="9"/>
      <c r="I186" s="9"/>
      <c r="J186" s="9"/>
      <c r="X186" s="9"/>
      <c r="Y186" s="9"/>
    </row>
    <row r="187" spans="1:65" ht="12.75" x14ac:dyDescent="0.2">
      <c r="H187" s="9"/>
      <c r="I187" s="9"/>
      <c r="J187" s="9"/>
      <c r="X187" s="9"/>
      <c r="Y187" s="9"/>
    </row>
    <row r="188" spans="1:65" ht="12.75" x14ac:dyDescent="0.2">
      <c r="H188" s="9"/>
      <c r="I188" s="9"/>
      <c r="J188" s="9"/>
      <c r="X188" s="9"/>
      <c r="Y188" s="9"/>
    </row>
    <row r="189" spans="1:65" ht="12.75" x14ac:dyDescent="0.2">
      <c r="H189" s="9"/>
      <c r="I189" s="9"/>
      <c r="J189" s="9"/>
      <c r="X189" s="9"/>
      <c r="Y189" s="9"/>
    </row>
    <row r="190" spans="1:65" ht="12.75" x14ac:dyDescent="0.2">
      <c r="H190" s="9"/>
      <c r="I190" s="9"/>
      <c r="J190" s="9"/>
      <c r="X190" s="9"/>
      <c r="Y190" s="9"/>
    </row>
    <row r="191" spans="1:65" ht="12.75" x14ac:dyDescent="0.2">
      <c r="H191" s="9"/>
      <c r="I191" s="9"/>
      <c r="J191" s="9"/>
      <c r="X191" s="9"/>
      <c r="Y191" s="9"/>
    </row>
    <row r="192" spans="1:65" ht="12.75" x14ac:dyDescent="0.2">
      <c r="H192" s="9"/>
      <c r="I192" s="9"/>
      <c r="J192" s="9"/>
      <c r="X192" s="9"/>
      <c r="Y192" s="9"/>
    </row>
    <row r="193" spans="8:25" ht="12.75" x14ac:dyDescent="0.2">
      <c r="H193" s="9"/>
      <c r="I193" s="9"/>
      <c r="J193" s="9"/>
      <c r="X193" s="9"/>
      <c r="Y193" s="9"/>
    </row>
    <row r="194" spans="8:25" ht="12.75" x14ac:dyDescent="0.2">
      <c r="H194" s="9"/>
      <c r="I194" s="9"/>
      <c r="J194" s="9"/>
      <c r="X194" s="9"/>
      <c r="Y194" s="9"/>
    </row>
    <row r="195" spans="8:25" ht="12.75" x14ac:dyDescent="0.2">
      <c r="H195" s="9"/>
      <c r="I195" s="9"/>
      <c r="J195" s="9"/>
      <c r="X195" s="9"/>
      <c r="Y195" s="9"/>
    </row>
    <row r="196" spans="8:25" ht="12.75" x14ac:dyDescent="0.2">
      <c r="H196" s="9"/>
      <c r="I196" s="9"/>
      <c r="J196" s="9"/>
      <c r="X196" s="9"/>
      <c r="Y196" s="9"/>
    </row>
    <row r="197" spans="8:25" ht="12.75" x14ac:dyDescent="0.2">
      <c r="H197" s="9"/>
      <c r="I197" s="9"/>
      <c r="J197" s="9"/>
      <c r="X197" s="9"/>
      <c r="Y197" s="9"/>
    </row>
    <row r="198" spans="8:25" ht="12.75" x14ac:dyDescent="0.2">
      <c r="H198" s="9"/>
      <c r="I198" s="9"/>
      <c r="J198" s="9"/>
      <c r="X198" s="9"/>
      <c r="Y198" s="9"/>
    </row>
    <row r="199" spans="8:25" ht="12.75" x14ac:dyDescent="0.2">
      <c r="H199" s="9"/>
      <c r="I199" s="9"/>
      <c r="J199" s="9"/>
      <c r="X199" s="9"/>
      <c r="Y199" s="9"/>
    </row>
    <row r="200" spans="8:25" ht="12.75" x14ac:dyDescent="0.2">
      <c r="H200" s="9"/>
      <c r="I200" s="9"/>
      <c r="J200" s="9"/>
      <c r="X200" s="9"/>
      <c r="Y200" s="9"/>
    </row>
    <row r="201" spans="8:25" ht="12.75" x14ac:dyDescent="0.2">
      <c r="H201" s="9"/>
      <c r="I201" s="9"/>
      <c r="J201" s="9"/>
      <c r="X201" s="9"/>
      <c r="Y201" s="9"/>
    </row>
    <row r="202" spans="8:25" ht="12.75" x14ac:dyDescent="0.2">
      <c r="H202" s="9"/>
      <c r="I202" s="9"/>
      <c r="J202" s="9"/>
      <c r="X202" s="9"/>
      <c r="Y202" s="9"/>
    </row>
    <row r="203" spans="8:25" ht="12.75" x14ac:dyDescent="0.2">
      <c r="H203" s="9"/>
      <c r="I203" s="9"/>
      <c r="J203" s="9"/>
      <c r="X203" s="9"/>
      <c r="Y203" s="9"/>
    </row>
    <row r="204" spans="8:25" ht="12.75" x14ac:dyDescent="0.2">
      <c r="H204" s="9"/>
      <c r="I204" s="9"/>
      <c r="J204" s="9"/>
      <c r="X204" s="9"/>
      <c r="Y204" s="9"/>
    </row>
    <row r="205" spans="8:25" ht="12.75" x14ac:dyDescent="0.2">
      <c r="H205" s="9"/>
      <c r="I205" s="9"/>
      <c r="J205" s="9"/>
      <c r="X205" s="9"/>
      <c r="Y205" s="9"/>
    </row>
    <row r="206" spans="8:25" ht="12.75" x14ac:dyDescent="0.2">
      <c r="H206" s="9"/>
      <c r="I206" s="9"/>
      <c r="J206" s="9"/>
      <c r="X206" s="9"/>
      <c r="Y206" s="9"/>
    </row>
    <row r="207" spans="8:25" ht="12.75" x14ac:dyDescent="0.2">
      <c r="H207" s="9"/>
      <c r="I207" s="9"/>
      <c r="J207" s="9"/>
      <c r="X207" s="9"/>
      <c r="Y207" s="9"/>
    </row>
    <row r="208" spans="8:25" ht="12.75" x14ac:dyDescent="0.2">
      <c r="H208" s="9"/>
      <c r="I208" s="9"/>
      <c r="J208" s="9"/>
      <c r="X208" s="9"/>
      <c r="Y208" s="9"/>
    </row>
    <row r="209" spans="8:25" ht="12.75" x14ac:dyDescent="0.2">
      <c r="H209" s="9"/>
      <c r="I209" s="9"/>
      <c r="J209" s="9"/>
      <c r="X209" s="9"/>
      <c r="Y209" s="9"/>
    </row>
    <row r="210" spans="8:25" ht="12.75" x14ac:dyDescent="0.2">
      <c r="H210" s="9"/>
      <c r="I210" s="9"/>
      <c r="J210" s="9"/>
      <c r="X210" s="9"/>
      <c r="Y210" s="9"/>
    </row>
    <row r="211" spans="8:25" ht="12.75" x14ac:dyDescent="0.2">
      <c r="H211" s="9"/>
      <c r="I211" s="9"/>
      <c r="J211" s="9"/>
      <c r="X211" s="9"/>
      <c r="Y211" s="9"/>
    </row>
    <row r="212" spans="8:25" ht="12.75" x14ac:dyDescent="0.2">
      <c r="H212" s="9"/>
      <c r="I212" s="9"/>
      <c r="J212" s="9"/>
      <c r="X212" s="9"/>
      <c r="Y212" s="9"/>
    </row>
    <row r="213" spans="8:25" ht="12.75" x14ac:dyDescent="0.2">
      <c r="H213" s="9"/>
      <c r="I213" s="9"/>
      <c r="J213" s="9"/>
      <c r="X213" s="9"/>
      <c r="Y213" s="9"/>
    </row>
    <row r="214" spans="8:25" ht="12.75" x14ac:dyDescent="0.2">
      <c r="H214" s="9"/>
      <c r="I214" s="9"/>
      <c r="J214" s="9"/>
      <c r="X214" s="9"/>
      <c r="Y214" s="9"/>
    </row>
    <row r="215" spans="8:25" ht="12.75" x14ac:dyDescent="0.2">
      <c r="H215" s="9"/>
      <c r="I215" s="9"/>
      <c r="J215" s="9"/>
      <c r="X215" s="9"/>
      <c r="Y215" s="9"/>
    </row>
    <row r="216" spans="8:25" ht="12.75" x14ac:dyDescent="0.2">
      <c r="H216" s="9"/>
      <c r="I216" s="9"/>
      <c r="J216" s="9"/>
      <c r="X216" s="9"/>
      <c r="Y216" s="9"/>
    </row>
    <row r="217" spans="8:25" ht="12.75" x14ac:dyDescent="0.2">
      <c r="H217" s="9"/>
      <c r="I217" s="9"/>
      <c r="J217" s="9"/>
      <c r="X217" s="9"/>
      <c r="Y217" s="9"/>
    </row>
    <row r="218" spans="8:25" ht="12.75" x14ac:dyDescent="0.2">
      <c r="H218" s="9"/>
      <c r="I218" s="9"/>
      <c r="J218" s="9"/>
      <c r="X218" s="9"/>
      <c r="Y218" s="9"/>
    </row>
    <row r="219" spans="8:25" ht="12.75" x14ac:dyDescent="0.2">
      <c r="H219" s="9"/>
      <c r="I219" s="9"/>
      <c r="J219" s="9"/>
      <c r="X219" s="9"/>
      <c r="Y219" s="9"/>
    </row>
    <row r="220" spans="8:25" ht="12.75" x14ac:dyDescent="0.2">
      <c r="H220" s="9"/>
      <c r="I220" s="9"/>
      <c r="J220" s="9"/>
      <c r="X220" s="9"/>
      <c r="Y220" s="9"/>
    </row>
    <row r="221" spans="8:25" ht="12.75" x14ac:dyDescent="0.2">
      <c r="H221" s="9"/>
      <c r="I221" s="9"/>
      <c r="J221" s="9"/>
      <c r="X221" s="9"/>
      <c r="Y221" s="9"/>
    </row>
    <row r="222" spans="8:25" ht="12.75" x14ac:dyDescent="0.2">
      <c r="H222" s="9"/>
      <c r="I222" s="9"/>
      <c r="J222" s="9"/>
      <c r="X222" s="9"/>
      <c r="Y222" s="9"/>
    </row>
    <row r="223" spans="8:25" ht="12.75" x14ac:dyDescent="0.2">
      <c r="H223" s="9"/>
      <c r="I223" s="9"/>
      <c r="J223" s="9"/>
      <c r="X223" s="9"/>
      <c r="Y223" s="9"/>
    </row>
    <row r="224" spans="8:25" ht="12.75" x14ac:dyDescent="0.2">
      <c r="H224" s="9"/>
      <c r="I224" s="9"/>
      <c r="J224" s="9"/>
      <c r="X224" s="9"/>
      <c r="Y224" s="9"/>
    </row>
    <row r="225" spans="8:25" ht="12.75" x14ac:dyDescent="0.2">
      <c r="H225" s="9"/>
      <c r="I225" s="9"/>
      <c r="J225" s="9"/>
      <c r="X225" s="9"/>
      <c r="Y225" s="9"/>
    </row>
    <row r="226" spans="8:25" ht="12.75" x14ac:dyDescent="0.2">
      <c r="H226" s="9"/>
      <c r="I226" s="9"/>
      <c r="J226" s="9"/>
      <c r="X226" s="9"/>
      <c r="Y226" s="9"/>
    </row>
    <row r="227" spans="8:25" ht="12.75" x14ac:dyDescent="0.2">
      <c r="H227" s="9"/>
      <c r="I227" s="9"/>
      <c r="J227" s="9"/>
      <c r="X227" s="9"/>
      <c r="Y227" s="9"/>
    </row>
    <row r="228" spans="8:25" ht="12.75" x14ac:dyDescent="0.2">
      <c r="H228" s="9"/>
      <c r="I228" s="9"/>
      <c r="J228" s="9"/>
      <c r="X228" s="9"/>
      <c r="Y228" s="9"/>
    </row>
    <row r="229" spans="8:25" ht="12.75" x14ac:dyDescent="0.2">
      <c r="H229" s="9"/>
      <c r="I229" s="9"/>
      <c r="J229" s="9"/>
      <c r="X229" s="9"/>
      <c r="Y229" s="9"/>
    </row>
    <row r="230" spans="8:25" ht="12.75" x14ac:dyDescent="0.2">
      <c r="H230" s="9"/>
      <c r="I230" s="9"/>
      <c r="J230" s="9"/>
      <c r="X230" s="9"/>
      <c r="Y230" s="9"/>
    </row>
    <row r="231" spans="8:25" ht="12.75" x14ac:dyDescent="0.2">
      <c r="H231" s="9"/>
      <c r="I231" s="9"/>
      <c r="J231" s="9"/>
      <c r="X231" s="9"/>
      <c r="Y231" s="9"/>
    </row>
    <row r="232" spans="8:25" ht="12.75" x14ac:dyDescent="0.2">
      <c r="H232" s="9"/>
      <c r="I232" s="9"/>
      <c r="J232" s="9"/>
      <c r="X232" s="9"/>
      <c r="Y232" s="9"/>
    </row>
    <row r="233" spans="8:25" ht="12.75" x14ac:dyDescent="0.2">
      <c r="H233" s="9"/>
      <c r="I233" s="9"/>
      <c r="J233" s="9"/>
      <c r="X233" s="9"/>
      <c r="Y233" s="9"/>
    </row>
    <row r="234" spans="8:25" ht="12.75" x14ac:dyDescent="0.2">
      <c r="H234" s="9"/>
      <c r="I234" s="9"/>
      <c r="J234" s="9"/>
      <c r="X234" s="9"/>
      <c r="Y234" s="9"/>
    </row>
    <row r="235" spans="8:25" ht="12.75" x14ac:dyDescent="0.2">
      <c r="H235" s="9"/>
      <c r="I235" s="9"/>
      <c r="J235" s="9"/>
      <c r="X235" s="9"/>
      <c r="Y235" s="9"/>
    </row>
    <row r="236" spans="8:25" ht="12.75" x14ac:dyDescent="0.2">
      <c r="H236" s="9"/>
      <c r="I236" s="9"/>
      <c r="J236" s="9"/>
      <c r="X236" s="9"/>
      <c r="Y236" s="9"/>
    </row>
    <row r="237" spans="8:25" ht="12.75" x14ac:dyDescent="0.2">
      <c r="H237" s="9"/>
      <c r="I237" s="9"/>
      <c r="J237" s="9"/>
      <c r="X237" s="9"/>
      <c r="Y237" s="9"/>
    </row>
    <row r="238" spans="8:25" ht="12.75" x14ac:dyDescent="0.2">
      <c r="H238" s="9"/>
      <c r="I238" s="9"/>
      <c r="J238" s="9"/>
      <c r="X238" s="9"/>
      <c r="Y238" s="9"/>
    </row>
    <row r="239" spans="8:25" ht="12.75" x14ac:dyDescent="0.2">
      <c r="H239" s="9"/>
      <c r="I239" s="9"/>
      <c r="J239" s="9"/>
      <c r="X239" s="9"/>
      <c r="Y239" s="9"/>
    </row>
    <row r="240" spans="8:25" ht="12.75" x14ac:dyDescent="0.2">
      <c r="H240" s="9"/>
      <c r="I240" s="9"/>
      <c r="J240" s="9"/>
      <c r="X240" s="9"/>
      <c r="Y240" s="9"/>
    </row>
    <row r="241" spans="8:25" ht="12.75" x14ac:dyDescent="0.2">
      <c r="H241" s="9"/>
      <c r="I241" s="9"/>
      <c r="J241" s="9"/>
      <c r="X241" s="9"/>
      <c r="Y241" s="9"/>
    </row>
    <row r="242" spans="8:25" ht="12.75" x14ac:dyDescent="0.2">
      <c r="H242" s="9"/>
      <c r="I242" s="9"/>
      <c r="J242" s="9"/>
      <c r="X242" s="9"/>
      <c r="Y242" s="9"/>
    </row>
    <row r="243" spans="8:25" ht="12.75" x14ac:dyDescent="0.2">
      <c r="H243" s="9"/>
      <c r="I243" s="9"/>
      <c r="J243" s="9"/>
      <c r="X243" s="9"/>
      <c r="Y243" s="9"/>
    </row>
    <row r="244" spans="8:25" ht="12.75" x14ac:dyDescent="0.2">
      <c r="H244" s="9"/>
      <c r="I244" s="9"/>
      <c r="J244" s="9"/>
      <c r="X244" s="9"/>
      <c r="Y244" s="9"/>
    </row>
    <row r="245" spans="8:25" ht="12.75" x14ac:dyDescent="0.2">
      <c r="H245" s="9"/>
      <c r="I245" s="9"/>
      <c r="J245" s="9"/>
      <c r="X245" s="9"/>
      <c r="Y245" s="9"/>
    </row>
    <row r="246" spans="8:25" ht="12.75" x14ac:dyDescent="0.2">
      <c r="H246" s="9"/>
      <c r="I246" s="9"/>
      <c r="J246" s="9"/>
      <c r="X246" s="9"/>
      <c r="Y246" s="9"/>
    </row>
    <row r="247" spans="8:25" ht="12.75" x14ac:dyDescent="0.2">
      <c r="H247" s="9"/>
      <c r="I247" s="9"/>
      <c r="J247" s="9"/>
      <c r="X247" s="9"/>
      <c r="Y247" s="9"/>
    </row>
    <row r="248" spans="8:25" ht="12.75" x14ac:dyDescent="0.2">
      <c r="H248" s="9"/>
      <c r="I248" s="9"/>
      <c r="J248" s="9"/>
      <c r="X248" s="9"/>
      <c r="Y248" s="9"/>
    </row>
    <row r="249" spans="8:25" ht="12.75" x14ac:dyDescent="0.2">
      <c r="H249" s="9"/>
      <c r="I249" s="9"/>
      <c r="J249" s="9"/>
      <c r="X249" s="9"/>
      <c r="Y249" s="9"/>
    </row>
    <row r="250" spans="8:25" ht="12.75" x14ac:dyDescent="0.2">
      <c r="H250" s="9"/>
      <c r="I250" s="9"/>
      <c r="J250" s="9"/>
      <c r="X250" s="9"/>
      <c r="Y250" s="9"/>
    </row>
    <row r="251" spans="8:25" ht="12.75" x14ac:dyDescent="0.2">
      <c r="H251" s="9"/>
      <c r="I251" s="9"/>
      <c r="J251" s="9"/>
      <c r="X251" s="9"/>
      <c r="Y251" s="9"/>
    </row>
    <row r="252" spans="8:25" ht="12.75" x14ac:dyDescent="0.2">
      <c r="H252" s="9"/>
      <c r="I252" s="9"/>
      <c r="J252" s="9"/>
      <c r="X252" s="9"/>
      <c r="Y252" s="9"/>
    </row>
    <row r="253" spans="8:25" ht="12.75" x14ac:dyDescent="0.2">
      <c r="H253" s="9"/>
      <c r="I253" s="9"/>
      <c r="J253" s="9"/>
      <c r="X253" s="9"/>
      <c r="Y253" s="9"/>
    </row>
    <row r="254" spans="8:25" ht="12.75" x14ac:dyDescent="0.2">
      <c r="H254" s="9"/>
      <c r="I254" s="9"/>
      <c r="J254" s="9"/>
      <c r="X254" s="9"/>
      <c r="Y254" s="9"/>
    </row>
    <row r="255" spans="8:25" ht="12.75" x14ac:dyDescent="0.2">
      <c r="H255" s="9"/>
      <c r="I255" s="9"/>
      <c r="J255" s="9"/>
      <c r="X255" s="9"/>
      <c r="Y255" s="9"/>
    </row>
    <row r="256" spans="8:25" ht="12.75" x14ac:dyDescent="0.2">
      <c r="H256" s="9"/>
      <c r="I256" s="9"/>
      <c r="J256" s="9"/>
      <c r="X256" s="9"/>
      <c r="Y256" s="9"/>
    </row>
    <row r="257" spans="8:25" ht="12.75" x14ac:dyDescent="0.2">
      <c r="H257" s="9"/>
      <c r="I257" s="9"/>
      <c r="J257" s="9"/>
      <c r="X257" s="9"/>
      <c r="Y257" s="9"/>
    </row>
    <row r="258" spans="8:25" ht="12.75" x14ac:dyDescent="0.2">
      <c r="H258" s="9"/>
      <c r="I258" s="9"/>
      <c r="J258" s="9"/>
      <c r="X258" s="9"/>
      <c r="Y258" s="9"/>
    </row>
    <row r="259" spans="8:25" ht="12.75" x14ac:dyDescent="0.2">
      <c r="H259" s="9"/>
      <c r="I259" s="9"/>
      <c r="J259" s="9"/>
      <c r="X259" s="9"/>
      <c r="Y259" s="9"/>
    </row>
    <row r="260" spans="8:25" ht="12.75" x14ac:dyDescent="0.2">
      <c r="H260" s="9"/>
      <c r="I260" s="9"/>
      <c r="J260" s="9"/>
      <c r="X260" s="9"/>
      <c r="Y260" s="9"/>
    </row>
    <row r="261" spans="8:25" ht="12.75" x14ac:dyDescent="0.2">
      <c r="H261" s="9"/>
      <c r="I261" s="9"/>
      <c r="J261" s="9"/>
      <c r="X261" s="9"/>
      <c r="Y261" s="9"/>
    </row>
    <row r="262" spans="8:25" ht="12.75" x14ac:dyDescent="0.2">
      <c r="H262" s="9"/>
      <c r="I262" s="9"/>
      <c r="J262" s="9"/>
      <c r="X262" s="9"/>
      <c r="Y262" s="9"/>
    </row>
    <row r="263" spans="8:25" ht="12.75" x14ac:dyDescent="0.2">
      <c r="H263" s="9"/>
      <c r="I263" s="9"/>
      <c r="J263" s="9"/>
      <c r="X263" s="9"/>
      <c r="Y263" s="9"/>
    </row>
    <row r="264" spans="8:25" ht="12.75" x14ac:dyDescent="0.2">
      <c r="H264" s="9"/>
      <c r="I264" s="9"/>
      <c r="J264" s="9"/>
      <c r="X264" s="9"/>
      <c r="Y264" s="9"/>
    </row>
    <row r="265" spans="8:25" ht="12.75" x14ac:dyDescent="0.2">
      <c r="H265" s="9"/>
      <c r="I265" s="9"/>
      <c r="J265" s="9"/>
      <c r="X265" s="9"/>
      <c r="Y265" s="9"/>
    </row>
    <row r="266" spans="8:25" ht="12.75" x14ac:dyDescent="0.2">
      <c r="H266" s="9"/>
      <c r="I266" s="9"/>
      <c r="J266" s="9"/>
      <c r="X266" s="9"/>
      <c r="Y266" s="9"/>
    </row>
    <row r="267" spans="8:25" ht="12.75" x14ac:dyDescent="0.2">
      <c r="H267" s="9"/>
      <c r="I267" s="9"/>
      <c r="J267" s="9"/>
      <c r="X267" s="9"/>
      <c r="Y267" s="9"/>
    </row>
    <row r="268" spans="8:25" ht="12.75" x14ac:dyDescent="0.2">
      <c r="H268" s="9"/>
      <c r="I268" s="9"/>
      <c r="J268" s="9"/>
      <c r="X268" s="9"/>
      <c r="Y268" s="9"/>
    </row>
    <row r="269" spans="8:25" ht="12.75" x14ac:dyDescent="0.2">
      <c r="H269" s="9"/>
      <c r="I269" s="9"/>
      <c r="J269" s="9"/>
      <c r="X269" s="9"/>
      <c r="Y269" s="9"/>
    </row>
    <row r="270" spans="8:25" ht="12.75" x14ac:dyDescent="0.2">
      <c r="H270" s="9"/>
      <c r="I270" s="9"/>
      <c r="J270" s="9"/>
      <c r="X270" s="9"/>
      <c r="Y270" s="9"/>
    </row>
    <row r="271" spans="8:25" ht="12.75" x14ac:dyDescent="0.2">
      <c r="H271" s="9"/>
      <c r="I271" s="9"/>
      <c r="J271" s="9"/>
      <c r="X271" s="9"/>
      <c r="Y271" s="9"/>
    </row>
    <row r="272" spans="8:25" ht="12.75" x14ac:dyDescent="0.2">
      <c r="H272" s="9"/>
      <c r="I272" s="9"/>
      <c r="J272" s="9"/>
      <c r="X272" s="9"/>
      <c r="Y272" s="9"/>
    </row>
    <row r="273" spans="8:25" ht="12.75" x14ac:dyDescent="0.2">
      <c r="H273" s="9"/>
      <c r="I273" s="9"/>
      <c r="J273" s="9"/>
      <c r="X273" s="9"/>
      <c r="Y273" s="9"/>
    </row>
    <row r="274" spans="8:25" ht="12.75" x14ac:dyDescent="0.2">
      <c r="H274" s="9"/>
      <c r="I274" s="9"/>
      <c r="J274" s="9"/>
      <c r="X274" s="9"/>
      <c r="Y274" s="9"/>
    </row>
    <row r="275" spans="8:25" ht="12.75" x14ac:dyDescent="0.2">
      <c r="H275" s="9"/>
      <c r="I275" s="9"/>
      <c r="J275" s="9"/>
      <c r="X275" s="9"/>
      <c r="Y275" s="9"/>
    </row>
    <row r="276" spans="8:25" ht="12.75" x14ac:dyDescent="0.2">
      <c r="H276" s="9"/>
      <c r="I276" s="9"/>
      <c r="J276" s="9"/>
      <c r="X276" s="9"/>
      <c r="Y276" s="9"/>
    </row>
    <row r="277" spans="8:25" ht="12.75" x14ac:dyDescent="0.2">
      <c r="H277" s="9"/>
      <c r="I277" s="9"/>
      <c r="J277" s="9"/>
      <c r="X277" s="9"/>
      <c r="Y277" s="9"/>
    </row>
    <row r="278" spans="8:25" ht="12.75" x14ac:dyDescent="0.2">
      <c r="H278" s="9"/>
      <c r="I278" s="9"/>
      <c r="J278" s="9"/>
      <c r="X278" s="9"/>
      <c r="Y278" s="9"/>
    </row>
    <row r="279" spans="8:25" ht="12.75" x14ac:dyDescent="0.2">
      <c r="H279" s="9"/>
      <c r="I279" s="9"/>
      <c r="J279" s="9"/>
      <c r="X279" s="9"/>
      <c r="Y279" s="9"/>
    </row>
    <row r="280" spans="8:25" ht="12.75" x14ac:dyDescent="0.2">
      <c r="H280" s="9"/>
      <c r="I280" s="9"/>
      <c r="J280" s="9"/>
      <c r="X280" s="9"/>
      <c r="Y280" s="9"/>
    </row>
    <row r="281" spans="8:25" ht="12.75" x14ac:dyDescent="0.2">
      <c r="H281" s="9"/>
      <c r="I281" s="9"/>
      <c r="J281" s="9"/>
      <c r="X281" s="9"/>
      <c r="Y281" s="9"/>
    </row>
    <row r="282" spans="8:25" ht="12.75" x14ac:dyDescent="0.2">
      <c r="H282" s="9"/>
      <c r="I282" s="9"/>
      <c r="J282" s="9"/>
      <c r="X282" s="9"/>
      <c r="Y282" s="9"/>
    </row>
    <row r="283" spans="8:25" ht="12.75" x14ac:dyDescent="0.2">
      <c r="H283" s="9"/>
      <c r="I283" s="9"/>
      <c r="J283" s="9"/>
      <c r="X283" s="9"/>
      <c r="Y283" s="9"/>
    </row>
    <row r="284" spans="8:25" ht="12.75" x14ac:dyDescent="0.2">
      <c r="H284" s="9"/>
      <c r="I284" s="9"/>
      <c r="J284" s="9"/>
      <c r="X284" s="9"/>
      <c r="Y284" s="9"/>
    </row>
    <row r="285" spans="8:25" ht="12.75" x14ac:dyDescent="0.2">
      <c r="H285" s="9"/>
      <c r="I285" s="9"/>
      <c r="J285" s="9"/>
      <c r="X285" s="9"/>
      <c r="Y285" s="9"/>
    </row>
    <row r="286" spans="8:25" ht="12.75" x14ac:dyDescent="0.2">
      <c r="H286" s="9"/>
      <c r="I286" s="9"/>
      <c r="J286" s="9"/>
      <c r="X286" s="9"/>
      <c r="Y286" s="9"/>
    </row>
    <row r="287" spans="8:25" ht="12.75" x14ac:dyDescent="0.2">
      <c r="H287" s="9"/>
      <c r="I287" s="9"/>
      <c r="J287" s="9"/>
      <c r="X287" s="9"/>
      <c r="Y287" s="9"/>
    </row>
    <row r="288" spans="8:25" ht="12.75" x14ac:dyDescent="0.2">
      <c r="H288" s="9"/>
      <c r="I288" s="9"/>
      <c r="J288" s="9"/>
      <c r="X288" s="9"/>
      <c r="Y288" s="9"/>
    </row>
    <row r="289" spans="8:25" ht="12.75" x14ac:dyDescent="0.2">
      <c r="H289" s="9"/>
      <c r="I289" s="9"/>
      <c r="J289" s="9"/>
      <c r="X289" s="9"/>
      <c r="Y289" s="9"/>
    </row>
    <row r="290" spans="8:25" ht="12.75" x14ac:dyDescent="0.2">
      <c r="H290" s="9"/>
      <c r="I290" s="9"/>
      <c r="J290" s="9"/>
      <c r="X290" s="9"/>
      <c r="Y290" s="9"/>
    </row>
    <row r="291" spans="8:25" ht="12.75" x14ac:dyDescent="0.2">
      <c r="H291" s="9"/>
      <c r="I291" s="9"/>
      <c r="J291" s="9"/>
      <c r="X291" s="9"/>
      <c r="Y291" s="9"/>
    </row>
    <row r="292" spans="8:25" ht="12.75" x14ac:dyDescent="0.2">
      <c r="H292" s="9"/>
      <c r="I292" s="9"/>
      <c r="J292" s="9"/>
      <c r="X292" s="9"/>
      <c r="Y292" s="9"/>
    </row>
    <row r="293" spans="8:25" ht="12.75" x14ac:dyDescent="0.2">
      <c r="H293" s="9"/>
      <c r="I293" s="9"/>
      <c r="J293" s="9"/>
      <c r="X293" s="9"/>
      <c r="Y293" s="9"/>
    </row>
    <row r="294" spans="8:25" ht="12.75" x14ac:dyDescent="0.2">
      <c r="H294" s="9"/>
      <c r="I294" s="9"/>
      <c r="J294" s="9"/>
      <c r="X294" s="9"/>
      <c r="Y294" s="9"/>
    </row>
    <row r="295" spans="8:25" ht="12.75" x14ac:dyDescent="0.2">
      <c r="H295" s="9"/>
      <c r="I295" s="9"/>
      <c r="J295" s="9"/>
      <c r="X295" s="9"/>
      <c r="Y295" s="9"/>
    </row>
    <row r="296" spans="8:25" ht="12.75" x14ac:dyDescent="0.2">
      <c r="H296" s="9"/>
      <c r="I296" s="9"/>
      <c r="J296" s="9"/>
      <c r="X296" s="9"/>
      <c r="Y296" s="9"/>
    </row>
    <row r="297" spans="8:25" ht="12.75" x14ac:dyDescent="0.2">
      <c r="H297" s="9"/>
      <c r="I297" s="9"/>
      <c r="J297" s="9"/>
      <c r="X297" s="9"/>
      <c r="Y297" s="9"/>
    </row>
    <row r="298" spans="8:25" ht="12.75" x14ac:dyDescent="0.2">
      <c r="H298" s="9"/>
      <c r="I298" s="9"/>
      <c r="J298" s="9"/>
      <c r="X298" s="9"/>
      <c r="Y298" s="9"/>
    </row>
    <row r="299" spans="8:25" ht="12.75" x14ac:dyDescent="0.2">
      <c r="H299" s="9"/>
      <c r="I299" s="9"/>
      <c r="J299" s="9"/>
      <c r="X299" s="9"/>
      <c r="Y299" s="9"/>
    </row>
    <row r="300" spans="8:25" ht="12.75" x14ac:dyDescent="0.2">
      <c r="H300" s="9"/>
      <c r="I300" s="9"/>
      <c r="J300" s="9"/>
      <c r="X300" s="9"/>
      <c r="Y300" s="9"/>
    </row>
    <row r="301" spans="8:25" ht="12.75" x14ac:dyDescent="0.2">
      <c r="H301" s="9"/>
      <c r="I301" s="9"/>
      <c r="J301" s="9"/>
      <c r="X301" s="9"/>
      <c r="Y301" s="9"/>
    </row>
    <row r="302" spans="8:25" ht="12.75" x14ac:dyDescent="0.2">
      <c r="H302" s="9"/>
      <c r="I302" s="9"/>
      <c r="J302" s="9"/>
      <c r="X302" s="9"/>
      <c r="Y302" s="9"/>
    </row>
    <row r="303" spans="8:25" ht="12.75" x14ac:dyDescent="0.2">
      <c r="H303" s="9"/>
      <c r="I303" s="9"/>
      <c r="J303" s="9"/>
      <c r="X303" s="9"/>
      <c r="Y303" s="9"/>
    </row>
    <row r="304" spans="8:25" ht="12.75" x14ac:dyDescent="0.2">
      <c r="H304" s="9"/>
      <c r="I304" s="9"/>
      <c r="J304" s="9"/>
      <c r="X304" s="9"/>
      <c r="Y304" s="9"/>
    </row>
    <row r="305" spans="8:25" ht="12.75" x14ac:dyDescent="0.2">
      <c r="H305" s="9"/>
      <c r="I305" s="9"/>
      <c r="J305" s="9"/>
      <c r="X305" s="9"/>
      <c r="Y305" s="9"/>
    </row>
    <row r="306" spans="8:25" ht="12.75" x14ac:dyDescent="0.2">
      <c r="H306" s="9"/>
      <c r="I306" s="9"/>
      <c r="J306" s="9"/>
      <c r="X306" s="9"/>
      <c r="Y306" s="9"/>
    </row>
    <row r="307" spans="8:25" ht="12.75" x14ac:dyDescent="0.2">
      <c r="H307" s="9"/>
      <c r="I307" s="9"/>
      <c r="J307" s="9"/>
      <c r="X307" s="9"/>
      <c r="Y307" s="9"/>
    </row>
    <row r="308" spans="8:25" ht="12.75" x14ac:dyDescent="0.2">
      <c r="H308" s="9"/>
      <c r="I308" s="9"/>
      <c r="J308" s="9"/>
      <c r="X308" s="9"/>
      <c r="Y308" s="9"/>
    </row>
    <row r="309" spans="8:25" ht="12.75" x14ac:dyDescent="0.2">
      <c r="H309" s="9"/>
      <c r="I309" s="9"/>
      <c r="J309" s="9"/>
      <c r="X309" s="9"/>
      <c r="Y309" s="9"/>
    </row>
    <row r="310" spans="8:25" ht="12.75" x14ac:dyDescent="0.2">
      <c r="H310" s="9"/>
      <c r="I310" s="9"/>
      <c r="J310" s="9"/>
      <c r="X310" s="9"/>
      <c r="Y310" s="9"/>
    </row>
    <row r="311" spans="8:25" ht="12.75" x14ac:dyDescent="0.2">
      <c r="H311" s="9"/>
      <c r="I311" s="9"/>
      <c r="J311" s="9"/>
      <c r="X311" s="9"/>
      <c r="Y311" s="9"/>
    </row>
    <row r="312" spans="8:25" ht="12.75" x14ac:dyDescent="0.2">
      <c r="H312" s="9"/>
      <c r="I312" s="9"/>
      <c r="J312" s="9"/>
      <c r="X312" s="9"/>
      <c r="Y312" s="9"/>
    </row>
    <row r="313" spans="8:25" ht="12.75" x14ac:dyDescent="0.2">
      <c r="H313" s="9"/>
      <c r="I313" s="9"/>
      <c r="J313" s="9"/>
      <c r="X313" s="9"/>
      <c r="Y313" s="9"/>
    </row>
    <row r="314" spans="8:25" ht="12.75" x14ac:dyDescent="0.2">
      <c r="H314" s="9"/>
      <c r="I314" s="9"/>
      <c r="J314" s="9"/>
      <c r="X314" s="9"/>
      <c r="Y314" s="9"/>
    </row>
    <row r="315" spans="8:25" ht="12.75" x14ac:dyDescent="0.2">
      <c r="H315" s="9"/>
      <c r="I315" s="9"/>
      <c r="J315" s="9"/>
      <c r="X315" s="9"/>
      <c r="Y315" s="9"/>
    </row>
    <row r="316" spans="8:25" ht="12.75" x14ac:dyDescent="0.2">
      <c r="H316" s="9"/>
      <c r="I316" s="9"/>
      <c r="J316" s="9"/>
      <c r="X316" s="9"/>
      <c r="Y316" s="9"/>
    </row>
    <row r="317" spans="8:25" ht="12.75" x14ac:dyDescent="0.2">
      <c r="H317" s="9"/>
      <c r="I317" s="9"/>
      <c r="J317" s="9"/>
      <c r="X317" s="9"/>
      <c r="Y317" s="9"/>
    </row>
    <row r="318" spans="8:25" ht="12.75" x14ac:dyDescent="0.2">
      <c r="H318" s="9"/>
      <c r="I318" s="9"/>
      <c r="J318" s="9"/>
      <c r="X318" s="9"/>
      <c r="Y318" s="9"/>
    </row>
    <row r="319" spans="8:25" ht="12.75" x14ac:dyDescent="0.2">
      <c r="H319" s="9"/>
      <c r="I319" s="9"/>
      <c r="J319" s="9"/>
      <c r="X319" s="9"/>
      <c r="Y319" s="9"/>
    </row>
    <row r="320" spans="8:25" ht="12.75" x14ac:dyDescent="0.2">
      <c r="H320" s="9"/>
      <c r="I320" s="9"/>
      <c r="J320" s="9"/>
      <c r="X320" s="9"/>
      <c r="Y320" s="9"/>
    </row>
    <row r="321" spans="8:25" ht="12.75" x14ac:dyDescent="0.2">
      <c r="H321" s="9"/>
      <c r="I321" s="9"/>
      <c r="J321" s="9"/>
      <c r="X321" s="9"/>
      <c r="Y321" s="9"/>
    </row>
    <row r="322" spans="8:25" ht="12.75" x14ac:dyDescent="0.2">
      <c r="H322" s="9"/>
      <c r="I322" s="9"/>
      <c r="J322" s="9"/>
      <c r="X322" s="9"/>
      <c r="Y322" s="9"/>
    </row>
    <row r="323" spans="8:25" ht="12.75" x14ac:dyDescent="0.2">
      <c r="H323" s="9"/>
      <c r="I323" s="9"/>
      <c r="J323" s="9"/>
      <c r="X323" s="9"/>
      <c r="Y323" s="9"/>
    </row>
    <row r="324" spans="8:25" ht="12.75" x14ac:dyDescent="0.2">
      <c r="H324" s="9"/>
      <c r="I324" s="9"/>
      <c r="J324" s="9"/>
      <c r="X324" s="9"/>
      <c r="Y324" s="9"/>
    </row>
    <row r="325" spans="8:25" ht="12.75" x14ac:dyDescent="0.2">
      <c r="H325" s="9"/>
      <c r="I325" s="9"/>
      <c r="J325" s="9"/>
      <c r="X325" s="9"/>
      <c r="Y325" s="9"/>
    </row>
    <row r="326" spans="8:25" ht="12.75" x14ac:dyDescent="0.2">
      <c r="H326" s="9"/>
      <c r="I326" s="9"/>
      <c r="J326" s="9"/>
      <c r="X326" s="9"/>
      <c r="Y326" s="9"/>
    </row>
    <row r="327" spans="8:25" ht="12.75" x14ac:dyDescent="0.2">
      <c r="H327" s="9"/>
      <c r="I327" s="9"/>
      <c r="J327" s="9"/>
      <c r="X327" s="9"/>
      <c r="Y327" s="9"/>
    </row>
    <row r="328" spans="8:25" ht="12.75" x14ac:dyDescent="0.2">
      <c r="H328" s="9"/>
      <c r="I328" s="9"/>
      <c r="J328" s="9"/>
      <c r="X328" s="9"/>
      <c r="Y328" s="9"/>
    </row>
    <row r="329" spans="8:25" ht="12.75" x14ac:dyDescent="0.2">
      <c r="H329" s="9"/>
      <c r="I329" s="9"/>
      <c r="J329" s="9"/>
      <c r="X329" s="9"/>
      <c r="Y329" s="9"/>
    </row>
    <row r="330" spans="8:25" ht="12.75" x14ac:dyDescent="0.2">
      <c r="H330" s="9"/>
      <c r="I330" s="9"/>
      <c r="J330" s="9"/>
      <c r="X330" s="9"/>
      <c r="Y330" s="9"/>
    </row>
    <row r="331" spans="8:25" ht="12.75" x14ac:dyDescent="0.2">
      <c r="H331" s="9"/>
      <c r="I331" s="9"/>
      <c r="J331" s="9"/>
      <c r="X331" s="9"/>
      <c r="Y331" s="9"/>
    </row>
    <row r="332" spans="8:25" ht="12.75" x14ac:dyDescent="0.2">
      <c r="H332" s="9"/>
      <c r="I332" s="9"/>
      <c r="J332" s="9"/>
      <c r="X332" s="9"/>
      <c r="Y332" s="9"/>
    </row>
    <row r="333" spans="8:25" ht="12.75" x14ac:dyDescent="0.2">
      <c r="H333" s="9"/>
      <c r="I333" s="9"/>
      <c r="J333" s="9"/>
      <c r="X333" s="9"/>
      <c r="Y333" s="9"/>
    </row>
    <row r="334" spans="8:25" ht="12.75" x14ac:dyDescent="0.2">
      <c r="H334" s="9"/>
      <c r="I334" s="9"/>
      <c r="J334" s="9"/>
      <c r="X334" s="9"/>
      <c r="Y334" s="9"/>
    </row>
    <row r="335" spans="8:25" ht="12.75" x14ac:dyDescent="0.2">
      <c r="H335" s="9"/>
      <c r="I335" s="9"/>
      <c r="J335" s="9"/>
      <c r="X335" s="9"/>
      <c r="Y335" s="9"/>
    </row>
    <row r="336" spans="8:25" ht="12.75" x14ac:dyDescent="0.2">
      <c r="H336" s="9"/>
      <c r="I336" s="9"/>
      <c r="J336" s="9"/>
      <c r="X336" s="9"/>
      <c r="Y336" s="9"/>
    </row>
    <row r="337" spans="8:25" ht="12.75" x14ac:dyDescent="0.2">
      <c r="H337" s="9"/>
      <c r="I337" s="9"/>
      <c r="J337" s="9"/>
      <c r="X337" s="9"/>
      <c r="Y337" s="9"/>
    </row>
    <row r="338" spans="8:25" ht="12.75" x14ac:dyDescent="0.2">
      <c r="H338" s="9"/>
      <c r="I338" s="9"/>
      <c r="J338" s="9"/>
      <c r="X338" s="9"/>
      <c r="Y338" s="9"/>
    </row>
    <row r="339" spans="8:25" ht="12.75" x14ac:dyDescent="0.2">
      <c r="H339" s="9"/>
      <c r="I339" s="9"/>
      <c r="J339" s="9"/>
      <c r="X339" s="9"/>
      <c r="Y339" s="9"/>
    </row>
    <row r="340" spans="8:25" ht="12.75" x14ac:dyDescent="0.2">
      <c r="H340" s="9"/>
      <c r="I340" s="9"/>
      <c r="J340" s="9"/>
      <c r="X340" s="9"/>
      <c r="Y340" s="9"/>
    </row>
    <row r="341" spans="8:25" ht="12.75" x14ac:dyDescent="0.2">
      <c r="H341" s="9"/>
      <c r="I341" s="9"/>
      <c r="J341" s="9"/>
      <c r="X341" s="9"/>
      <c r="Y341" s="9"/>
    </row>
    <row r="342" spans="8:25" ht="12.75" x14ac:dyDescent="0.2">
      <c r="H342" s="9"/>
      <c r="I342" s="9"/>
      <c r="J342" s="9"/>
      <c r="X342" s="9"/>
      <c r="Y342" s="9"/>
    </row>
    <row r="343" spans="8:25" ht="12.75" x14ac:dyDescent="0.2">
      <c r="H343" s="9"/>
      <c r="I343" s="9"/>
      <c r="J343" s="9"/>
      <c r="X343" s="9"/>
      <c r="Y343" s="9"/>
    </row>
    <row r="344" spans="8:25" ht="12.75" x14ac:dyDescent="0.2">
      <c r="H344" s="9"/>
      <c r="I344" s="9"/>
      <c r="J344" s="9"/>
      <c r="X344" s="9"/>
      <c r="Y344" s="9"/>
    </row>
    <row r="345" spans="8:25" ht="12.75" x14ac:dyDescent="0.2">
      <c r="H345" s="9"/>
      <c r="I345" s="9"/>
      <c r="J345" s="9"/>
      <c r="X345" s="9"/>
      <c r="Y345" s="9"/>
    </row>
    <row r="346" spans="8:25" ht="12.75" x14ac:dyDescent="0.2">
      <c r="H346" s="9"/>
      <c r="I346" s="9"/>
      <c r="J346" s="9"/>
      <c r="X346" s="9"/>
      <c r="Y346" s="9"/>
    </row>
    <row r="347" spans="8:25" ht="12.75" x14ac:dyDescent="0.2">
      <c r="H347" s="9"/>
      <c r="I347" s="9"/>
      <c r="J347" s="9"/>
      <c r="X347" s="9"/>
      <c r="Y347" s="9"/>
    </row>
    <row r="348" spans="8:25" ht="12.75" x14ac:dyDescent="0.2">
      <c r="H348" s="9"/>
      <c r="I348" s="9"/>
      <c r="J348" s="9"/>
      <c r="X348" s="9"/>
      <c r="Y348" s="9"/>
    </row>
    <row r="349" spans="8:25" ht="12.75" x14ac:dyDescent="0.2">
      <c r="H349" s="9"/>
      <c r="I349" s="9"/>
      <c r="J349" s="9"/>
      <c r="X349" s="9"/>
      <c r="Y349" s="9"/>
    </row>
    <row r="350" spans="8:25" ht="12.75" x14ac:dyDescent="0.2">
      <c r="H350" s="9"/>
      <c r="I350" s="9"/>
      <c r="J350" s="9"/>
      <c r="X350" s="9"/>
      <c r="Y350" s="9"/>
    </row>
    <row r="351" spans="8:25" ht="12.75" x14ac:dyDescent="0.2">
      <c r="H351" s="9"/>
      <c r="I351" s="9"/>
      <c r="J351" s="9"/>
      <c r="X351" s="9"/>
      <c r="Y351" s="9"/>
    </row>
    <row r="352" spans="8:25" ht="12.75" x14ac:dyDescent="0.2">
      <c r="H352" s="9"/>
      <c r="I352" s="9"/>
      <c r="J352" s="9"/>
      <c r="X352" s="9"/>
      <c r="Y352" s="9"/>
    </row>
    <row r="353" spans="8:25" ht="12.75" x14ac:dyDescent="0.2">
      <c r="H353" s="9"/>
      <c r="I353" s="9"/>
      <c r="J353" s="9"/>
      <c r="X353" s="9"/>
      <c r="Y353" s="9"/>
    </row>
    <row r="354" spans="8:25" ht="12.75" x14ac:dyDescent="0.2">
      <c r="H354" s="9"/>
      <c r="I354" s="9"/>
      <c r="J354" s="9"/>
      <c r="X354" s="9"/>
      <c r="Y354" s="9"/>
    </row>
    <row r="355" spans="8:25" ht="12.75" x14ac:dyDescent="0.2">
      <c r="H355" s="9"/>
      <c r="I355" s="9"/>
      <c r="J355" s="9"/>
      <c r="X355" s="9"/>
      <c r="Y355" s="9"/>
    </row>
    <row r="356" spans="8:25" ht="12.75" x14ac:dyDescent="0.2">
      <c r="H356" s="9"/>
      <c r="I356" s="9"/>
      <c r="J356" s="9"/>
      <c r="X356" s="9"/>
      <c r="Y356" s="9"/>
    </row>
    <row r="357" spans="8:25" ht="12.75" x14ac:dyDescent="0.2">
      <c r="H357" s="9"/>
      <c r="I357" s="9"/>
      <c r="J357" s="9"/>
      <c r="X357" s="9"/>
      <c r="Y357" s="9"/>
    </row>
    <row r="358" spans="8:25" ht="12.75" x14ac:dyDescent="0.2">
      <c r="H358" s="9"/>
      <c r="I358" s="9"/>
      <c r="J358" s="9"/>
      <c r="X358" s="9"/>
      <c r="Y358" s="9"/>
    </row>
    <row r="359" spans="8:25" ht="12.75" x14ac:dyDescent="0.2">
      <c r="H359" s="9"/>
      <c r="I359" s="9"/>
      <c r="J359" s="9"/>
      <c r="X359" s="9"/>
      <c r="Y359" s="9"/>
    </row>
    <row r="360" spans="8:25" ht="12.75" x14ac:dyDescent="0.2">
      <c r="H360" s="9"/>
      <c r="I360" s="9"/>
      <c r="J360" s="9"/>
      <c r="X360" s="9"/>
      <c r="Y360" s="9"/>
    </row>
    <row r="361" spans="8:25" ht="12.75" x14ac:dyDescent="0.2">
      <c r="H361" s="9"/>
      <c r="I361" s="9"/>
      <c r="J361" s="9"/>
      <c r="X361" s="9"/>
      <c r="Y361" s="9"/>
    </row>
    <row r="362" spans="8:25" ht="12.75" x14ac:dyDescent="0.2">
      <c r="H362" s="9"/>
      <c r="I362" s="9"/>
      <c r="J362" s="9"/>
      <c r="X362" s="9"/>
      <c r="Y362" s="9"/>
    </row>
    <row r="363" spans="8:25" ht="12.75" x14ac:dyDescent="0.2">
      <c r="H363" s="9"/>
      <c r="I363" s="9"/>
      <c r="J363" s="9"/>
      <c r="X363" s="9"/>
      <c r="Y363" s="9"/>
    </row>
    <row r="364" spans="8:25" ht="12.75" x14ac:dyDescent="0.2">
      <c r="H364" s="9"/>
      <c r="I364" s="9"/>
      <c r="J364" s="9"/>
      <c r="X364" s="9"/>
      <c r="Y364" s="9"/>
    </row>
    <row r="365" spans="8:25" ht="12.75" x14ac:dyDescent="0.2">
      <c r="H365" s="9"/>
      <c r="I365" s="9"/>
      <c r="J365" s="9"/>
      <c r="X365" s="9"/>
      <c r="Y365" s="9"/>
    </row>
    <row r="366" spans="8:25" ht="12.75" x14ac:dyDescent="0.2">
      <c r="H366" s="9"/>
      <c r="I366" s="9"/>
      <c r="J366" s="9"/>
      <c r="X366" s="9"/>
      <c r="Y366" s="9"/>
    </row>
    <row r="367" spans="8:25" ht="12.75" x14ac:dyDescent="0.2">
      <c r="H367" s="9"/>
      <c r="I367" s="9"/>
      <c r="J367" s="9"/>
      <c r="X367" s="9"/>
      <c r="Y367" s="9"/>
    </row>
    <row r="368" spans="8:25" ht="12.75" x14ac:dyDescent="0.2">
      <c r="H368" s="9"/>
      <c r="I368" s="9"/>
      <c r="J368" s="9"/>
      <c r="X368" s="9"/>
      <c r="Y368" s="9"/>
    </row>
    <row r="369" spans="8:25" ht="12.75" x14ac:dyDescent="0.2">
      <c r="H369" s="9"/>
      <c r="I369" s="9"/>
      <c r="J369" s="9"/>
      <c r="X369" s="9"/>
      <c r="Y369" s="9"/>
    </row>
    <row r="370" spans="8:25" ht="12.75" x14ac:dyDescent="0.2">
      <c r="H370" s="9"/>
      <c r="I370" s="9"/>
      <c r="J370" s="9"/>
      <c r="X370" s="9"/>
      <c r="Y370" s="9"/>
    </row>
    <row r="371" spans="8:25" ht="12.75" x14ac:dyDescent="0.2">
      <c r="H371" s="9"/>
      <c r="I371" s="9"/>
      <c r="J371" s="9"/>
      <c r="X371" s="9"/>
      <c r="Y371" s="9"/>
    </row>
    <row r="372" spans="8:25" ht="12.75" x14ac:dyDescent="0.2">
      <c r="H372" s="9"/>
      <c r="I372" s="9"/>
      <c r="J372" s="9"/>
      <c r="X372" s="9"/>
      <c r="Y372" s="9"/>
    </row>
    <row r="373" spans="8:25" ht="12.75" x14ac:dyDescent="0.2">
      <c r="H373" s="9"/>
      <c r="I373" s="9"/>
      <c r="J373" s="9"/>
      <c r="X373" s="9"/>
      <c r="Y373" s="9"/>
    </row>
    <row r="374" spans="8:25" ht="12.75" x14ac:dyDescent="0.2">
      <c r="H374" s="9"/>
      <c r="I374" s="9"/>
      <c r="J374" s="9"/>
      <c r="X374" s="9"/>
      <c r="Y374" s="9"/>
    </row>
    <row r="375" spans="8:25" ht="12.75" x14ac:dyDescent="0.2">
      <c r="H375" s="9"/>
      <c r="I375" s="9"/>
      <c r="J375" s="9"/>
      <c r="X375" s="9"/>
      <c r="Y375" s="9"/>
    </row>
    <row r="376" spans="8:25" ht="12.75" x14ac:dyDescent="0.2">
      <c r="H376" s="9"/>
      <c r="I376" s="9"/>
      <c r="J376" s="9"/>
      <c r="X376" s="9"/>
      <c r="Y376" s="9"/>
    </row>
    <row r="377" spans="8:25" ht="12.75" x14ac:dyDescent="0.2">
      <c r="H377" s="9"/>
      <c r="I377" s="9"/>
      <c r="J377" s="9"/>
      <c r="X377" s="9"/>
      <c r="Y377" s="9"/>
    </row>
    <row r="378" spans="8:25" ht="12.75" x14ac:dyDescent="0.2">
      <c r="H378" s="9"/>
      <c r="I378" s="9"/>
      <c r="J378" s="9"/>
      <c r="X378" s="9"/>
      <c r="Y378" s="9"/>
    </row>
    <row r="379" spans="8:25" ht="12.75" x14ac:dyDescent="0.2">
      <c r="H379" s="9"/>
      <c r="I379" s="9"/>
      <c r="J379" s="9"/>
      <c r="X379" s="9"/>
      <c r="Y379" s="9"/>
    </row>
    <row r="380" spans="8:25" ht="12.75" x14ac:dyDescent="0.2">
      <c r="H380" s="9"/>
      <c r="I380" s="9"/>
      <c r="J380" s="9"/>
      <c r="X380" s="9"/>
      <c r="Y380" s="9"/>
    </row>
    <row r="381" spans="8:25" ht="12.75" x14ac:dyDescent="0.2">
      <c r="H381" s="9"/>
      <c r="I381" s="9"/>
      <c r="J381" s="9"/>
      <c r="X381" s="9"/>
      <c r="Y381" s="9"/>
    </row>
    <row r="382" spans="8:25" ht="12.75" x14ac:dyDescent="0.2">
      <c r="H382" s="9"/>
      <c r="I382" s="9"/>
      <c r="J382" s="9"/>
      <c r="X382" s="9"/>
      <c r="Y382" s="9"/>
    </row>
    <row r="383" spans="8:25" ht="12.75" x14ac:dyDescent="0.2">
      <c r="H383" s="9"/>
      <c r="I383" s="9"/>
      <c r="J383" s="9"/>
      <c r="X383" s="9"/>
      <c r="Y383" s="9"/>
    </row>
    <row r="384" spans="8:25" ht="12.75" x14ac:dyDescent="0.2">
      <c r="H384" s="9"/>
      <c r="I384" s="9"/>
      <c r="J384" s="9"/>
      <c r="X384" s="9"/>
      <c r="Y384" s="9"/>
    </row>
    <row r="385" spans="8:25" ht="12.75" x14ac:dyDescent="0.2">
      <c r="H385" s="9"/>
      <c r="I385" s="9"/>
      <c r="J385" s="9"/>
      <c r="X385" s="9"/>
      <c r="Y385" s="9"/>
    </row>
    <row r="386" spans="8:25" ht="12.75" x14ac:dyDescent="0.2">
      <c r="H386" s="9"/>
      <c r="I386" s="9"/>
      <c r="J386" s="9"/>
      <c r="X386" s="9"/>
      <c r="Y386" s="9"/>
    </row>
    <row r="387" spans="8:25" ht="12.75" x14ac:dyDescent="0.2">
      <c r="H387" s="9"/>
      <c r="I387" s="9"/>
      <c r="J387" s="9"/>
      <c r="X387" s="9"/>
      <c r="Y387" s="9"/>
    </row>
    <row r="388" spans="8:25" ht="12.75" x14ac:dyDescent="0.2">
      <c r="H388" s="9"/>
      <c r="I388" s="9"/>
      <c r="J388" s="9"/>
      <c r="X388" s="9"/>
      <c r="Y388" s="9"/>
    </row>
    <row r="389" spans="8:25" ht="12.75" x14ac:dyDescent="0.2">
      <c r="H389" s="9"/>
      <c r="I389" s="9"/>
      <c r="J389" s="9"/>
      <c r="X389" s="9"/>
      <c r="Y389" s="9"/>
    </row>
    <row r="390" spans="8:25" ht="12.75" x14ac:dyDescent="0.2">
      <c r="H390" s="9"/>
      <c r="I390" s="9"/>
      <c r="J390" s="9"/>
      <c r="X390" s="9"/>
      <c r="Y390" s="9"/>
    </row>
    <row r="391" spans="8:25" ht="12.75" x14ac:dyDescent="0.2">
      <c r="H391" s="9"/>
      <c r="I391" s="9"/>
      <c r="J391" s="9"/>
      <c r="X391" s="9"/>
      <c r="Y391" s="9"/>
    </row>
    <row r="392" spans="8:25" ht="12.75" x14ac:dyDescent="0.2">
      <c r="H392" s="9"/>
      <c r="I392" s="9"/>
      <c r="J392" s="9"/>
      <c r="X392" s="9"/>
      <c r="Y392" s="9"/>
    </row>
    <row r="393" spans="8:25" ht="12.75" x14ac:dyDescent="0.2">
      <c r="H393" s="9"/>
      <c r="I393" s="9"/>
      <c r="J393" s="9"/>
      <c r="X393" s="9"/>
      <c r="Y393" s="9"/>
    </row>
    <row r="394" spans="8:25" ht="12.75" x14ac:dyDescent="0.2">
      <c r="H394" s="9"/>
      <c r="I394" s="9"/>
      <c r="J394" s="9"/>
      <c r="X394" s="9"/>
      <c r="Y394" s="9"/>
    </row>
    <row r="395" spans="8:25" ht="12.75" x14ac:dyDescent="0.2">
      <c r="H395" s="9"/>
      <c r="I395" s="9"/>
      <c r="J395" s="9"/>
      <c r="X395" s="9"/>
      <c r="Y395" s="9"/>
    </row>
    <row r="396" spans="8:25" ht="12.75" x14ac:dyDescent="0.2">
      <c r="H396" s="9"/>
      <c r="I396" s="9"/>
      <c r="J396" s="9"/>
      <c r="X396" s="9"/>
      <c r="Y396" s="9"/>
    </row>
    <row r="397" spans="8:25" ht="12.75" x14ac:dyDescent="0.2">
      <c r="H397" s="9"/>
      <c r="I397" s="9"/>
      <c r="J397" s="9"/>
      <c r="X397" s="9"/>
      <c r="Y397" s="9"/>
    </row>
    <row r="398" spans="8:25" ht="12.75" x14ac:dyDescent="0.2">
      <c r="H398" s="9"/>
      <c r="I398" s="9"/>
      <c r="J398" s="9"/>
      <c r="X398" s="9"/>
      <c r="Y398" s="9"/>
    </row>
    <row r="399" spans="8:25" ht="12.75" x14ac:dyDescent="0.2">
      <c r="H399" s="9"/>
      <c r="I399" s="9"/>
      <c r="J399" s="9"/>
      <c r="X399" s="9"/>
      <c r="Y399" s="9"/>
    </row>
    <row r="400" spans="8:25" ht="12.75" x14ac:dyDescent="0.2">
      <c r="H400" s="9"/>
      <c r="I400" s="9"/>
      <c r="J400" s="9"/>
      <c r="X400" s="9"/>
      <c r="Y400" s="9"/>
    </row>
    <row r="401" spans="8:25" ht="12.75" x14ac:dyDescent="0.2">
      <c r="H401" s="9"/>
      <c r="I401" s="9"/>
      <c r="J401" s="9"/>
      <c r="X401" s="9"/>
      <c r="Y401" s="9"/>
    </row>
    <row r="402" spans="8:25" ht="12.75" x14ac:dyDescent="0.2">
      <c r="H402" s="9"/>
      <c r="I402" s="9"/>
      <c r="J402" s="9"/>
      <c r="X402" s="9"/>
      <c r="Y402" s="9"/>
    </row>
    <row r="403" spans="8:25" ht="12.75" x14ac:dyDescent="0.2">
      <c r="H403" s="9"/>
      <c r="I403" s="9"/>
      <c r="J403" s="9"/>
      <c r="X403" s="9"/>
      <c r="Y403" s="9"/>
    </row>
    <row r="404" spans="8:25" ht="12.75" x14ac:dyDescent="0.2">
      <c r="H404" s="9"/>
      <c r="I404" s="9"/>
      <c r="J404" s="9"/>
      <c r="X404" s="9"/>
      <c r="Y404" s="9"/>
    </row>
    <row r="405" spans="8:25" ht="12.75" x14ac:dyDescent="0.2">
      <c r="H405" s="9"/>
      <c r="I405" s="9"/>
      <c r="J405" s="9"/>
      <c r="X405" s="9"/>
      <c r="Y405" s="9"/>
    </row>
    <row r="406" spans="8:25" ht="12.75" x14ac:dyDescent="0.2">
      <c r="H406" s="9"/>
      <c r="I406" s="9"/>
      <c r="J406" s="9"/>
      <c r="X406" s="9"/>
      <c r="Y406" s="9"/>
    </row>
    <row r="407" spans="8:25" ht="12.75" x14ac:dyDescent="0.2">
      <c r="H407" s="9"/>
      <c r="I407" s="9"/>
      <c r="J407" s="9"/>
      <c r="X407" s="9"/>
      <c r="Y407" s="9"/>
    </row>
    <row r="408" spans="8:25" ht="12.75" x14ac:dyDescent="0.2">
      <c r="H408" s="9"/>
      <c r="I408" s="9"/>
      <c r="J408" s="9"/>
      <c r="X408" s="9"/>
      <c r="Y408" s="9"/>
    </row>
    <row r="409" spans="8:25" ht="12.75" x14ac:dyDescent="0.2">
      <c r="H409" s="9"/>
      <c r="I409" s="9"/>
      <c r="J409" s="9"/>
      <c r="X409" s="9"/>
      <c r="Y409" s="9"/>
    </row>
    <row r="410" spans="8:25" ht="12.75" x14ac:dyDescent="0.2">
      <c r="H410" s="9"/>
      <c r="I410" s="9"/>
      <c r="J410" s="9"/>
      <c r="X410" s="9"/>
      <c r="Y410" s="9"/>
    </row>
    <row r="411" spans="8:25" ht="12.75" x14ac:dyDescent="0.2">
      <c r="H411" s="9"/>
      <c r="I411" s="9"/>
      <c r="J411" s="9"/>
      <c r="X411" s="9"/>
      <c r="Y411" s="9"/>
    </row>
    <row r="412" spans="8:25" ht="12.75" x14ac:dyDescent="0.2">
      <c r="H412" s="9"/>
      <c r="I412" s="9"/>
      <c r="J412" s="9"/>
      <c r="X412" s="9"/>
      <c r="Y412" s="9"/>
    </row>
    <row r="413" spans="8:25" ht="12.75" x14ac:dyDescent="0.2">
      <c r="H413" s="9"/>
      <c r="I413" s="9"/>
      <c r="J413" s="9"/>
      <c r="X413" s="9"/>
      <c r="Y413" s="9"/>
    </row>
    <row r="414" spans="8:25" ht="12.75" x14ac:dyDescent="0.2">
      <c r="H414" s="9"/>
      <c r="I414" s="9"/>
      <c r="J414" s="9"/>
      <c r="X414" s="9"/>
      <c r="Y414" s="9"/>
    </row>
    <row r="415" spans="8:25" ht="12.75" x14ac:dyDescent="0.2">
      <c r="H415" s="9"/>
      <c r="I415" s="9"/>
      <c r="J415" s="9"/>
      <c r="X415" s="9"/>
      <c r="Y415" s="9"/>
    </row>
    <row r="416" spans="8:25" ht="12.75" x14ac:dyDescent="0.2">
      <c r="H416" s="9"/>
      <c r="I416" s="9"/>
      <c r="J416" s="9"/>
      <c r="X416" s="9"/>
      <c r="Y416" s="9"/>
    </row>
    <row r="417" spans="8:25" ht="12.75" x14ac:dyDescent="0.2">
      <c r="H417" s="9"/>
      <c r="I417" s="9"/>
      <c r="J417" s="9"/>
      <c r="X417" s="9"/>
      <c r="Y417" s="9"/>
    </row>
    <row r="418" spans="8:25" ht="12.75" x14ac:dyDescent="0.2">
      <c r="H418" s="9"/>
      <c r="I418" s="9"/>
      <c r="J418" s="9"/>
      <c r="X418" s="9"/>
      <c r="Y418" s="9"/>
    </row>
    <row r="419" spans="8:25" ht="12.75" x14ac:dyDescent="0.2">
      <c r="H419" s="9"/>
      <c r="I419" s="9"/>
      <c r="J419" s="9"/>
      <c r="X419" s="9"/>
      <c r="Y419" s="9"/>
    </row>
    <row r="420" spans="8:25" ht="12.75" x14ac:dyDescent="0.2">
      <c r="H420" s="9"/>
      <c r="I420" s="9"/>
      <c r="J420" s="9"/>
      <c r="X420" s="9"/>
      <c r="Y420" s="9"/>
    </row>
    <row r="421" spans="8:25" ht="12.75" x14ac:dyDescent="0.2">
      <c r="H421" s="9"/>
      <c r="I421" s="9"/>
      <c r="J421" s="9"/>
      <c r="X421" s="9"/>
      <c r="Y421" s="9"/>
    </row>
    <row r="422" spans="8:25" ht="12.75" x14ac:dyDescent="0.2">
      <c r="H422" s="9"/>
      <c r="I422" s="9"/>
      <c r="J422" s="9"/>
      <c r="X422" s="9"/>
      <c r="Y422" s="9"/>
    </row>
    <row r="423" spans="8:25" ht="12.75" x14ac:dyDescent="0.2">
      <c r="H423" s="9"/>
      <c r="I423" s="9"/>
      <c r="J423" s="9"/>
      <c r="X423" s="9"/>
      <c r="Y423" s="9"/>
    </row>
    <row r="424" spans="8:25" ht="12.75" x14ac:dyDescent="0.2">
      <c r="H424" s="9"/>
      <c r="I424" s="9"/>
      <c r="J424" s="9"/>
      <c r="X424" s="9"/>
      <c r="Y424" s="9"/>
    </row>
    <row r="425" spans="8:25" ht="12.75" x14ac:dyDescent="0.2">
      <c r="H425" s="9"/>
      <c r="I425" s="9"/>
      <c r="J425" s="9"/>
      <c r="X425" s="9"/>
      <c r="Y425" s="9"/>
    </row>
    <row r="426" spans="8:25" ht="12.75" x14ac:dyDescent="0.2">
      <c r="H426" s="9"/>
      <c r="I426" s="9"/>
      <c r="J426" s="9"/>
      <c r="X426" s="9"/>
      <c r="Y426" s="9"/>
    </row>
    <row r="427" spans="8:25" ht="12.75" x14ac:dyDescent="0.2">
      <c r="H427" s="9"/>
      <c r="I427" s="9"/>
      <c r="J427" s="9"/>
      <c r="X427" s="9"/>
      <c r="Y427" s="9"/>
    </row>
    <row r="428" spans="8:25" ht="12.75" x14ac:dyDescent="0.2">
      <c r="H428" s="9"/>
      <c r="I428" s="9"/>
      <c r="J428" s="9"/>
      <c r="X428" s="9"/>
      <c r="Y428" s="9"/>
    </row>
    <row r="429" spans="8:25" ht="12.75" x14ac:dyDescent="0.2">
      <c r="H429" s="9"/>
      <c r="I429" s="9"/>
      <c r="J429" s="9"/>
      <c r="X429" s="9"/>
      <c r="Y429" s="9"/>
    </row>
    <row r="430" spans="8:25" ht="12.75" x14ac:dyDescent="0.2">
      <c r="H430" s="9"/>
      <c r="I430" s="9"/>
      <c r="J430" s="9"/>
      <c r="X430" s="9"/>
      <c r="Y430" s="9"/>
    </row>
    <row r="431" spans="8:25" ht="12.75" x14ac:dyDescent="0.2">
      <c r="H431" s="9"/>
      <c r="I431" s="9"/>
      <c r="J431" s="9"/>
      <c r="X431" s="9"/>
      <c r="Y431" s="9"/>
    </row>
    <row r="432" spans="8:25" ht="12.75" x14ac:dyDescent="0.2">
      <c r="H432" s="9"/>
      <c r="I432" s="9"/>
      <c r="J432" s="9"/>
      <c r="X432" s="9"/>
      <c r="Y432" s="9"/>
    </row>
    <row r="433" spans="8:25" ht="12.75" x14ac:dyDescent="0.2">
      <c r="H433" s="9"/>
      <c r="I433" s="9"/>
      <c r="J433" s="9"/>
      <c r="X433" s="9"/>
      <c r="Y433" s="9"/>
    </row>
    <row r="434" spans="8:25" ht="12.75" x14ac:dyDescent="0.2">
      <c r="H434" s="9"/>
      <c r="I434" s="9"/>
      <c r="J434" s="9"/>
      <c r="X434" s="9"/>
      <c r="Y434" s="9"/>
    </row>
    <row r="435" spans="8:25" ht="12.75" x14ac:dyDescent="0.2">
      <c r="H435" s="9"/>
      <c r="I435" s="9"/>
      <c r="J435" s="9"/>
      <c r="X435" s="9"/>
      <c r="Y435" s="9"/>
    </row>
    <row r="436" spans="8:25" ht="12.75" x14ac:dyDescent="0.2">
      <c r="H436" s="9"/>
      <c r="I436" s="9"/>
      <c r="J436" s="9"/>
      <c r="X436" s="9"/>
      <c r="Y436" s="9"/>
    </row>
    <row r="437" spans="8:25" ht="12.75" x14ac:dyDescent="0.2">
      <c r="H437" s="9"/>
      <c r="I437" s="9"/>
      <c r="J437" s="9"/>
      <c r="X437" s="9"/>
      <c r="Y437" s="9"/>
    </row>
    <row r="438" spans="8:25" ht="12.75" x14ac:dyDescent="0.2">
      <c r="H438" s="9"/>
      <c r="I438" s="9"/>
      <c r="J438" s="9"/>
      <c r="X438" s="9"/>
      <c r="Y438" s="9"/>
    </row>
    <row r="439" spans="8:25" ht="12.75" x14ac:dyDescent="0.2">
      <c r="H439" s="9"/>
      <c r="I439" s="9"/>
      <c r="J439" s="9"/>
      <c r="X439" s="9"/>
      <c r="Y439" s="9"/>
    </row>
    <row r="440" spans="8:25" ht="12.75" x14ac:dyDescent="0.2">
      <c r="H440" s="9"/>
      <c r="I440" s="9"/>
      <c r="J440" s="9"/>
      <c r="X440" s="9"/>
      <c r="Y440" s="9"/>
    </row>
    <row r="441" spans="8:25" ht="12.75" x14ac:dyDescent="0.2">
      <c r="H441" s="9"/>
      <c r="I441" s="9"/>
      <c r="J441" s="9"/>
      <c r="X441" s="9"/>
      <c r="Y441" s="9"/>
    </row>
    <row r="442" spans="8:25" ht="12.75" x14ac:dyDescent="0.2">
      <c r="H442" s="9"/>
      <c r="I442" s="9"/>
      <c r="J442" s="9"/>
      <c r="X442" s="9"/>
      <c r="Y442" s="9"/>
    </row>
    <row r="443" spans="8:25" ht="12.75" x14ac:dyDescent="0.2">
      <c r="H443" s="9"/>
      <c r="I443" s="9"/>
      <c r="J443" s="9"/>
      <c r="X443" s="9"/>
      <c r="Y443" s="9"/>
    </row>
    <row r="444" spans="8:25" ht="12.75" x14ac:dyDescent="0.2">
      <c r="H444" s="9"/>
      <c r="I444" s="9"/>
      <c r="J444" s="9"/>
      <c r="X444" s="9"/>
      <c r="Y444" s="9"/>
    </row>
    <row r="445" spans="8:25" ht="12.75" x14ac:dyDescent="0.2">
      <c r="H445" s="9"/>
      <c r="I445" s="9"/>
      <c r="J445" s="9"/>
      <c r="X445" s="9"/>
      <c r="Y445" s="9"/>
    </row>
    <row r="446" spans="8:25" ht="12.75" x14ac:dyDescent="0.2">
      <c r="H446" s="9"/>
      <c r="I446" s="9"/>
      <c r="J446" s="9"/>
      <c r="X446" s="9"/>
      <c r="Y446" s="9"/>
    </row>
    <row r="447" spans="8:25" ht="12.75" x14ac:dyDescent="0.2">
      <c r="H447" s="9"/>
      <c r="I447" s="9"/>
      <c r="J447" s="9"/>
      <c r="X447" s="9"/>
      <c r="Y447" s="9"/>
    </row>
    <row r="448" spans="8:25" ht="12.75" x14ac:dyDescent="0.2">
      <c r="H448" s="9"/>
      <c r="I448" s="9"/>
      <c r="J448" s="9"/>
      <c r="X448" s="9"/>
      <c r="Y448" s="9"/>
    </row>
    <row r="449" spans="8:25" ht="12.75" x14ac:dyDescent="0.2">
      <c r="H449" s="9"/>
      <c r="I449" s="9"/>
      <c r="J449" s="9"/>
      <c r="X449" s="9"/>
      <c r="Y449" s="9"/>
    </row>
    <row r="450" spans="8:25" ht="12.75" x14ac:dyDescent="0.2">
      <c r="H450" s="9"/>
      <c r="I450" s="9"/>
      <c r="J450" s="9"/>
      <c r="X450" s="9"/>
      <c r="Y450" s="9"/>
    </row>
    <row r="451" spans="8:25" ht="12.75" x14ac:dyDescent="0.2">
      <c r="H451" s="9"/>
      <c r="I451" s="9"/>
      <c r="J451" s="9"/>
      <c r="X451" s="9"/>
      <c r="Y451" s="9"/>
    </row>
    <row r="452" spans="8:25" ht="12.75" x14ac:dyDescent="0.2">
      <c r="H452" s="9"/>
      <c r="I452" s="9"/>
      <c r="J452" s="9"/>
      <c r="X452" s="9"/>
      <c r="Y452" s="9"/>
    </row>
    <row r="453" spans="8:25" ht="12.75" x14ac:dyDescent="0.2">
      <c r="H453" s="9"/>
      <c r="I453" s="9"/>
      <c r="J453" s="9"/>
      <c r="X453" s="9"/>
      <c r="Y453" s="9"/>
    </row>
    <row r="454" spans="8:25" ht="12.75" x14ac:dyDescent="0.2">
      <c r="H454" s="9"/>
      <c r="I454" s="9"/>
      <c r="J454" s="9"/>
      <c r="X454" s="9"/>
      <c r="Y454" s="9"/>
    </row>
    <row r="455" spans="8:25" ht="12.75" x14ac:dyDescent="0.2">
      <c r="H455" s="9"/>
      <c r="I455" s="9"/>
      <c r="J455" s="9"/>
      <c r="X455" s="9"/>
      <c r="Y455" s="9"/>
    </row>
    <row r="456" spans="8:25" ht="12.75" x14ac:dyDescent="0.2">
      <c r="H456" s="9"/>
      <c r="I456" s="9"/>
      <c r="J456" s="9"/>
      <c r="X456" s="9"/>
      <c r="Y456" s="9"/>
    </row>
    <row r="457" spans="8:25" ht="12.75" x14ac:dyDescent="0.2">
      <c r="H457" s="9"/>
      <c r="I457" s="9"/>
      <c r="J457" s="9"/>
      <c r="X457" s="9"/>
      <c r="Y457" s="9"/>
    </row>
    <row r="458" spans="8:25" ht="12.75" x14ac:dyDescent="0.2">
      <c r="H458" s="9"/>
      <c r="I458" s="9"/>
      <c r="J458" s="9"/>
      <c r="X458" s="9"/>
      <c r="Y458" s="9"/>
    </row>
    <row r="459" spans="8:25" ht="12.75" x14ac:dyDescent="0.2">
      <c r="H459" s="9"/>
      <c r="I459" s="9"/>
      <c r="J459" s="9"/>
      <c r="X459" s="9"/>
      <c r="Y459" s="9"/>
    </row>
    <row r="460" spans="8:25" ht="12.75" x14ac:dyDescent="0.2">
      <c r="H460" s="9"/>
      <c r="I460" s="9"/>
      <c r="J460" s="9"/>
      <c r="X460" s="9"/>
      <c r="Y460" s="9"/>
    </row>
    <row r="461" spans="8:25" ht="12.75" x14ac:dyDescent="0.2">
      <c r="H461" s="9"/>
      <c r="I461" s="9"/>
      <c r="J461" s="9"/>
      <c r="X461" s="9"/>
      <c r="Y461" s="9"/>
    </row>
    <row r="462" spans="8:25" ht="12.75" x14ac:dyDescent="0.2">
      <c r="H462" s="9"/>
      <c r="I462" s="9"/>
      <c r="J462" s="9"/>
      <c r="X462" s="9"/>
      <c r="Y462" s="9"/>
    </row>
    <row r="463" spans="8:25" ht="12.75" x14ac:dyDescent="0.2">
      <c r="H463" s="9"/>
      <c r="I463" s="9"/>
      <c r="J463" s="9"/>
      <c r="X463" s="9"/>
      <c r="Y463" s="9"/>
    </row>
    <row r="464" spans="8:25" ht="12.75" x14ac:dyDescent="0.2">
      <c r="H464" s="9"/>
      <c r="I464" s="9"/>
      <c r="J464" s="9"/>
      <c r="X464" s="9"/>
      <c r="Y464" s="9"/>
    </row>
    <row r="465" spans="8:25" ht="12.75" x14ac:dyDescent="0.2">
      <c r="H465" s="9"/>
      <c r="I465" s="9"/>
      <c r="J465" s="9"/>
      <c r="X465" s="9"/>
      <c r="Y465" s="9"/>
    </row>
    <row r="466" spans="8:25" ht="12.75" x14ac:dyDescent="0.2">
      <c r="H466" s="9"/>
      <c r="I466" s="9"/>
      <c r="J466" s="9"/>
      <c r="X466" s="9"/>
      <c r="Y466" s="9"/>
    </row>
    <row r="467" spans="8:25" ht="12.75" x14ac:dyDescent="0.2">
      <c r="H467" s="9"/>
      <c r="I467" s="9"/>
      <c r="J467" s="9"/>
      <c r="X467" s="9"/>
      <c r="Y467" s="9"/>
    </row>
    <row r="468" spans="8:25" ht="12.75" x14ac:dyDescent="0.2">
      <c r="H468" s="9"/>
      <c r="I468" s="9"/>
      <c r="J468" s="9"/>
      <c r="X468" s="9"/>
      <c r="Y468" s="9"/>
    </row>
    <row r="469" spans="8:25" ht="12.75" x14ac:dyDescent="0.2">
      <c r="H469" s="9"/>
      <c r="I469" s="9"/>
      <c r="J469" s="9"/>
      <c r="X469" s="9"/>
      <c r="Y469" s="9"/>
    </row>
    <row r="470" spans="8:25" ht="12.75" x14ac:dyDescent="0.2">
      <c r="H470" s="9"/>
      <c r="I470" s="9"/>
      <c r="J470" s="9"/>
      <c r="X470" s="9"/>
      <c r="Y470" s="9"/>
    </row>
    <row r="471" spans="8:25" ht="12.75" x14ac:dyDescent="0.2">
      <c r="H471" s="9"/>
      <c r="I471" s="9"/>
      <c r="J471" s="9"/>
      <c r="X471" s="9"/>
      <c r="Y471" s="9"/>
    </row>
    <row r="472" spans="8:25" ht="12.75" x14ac:dyDescent="0.2">
      <c r="H472" s="9"/>
      <c r="I472" s="9"/>
      <c r="J472" s="9"/>
      <c r="X472" s="9"/>
      <c r="Y472" s="9"/>
    </row>
    <row r="473" spans="8:25" ht="12.75" x14ac:dyDescent="0.2">
      <c r="H473" s="9"/>
      <c r="I473" s="9"/>
      <c r="J473" s="9"/>
      <c r="X473" s="9"/>
      <c r="Y473" s="9"/>
    </row>
    <row r="474" spans="8:25" ht="12.75" x14ac:dyDescent="0.2">
      <c r="H474" s="9"/>
      <c r="I474" s="9"/>
      <c r="J474" s="9"/>
      <c r="X474" s="9"/>
      <c r="Y474" s="9"/>
    </row>
    <row r="475" spans="8:25" ht="12.75" x14ac:dyDescent="0.2">
      <c r="H475" s="9"/>
      <c r="I475" s="9"/>
      <c r="J475" s="9"/>
      <c r="X475" s="9"/>
      <c r="Y475" s="9"/>
    </row>
    <row r="476" spans="8:25" ht="12.75" x14ac:dyDescent="0.2">
      <c r="H476" s="9"/>
      <c r="I476" s="9"/>
      <c r="J476" s="9"/>
      <c r="X476" s="9"/>
      <c r="Y476" s="9"/>
    </row>
    <row r="477" spans="8:25" ht="12.75" x14ac:dyDescent="0.2">
      <c r="H477" s="9"/>
      <c r="I477" s="9"/>
      <c r="J477" s="9"/>
      <c r="X477" s="9"/>
      <c r="Y477" s="9"/>
    </row>
    <row r="478" spans="8:25" ht="12.75" x14ac:dyDescent="0.2">
      <c r="H478" s="9"/>
      <c r="I478" s="9"/>
      <c r="J478" s="9"/>
      <c r="X478" s="9"/>
      <c r="Y478" s="9"/>
    </row>
    <row r="479" spans="8:25" ht="12.75" x14ac:dyDescent="0.2">
      <c r="H479" s="9"/>
      <c r="I479" s="9"/>
      <c r="J479" s="9"/>
      <c r="X479" s="9"/>
      <c r="Y479" s="9"/>
    </row>
    <row r="480" spans="8:25" ht="12.75" x14ac:dyDescent="0.2">
      <c r="H480" s="9"/>
      <c r="I480" s="9"/>
      <c r="J480" s="9"/>
      <c r="X480" s="9"/>
      <c r="Y480" s="9"/>
    </row>
    <row r="481" spans="8:25" ht="12.75" x14ac:dyDescent="0.2">
      <c r="H481" s="9"/>
      <c r="I481" s="9"/>
      <c r="J481" s="9"/>
      <c r="X481" s="9"/>
      <c r="Y481" s="9"/>
    </row>
    <row r="482" spans="8:25" ht="12.75" x14ac:dyDescent="0.2">
      <c r="H482" s="9"/>
      <c r="I482" s="9"/>
      <c r="J482" s="9"/>
      <c r="X482" s="9"/>
      <c r="Y482" s="9"/>
    </row>
    <row r="483" spans="8:25" ht="12.75" x14ac:dyDescent="0.2">
      <c r="H483" s="9"/>
      <c r="I483" s="9"/>
      <c r="J483" s="9"/>
      <c r="X483" s="9"/>
      <c r="Y483" s="9"/>
    </row>
    <row r="484" spans="8:25" ht="12.75" x14ac:dyDescent="0.2">
      <c r="H484" s="9"/>
      <c r="I484" s="9"/>
      <c r="J484" s="9"/>
      <c r="X484" s="9"/>
      <c r="Y484" s="9"/>
    </row>
    <row r="485" spans="8:25" ht="12.75" x14ac:dyDescent="0.2">
      <c r="H485" s="9"/>
      <c r="I485" s="9"/>
      <c r="J485" s="9"/>
      <c r="X485" s="9"/>
      <c r="Y485" s="9"/>
    </row>
    <row r="486" spans="8:25" ht="12.75" x14ac:dyDescent="0.2">
      <c r="H486" s="9"/>
      <c r="I486" s="9"/>
      <c r="J486" s="9"/>
      <c r="X486" s="9"/>
      <c r="Y486" s="9"/>
    </row>
    <row r="487" spans="8:25" ht="12.75" x14ac:dyDescent="0.2">
      <c r="H487" s="9"/>
      <c r="I487" s="9"/>
      <c r="J487" s="9"/>
      <c r="X487" s="9"/>
      <c r="Y487" s="9"/>
    </row>
    <row r="488" spans="8:25" ht="12.75" x14ac:dyDescent="0.2">
      <c r="H488" s="9"/>
      <c r="I488" s="9"/>
      <c r="J488" s="9"/>
      <c r="X488" s="9"/>
      <c r="Y488" s="9"/>
    </row>
    <row r="489" spans="8:25" ht="12.75" x14ac:dyDescent="0.2">
      <c r="H489" s="9"/>
      <c r="I489" s="9"/>
      <c r="J489" s="9"/>
      <c r="X489" s="9"/>
      <c r="Y489" s="9"/>
    </row>
    <row r="490" spans="8:25" ht="12.75" x14ac:dyDescent="0.2">
      <c r="H490" s="9"/>
      <c r="I490" s="9"/>
      <c r="J490" s="9"/>
      <c r="X490" s="9"/>
      <c r="Y490" s="9"/>
    </row>
    <row r="491" spans="8:25" ht="12.75" x14ac:dyDescent="0.2">
      <c r="H491" s="9"/>
      <c r="I491" s="9"/>
      <c r="J491" s="9"/>
      <c r="X491" s="9"/>
      <c r="Y491" s="9"/>
    </row>
    <row r="492" spans="8:25" ht="12.75" x14ac:dyDescent="0.2">
      <c r="H492" s="9"/>
      <c r="I492" s="9"/>
      <c r="J492" s="9"/>
      <c r="X492" s="9"/>
      <c r="Y492" s="9"/>
    </row>
    <row r="493" spans="8:25" ht="12.75" x14ac:dyDescent="0.2">
      <c r="H493" s="9"/>
      <c r="I493" s="9"/>
      <c r="J493" s="9"/>
      <c r="X493" s="9"/>
      <c r="Y493" s="9"/>
    </row>
    <row r="494" spans="8:25" ht="12.75" x14ac:dyDescent="0.2">
      <c r="H494" s="9"/>
      <c r="I494" s="9"/>
      <c r="J494" s="9"/>
      <c r="X494" s="9"/>
      <c r="Y494" s="9"/>
    </row>
    <row r="495" spans="8:25" ht="12.75" x14ac:dyDescent="0.2">
      <c r="H495" s="9"/>
      <c r="I495" s="9"/>
      <c r="J495" s="9"/>
      <c r="X495" s="9"/>
      <c r="Y495" s="9"/>
    </row>
    <row r="496" spans="8:25" ht="12.75" x14ac:dyDescent="0.2">
      <c r="H496" s="9"/>
      <c r="I496" s="9"/>
      <c r="J496" s="9"/>
      <c r="X496" s="9"/>
      <c r="Y496" s="9"/>
    </row>
    <row r="497" spans="8:25" ht="12.75" x14ac:dyDescent="0.2">
      <c r="H497" s="9"/>
      <c r="I497" s="9"/>
      <c r="J497" s="9"/>
      <c r="X497" s="9"/>
      <c r="Y497" s="9"/>
    </row>
    <row r="498" spans="8:25" ht="12.75" x14ac:dyDescent="0.2">
      <c r="H498" s="9"/>
      <c r="I498" s="9"/>
      <c r="J498" s="9"/>
      <c r="X498" s="9"/>
      <c r="Y498" s="9"/>
    </row>
    <row r="499" spans="8:25" ht="12.75" x14ac:dyDescent="0.2">
      <c r="H499" s="9"/>
      <c r="I499" s="9"/>
      <c r="J499" s="9"/>
      <c r="X499" s="9"/>
      <c r="Y499" s="9"/>
    </row>
    <row r="500" spans="8:25" ht="12.75" x14ac:dyDescent="0.2">
      <c r="H500" s="9"/>
      <c r="I500" s="9"/>
      <c r="J500" s="9"/>
      <c r="X500" s="9"/>
      <c r="Y500" s="9"/>
    </row>
    <row r="501" spans="8:25" ht="12.75" x14ac:dyDescent="0.2">
      <c r="H501" s="9"/>
      <c r="I501" s="9"/>
      <c r="J501" s="9"/>
      <c r="X501" s="9"/>
      <c r="Y501" s="9"/>
    </row>
    <row r="502" spans="8:25" ht="12.75" x14ac:dyDescent="0.2">
      <c r="H502" s="9"/>
      <c r="I502" s="9"/>
      <c r="J502" s="9"/>
      <c r="X502" s="9"/>
      <c r="Y502" s="9"/>
    </row>
    <row r="503" spans="8:25" ht="12.75" x14ac:dyDescent="0.2">
      <c r="H503" s="9"/>
      <c r="I503" s="9"/>
      <c r="J503" s="9"/>
      <c r="X503" s="9"/>
      <c r="Y503" s="9"/>
    </row>
    <row r="504" spans="8:25" ht="12.75" x14ac:dyDescent="0.2">
      <c r="H504" s="9"/>
      <c r="I504" s="9"/>
      <c r="J504" s="9"/>
      <c r="X504" s="9"/>
      <c r="Y504" s="9"/>
    </row>
    <row r="505" spans="8:25" ht="12.75" x14ac:dyDescent="0.2">
      <c r="H505" s="9"/>
      <c r="I505" s="9"/>
      <c r="J505" s="9"/>
      <c r="X505" s="9"/>
      <c r="Y505" s="9"/>
    </row>
    <row r="506" spans="8:25" ht="12.75" x14ac:dyDescent="0.2">
      <c r="H506" s="9"/>
      <c r="I506" s="9"/>
      <c r="J506" s="9"/>
      <c r="X506" s="9"/>
      <c r="Y506" s="9"/>
    </row>
    <row r="507" spans="8:25" ht="12.75" x14ac:dyDescent="0.2">
      <c r="H507" s="9"/>
      <c r="I507" s="9"/>
      <c r="J507" s="9"/>
      <c r="X507" s="9"/>
      <c r="Y507" s="9"/>
    </row>
    <row r="508" spans="8:25" ht="12.75" x14ac:dyDescent="0.2">
      <c r="H508" s="9"/>
      <c r="I508" s="9"/>
      <c r="J508" s="9"/>
      <c r="X508" s="9"/>
      <c r="Y508" s="9"/>
    </row>
    <row r="509" spans="8:25" ht="12.75" x14ac:dyDescent="0.2">
      <c r="H509" s="9"/>
      <c r="I509" s="9"/>
      <c r="J509" s="9"/>
      <c r="X509" s="9"/>
      <c r="Y509" s="9"/>
    </row>
    <row r="510" spans="8:25" ht="12.75" x14ac:dyDescent="0.2">
      <c r="H510" s="9"/>
      <c r="I510" s="9"/>
      <c r="J510" s="9"/>
      <c r="X510" s="9"/>
      <c r="Y510" s="9"/>
    </row>
    <row r="511" spans="8:25" ht="12.75" x14ac:dyDescent="0.2">
      <c r="H511" s="9"/>
      <c r="I511" s="9"/>
      <c r="J511" s="9"/>
      <c r="X511" s="9"/>
      <c r="Y511" s="9"/>
    </row>
    <row r="512" spans="8:25" ht="12.75" x14ac:dyDescent="0.2">
      <c r="H512" s="9"/>
      <c r="I512" s="9"/>
      <c r="J512" s="9"/>
      <c r="X512" s="9"/>
      <c r="Y512" s="9"/>
    </row>
    <row r="513" spans="8:25" ht="12.75" x14ac:dyDescent="0.2">
      <c r="H513" s="9"/>
      <c r="I513" s="9"/>
      <c r="J513" s="9"/>
      <c r="X513" s="9"/>
      <c r="Y513" s="9"/>
    </row>
    <row r="514" spans="8:25" ht="12.75" x14ac:dyDescent="0.2">
      <c r="H514" s="9"/>
      <c r="I514" s="9"/>
      <c r="J514" s="9"/>
      <c r="X514" s="9"/>
      <c r="Y514" s="9"/>
    </row>
    <row r="515" spans="8:25" ht="12.75" x14ac:dyDescent="0.2">
      <c r="H515" s="9"/>
      <c r="I515" s="9"/>
      <c r="J515" s="9"/>
      <c r="X515" s="9"/>
      <c r="Y515" s="9"/>
    </row>
    <row r="516" spans="8:25" ht="12.75" x14ac:dyDescent="0.2">
      <c r="H516" s="9"/>
      <c r="I516" s="9"/>
      <c r="J516" s="9"/>
      <c r="X516" s="9"/>
      <c r="Y516" s="9"/>
    </row>
    <row r="517" spans="8:25" ht="12.75" x14ac:dyDescent="0.2">
      <c r="H517" s="9"/>
      <c r="I517" s="9"/>
      <c r="J517" s="9"/>
      <c r="X517" s="9"/>
      <c r="Y517" s="9"/>
    </row>
    <row r="518" spans="8:25" ht="12.75" x14ac:dyDescent="0.2">
      <c r="H518" s="9"/>
      <c r="I518" s="9"/>
      <c r="J518" s="9"/>
      <c r="X518" s="9"/>
      <c r="Y518" s="9"/>
    </row>
    <row r="519" spans="8:25" ht="12.75" x14ac:dyDescent="0.2">
      <c r="H519" s="9"/>
      <c r="I519" s="9"/>
      <c r="J519" s="9"/>
      <c r="X519" s="9"/>
      <c r="Y519" s="9"/>
    </row>
    <row r="520" spans="8:25" ht="12.75" x14ac:dyDescent="0.2">
      <c r="H520" s="9"/>
      <c r="I520" s="9"/>
      <c r="J520" s="9"/>
      <c r="X520" s="9"/>
      <c r="Y520" s="9"/>
    </row>
    <row r="521" spans="8:25" ht="12.75" x14ac:dyDescent="0.2">
      <c r="H521" s="9"/>
      <c r="I521" s="9"/>
      <c r="J521" s="9"/>
      <c r="X521" s="9"/>
      <c r="Y521" s="9"/>
    </row>
    <row r="522" spans="8:25" ht="12.75" x14ac:dyDescent="0.2">
      <c r="H522" s="9"/>
      <c r="I522" s="9"/>
      <c r="J522" s="9"/>
      <c r="X522" s="9"/>
      <c r="Y522" s="9"/>
    </row>
    <row r="523" spans="8:25" ht="12.75" x14ac:dyDescent="0.2">
      <c r="H523" s="9"/>
      <c r="I523" s="9"/>
      <c r="J523" s="9"/>
      <c r="X523" s="9"/>
      <c r="Y523" s="9"/>
    </row>
    <row r="524" spans="8:25" ht="12.75" x14ac:dyDescent="0.2">
      <c r="H524" s="9"/>
      <c r="I524" s="9"/>
      <c r="J524" s="9"/>
      <c r="X524" s="9"/>
      <c r="Y524" s="9"/>
    </row>
    <row r="525" spans="8:25" ht="12.75" x14ac:dyDescent="0.2">
      <c r="H525" s="9"/>
      <c r="I525" s="9"/>
      <c r="J525" s="9"/>
      <c r="X525" s="9"/>
      <c r="Y525" s="9"/>
    </row>
    <row r="526" spans="8:25" ht="12.75" x14ac:dyDescent="0.2">
      <c r="H526" s="9"/>
      <c r="I526" s="9"/>
      <c r="J526" s="9"/>
      <c r="X526" s="9"/>
      <c r="Y526" s="9"/>
    </row>
    <row r="527" spans="8:25" ht="12.75" x14ac:dyDescent="0.2">
      <c r="H527" s="9"/>
      <c r="I527" s="9"/>
      <c r="J527" s="9"/>
      <c r="X527" s="9"/>
      <c r="Y527" s="9"/>
    </row>
    <row r="528" spans="8:25" ht="12.75" x14ac:dyDescent="0.2">
      <c r="H528" s="9"/>
      <c r="I528" s="9"/>
      <c r="J528" s="9"/>
      <c r="X528" s="9"/>
      <c r="Y528" s="9"/>
    </row>
    <row r="529" spans="8:25" ht="12.75" x14ac:dyDescent="0.2">
      <c r="H529" s="9"/>
      <c r="I529" s="9"/>
      <c r="J529" s="9"/>
      <c r="X529" s="9"/>
      <c r="Y529" s="9"/>
    </row>
    <row r="530" spans="8:25" ht="12.75" x14ac:dyDescent="0.2">
      <c r="H530" s="9"/>
      <c r="I530" s="9"/>
      <c r="J530" s="9"/>
      <c r="X530" s="9"/>
      <c r="Y530" s="9"/>
    </row>
    <row r="531" spans="8:25" ht="12.75" x14ac:dyDescent="0.2">
      <c r="H531" s="9"/>
      <c r="I531" s="9"/>
      <c r="J531" s="9"/>
      <c r="X531" s="9"/>
      <c r="Y531" s="9"/>
    </row>
    <row r="532" spans="8:25" ht="12.75" x14ac:dyDescent="0.2">
      <c r="H532" s="9"/>
      <c r="I532" s="9"/>
      <c r="J532" s="9"/>
      <c r="X532" s="9"/>
      <c r="Y532" s="9"/>
    </row>
    <row r="533" spans="8:25" ht="12.75" x14ac:dyDescent="0.2">
      <c r="H533" s="9"/>
      <c r="I533" s="9"/>
      <c r="J533" s="9"/>
      <c r="X533" s="9"/>
      <c r="Y533" s="9"/>
    </row>
    <row r="534" spans="8:25" ht="12.75" x14ac:dyDescent="0.2">
      <c r="H534" s="9"/>
      <c r="I534" s="9"/>
      <c r="J534" s="9"/>
      <c r="X534" s="9"/>
      <c r="Y534" s="9"/>
    </row>
    <row r="535" spans="8:25" ht="12.75" x14ac:dyDescent="0.2">
      <c r="H535" s="9"/>
      <c r="I535" s="9"/>
      <c r="J535" s="9"/>
      <c r="X535" s="9"/>
      <c r="Y535" s="9"/>
    </row>
    <row r="536" spans="8:25" ht="12.75" x14ac:dyDescent="0.2">
      <c r="H536" s="9"/>
      <c r="I536" s="9"/>
      <c r="J536" s="9"/>
      <c r="X536" s="9"/>
      <c r="Y536" s="9"/>
    </row>
    <row r="537" spans="8:25" ht="12.75" x14ac:dyDescent="0.2">
      <c r="H537" s="9"/>
      <c r="I537" s="9"/>
      <c r="J537" s="9"/>
      <c r="X537" s="9"/>
      <c r="Y537" s="9"/>
    </row>
    <row r="538" spans="8:25" ht="12.75" x14ac:dyDescent="0.2">
      <c r="H538" s="9"/>
      <c r="I538" s="9"/>
      <c r="J538" s="9"/>
      <c r="X538" s="9"/>
      <c r="Y538" s="9"/>
    </row>
    <row r="539" spans="8:25" ht="12.75" x14ac:dyDescent="0.2">
      <c r="H539" s="9"/>
      <c r="I539" s="9"/>
      <c r="J539" s="9"/>
      <c r="X539" s="9"/>
      <c r="Y539" s="9"/>
    </row>
    <row r="540" spans="8:25" ht="12.75" x14ac:dyDescent="0.2">
      <c r="H540" s="9"/>
      <c r="I540" s="9"/>
      <c r="J540" s="9"/>
      <c r="X540" s="9"/>
      <c r="Y540" s="9"/>
    </row>
    <row r="541" spans="8:25" ht="12.75" x14ac:dyDescent="0.2">
      <c r="H541" s="9"/>
      <c r="I541" s="9"/>
      <c r="J541" s="9"/>
      <c r="X541" s="9"/>
      <c r="Y541" s="9"/>
    </row>
    <row r="542" spans="8:25" ht="12.75" x14ac:dyDescent="0.2">
      <c r="H542" s="9"/>
      <c r="I542" s="9"/>
      <c r="J542" s="9"/>
      <c r="X542" s="9"/>
      <c r="Y542" s="9"/>
    </row>
    <row r="543" spans="8:25" ht="12.75" x14ac:dyDescent="0.2">
      <c r="H543" s="9"/>
      <c r="I543" s="9"/>
      <c r="J543" s="9"/>
      <c r="X543" s="9"/>
      <c r="Y543" s="9"/>
    </row>
    <row r="544" spans="8:25" ht="12.75" x14ac:dyDescent="0.2">
      <c r="H544" s="9"/>
      <c r="I544" s="9"/>
      <c r="J544" s="9"/>
      <c r="X544" s="9"/>
      <c r="Y544" s="9"/>
    </row>
    <row r="545" spans="8:25" ht="12.75" x14ac:dyDescent="0.2">
      <c r="H545" s="9"/>
      <c r="I545" s="9"/>
      <c r="J545" s="9"/>
      <c r="X545" s="9"/>
      <c r="Y545" s="9"/>
    </row>
    <row r="546" spans="8:25" ht="12.75" x14ac:dyDescent="0.2">
      <c r="H546" s="9"/>
      <c r="I546" s="9"/>
      <c r="J546" s="9"/>
      <c r="X546" s="9"/>
      <c r="Y546" s="9"/>
    </row>
    <row r="547" spans="8:25" ht="12.75" x14ac:dyDescent="0.2">
      <c r="H547" s="9"/>
      <c r="I547" s="9"/>
      <c r="J547" s="9"/>
      <c r="X547" s="9"/>
      <c r="Y547" s="9"/>
    </row>
    <row r="548" spans="8:25" ht="12.75" x14ac:dyDescent="0.2">
      <c r="H548" s="9"/>
      <c r="I548" s="9"/>
      <c r="J548" s="9"/>
      <c r="X548" s="9"/>
      <c r="Y548" s="9"/>
    </row>
    <row r="549" spans="8:25" ht="12.75" x14ac:dyDescent="0.2">
      <c r="H549" s="9"/>
      <c r="I549" s="9"/>
      <c r="J549" s="9"/>
      <c r="X549" s="9"/>
      <c r="Y549" s="9"/>
    </row>
    <row r="550" spans="8:25" ht="12.75" x14ac:dyDescent="0.2">
      <c r="H550" s="9"/>
      <c r="I550" s="9"/>
      <c r="J550" s="9"/>
      <c r="X550" s="9"/>
      <c r="Y550" s="9"/>
    </row>
    <row r="551" spans="8:25" ht="12.75" x14ac:dyDescent="0.2">
      <c r="H551" s="9"/>
      <c r="I551" s="9"/>
      <c r="J551" s="9"/>
      <c r="X551" s="9"/>
      <c r="Y551" s="9"/>
    </row>
    <row r="552" spans="8:25" ht="12.75" x14ac:dyDescent="0.2">
      <c r="H552" s="9"/>
      <c r="I552" s="9"/>
      <c r="J552" s="9"/>
      <c r="X552" s="9"/>
      <c r="Y552" s="9"/>
    </row>
    <row r="553" spans="8:25" ht="12.75" x14ac:dyDescent="0.2">
      <c r="H553" s="9"/>
      <c r="I553" s="9"/>
      <c r="J553" s="9"/>
      <c r="X553" s="9"/>
      <c r="Y553" s="9"/>
    </row>
    <row r="554" spans="8:25" ht="12.75" x14ac:dyDescent="0.2">
      <c r="H554" s="9"/>
      <c r="I554" s="9"/>
      <c r="J554" s="9"/>
      <c r="X554" s="9"/>
      <c r="Y554" s="9"/>
    </row>
    <row r="555" spans="8:25" ht="12.75" x14ac:dyDescent="0.2">
      <c r="H555" s="9"/>
      <c r="I555" s="9"/>
      <c r="J555" s="9"/>
      <c r="X555" s="9"/>
      <c r="Y555" s="9"/>
    </row>
    <row r="556" spans="8:25" ht="12.75" x14ac:dyDescent="0.2">
      <c r="H556" s="9"/>
      <c r="I556" s="9"/>
      <c r="J556" s="9"/>
      <c r="X556" s="9"/>
      <c r="Y556" s="9"/>
    </row>
    <row r="557" spans="8:25" ht="12.75" x14ac:dyDescent="0.2">
      <c r="H557" s="9"/>
      <c r="I557" s="9"/>
      <c r="J557" s="9"/>
      <c r="X557" s="9"/>
      <c r="Y557" s="9"/>
    </row>
    <row r="558" spans="8:25" ht="12.75" x14ac:dyDescent="0.2">
      <c r="H558" s="9"/>
      <c r="I558" s="9"/>
      <c r="J558" s="9"/>
      <c r="X558" s="9"/>
      <c r="Y558" s="9"/>
    </row>
    <row r="559" spans="8:25" ht="12.75" x14ac:dyDescent="0.2">
      <c r="H559" s="9"/>
      <c r="I559" s="9"/>
      <c r="J559" s="9"/>
      <c r="X559" s="9"/>
      <c r="Y559" s="9"/>
    </row>
    <row r="560" spans="8:25" ht="12.75" x14ac:dyDescent="0.2">
      <c r="H560" s="9"/>
      <c r="I560" s="9"/>
      <c r="J560" s="9"/>
      <c r="X560" s="9"/>
      <c r="Y560" s="9"/>
    </row>
    <row r="561" spans="8:25" ht="12.75" x14ac:dyDescent="0.2">
      <c r="H561" s="9"/>
      <c r="I561" s="9"/>
      <c r="J561" s="9"/>
      <c r="X561" s="9"/>
      <c r="Y561" s="9"/>
    </row>
    <row r="562" spans="8:25" ht="12.75" x14ac:dyDescent="0.2">
      <c r="H562" s="9"/>
      <c r="I562" s="9"/>
      <c r="J562" s="9"/>
      <c r="X562" s="9"/>
      <c r="Y562" s="9"/>
    </row>
    <row r="563" spans="8:25" ht="12.75" x14ac:dyDescent="0.2">
      <c r="H563" s="9"/>
      <c r="I563" s="9"/>
      <c r="J563" s="9"/>
      <c r="X563" s="9"/>
      <c r="Y563" s="9"/>
    </row>
    <row r="564" spans="8:25" ht="12.75" x14ac:dyDescent="0.2">
      <c r="H564" s="9"/>
      <c r="I564" s="9"/>
      <c r="J564" s="9"/>
      <c r="X564" s="9"/>
      <c r="Y564" s="9"/>
    </row>
    <row r="565" spans="8:25" ht="12.75" x14ac:dyDescent="0.2">
      <c r="H565" s="9"/>
      <c r="I565" s="9"/>
      <c r="J565" s="9"/>
      <c r="X565" s="9"/>
      <c r="Y565" s="9"/>
    </row>
    <row r="566" spans="8:25" ht="12.75" x14ac:dyDescent="0.2">
      <c r="H566" s="9"/>
      <c r="I566" s="9"/>
      <c r="J566" s="9"/>
      <c r="X566" s="9"/>
      <c r="Y566" s="9"/>
    </row>
    <row r="567" spans="8:25" ht="12.75" x14ac:dyDescent="0.2">
      <c r="H567" s="9"/>
      <c r="I567" s="9"/>
      <c r="J567" s="9"/>
      <c r="X567" s="9"/>
      <c r="Y567" s="9"/>
    </row>
    <row r="568" spans="8:25" ht="12.75" x14ac:dyDescent="0.2">
      <c r="H568" s="9"/>
      <c r="I568" s="9"/>
      <c r="J568" s="9"/>
      <c r="X568" s="9"/>
      <c r="Y568" s="9"/>
    </row>
    <row r="569" spans="8:25" ht="12.75" x14ac:dyDescent="0.2">
      <c r="H569" s="9"/>
      <c r="I569" s="9"/>
      <c r="J569" s="9"/>
      <c r="X569" s="9"/>
      <c r="Y569" s="9"/>
    </row>
    <row r="570" spans="8:25" ht="12.75" x14ac:dyDescent="0.2">
      <c r="H570" s="9"/>
      <c r="I570" s="9"/>
      <c r="J570" s="9"/>
      <c r="X570" s="9"/>
      <c r="Y570" s="9"/>
    </row>
    <row r="571" spans="8:25" ht="12.75" x14ac:dyDescent="0.2">
      <c r="H571" s="9"/>
      <c r="I571" s="9"/>
      <c r="J571" s="9"/>
      <c r="X571" s="9"/>
      <c r="Y571" s="9"/>
    </row>
    <row r="572" spans="8:25" ht="12.75" x14ac:dyDescent="0.2">
      <c r="H572" s="9"/>
      <c r="I572" s="9"/>
      <c r="J572" s="9"/>
      <c r="X572" s="9"/>
      <c r="Y572" s="9"/>
    </row>
    <row r="573" spans="8:25" ht="12.75" x14ac:dyDescent="0.2">
      <c r="H573" s="9"/>
      <c r="I573" s="9"/>
      <c r="J573" s="9"/>
      <c r="X573" s="9"/>
      <c r="Y573" s="9"/>
    </row>
    <row r="574" spans="8:25" ht="12.75" x14ac:dyDescent="0.2">
      <c r="H574" s="9"/>
      <c r="I574" s="9"/>
      <c r="J574" s="9"/>
      <c r="X574" s="9"/>
      <c r="Y574" s="9"/>
    </row>
    <row r="575" spans="8:25" ht="12.75" x14ac:dyDescent="0.2">
      <c r="H575" s="9"/>
      <c r="I575" s="9"/>
      <c r="J575" s="9"/>
      <c r="X575" s="9"/>
      <c r="Y575" s="9"/>
    </row>
    <row r="576" spans="8:25" ht="12.75" x14ac:dyDescent="0.2">
      <c r="H576" s="9"/>
      <c r="I576" s="9"/>
      <c r="J576" s="9"/>
      <c r="X576" s="9"/>
      <c r="Y576" s="9"/>
    </row>
    <row r="577" spans="8:25" ht="12.75" x14ac:dyDescent="0.2">
      <c r="H577" s="9"/>
      <c r="I577" s="9"/>
      <c r="J577" s="9"/>
      <c r="X577" s="9"/>
      <c r="Y577" s="9"/>
    </row>
    <row r="578" spans="8:25" ht="12.75" x14ac:dyDescent="0.2">
      <c r="H578" s="9"/>
      <c r="I578" s="9"/>
      <c r="J578" s="9"/>
      <c r="X578" s="9"/>
      <c r="Y578" s="9"/>
    </row>
    <row r="579" spans="8:25" ht="12.75" x14ac:dyDescent="0.2">
      <c r="H579" s="9"/>
      <c r="I579" s="9"/>
      <c r="J579" s="9"/>
      <c r="X579" s="9"/>
      <c r="Y579" s="9"/>
    </row>
    <row r="580" spans="8:25" ht="12.75" x14ac:dyDescent="0.2">
      <c r="H580" s="9"/>
      <c r="I580" s="9"/>
      <c r="J580" s="9"/>
      <c r="X580" s="9"/>
      <c r="Y580" s="9"/>
    </row>
    <row r="581" spans="8:25" ht="12.75" x14ac:dyDescent="0.2">
      <c r="H581" s="9"/>
      <c r="I581" s="9"/>
      <c r="J581" s="9"/>
      <c r="X581" s="9"/>
      <c r="Y581" s="9"/>
    </row>
    <row r="582" spans="8:25" ht="12.75" x14ac:dyDescent="0.2">
      <c r="H582" s="9"/>
      <c r="I582" s="9"/>
      <c r="J582" s="9"/>
      <c r="X582" s="9"/>
      <c r="Y582" s="9"/>
    </row>
    <row r="583" spans="8:25" ht="12.75" x14ac:dyDescent="0.2">
      <c r="H583" s="9"/>
      <c r="I583" s="9"/>
      <c r="J583" s="9"/>
      <c r="X583" s="9"/>
      <c r="Y583" s="9"/>
    </row>
    <row r="584" spans="8:25" ht="12.75" x14ac:dyDescent="0.2">
      <c r="H584" s="9"/>
      <c r="I584" s="9"/>
      <c r="J584" s="9"/>
      <c r="X584" s="9"/>
      <c r="Y584" s="9"/>
    </row>
    <row r="585" spans="8:25" ht="12.75" x14ac:dyDescent="0.2">
      <c r="H585" s="9"/>
      <c r="I585" s="9"/>
      <c r="J585" s="9"/>
      <c r="X585" s="9"/>
      <c r="Y585" s="9"/>
    </row>
    <row r="586" spans="8:25" ht="12.75" x14ac:dyDescent="0.2">
      <c r="H586" s="9"/>
      <c r="I586" s="9"/>
      <c r="J586" s="9"/>
      <c r="X586" s="9"/>
      <c r="Y586" s="9"/>
    </row>
    <row r="587" spans="8:25" ht="12.75" x14ac:dyDescent="0.2">
      <c r="H587" s="9"/>
      <c r="I587" s="9"/>
      <c r="J587" s="9"/>
      <c r="X587" s="9"/>
      <c r="Y587" s="9"/>
    </row>
    <row r="588" spans="8:25" ht="12.75" x14ac:dyDescent="0.2">
      <c r="H588" s="9"/>
      <c r="I588" s="9"/>
      <c r="J588" s="9"/>
      <c r="X588" s="9"/>
      <c r="Y588" s="9"/>
    </row>
    <row r="589" spans="8:25" ht="12.75" x14ac:dyDescent="0.2">
      <c r="H589" s="9"/>
      <c r="I589" s="9"/>
      <c r="J589" s="9"/>
      <c r="X589" s="9"/>
      <c r="Y589" s="9"/>
    </row>
    <row r="590" spans="8:25" ht="12.75" x14ac:dyDescent="0.2">
      <c r="H590" s="9"/>
      <c r="I590" s="9"/>
      <c r="J590" s="9"/>
      <c r="X590" s="9"/>
      <c r="Y590" s="9"/>
    </row>
    <row r="591" spans="8:25" ht="12.75" x14ac:dyDescent="0.2">
      <c r="H591" s="9"/>
      <c r="I591" s="9"/>
      <c r="J591" s="9"/>
      <c r="X591" s="9"/>
      <c r="Y591" s="9"/>
    </row>
    <row r="592" spans="8:25" ht="12.75" x14ac:dyDescent="0.2">
      <c r="H592" s="9"/>
      <c r="I592" s="9"/>
      <c r="J592" s="9"/>
      <c r="X592" s="9"/>
      <c r="Y592" s="9"/>
    </row>
    <row r="593" spans="8:25" ht="12.75" x14ac:dyDescent="0.2">
      <c r="H593" s="9"/>
      <c r="I593" s="9"/>
      <c r="J593" s="9"/>
      <c r="X593" s="9"/>
      <c r="Y593" s="9"/>
    </row>
    <row r="594" spans="8:25" ht="12.75" x14ac:dyDescent="0.2">
      <c r="H594" s="9"/>
      <c r="I594" s="9"/>
      <c r="J594" s="9"/>
      <c r="X594" s="9"/>
      <c r="Y594" s="9"/>
    </row>
    <row r="595" spans="8:25" ht="12.75" x14ac:dyDescent="0.2">
      <c r="H595" s="9"/>
      <c r="I595" s="9"/>
      <c r="J595" s="9"/>
      <c r="X595" s="9"/>
      <c r="Y595" s="9"/>
    </row>
    <row r="596" spans="8:25" ht="12.75" x14ac:dyDescent="0.2">
      <c r="H596" s="9"/>
      <c r="I596" s="9"/>
      <c r="J596" s="9"/>
      <c r="X596" s="9"/>
      <c r="Y596" s="9"/>
    </row>
    <row r="597" spans="8:25" ht="12.75" x14ac:dyDescent="0.2">
      <c r="H597" s="9"/>
      <c r="I597" s="9"/>
      <c r="J597" s="9"/>
      <c r="X597" s="9"/>
      <c r="Y597" s="9"/>
    </row>
    <row r="598" spans="8:25" ht="12.75" x14ac:dyDescent="0.2">
      <c r="H598" s="9"/>
      <c r="I598" s="9"/>
      <c r="J598" s="9"/>
      <c r="X598" s="9"/>
      <c r="Y598" s="9"/>
    </row>
    <row r="599" spans="8:25" ht="12.75" x14ac:dyDescent="0.2">
      <c r="H599" s="9"/>
      <c r="I599" s="9"/>
      <c r="J599" s="9"/>
      <c r="X599" s="9"/>
      <c r="Y599" s="9"/>
    </row>
    <row r="600" spans="8:25" ht="12.75" x14ac:dyDescent="0.2">
      <c r="H600" s="9"/>
      <c r="I600" s="9"/>
      <c r="J600" s="9"/>
      <c r="X600" s="9"/>
      <c r="Y600" s="9"/>
    </row>
    <row r="601" spans="8:25" ht="12.75" x14ac:dyDescent="0.2">
      <c r="H601" s="9"/>
      <c r="I601" s="9"/>
      <c r="J601" s="9"/>
      <c r="X601" s="9"/>
      <c r="Y601" s="9"/>
    </row>
    <row r="602" spans="8:25" ht="12.75" x14ac:dyDescent="0.2">
      <c r="H602" s="9"/>
      <c r="I602" s="9"/>
      <c r="J602" s="9"/>
      <c r="X602" s="9"/>
      <c r="Y602" s="9"/>
    </row>
    <row r="603" spans="8:25" ht="12.75" x14ac:dyDescent="0.2">
      <c r="H603" s="9"/>
      <c r="I603" s="9"/>
      <c r="J603" s="9"/>
      <c r="X603" s="9"/>
      <c r="Y603" s="9"/>
    </row>
    <row r="604" spans="8:25" ht="12.75" x14ac:dyDescent="0.2">
      <c r="H604" s="9"/>
      <c r="I604" s="9"/>
      <c r="J604" s="9"/>
      <c r="X604" s="9"/>
      <c r="Y604" s="9"/>
    </row>
    <row r="605" spans="8:25" ht="12.75" x14ac:dyDescent="0.2">
      <c r="H605" s="9"/>
      <c r="I605" s="9"/>
      <c r="J605" s="9"/>
      <c r="X605" s="9"/>
      <c r="Y605" s="9"/>
    </row>
    <row r="606" spans="8:25" ht="12.75" x14ac:dyDescent="0.2">
      <c r="H606" s="9"/>
      <c r="I606" s="9"/>
      <c r="J606" s="9"/>
      <c r="X606" s="9"/>
      <c r="Y606" s="9"/>
    </row>
    <row r="607" spans="8:25" ht="12.75" x14ac:dyDescent="0.2">
      <c r="H607" s="9"/>
      <c r="I607" s="9"/>
      <c r="J607" s="9"/>
      <c r="X607" s="9"/>
      <c r="Y607" s="9"/>
    </row>
    <row r="608" spans="8:25" ht="12.75" x14ac:dyDescent="0.2">
      <c r="H608" s="9"/>
      <c r="I608" s="9"/>
      <c r="J608" s="9"/>
      <c r="X608" s="9"/>
      <c r="Y608" s="9"/>
    </row>
    <row r="609" spans="8:25" ht="12.75" x14ac:dyDescent="0.2">
      <c r="H609" s="9"/>
      <c r="I609" s="9"/>
      <c r="J609" s="9"/>
      <c r="X609" s="9"/>
      <c r="Y609" s="9"/>
    </row>
    <row r="610" spans="8:25" ht="12.75" x14ac:dyDescent="0.2">
      <c r="H610" s="9"/>
      <c r="I610" s="9"/>
      <c r="J610" s="9"/>
      <c r="X610" s="9"/>
      <c r="Y610" s="9"/>
    </row>
    <row r="611" spans="8:25" ht="12.75" x14ac:dyDescent="0.2">
      <c r="H611" s="9"/>
      <c r="I611" s="9"/>
      <c r="J611" s="9"/>
      <c r="X611" s="9"/>
      <c r="Y611" s="9"/>
    </row>
    <row r="612" spans="8:25" ht="12.75" x14ac:dyDescent="0.2">
      <c r="H612" s="9"/>
      <c r="I612" s="9"/>
      <c r="J612" s="9"/>
      <c r="X612" s="9"/>
      <c r="Y612" s="9"/>
    </row>
    <row r="613" spans="8:25" ht="12.75" x14ac:dyDescent="0.2">
      <c r="H613" s="9"/>
      <c r="I613" s="9"/>
      <c r="J613" s="9"/>
      <c r="X613" s="9"/>
      <c r="Y613" s="9"/>
    </row>
    <row r="614" spans="8:25" ht="12.75" x14ac:dyDescent="0.2">
      <c r="H614" s="9"/>
      <c r="I614" s="9"/>
      <c r="J614" s="9"/>
      <c r="X614" s="9"/>
      <c r="Y614" s="9"/>
    </row>
    <row r="615" spans="8:25" ht="12.75" x14ac:dyDescent="0.2">
      <c r="H615" s="9"/>
      <c r="I615" s="9"/>
      <c r="J615" s="9"/>
      <c r="X615" s="9"/>
      <c r="Y615" s="9"/>
    </row>
    <row r="616" spans="8:25" ht="12.75" x14ac:dyDescent="0.2">
      <c r="H616" s="9"/>
      <c r="I616" s="9"/>
      <c r="J616" s="9"/>
      <c r="X616" s="9"/>
      <c r="Y616" s="9"/>
    </row>
    <row r="617" spans="8:25" ht="12.75" x14ac:dyDescent="0.2">
      <c r="H617" s="9"/>
      <c r="I617" s="9"/>
      <c r="J617" s="9"/>
      <c r="X617" s="9"/>
      <c r="Y617" s="9"/>
    </row>
    <row r="618" spans="8:25" ht="12.75" x14ac:dyDescent="0.2">
      <c r="H618" s="9"/>
      <c r="I618" s="9"/>
      <c r="J618" s="9"/>
      <c r="X618" s="9"/>
      <c r="Y618" s="9"/>
    </row>
    <row r="619" spans="8:25" ht="12.75" x14ac:dyDescent="0.2">
      <c r="H619" s="9"/>
      <c r="I619" s="9"/>
      <c r="J619" s="9"/>
      <c r="X619" s="9"/>
      <c r="Y619" s="9"/>
    </row>
    <row r="620" spans="8:25" ht="12.75" x14ac:dyDescent="0.2">
      <c r="H620" s="9"/>
      <c r="I620" s="9"/>
      <c r="J620" s="9"/>
      <c r="X620" s="9"/>
      <c r="Y620" s="9"/>
    </row>
    <row r="621" spans="8:25" ht="12.75" x14ac:dyDescent="0.2">
      <c r="H621" s="9"/>
      <c r="I621" s="9"/>
      <c r="J621" s="9"/>
      <c r="X621" s="9"/>
      <c r="Y621" s="9"/>
    </row>
    <row r="622" spans="8:25" ht="12.75" x14ac:dyDescent="0.2">
      <c r="H622" s="9"/>
      <c r="I622" s="9"/>
      <c r="J622" s="9"/>
      <c r="X622" s="9"/>
      <c r="Y622" s="9"/>
    </row>
    <row r="623" spans="8:25" ht="12.75" x14ac:dyDescent="0.2">
      <c r="H623" s="9"/>
      <c r="I623" s="9"/>
      <c r="J623" s="9"/>
      <c r="X623" s="9"/>
      <c r="Y623" s="9"/>
    </row>
    <row r="624" spans="8:25" ht="12.75" x14ac:dyDescent="0.2">
      <c r="H624" s="9"/>
      <c r="I624" s="9"/>
      <c r="J624" s="9"/>
      <c r="X624" s="9"/>
      <c r="Y624" s="9"/>
    </row>
    <row r="625" spans="8:25" ht="12.75" x14ac:dyDescent="0.2">
      <c r="H625" s="9"/>
      <c r="I625" s="9"/>
      <c r="J625" s="9"/>
      <c r="X625" s="9"/>
      <c r="Y625" s="9"/>
    </row>
    <row r="626" spans="8:25" ht="12.75" x14ac:dyDescent="0.2">
      <c r="H626" s="9"/>
      <c r="I626" s="9"/>
      <c r="J626" s="9"/>
      <c r="X626" s="9"/>
      <c r="Y626" s="9"/>
    </row>
    <row r="627" spans="8:25" ht="12.75" x14ac:dyDescent="0.2">
      <c r="H627" s="9"/>
      <c r="I627" s="9"/>
      <c r="J627" s="9"/>
      <c r="X627" s="9"/>
      <c r="Y627" s="9"/>
    </row>
    <row r="628" spans="8:25" ht="12.75" x14ac:dyDescent="0.2">
      <c r="H628" s="9"/>
      <c r="I628" s="9"/>
      <c r="J628" s="9"/>
      <c r="X628" s="9"/>
      <c r="Y628" s="9"/>
    </row>
    <row r="629" spans="8:25" ht="12.75" x14ac:dyDescent="0.2">
      <c r="H629" s="9"/>
      <c r="I629" s="9"/>
      <c r="J629" s="9"/>
      <c r="X629" s="9"/>
      <c r="Y629" s="9"/>
    </row>
    <row r="630" spans="8:25" ht="12.75" x14ac:dyDescent="0.2">
      <c r="H630" s="9"/>
      <c r="I630" s="9"/>
      <c r="J630" s="9"/>
      <c r="X630" s="9"/>
      <c r="Y630" s="9"/>
    </row>
    <row r="631" spans="8:25" ht="12.75" x14ac:dyDescent="0.2">
      <c r="H631" s="9"/>
      <c r="I631" s="9"/>
      <c r="J631" s="9"/>
      <c r="X631" s="9"/>
      <c r="Y631" s="9"/>
    </row>
    <row r="632" spans="8:25" ht="12.75" x14ac:dyDescent="0.2">
      <c r="H632" s="9"/>
      <c r="I632" s="9"/>
      <c r="J632" s="9"/>
      <c r="X632" s="9"/>
      <c r="Y632" s="9"/>
    </row>
    <row r="633" spans="8:25" ht="12.75" x14ac:dyDescent="0.2">
      <c r="H633" s="9"/>
      <c r="I633" s="9"/>
      <c r="J633" s="9"/>
      <c r="X633" s="9"/>
      <c r="Y633" s="9"/>
    </row>
    <row r="634" spans="8:25" ht="12.75" x14ac:dyDescent="0.2">
      <c r="H634" s="9"/>
      <c r="I634" s="9"/>
      <c r="J634" s="9"/>
      <c r="X634" s="9"/>
      <c r="Y634" s="9"/>
    </row>
    <row r="635" spans="8:25" ht="12.75" x14ac:dyDescent="0.2">
      <c r="H635" s="9"/>
      <c r="I635" s="9"/>
      <c r="J635" s="9"/>
      <c r="X635" s="9"/>
      <c r="Y635" s="9"/>
    </row>
    <row r="636" spans="8:25" ht="12.75" x14ac:dyDescent="0.2">
      <c r="H636" s="9"/>
      <c r="I636" s="9"/>
      <c r="J636" s="9"/>
      <c r="X636" s="9"/>
      <c r="Y636" s="9"/>
    </row>
    <row r="637" spans="8:25" ht="12.75" x14ac:dyDescent="0.2">
      <c r="H637" s="9"/>
      <c r="I637" s="9"/>
      <c r="J637" s="9"/>
      <c r="X637" s="9"/>
      <c r="Y637" s="9"/>
    </row>
    <row r="638" spans="8:25" ht="12.75" x14ac:dyDescent="0.2">
      <c r="H638" s="9"/>
      <c r="I638" s="9"/>
      <c r="J638" s="9"/>
      <c r="X638" s="9"/>
      <c r="Y638" s="9"/>
    </row>
    <row r="639" spans="8:25" ht="12.75" x14ac:dyDescent="0.2">
      <c r="H639" s="9"/>
      <c r="I639" s="9"/>
      <c r="J639" s="9"/>
      <c r="X639" s="9"/>
      <c r="Y639" s="9"/>
    </row>
    <row r="640" spans="8:25" ht="12.75" x14ac:dyDescent="0.2">
      <c r="H640" s="9"/>
      <c r="I640" s="9"/>
      <c r="J640" s="9"/>
      <c r="X640" s="9"/>
      <c r="Y640" s="9"/>
    </row>
    <row r="641" spans="8:25" ht="12.75" x14ac:dyDescent="0.2">
      <c r="H641" s="9"/>
      <c r="I641" s="9"/>
      <c r="J641" s="9"/>
      <c r="X641" s="9"/>
      <c r="Y641" s="9"/>
    </row>
    <row r="642" spans="8:25" ht="12.75" x14ac:dyDescent="0.2">
      <c r="H642" s="9"/>
      <c r="I642" s="9"/>
      <c r="J642" s="9"/>
      <c r="X642" s="9"/>
      <c r="Y642" s="9"/>
    </row>
    <row r="643" spans="8:25" ht="12.75" x14ac:dyDescent="0.2">
      <c r="H643" s="9"/>
      <c r="I643" s="9"/>
      <c r="J643" s="9"/>
      <c r="X643" s="9"/>
      <c r="Y643" s="9"/>
    </row>
    <row r="644" spans="8:25" ht="12.75" x14ac:dyDescent="0.2">
      <c r="H644" s="9"/>
      <c r="I644" s="9"/>
      <c r="J644" s="9"/>
      <c r="X644" s="9"/>
      <c r="Y644" s="9"/>
    </row>
    <row r="645" spans="8:25" ht="12.75" x14ac:dyDescent="0.2">
      <c r="H645" s="9"/>
      <c r="I645" s="9"/>
      <c r="J645" s="9"/>
      <c r="X645" s="9"/>
      <c r="Y645" s="9"/>
    </row>
    <row r="646" spans="8:25" ht="12.75" x14ac:dyDescent="0.2">
      <c r="H646" s="9"/>
      <c r="I646" s="9"/>
      <c r="J646" s="9"/>
      <c r="X646" s="9"/>
      <c r="Y646" s="9"/>
    </row>
    <row r="647" spans="8:25" ht="12.75" x14ac:dyDescent="0.2">
      <c r="H647" s="9"/>
      <c r="I647" s="9"/>
      <c r="J647" s="9"/>
      <c r="X647" s="9"/>
      <c r="Y647" s="9"/>
    </row>
    <row r="648" spans="8:25" ht="12.75" x14ac:dyDescent="0.2">
      <c r="H648" s="9"/>
      <c r="I648" s="9"/>
      <c r="J648" s="9"/>
      <c r="X648" s="9"/>
      <c r="Y648" s="9"/>
    </row>
    <row r="649" spans="8:25" ht="12.75" x14ac:dyDescent="0.2">
      <c r="H649" s="9"/>
      <c r="I649" s="9"/>
      <c r="J649" s="9"/>
      <c r="X649" s="9"/>
      <c r="Y649" s="9"/>
    </row>
    <row r="650" spans="8:25" ht="12.75" x14ac:dyDescent="0.2">
      <c r="H650" s="9"/>
      <c r="I650" s="9"/>
      <c r="J650" s="9"/>
      <c r="X650" s="9"/>
      <c r="Y650" s="9"/>
    </row>
    <row r="651" spans="8:25" ht="12.75" x14ac:dyDescent="0.2">
      <c r="H651" s="9"/>
      <c r="I651" s="9"/>
      <c r="J651" s="9"/>
      <c r="X651" s="9"/>
      <c r="Y651" s="9"/>
    </row>
    <row r="652" spans="8:25" ht="12.75" x14ac:dyDescent="0.2">
      <c r="H652" s="9"/>
      <c r="I652" s="9"/>
      <c r="J652" s="9"/>
      <c r="X652" s="9"/>
      <c r="Y652" s="9"/>
    </row>
    <row r="653" spans="8:25" ht="12.75" x14ac:dyDescent="0.2">
      <c r="H653" s="9"/>
      <c r="I653" s="9"/>
      <c r="J653" s="9"/>
      <c r="X653" s="9"/>
      <c r="Y653" s="9"/>
    </row>
    <row r="654" spans="8:25" ht="12.75" x14ac:dyDescent="0.2">
      <c r="H654" s="9"/>
      <c r="I654" s="9"/>
      <c r="J654" s="9"/>
      <c r="X654" s="9"/>
      <c r="Y654" s="9"/>
    </row>
    <row r="655" spans="8:25" ht="12.75" x14ac:dyDescent="0.2">
      <c r="H655" s="9"/>
      <c r="I655" s="9"/>
      <c r="J655" s="9"/>
      <c r="X655" s="9"/>
      <c r="Y655" s="9"/>
    </row>
    <row r="656" spans="8:25" ht="12.75" x14ac:dyDescent="0.2">
      <c r="H656" s="9"/>
      <c r="I656" s="9"/>
      <c r="J656" s="9"/>
      <c r="X656" s="9"/>
      <c r="Y656" s="9"/>
    </row>
    <row r="657" spans="8:25" ht="12.75" x14ac:dyDescent="0.2">
      <c r="H657" s="9"/>
      <c r="I657" s="9"/>
      <c r="J657" s="9"/>
      <c r="X657" s="9"/>
      <c r="Y657" s="9"/>
    </row>
    <row r="658" spans="8:25" ht="12.75" x14ac:dyDescent="0.2">
      <c r="H658" s="9"/>
      <c r="I658" s="9"/>
      <c r="J658" s="9"/>
      <c r="X658" s="9"/>
      <c r="Y658" s="9"/>
    </row>
    <row r="659" spans="8:25" ht="12.75" x14ac:dyDescent="0.2">
      <c r="H659" s="9"/>
      <c r="I659" s="9"/>
      <c r="J659" s="9"/>
      <c r="X659" s="9"/>
      <c r="Y659" s="9"/>
    </row>
    <row r="660" spans="8:25" ht="12.75" x14ac:dyDescent="0.2">
      <c r="H660" s="9"/>
      <c r="I660" s="9"/>
      <c r="J660" s="9"/>
      <c r="X660" s="9"/>
      <c r="Y660" s="9"/>
    </row>
    <row r="661" spans="8:25" ht="12.75" x14ac:dyDescent="0.2">
      <c r="H661" s="9"/>
      <c r="I661" s="9"/>
      <c r="J661" s="9"/>
      <c r="X661" s="9"/>
      <c r="Y661" s="9"/>
    </row>
    <row r="662" spans="8:25" ht="12.75" x14ac:dyDescent="0.2">
      <c r="H662" s="9"/>
      <c r="I662" s="9"/>
      <c r="J662" s="9"/>
      <c r="X662" s="9"/>
      <c r="Y662" s="9"/>
    </row>
    <row r="663" spans="8:25" ht="12.75" x14ac:dyDescent="0.2">
      <c r="H663" s="9"/>
      <c r="I663" s="9"/>
      <c r="J663" s="9"/>
      <c r="X663" s="9"/>
      <c r="Y663" s="9"/>
    </row>
    <row r="664" spans="8:25" ht="12.75" x14ac:dyDescent="0.2">
      <c r="H664" s="9"/>
      <c r="I664" s="9"/>
      <c r="J664" s="9"/>
      <c r="X664" s="9"/>
      <c r="Y664" s="9"/>
    </row>
    <row r="665" spans="8:25" ht="12.75" x14ac:dyDescent="0.2">
      <c r="H665" s="9"/>
      <c r="I665" s="9"/>
      <c r="J665" s="9"/>
      <c r="X665" s="9"/>
      <c r="Y665" s="9"/>
    </row>
    <row r="666" spans="8:25" ht="12.75" x14ac:dyDescent="0.2">
      <c r="H666" s="9"/>
      <c r="I666" s="9"/>
      <c r="J666" s="9"/>
      <c r="X666" s="9"/>
      <c r="Y666" s="9"/>
    </row>
    <row r="667" spans="8:25" ht="12.75" x14ac:dyDescent="0.2">
      <c r="H667" s="9"/>
      <c r="I667" s="9"/>
      <c r="J667" s="9"/>
      <c r="X667" s="9"/>
      <c r="Y667" s="9"/>
    </row>
    <row r="668" spans="8:25" ht="12.75" x14ac:dyDescent="0.2">
      <c r="H668" s="9"/>
      <c r="I668" s="9"/>
      <c r="J668" s="9"/>
      <c r="X668" s="9"/>
      <c r="Y668" s="9"/>
    </row>
    <row r="669" spans="8:25" ht="12.75" x14ac:dyDescent="0.2">
      <c r="H669" s="9"/>
      <c r="I669" s="9"/>
      <c r="J669" s="9"/>
      <c r="X669" s="9"/>
      <c r="Y669" s="9"/>
    </row>
    <row r="670" spans="8:25" ht="12.75" x14ac:dyDescent="0.2">
      <c r="H670" s="9"/>
      <c r="I670" s="9"/>
      <c r="J670" s="9"/>
      <c r="X670" s="9"/>
      <c r="Y670" s="9"/>
    </row>
    <row r="671" spans="8:25" ht="12.75" x14ac:dyDescent="0.2">
      <c r="H671" s="9"/>
      <c r="I671" s="9"/>
      <c r="J671" s="9"/>
      <c r="X671" s="9"/>
      <c r="Y671" s="9"/>
    </row>
    <row r="672" spans="8:25" ht="12.75" x14ac:dyDescent="0.2">
      <c r="H672" s="9"/>
      <c r="I672" s="9"/>
      <c r="J672" s="9"/>
      <c r="X672" s="9"/>
      <c r="Y672" s="9"/>
    </row>
    <row r="673" spans="8:25" ht="12.75" x14ac:dyDescent="0.2">
      <c r="H673" s="9"/>
      <c r="I673" s="9"/>
      <c r="J673" s="9"/>
      <c r="X673" s="9"/>
      <c r="Y673" s="9"/>
    </row>
    <row r="674" spans="8:25" ht="12.75" x14ac:dyDescent="0.2">
      <c r="H674" s="9"/>
      <c r="I674" s="9"/>
      <c r="J674" s="9"/>
      <c r="X674" s="9"/>
      <c r="Y674" s="9"/>
    </row>
    <row r="675" spans="8:25" ht="12.75" x14ac:dyDescent="0.2">
      <c r="H675" s="9"/>
      <c r="I675" s="9"/>
      <c r="J675" s="9"/>
      <c r="X675" s="9"/>
      <c r="Y675" s="9"/>
    </row>
    <row r="676" spans="8:25" ht="12.75" x14ac:dyDescent="0.2">
      <c r="H676" s="9"/>
      <c r="I676" s="9"/>
      <c r="J676" s="9"/>
      <c r="X676" s="9"/>
      <c r="Y676" s="9"/>
    </row>
    <row r="677" spans="8:25" ht="12.75" x14ac:dyDescent="0.2">
      <c r="H677" s="9"/>
      <c r="I677" s="9"/>
      <c r="J677" s="9"/>
      <c r="X677" s="9"/>
      <c r="Y677" s="9"/>
    </row>
    <row r="678" spans="8:25" ht="12.75" x14ac:dyDescent="0.2">
      <c r="H678" s="9"/>
      <c r="I678" s="9"/>
      <c r="J678" s="9"/>
      <c r="X678" s="9"/>
      <c r="Y678" s="9"/>
    </row>
    <row r="679" spans="8:25" ht="12.75" x14ac:dyDescent="0.2">
      <c r="H679" s="9"/>
      <c r="I679" s="9"/>
      <c r="J679" s="9"/>
      <c r="X679" s="9"/>
      <c r="Y679" s="9"/>
    </row>
    <row r="680" spans="8:25" ht="12.75" x14ac:dyDescent="0.2">
      <c r="H680" s="9"/>
      <c r="I680" s="9"/>
      <c r="J680" s="9"/>
      <c r="X680" s="9"/>
      <c r="Y680" s="9"/>
    </row>
    <row r="681" spans="8:25" ht="12.75" x14ac:dyDescent="0.2">
      <c r="H681" s="9"/>
      <c r="I681" s="9"/>
      <c r="J681" s="9"/>
      <c r="X681" s="9"/>
      <c r="Y681" s="9"/>
    </row>
    <row r="682" spans="8:25" ht="12.75" x14ac:dyDescent="0.2">
      <c r="H682" s="9"/>
      <c r="I682" s="9"/>
      <c r="J682" s="9"/>
      <c r="X682" s="9"/>
      <c r="Y682" s="9"/>
    </row>
    <row r="683" spans="8:25" ht="12.75" x14ac:dyDescent="0.2">
      <c r="H683" s="9"/>
      <c r="I683" s="9"/>
      <c r="J683" s="9"/>
      <c r="X683" s="9"/>
      <c r="Y683" s="9"/>
    </row>
    <row r="684" spans="8:25" ht="12.75" x14ac:dyDescent="0.2">
      <c r="H684" s="9"/>
      <c r="I684" s="9"/>
      <c r="J684" s="9"/>
      <c r="X684" s="9"/>
      <c r="Y684" s="9"/>
    </row>
    <row r="685" spans="8:25" ht="12.75" x14ac:dyDescent="0.2">
      <c r="H685" s="9"/>
      <c r="I685" s="9"/>
      <c r="J685" s="9"/>
      <c r="X685" s="9"/>
      <c r="Y685" s="9"/>
    </row>
    <row r="686" spans="8:25" ht="12.75" x14ac:dyDescent="0.2">
      <c r="H686" s="9"/>
      <c r="I686" s="9"/>
      <c r="J686" s="9"/>
      <c r="X686" s="9"/>
      <c r="Y686" s="9"/>
    </row>
    <row r="687" spans="8:25" ht="12.75" x14ac:dyDescent="0.2">
      <c r="H687" s="9"/>
      <c r="I687" s="9"/>
      <c r="J687" s="9"/>
      <c r="X687" s="9"/>
      <c r="Y687" s="9"/>
    </row>
    <row r="688" spans="8:25" ht="12.75" x14ac:dyDescent="0.2">
      <c r="H688" s="9"/>
      <c r="I688" s="9"/>
      <c r="J688" s="9"/>
      <c r="X688" s="9"/>
      <c r="Y688" s="9"/>
    </row>
    <row r="689" spans="8:25" ht="12.75" x14ac:dyDescent="0.2">
      <c r="H689" s="9"/>
      <c r="I689" s="9"/>
      <c r="J689" s="9"/>
      <c r="X689" s="9"/>
      <c r="Y689" s="9"/>
    </row>
    <row r="690" spans="8:25" ht="12.75" x14ac:dyDescent="0.2">
      <c r="H690" s="9"/>
      <c r="I690" s="9"/>
      <c r="J690" s="9"/>
      <c r="X690" s="9"/>
      <c r="Y690" s="9"/>
    </row>
    <row r="691" spans="8:25" ht="12.75" x14ac:dyDescent="0.2">
      <c r="H691" s="9"/>
      <c r="I691" s="9"/>
      <c r="J691" s="9"/>
      <c r="X691" s="9"/>
      <c r="Y691" s="9"/>
    </row>
    <row r="692" spans="8:25" ht="12.75" x14ac:dyDescent="0.2">
      <c r="H692" s="9"/>
      <c r="I692" s="9"/>
      <c r="J692" s="9"/>
      <c r="X692" s="9"/>
      <c r="Y692" s="9"/>
    </row>
    <row r="693" spans="8:25" ht="12.75" x14ac:dyDescent="0.2">
      <c r="H693" s="9"/>
      <c r="I693" s="9"/>
      <c r="J693" s="9"/>
      <c r="X693" s="9"/>
      <c r="Y693" s="9"/>
    </row>
    <row r="694" spans="8:25" ht="12.75" x14ac:dyDescent="0.2">
      <c r="H694" s="9"/>
      <c r="I694" s="9"/>
      <c r="J694" s="9"/>
      <c r="X694" s="9"/>
      <c r="Y694" s="9"/>
    </row>
    <row r="695" spans="8:25" ht="12.75" x14ac:dyDescent="0.2">
      <c r="H695" s="9"/>
      <c r="I695" s="9"/>
      <c r="J695" s="9"/>
      <c r="X695" s="9"/>
      <c r="Y695" s="9"/>
    </row>
    <row r="696" spans="8:25" ht="12.75" x14ac:dyDescent="0.2">
      <c r="H696" s="9"/>
      <c r="I696" s="9"/>
      <c r="J696" s="9"/>
      <c r="X696" s="9"/>
      <c r="Y696" s="9"/>
    </row>
    <row r="697" spans="8:25" ht="12.75" x14ac:dyDescent="0.2">
      <c r="H697" s="9"/>
      <c r="I697" s="9"/>
      <c r="J697" s="9"/>
      <c r="X697" s="9"/>
      <c r="Y697" s="9"/>
    </row>
    <row r="698" spans="8:25" ht="12.75" x14ac:dyDescent="0.2">
      <c r="H698" s="9"/>
      <c r="I698" s="9"/>
      <c r="J698" s="9"/>
      <c r="X698" s="9"/>
      <c r="Y698" s="9"/>
    </row>
    <row r="699" spans="8:25" ht="12.75" x14ac:dyDescent="0.2">
      <c r="H699" s="9"/>
      <c r="I699" s="9"/>
      <c r="J699" s="9"/>
      <c r="X699" s="9"/>
      <c r="Y699" s="9"/>
    </row>
    <row r="700" spans="8:25" ht="12.75" x14ac:dyDescent="0.2">
      <c r="H700" s="9"/>
      <c r="I700" s="9"/>
      <c r="J700" s="9"/>
      <c r="X700" s="9"/>
      <c r="Y700" s="9"/>
    </row>
    <row r="701" spans="8:25" ht="12.75" x14ac:dyDescent="0.2">
      <c r="H701" s="9"/>
      <c r="I701" s="9"/>
      <c r="J701" s="9"/>
      <c r="X701" s="9"/>
      <c r="Y701" s="9"/>
    </row>
    <row r="702" spans="8:25" ht="12.75" x14ac:dyDescent="0.2">
      <c r="H702" s="9"/>
      <c r="I702" s="9"/>
      <c r="J702" s="9"/>
      <c r="X702" s="9"/>
      <c r="Y702" s="9"/>
    </row>
    <row r="703" spans="8:25" ht="12.75" x14ac:dyDescent="0.2">
      <c r="H703" s="9"/>
      <c r="I703" s="9"/>
      <c r="J703" s="9"/>
      <c r="X703" s="9"/>
      <c r="Y703" s="9"/>
    </row>
    <row r="704" spans="8:25" ht="12.75" x14ac:dyDescent="0.2">
      <c r="H704" s="9"/>
      <c r="I704" s="9"/>
      <c r="J704" s="9"/>
      <c r="X704" s="9"/>
      <c r="Y704" s="9"/>
    </row>
    <row r="705" spans="8:25" ht="12.75" x14ac:dyDescent="0.2">
      <c r="H705" s="9"/>
      <c r="I705" s="9"/>
      <c r="J705" s="9"/>
      <c r="X705" s="9"/>
      <c r="Y705" s="9"/>
    </row>
    <row r="706" spans="8:25" ht="12.75" x14ac:dyDescent="0.2">
      <c r="H706" s="9"/>
      <c r="I706" s="9"/>
      <c r="J706" s="9"/>
      <c r="X706" s="9"/>
      <c r="Y706" s="9"/>
    </row>
    <row r="707" spans="8:25" ht="12.75" x14ac:dyDescent="0.2">
      <c r="H707" s="9"/>
      <c r="I707" s="9"/>
      <c r="J707" s="9"/>
      <c r="X707" s="9"/>
      <c r="Y707" s="9"/>
    </row>
    <row r="708" spans="8:25" ht="12.75" x14ac:dyDescent="0.2">
      <c r="H708" s="9"/>
      <c r="I708" s="9"/>
      <c r="J708" s="9"/>
      <c r="X708" s="9"/>
      <c r="Y708" s="9"/>
    </row>
    <row r="709" spans="8:25" ht="12.75" x14ac:dyDescent="0.2">
      <c r="H709" s="9"/>
      <c r="I709" s="9"/>
      <c r="J709" s="9"/>
      <c r="X709" s="9"/>
      <c r="Y709" s="9"/>
    </row>
    <row r="710" spans="8:25" ht="12.75" x14ac:dyDescent="0.2">
      <c r="H710" s="9"/>
      <c r="I710" s="9"/>
      <c r="J710" s="9"/>
      <c r="X710" s="9"/>
      <c r="Y710" s="9"/>
    </row>
    <row r="711" spans="8:25" ht="12.75" x14ac:dyDescent="0.2">
      <c r="H711" s="9"/>
      <c r="I711" s="9"/>
      <c r="J711" s="9"/>
      <c r="X711" s="9"/>
      <c r="Y711" s="9"/>
    </row>
    <row r="712" spans="8:25" ht="12.75" x14ac:dyDescent="0.2">
      <c r="H712" s="9"/>
      <c r="I712" s="9"/>
      <c r="J712" s="9"/>
      <c r="X712" s="9"/>
      <c r="Y712" s="9"/>
    </row>
    <row r="713" spans="8:25" ht="12.75" x14ac:dyDescent="0.2">
      <c r="H713" s="9"/>
      <c r="I713" s="9"/>
      <c r="J713" s="9"/>
      <c r="X713" s="9"/>
      <c r="Y713" s="9"/>
    </row>
    <row r="714" spans="8:25" ht="12.75" x14ac:dyDescent="0.2">
      <c r="H714" s="9"/>
      <c r="I714" s="9"/>
      <c r="J714" s="9"/>
      <c r="X714" s="9"/>
      <c r="Y714" s="9"/>
    </row>
    <row r="715" spans="8:25" ht="12.75" x14ac:dyDescent="0.2">
      <c r="H715" s="9"/>
      <c r="I715" s="9"/>
      <c r="J715" s="9"/>
      <c r="X715" s="9"/>
      <c r="Y715" s="9"/>
    </row>
    <row r="716" spans="8:25" ht="12.75" x14ac:dyDescent="0.2">
      <c r="H716" s="9"/>
      <c r="I716" s="9"/>
      <c r="J716" s="9"/>
      <c r="X716" s="9"/>
      <c r="Y716" s="9"/>
    </row>
    <row r="717" spans="8:25" ht="12.75" x14ac:dyDescent="0.2">
      <c r="H717" s="9"/>
      <c r="I717" s="9"/>
      <c r="J717" s="9"/>
      <c r="X717" s="9"/>
      <c r="Y717" s="9"/>
    </row>
    <row r="718" spans="8:25" ht="12.75" x14ac:dyDescent="0.2">
      <c r="H718" s="9"/>
      <c r="I718" s="9"/>
      <c r="J718" s="9"/>
      <c r="X718" s="9"/>
      <c r="Y718" s="9"/>
    </row>
    <row r="719" spans="8:25" ht="12.75" x14ac:dyDescent="0.2">
      <c r="H719" s="9"/>
      <c r="I719" s="9"/>
      <c r="J719" s="9"/>
      <c r="X719" s="9"/>
      <c r="Y719" s="9"/>
    </row>
    <row r="720" spans="8:25" ht="12.75" x14ac:dyDescent="0.2">
      <c r="H720" s="9"/>
      <c r="I720" s="9"/>
      <c r="J720" s="9"/>
      <c r="X720" s="9"/>
      <c r="Y720" s="9"/>
    </row>
    <row r="721" spans="8:25" ht="12.75" x14ac:dyDescent="0.2">
      <c r="H721" s="9"/>
      <c r="I721" s="9"/>
      <c r="J721" s="9"/>
      <c r="X721" s="9"/>
      <c r="Y721" s="9"/>
    </row>
    <row r="722" spans="8:25" ht="12.75" x14ac:dyDescent="0.2">
      <c r="H722" s="9"/>
      <c r="I722" s="9"/>
      <c r="J722" s="9"/>
      <c r="X722" s="9"/>
      <c r="Y722" s="9"/>
    </row>
    <row r="723" spans="8:25" ht="12.75" x14ac:dyDescent="0.2">
      <c r="H723" s="9"/>
      <c r="I723" s="9"/>
      <c r="J723" s="9"/>
      <c r="X723" s="9"/>
      <c r="Y723" s="9"/>
    </row>
    <row r="724" spans="8:25" ht="12.75" x14ac:dyDescent="0.2">
      <c r="H724" s="9"/>
      <c r="I724" s="9"/>
      <c r="J724" s="9"/>
      <c r="X724" s="9"/>
      <c r="Y724" s="9"/>
    </row>
    <row r="725" spans="8:25" ht="12.75" x14ac:dyDescent="0.2">
      <c r="H725" s="9"/>
      <c r="I725" s="9"/>
      <c r="J725" s="9"/>
      <c r="X725" s="9"/>
      <c r="Y725" s="9"/>
    </row>
    <row r="726" spans="8:25" ht="12.75" x14ac:dyDescent="0.2">
      <c r="H726" s="9"/>
      <c r="I726" s="9"/>
      <c r="J726" s="9"/>
      <c r="X726" s="9"/>
      <c r="Y726" s="9"/>
    </row>
    <row r="727" spans="8:25" ht="12.75" x14ac:dyDescent="0.2">
      <c r="H727" s="9"/>
      <c r="I727" s="9"/>
      <c r="J727" s="9"/>
      <c r="X727" s="9"/>
      <c r="Y727" s="9"/>
    </row>
    <row r="728" spans="8:25" ht="12.75" x14ac:dyDescent="0.2">
      <c r="H728" s="9"/>
      <c r="I728" s="9"/>
      <c r="J728" s="9"/>
      <c r="X728" s="9"/>
      <c r="Y728" s="9"/>
    </row>
    <row r="729" spans="8:25" ht="12.75" x14ac:dyDescent="0.2">
      <c r="H729" s="9"/>
      <c r="I729" s="9"/>
      <c r="J729" s="9"/>
      <c r="X729" s="9"/>
      <c r="Y729" s="9"/>
    </row>
    <row r="730" spans="8:25" ht="12.75" x14ac:dyDescent="0.2">
      <c r="H730" s="9"/>
      <c r="I730" s="9"/>
      <c r="J730" s="9"/>
      <c r="X730" s="9"/>
      <c r="Y730" s="9"/>
    </row>
    <row r="731" spans="8:25" ht="12.75" x14ac:dyDescent="0.2">
      <c r="H731" s="9"/>
      <c r="I731" s="9"/>
      <c r="J731" s="9"/>
      <c r="X731" s="9"/>
      <c r="Y731" s="9"/>
    </row>
    <row r="732" spans="8:25" ht="12.75" x14ac:dyDescent="0.2">
      <c r="H732" s="9"/>
      <c r="I732" s="9"/>
      <c r="J732" s="9"/>
      <c r="X732" s="9"/>
      <c r="Y732" s="9"/>
    </row>
    <row r="733" spans="8:25" ht="12.75" x14ac:dyDescent="0.2">
      <c r="H733" s="9"/>
      <c r="I733" s="9"/>
      <c r="J733" s="9"/>
      <c r="X733" s="9"/>
      <c r="Y733" s="9"/>
    </row>
    <row r="734" spans="8:25" ht="12.75" x14ac:dyDescent="0.2">
      <c r="H734" s="9"/>
      <c r="I734" s="9"/>
      <c r="J734" s="9"/>
      <c r="X734" s="9"/>
      <c r="Y734" s="9"/>
    </row>
    <row r="735" spans="8:25" ht="12.75" x14ac:dyDescent="0.2">
      <c r="H735" s="9"/>
      <c r="I735" s="9"/>
      <c r="J735" s="9"/>
      <c r="X735" s="9"/>
      <c r="Y735" s="9"/>
    </row>
    <row r="736" spans="8:25" ht="12.75" x14ac:dyDescent="0.2">
      <c r="H736" s="9"/>
      <c r="I736" s="9"/>
      <c r="J736" s="9"/>
      <c r="X736" s="9"/>
      <c r="Y736" s="9"/>
    </row>
    <row r="737" spans="8:25" ht="12.75" x14ac:dyDescent="0.2">
      <c r="H737" s="9"/>
      <c r="I737" s="9"/>
      <c r="J737" s="9"/>
      <c r="X737" s="9"/>
      <c r="Y737" s="9"/>
    </row>
    <row r="738" spans="8:25" ht="12.75" x14ac:dyDescent="0.2">
      <c r="H738" s="9"/>
      <c r="I738" s="9"/>
      <c r="J738" s="9"/>
      <c r="X738" s="9"/>
      <c r="Y738" s="9"/>
    </row>
    <row r="739" spans="8:25" ht="12.75" x14ac:dyDescent="0.2">
      <c r="H739" s="9"/>
      <c r="I739" s="9"/>
      <c r="J739" s="9"/>
      <c r="X739" s="9"/>
      <c r="Y739" s="9"/>
    </row>
    <row r="740" spans="8:25" ht="12.75" x14ac:dyDescent="0.2">
      <c r="H740" s="9"/>
      <c r="I740" s="9"/>
      <c r="J740" s="9"/>
      <c r="X740" s="9"/>
      <c r="Y740" s="9"/>
    </row>
    <row r="741" spans="8:25" ht="12.75" x14ac:dyDescent="0.2">
      <c r="H741" s="9"/>
      <c r="I741" s="9"/>
      <c r="J741" s="9"/>
      <c r="X741" s="9"/>
      <c r="Y741" s="9"/>
    </row>
    <row r="742" spans="8:25" ht="12.75" x14ac:dyDescent="0.2">
      <c r="H742" s="9"/>
      <c r="I742" s="9"/>
      <c r="J742" s="9"/>
      <c r="X742" s="9"/>
      <c r="Y742" s="9"/>
    </row>
    <row r="743" spans="8:25" ht="12.75" x14ac:dyDescent="0.2">
      <c r="H743" s="9"/>
      <c r="I743" s="9"/>
      <c r="J743" s="9"/>
      <c r="X743" s="9"/>
      <c r="Y743" s="9"/>
    </row>
    <row r="744" spans="8:25" ht="12.75" x14ac:dyDescent="0.2">
      <c r="H744" s="9"/>
      <c r="I744" s="9"/>
      <c r="J744" s="9"/>
      <c r="X744" s="9"/>
      <c r="Y744" s="9"/>
    </row>
    <row r="745" spans="8:25" ht="12.75" x14ac:dyDescent="0.2">
      <c r="H745" s="9"/>
      <c r="I745" s="9"/>
      <c r="J745" s="9"/>
      <c r="X745" s="9"/>
      <c r="Y745" s="9"/>
    </row>
    <row r="746" spans="8:25" ht="12.75" x14ac:dyDescent="0.2">
      <c r="H746" s="9"/>
      <c r="I746" s="9"/>
      <c r="J746" s="9"/>
      <c r="X746" s="9"/>
      <c r="Y746" s="9"/>
    </row>
    <row r="747" spans="8:25" ht="12.75" x14ac:dyDescent="0.2">
      <c r="H747" s="9"/>
      <c r="I747" s="9"/>
      <c r="J747" s="9"/>
      <c r="X747" s="9"/>
      <c r="Y747" s="9"/>
    </row>
    <row r="748" spans="8:25" ht="12.75" x14ac:dyDescent="0.2">
      <c r="H748" s="9"/>
      <c r="I748" s="9"/>
      <c r="J748" s="9"/>
      <c r="X748" s="9"/>
      <c r="Y748" s="9"/>
    </row>
    <row r="749" spans="8:25" ht="12.75" x14ac:dyDescent="0.2">
      <c r="H749" s="9"/>
      <c r="I749" s="9"/>
      <c r="J749" s="9"/>
      <c r="X749" s="9"/>
      <c r="Y749" s="9"/>
    </row>
    <row r="750" spans="8:25" ht="12.75" x14ac:dyDescent="0.2">
      <c r="H750" s="9"/>
      <c r="I750" s="9"/>
      <c r="J750" s="9"/>
      <c r="X750" s="9"/>
      <c r="Y750" s="9"/>
    </row>
    <row r="751" spans="8:25" ht="12.75" x14ac:dyDescent="0.2">
      <c r="H751" s="9"/>
      <c r="I751" s="9"/>
      <c r="J751" s="9"/>
      <c r="X751" s="9"/>
      <c r="Y751" s="9"/>
    </row>
    <row r="752" spans="8:25" ht="12.75" x14ac:dyDescent="0.2">
      <c r="H752" s="9"/>
      <c r="I752" s="9"/>
      <c r="J752" s="9"/>
      <c r="X752" s="9"/>
      <c r="Y752" s="9"/>
    </row>
    <row r="753" spans="8:25" ht="12.75" x14ac:dyDescent="0.2">
      <c r="H753" s="9"/>
      <c r="I753" s="9"/>
      <c r="J753" s="9"/>
      <c r="X753" s="9"/>
      <c r="Y753" s="9"/>
    </row>
    <row r="754" spans="8:25" ht="12.75" x14ac:dyDescent="0.2">
      <c r="H754" s="9"/>
      <c r="I754" s="9"/>
      <c r="J754" s="9"/>
      <c r="X754" s="9"/>
      <c r="Y754" s="9"/>
    </row>
    <row r="755" spans="8:25" ht="12.75" x14ac:dyDescent="0.2">
      <c r="H755" s="9"/>
      <c r="I755" s="9"/>
      <c r="J755" s="9"/>
      <c r="X755" s="9"/>
      <c r="Y755" s="9"/>
    </row>
    <row r="756" spans="8:25" ht="12.75" x14ac:dyDescent="0.2">
      <c r="H756" s="9"/>
      <c r="I756" s="9"/>
      <c r="J756" s="9"/>
      <c r="X756" s="9"/>
      <c r="Y756" s="9"/>
    </row>
    <row r="757" spans="8:25" ht="12.75" x14ac:dyDescent="0.2">
      <c r="H757" s="9"/>
      <c r="I757" s="9"/>
      <c r="J757" s="9"/>
      <c r="X757" s="9"/>
      <c r="Y757" s="9"/>
    </row>
    <row r="758" spans="8:25" ht="12.75" x14ac:dyDescent="0.2">
      <c r="H758" s="9"/>
      <c r="I758" s="9"/>
      <c r="J758" s="9"/>
      <c r="X758" s="9"/>
      <c r="Y758" s="9"/>
    </row>
    <row r="759" spans="8:25" ht="12.75" x14ac:dyDescent="0.2">
      <c r="H759" s="9"/>
      <c r="I759" s="9"/>
      <c r="J759" s="9"/>
      <c r="X759" s="9"/>
      <c r="Y759" s="9"/>
    </row>
    <row r="760" spans="8:25" ht="12.75" x14ac:dyDescent="0.2">
      <c r="H760" s="9"/>
      <c r="I760" s="9"/>
      <c r="J760" s="9"/>
      <c r="X760" s="9"/>
      <c r="Y760" s="9"/>
    </row>
    <row r="761" spans="8:25" ht="12.75" x14ac:dyDescent="0.2">
      <c r="H761" s="9"/>
      <c r="I761" s="9"/>
      <c r="J761" s="9"/>
      <c r="X761" s="9"/>
      <c r="Y761" s="9"/>
    </row>
    <row r="762" spans="8:25" ht="12.75" x14ac:dyDescent="0.2">
      <c r="H762" s="9"/>
      <c r="I762" s="9"/>
      <c r="J762" s="9"/>
      <c r="X762" s="9"/>
      <c r="Y762" s="9"/>
    </row>
    <row r="763" spans="8:25" ht="12.75" x14ac:dyDescent="0.2">
      <c r="H763" s="9"/>
      <c r="I763" s="9"/>
      <c r="J763" s="9"/>
      <c r="X763" s="9"/>
      <c r="Y763" s="9"/>
    </row>
    <row r="764" spans="8:25" ht="12.75" x14ac:dyDescent="0.2">
      <c r="H764" s="9"/>
      <c r="I764" s="9"/>
      <c r="J764" s="9"/>
      <c r="X764" s="9"/>
      <c r="Y764" s="9"/>
    </row>
    <row r="765" spans="8:25" ht="12.75" x14ac:dyDescent="0.2">
      <c r="H765" s="9"/>
      <c r="I765" s="9"/>
      <c r="J765" s="9"/>
      <c r="X765" s="9"/>
      <c r="Y765" s="9"/>
    </row>
    <row r="766" spans="8:25" ht="12.75" x14ac:dyDescent="0.2">
      <c r="H766" s="9"/>
      <c r="I766" s="9"/>
      <c r="J766" s="9"/>
      <c r="X766" s="9"/>
      <c r="Y766" s="9"/>
    </row>
    <row r="767" spans="8:25" ht="12.75" x14ac:dyDescent="0.2">
      <c r="H767" s="9"/>
      <c r="I767" s="9"/>
      <c r="J767" s="9"/>
      <c r="X767" s="9"/>
      <c r="Y767" s="9"/>
    </row>
    <row r="768" spans="8:25" ht="12.75" x14ac:dyDescent="0.2">
      <c r="H768" s="9"/>
      <c r="I768" s="9"/>
      <c r="J768" s="9"/>
      <c r="X768" s="9"/>
      <c r="Y768" s="9"/>
    </row>
    <row r="769" spans="8:25" ht="12.75" x14ac:dyDescent="0.2">
      <c r="H769" s="9"/>
      <c r="I769" s="9"/>
      <c r="J769" s="9"/>
      <c r="X769" s="9"/>
      <c r="Y769" s="9"/>
    </row>
    <row r="770" spans="8:25" ht="12.75" x14ac:dyDescent="0.2">
      <c r="H770" s="9"/>
      <c r="I770" s="9"/>
      <c r="J770" s="9"/>
      <c r="X770" s="9"/>
      <c r="Y770" s="9"/>
    </row>
    <row r="771" spans="8:25" ht="12.75" x14ac:dyDescent="0.2">
      <c r="H771" s="9"/>
      <c r="I771" s="9"/>
      <c r="J771" s="9"/>
      <c r="X771" s="9"/>
      <c r="Y771" s="9"/>
    </row>
    <row r="772" spans="8:25" ht="12.75" x14ac:dyDescent="0.2">
      <c r="H772" s="9"/>
      <c r="I772" s="9"/>
      <c r="J772" s="9"/>
      <c r="X772" s="9"/>
      <c r="Y772" s="9"/>
    </row>
    <row r="773" spans="8:25" ht="12.75" x14ac:dyDescent="0.2">
      <c r="H773" s="9"/>
      <c r="I773" s="9"/>
      <c r="J773" s="9"/>
      <c r="X773" s="9"/>
      <c r="Y773" s="9"/>
    </row>
    <row r="774" spans="8:25" ht="12.75" x14ac:dyDescent="0.2">
      <c r="H774" s="9"/>
      <c r="I774" s="9"/>
      <c r="J774" s="9"/>
      <c r="X774" s="9"/>
      <c r="Y774" s="9"/>
    </row>
    <row r="775" spans="8:25" ht="12.75" x14ac:dyDescent="0.2">
      <c r="H775" s="9"/>
      <c r="I775" s="9"/>
      <c r="J775" s="9"/>
      <c r="X775" s="9"/>
      <c r="Y775" s="9"/>
    </row>
    <row r="776" spans="8:25" ht="12.75" x14ac:dyDescent="0.2">
      <c r="H776" s="9"/>
      <c r="I776" s="9"/>
      <c r="J776" s="9"/>
      <c r="X776" s="9"/>
      <c r="Y776" s="9"/>
    </row>
    <row r="777" spans="8:25" ht="12.75" x14ac:dyDescent="0.2">
      <c r="H777" s="9"/>
      <c r="I777" s="9"/>
      <c r="J777" s="9"/>
      <c r="X777" s="9"/>
      <c r="Y777" s="9"/>
    </row>
    <row r="778" spans="8:25" ht="12.75" x14ac:dyDescent="0.2">
      <c r="H778" s="9"/>
      <c r="I778" s="9"/>
      <c r="J778" s="9"/>
      <c r="X778" s="9"/>
      <c r="Y778" s="9"/>
    </row>
    <row r="779" spans="8:25" ht="12.75" x14ac:dyDescent="0.2">
      <c r="H779" s="9"/>
      <c r="I779" s="9"/>
      <c r="J779" s="9"/>
      <c r="X779" s="9"/>
      <c r="Y779" s="9"/>
    </row>
    <row r="780" spans="8:25" ht="12.75" x14ac:dyDescent="0.2">
      <c r="H780" s="9"/>
      <c r="I780" s="9"/>
      <c r="J780" s="9"/>
      <c r="X780" s="9"/>
      <c r="Y780" s="9"/>
    </row>
    <row r="781" spans="8:25" ht="12.75" x14ac:dyDescent="0.2">
      <c r="H781" s="9"/>
      <c r="I781" s="9"/>
      <c r="J781" s="9"/>
      <c r="X781" s="9"/>
      <c r="Y781" s="9"/>
    </row>
    <row r="782" spans="8:25" ht="12.75" x14ac:dyDescent="0.2">
      <c r="H782" s="9"/>
      <c r="I782" s="9"/>
      <c r="J782" s="9"/>
      <c r="X782" s="9"/>
      <c r="Y782" s="9"/>
    </row>
    <row r="783" spans="8:25" ht="12.75" x14ac:dyDescent="0.2">
      <c r="H783" s="9"/>
      <c r="I783" s="9"/>
      <c r="J783" s="9"/>
      <c r="X783" s="9"/>
      <c r="Y783" s="9"/>
    </row>
    <row r="784" spans="8:25" ht="12.75" x14ac:dyDescent="0.2">
      <c r="H784" s="9"/>
      <c r="I784" s="9"/>
      <c r="J784" s="9"/>
      <c r="X784" s="9"/>
      <c r="Y784" s="9"/>
    </row>
    <row r="785" spans="8:25" ht="12.75" x14ac:dyDescent="0.2">
      <c r="H785" s="9"/>
      <c r="I785" s="9"/>
      <c r="J785" s="9"/>
      <c r="X785" s="9"/>
      <c r="Y785" s="9"/>
    </row>
    <row r="786" spans="8:25" ht="12.75" x14ac:dyDescent="0.2">
      <c r="H786" s="9"/>
      <c r="I786" s="9"/>
      <c r="J786" s="9"/>
      <c r="X786" s="9"/>
      <c r="Y786" s="9"/>
    </row>
    <row r="787" spans="8:25" ht="12.75" x14ac:dyDescent="0.2">
      <c r="H787" s="9"/>
      <c r="I787" s="9"/>
      <c r="J787" s="9"/>
      <c r="X787" s="9"/>
      <c r="Y787" s="9"/>
    </row>
    <row r="788" spans="8:25" ht="12.75" x14ac:dyDescent="0.2">
      <c r="H788" s="9"/>
      <c r="I788" s="9"/>
      <c r="J788" s="9"/>
      <c r="X788" s="9"/>
      <c r="Y788" s="9"/>
    </row>
    <row r="789" spans="8:25" ht="12.75" x14ac:dyDescent="0.2">
      <c r="H789" s="9"/>
      <c r="I789" s="9"/>
      <c r="J789" s="9"/>
      <c r="X789" s="9"/>
      <c r="Y789" s="9"/>
    </row>
    <row r="790" spans="8:25" ht="12.75" x14ac:dyDescent="0.2">
      <c r="H790" s="9"/>
      <c r="I790" s="9"/>
      <c r="J790" s="9"/>
      <c r="X790" s="9"/>
      <c r="Y790" s="9"/>
    </row>
    <row r="791" spans="8:25" ht="12.75" x14ac:dyDescent="0.2">
      <c r="H791" s="9"/>
      <c r="I791" s="9"/>
      <c r="J791" s="9"/>
      <c r="X791" s="9"/>
      <c r="Y791" s="9"/>
    </row>
    <row r="792" spans="8:25" ht="12.75" x14ac:dyDescent="0.2">
      <c r="H792" s="9"/>
      <c r="I792" s="9"/>
      <c r="J792" s="9"/>
      <c r="X792" s="9"/>
      <c r="Y792" s="9"/>
    </row>
    <row r="793" spans="8:25" ht="12.75" x14ac:dyDescent="0.2">
      <c r="H793" s="9"/>
      <c r="I793" s="9"/>
      <c r="J793" s="9"/>
      <c r="X793" s="9"/>
      <c r="Y793" s="9"/>
    </row>
    <row r="794" spans="8:25" ht="12.75" x14ac:dyDescent="0.2">
      <c r="H794" s="9"/>
      <c r="I794" s="9"/>
      <c r="J794" s="9"/>
      <c r="X794" s="9"/>
      <c r="Y794" s="9"/>
    </row>
    <row r="795" spans="8:25" ht="12.75" x14ac:dyDescent="0.2">
      <c r="H795" s="9"/>
      <c r="I795" s="9"/>
      <c r="J795" s="9"/>
      <c r="X795" s="9"/>
      <c r="Y795" s="9"/>
    </row>
    <row r="796" spans="8:25" ht="12.75" x14ac:dyDescent="0.2">
      <c r="H796" s="9"/>
      <c r="I796" s="9"/>
      <c r="J796" s="9"/>
      <c r="X796" s="9"/>
      <c r="Y796" s="9"/>
    </row>
    <row r="797" spans="8:25" ht="12.75" x14ac:dyDescent="0.2">
      <c r="H797" s="9"/>
      <c r="I797" s="9"/>
      <c r="J797" s="9"/>
      <c r="X797" s="9"/>
      <c r="Y797" s="9"/>
    </row>
    <row r="798" spans="8:25" ht="12.75" x14ac:dyDescent="0.2">
      <c r="H798" s="9"/>
      <c r="I798" s="9"/>
      <c r="J798" s="9"/>
      <c r="X798" s="9"/>
      <c r="Y798" s="9"/>
    </row>
    <row r="799" spans="8:25" ht="12.75" x14ac:dyDescent="0.2">
      <c r="H799" s="9"/>
      <c r="I799" s="9"/>
      <c r="J799" s="9"/>
      <c r="X799" s="9"/>
      <c r="Y799" s="9"/>
    </row>
    <row r="800" spans="8:25" ht="12.75" x14ac:dyDescent="0.2">
      <c r="H800" s="9"/>
      <c r="I800" s="9"/>
      <c r="J800" s="9"/>
      <c r="X800" s="9"/>
      <c r="Y800" s="9"/>
    </row>
    <row r="801" spans="8:25" ht="12.75" x14ac:dyDescent="0.2">
      <c r="H801" s="9"/>
      <c r="I801" s="9"/>
      <c r="J801" s="9"/>
      <c r="X801" s="9"/>
      <c r="Y801" s="9"/>
    </row>
    <row r="802" spans="8:25" ht="12.75" x14ac:dyDescent="0.2">
      <c r="H802" s="9"/>
      <c r="I802" s="9"/>
      <c r="J802" s="9"/>
      <c r="X802" s="9"/>
      <c r="Y802" s="9"/>
    </row>
    <row r="803" spans="8:25" ht="12.75" x14ac:dyDescent="0.2">
      <c r="H803" s="9"/>
      <c r="I803" s="9"/>
      <c r="J803" s="9"/>
      <c r="X803" s="9"/>
      <c r="Y803" s="9"/>
    </row>
    <row r="804" spans="8:25" ht="12.75" x14ac:dyDescent="0.2">
      <c r="H804" s="9"/>
      <c r="I804" s="9"/>
      <c r="J804" s="9"/>
      <c r="X804" s="9"/>
      <c r="Y804" s="9"/>
    </row>
    <row r="805" spans="8:25" ht="12.75" x14ac:dyDescent="0.2">
      <c r="H805" s="9"/>
      <c r="I805" s="9"/>
      <c r="J805" s="9"/>
      <c r="X805" s="9"/>
      <c r="Y805" s="9"/>
    </row>
    <row r="806" spans="8:25" ht="12.75" x14ac:dyDescent="0.2">
      <c r="H806" s="9"/>
      <c r="I806" s="9"/>
      <c r="J806" s="9"/>
      <c r="X806" s="9"/>
      <c r="Y806" s="9"/>
    </row>
    <row r="807" spans="8:25" ht="12.75" x14ac:dyDescent="0.2">
      <c r="H807" s="9"/>
      <c r="I807" s="9"/>
      <c r="J807" s="9"/>
      <c r="X807" s="9"/>
      <c r="Y807" s="9"/>
    </row>
    <row r="808" spans="8:25" ht="12.75" x14ac:dyDescent="0.2">
      <c r="H808" s="9"/>
      <c r="I808" s="9"/>
      <c r="J808" s="9"/>
      <c r="X808" s="9"/>
      <c r="Y808" s="9"/>
    </row>
    <row r="809" spans="8:25" ht="12.75" x14ac:dyDescent="0.2">
      <c r="H809" s="9"/>
      <c r="I809" s="9"/>
      <c r="J809" s="9"/>
      <c r="X809" s="9"/>
      <c r="Y809" s="9"/>
    </row>
    <row r="810" spans="8:25" ht="12.75" x14ac:dyDescent="0.2">
      <c r="H810" s="9"/>
      <c r="I810" s="9"/>
      <c r="J810" s="9"/>
      <c r="X810" s="9"/>
      <c r="Y810" s="9"/>
    </row>
    <row r="811" spans="8:25" ht="12.75" x14ac:dyDescent="0.2">
      <c r="H811" s="9"/>
      <c r="I811" s="9"/>
      <c r="J811" s="9"/>
      <c r="X811" s="9"/>
      <c r="Y811" s="9"/>
    </row>
    <row r="812" spans="8:25" ht="12.75" x14ac:dyDescent="0.2">
      <c r="H812" s="9"/>
      <c r="I812" s="9"/>
      <c r="J812" s="9"/>
      <c r="X812" s="9"/>
      <c r="Y812" s="9"/>
    </row>
    <row r="813" spans="8:25" ht="12.75" x14ac:dyDescent="0.2">
      <c r="H813" s="9"/>
      <c r="I813" s="9"/>
      <c r="J813" s="9"/>
      <c r="X813" s="9"/>
      <c r="Y813" s="9"/>
    </row>
    <row r="814" spans="8:25" ht="12.75" x14ac:dyDescent="0.2">
      <c r="H814" s="9"/>
      <c r="I814" s="9"/>
      <c r="J814" s="9"/>
      <c r="X814" s="9"/>
      <c r="Y814" s="9"/>
    </row>
    <row r="815" spans="8:25" ht="12.75" x14ac:dyDescent="0.2">
      <c r="H815" s="9"/>
      <c r="I815" s="9"/>
      <c r="J815" s="9"/>
      <c r="X815" s="9"/>
      <c r="Y815" s="9"/>
    </row>
    <row r="816" spans="8:25" ht="12.75" x14ac:dyDescent="0.2">
      <c r="H816" s="9"/>
      <c r="I816" s="9"/>
      <c r="J816" s="9"/>
      <c r="X816" s="9"/>
      <c r="Y816" s="9"/>
    </row>
    <row r="817" spans="8:25" ht="12.75" x14ac:dyDescent="0.2">
      <c r="H817" s="9"/>
      <c r="I817" s="9"/>
      <c r="J817" s="9"/>
      <c r="X817" s="9"/>
      <c r="Y817" s="9"/>
    </row>
    <row r="818" spans="8:25" ht="12.75" x14ac:dyDescent="0.2">
      <c r="H818" s="9"/>
      <c r="I818" s="9"/>
      <c r="J818" s="9"/>
      <c r="X818" s="9"/>
      <c r="Y818" s="9"/>
    </row>
    <row r="819" spans="8:25" ht="12.75" x14ac:dyDescent="0.2">
      <c r="H819" s="9"/>
      <c r="I819" s="9"/>
      <c r="J819" s="9"/>
      <c r="X819" s="9"/>
      <c r="Y819" s="9"/>
    </row>
    <row r="820" spans="8:25" ht="12.75" x14ac:dyDescent="0.2">
      <c r="H820" s="9"/>
      <c r="I820" s="9"/>
      <c r="J820" s="9"/>
      <c r="X820" s="9"/>
      <c r="Y820" s="9"/>
    </row>
    <row r="821" spans="8:25" ht="12.75" x14ac:dyDescent="0.2">
      <c r="H821" s="9"/>
      <c r="I821" s="9"/>
      <c r="J821" s="9"/>
      <c r="X821" s="9"/>
      <c r="Y821" s="9"/>
    </row>
    <row r="822" spans="8:25" ht="12.75" x14ac:dyDescent="0.2">
      <c r="H822" s="9"/>
      <c r="I822" s="9"/>
      <c r="J822" s="9"/>
      <c r="X822" s="9"/>
      <c r="Y822" s="9"/>
    </row>
    <row r="823" spans="8:25" ht="12.75" x14ac:dyDescent="0.2">
      <c r="H823" s="9"/>
      <c r="I823" s="9"/>
      <c r="J823" s="9"/>
      <c r="X823" s="9"/>
      <c r="Y823" s="9"/>
    </row>
    <row r="824" spans="8:25" ht="12.75" x14ac:dyDescent="0.2">
      <c r="H824" s="9"/>
      <c r="I824" s="9"/>
      <c r="J824" s="9"/>
      <c r="X824" s="9"/>
      <c r="Y824" s="9"/>
    </row>
    <row r="825" spans="8:25" ht="12.75" x14ac:dyDescent="0.2">
      <c r="H825" s="9"/>
      <c r="I825" s="9"/>
      <c r="J825" s="9"/>
      <c r="X825" s="9"/>
      <c r="Y825" s="9"/>
    </row>
    <row r="826" spans="8:25" ht="12.75" x14ac:dyDescent="0.2">
      <c r="H826" s="9"/>
      <c r="I826" s="9"/>
      <c r="J826" s="9"/>
      <c r="X826" s="9"/>
      <c r="Y826" s="9"/>
    </row>
    <row r="827" spans="8:25" ht="12.75" x14ac:dyDescent="0.2">
      <c r="H827" s="9"/>
      <c r="I827" s="9"/>
      <c r="J827" s="9"/>
      <c r="X827" s="9"/>
      <c r="Y827" s="9"/>
    </row>
    <row r="828" spans="8:25" ht="12.75" x14ac:dyDescent="0.2">
      <c r="H828" s="9"/>
      <c r="I828" s="9"/>
      <c r="J828" s="9"/>
      <c r="X828" s="9"/>
      <c r="Y828" s="9"/>
    </row>
    <row r="829" spans="8:25" ht="12.75" x14ac:dyDescent="0.2">
      <c r="H829" s="9"/>
      <c r="I829" s="9"/>
      <c r="J829" s="9"/>
      <c r="X829" s="9"/>
      <c r="Y829" s="9"/>
    </row>
    <row r="830" spans="8:25" ht="12.75" x14ac:dyDescent="0.2">
      <c r="H830" s="9"/>
      <c r="I830" s="9"/>
      <c r="J830" s="9"/>
      <c r="X830" s="9"/>
      <c r="Y830" s="9"/>
    </row>
    <row r="831" spans="8:25" ht="12.75" x14ac:dyDescent="0.2">
      <c r="H831" s="9"/>
      <c r="I831" s="9"/>
      <c r="J831" s="9"/>
      <c r="X831" s="9"/>
      <c r="Y831" s="9"/>
    </row>
    <row r="832" spans="8:25" ht="12.75" x14ac:dyDescent="0.2">
      <c r="H832" s="9"/>
      <c r="I832" s="9"/>
      <c r="J832" s="9"/>
      <c r="X832" s="9"/>
      <c r="Y832" s="9"/>
    </row>
    <row r="833" spans="8:25" ht="12.75" x14ac:dyDescent="0.2">
      <c r="H833" s="9"/>
      <c r="I833" s="9"/>
      <c r="J833" s="9"/>
      <c r="X833" s="9"/>
      <c r="Y833" s="9"/>
    </row>
    <row r="834" spans="8:25" ht="12.75" x14ac:dyDescent="0.2">
      <c r="H834" s="9"/>
      <c r="I834" s="9"/>
      <c r="J834" s="9"/>
      <c r="X834" s="9"/>
      <c r="Y834" s="9"/>
    </row>
    <row r="835" spans="8:25" ht="12.75" x14ac:dyDescent="0.2">
      <c r="H835" s="9"/>
      <c r="I835" s="9"/>
      <c r="J835" s="9"/>
      <c r="X835" s="9"/>
      <c r="Y835" s="9"/>
    </row>
    <row r="836" spans="8:25" ht="12.75" x14ac:dyDescent="0.2">
      <c r="H836" s="9"/>
      <c r="I836" s="9"/>
      <c r="J836" s="9"/>
      <c r="X836" s="9"/>
      <c r="Y836" s="9"/>
    </row>
    <row r="837" spans="8:25" ht="12.75" x14ac:dyDescent="0.2">
      <c r="H837" s="9"/>
      <c r="I837" s="9"/>
      <c r="J837" s="9"/>
      <c r="X837" s="9"/>
      <c r="Y837" s="9"/>
    </row>
    <row r="838" spans="8:25" ht="12.75" x14ac:dyDescent="0.2">
      <c r="H838" s="9"/>
      <c r="I838" s="9"/>
      <c r="J838" s="9"/>
      <c r="X838" s="9"/>
      <c r="Y838" s="9"/>
    </row>
    <row r="839" spans="8:25" ht="12.75" x14ac:dyDescent="0.2">
      <c r="H839" s="9"/>
      <c r="I839" s="9"/>
      <c r="J839" s="9"/>
      <c r="X839" s="9"/>
      <c r="Y839" s="9"/>
    </row>
    <row r="840" spans="8:25" ht="12.75" x14ac:dyDescent="0.2">
      <c r="H840" s="9"/>
      <c r="I840" s="9"/>
      <c r="J840" s="9"/>
      <c r="X840" s="9"/>
      <c r="Y840" s="9"/>
    </row>
    <row r="841" spans="8:25" ht="12.75" x14ac:dyDescent="0.2">
      <c r="H841" s="9"/>
      <c r="I841" s="9"/>
      <c r="J841" s="9"/>
      <c r="X841" s="9"/>
      <c r="Y841" s="9"/>
    </row>
    <row r="842" spans="8:25" ht="12.75" x14ac:dyDescent="0.2">
      <c r="H842" s="9"/>
      <c r="I842" s="9"/>
      <c r="J842" s="9"/>
      <c r="X842" s="9"/>
      <c r="Y842" s="9"/>
    </row>
    <row r="843" spans="8:25" ht="12.75" x14ac:dyDescent="0.2">
      <c r="H843" s="9"/>
      <c r="I843" s="9"/>
      <c r="J843" s="9"/>
      <c r="X843" s="9"/>
      <c r="Y843" s="9"/>
    </row>
    <row r="844" spans="8:25" ht="12.75" x14ac:dyDescent="0.2">
      <c r="H844" s="9"/>
      <c r="I844" s="9"/>
      <c r="J844" s="9"/>
      <c r="X844" s="9"/>
      <c r="Y844" s="9"/>
    </row>
    <row r="845" spans="8:25" ht="12.75" x14ac:dyDescent="0.2">
      <c r="H845" s="9"/>
      <c r="I845" s="9"/>
      <c r="J845" s="9"/>
      <c r="X845" s="9"/>
      <c r="Y845" s="9"/>
    </row>
    <row r="846" spans="8:25" ht="12.75" x14ac:dyDescent="0.2">
      <c r="H846" s="9"/>
      <c r="I846" s="9"/>
      <c r="J846" s="9"/>
      <c r="X846" s="9"/>
      <c r="Y846" s="9"/>
    </row>
    <row r="847" spans="8:25" ht="12.75" x14ac:dyDescent="0.2">
      <c r="H847" s="9"/>
      <c r="I847" s="9"/>
      <c r="J847" s="9"/>
      <c r="X847" s="9"/>
      <c r="Y847" s="9"/>
    </row>
    <row r="848" spans="8:25" ht="12.75" x14ac:dyDescent="0.2">
      <c r="H848" s="9"/>
      <c r="I848" s="9"/>
      <c r="J848" s="9"/>
      <c r="X848" s="9"/>
      <c r="Y848" s="9"/>
    </row>
    <row r="849" spans="8:25" ht="12.75" x14ac:dyDescent="0.2">
      <c r="H849" s="9"/>
      <c r="I849" s="9"/>
      <c r="J849" s="9"/>
      <c r="X849" s="9"/>
      <c r="Y849" s="9"/>
    </row>
    <row r="850" spans="8:25" ht="12.75" x14ac:dyDescent="0.2">
      <c r="H850" s="9"/>
      <c r="I850" s="9"/>
      <c r="J850" s="9"/>
      <c r="X850" s="9"/>
      <c r="Y850" s="9"/>
    </row>
    <row r="851" spans="8:25" ht="12.75" x14ac:dyDescent="0.2">
      <c r="H851" s="9"/>
      <c r="I851" s="9"/>
      <c r="J851" s="9"/>
      <c r="X851" s="9"/>
      <c r="Y851" s="9"/>
    </row>
    <row r="852" spans="8:25" ht="12.75" x14ac:dyDescent="0.2">
      <c r="H852" s="9"/>
      <c r="I852" s="9"/>
      <c r="J852" s="9"/>
      <c r="X852" s="9"/>
      <c r="Y852" s="9"/>
    </row>
    <row r="853" spans="8:25" ht="12.75" x14ac:dyDescent="0.2">
      <c r="H853" s="9"/>
      <c r="I853" s="9"/>
      <c r="J853" s="9"/>
      <c r="X853" s="9"/>
      <c r="Y853" s="9"/>
    </row>
    <row r="854" spans="8:25" ht="12.75" x14ac:dyDescent="0.2">
      <c r="H854" s="9"/>
      <c r="I854" s="9"/>
      <c r="J854" s="9"/>
      <c r="X854" s="9"/>
      <c r="Y854" s="9"/>
    </row>
    <row r="855" spans="8:25" ht="12.75" x14ac:dyDescent="0.2">
      <c r="H855" s="9"/>
      <c r="I855" s="9"/>
      <c r="J855" s="9"/>
      <c r="X855" s="9"/>
      <c r="Y855" s="9"/>
    </row>
    <row r="856" spans="8:25" ht="12.75" x14ac:dyDescent="0.2">
      <c r="H856" s="9"/>
      <c r="I856" s="9"/>
      <c r="J856" s="9"/>
      <c r="X856" s="9"/>
      <c r="Y856" s="9"/>
    </row>
    <row r="857" spans="8:25" ht="12.75" x14ac:dyDescent="0.2">
      <c r="H857" s="9"/>
      <c r="I857" s="9"/>
      <c r="J857" s="9"/>
      <c r="X857" s="9"/>
      <c r="Y857" s="9"/>
    </row>
    <row r="858" spans="8:25" ht="12.75" x14ac:dyDescent="0.2">
      <c r="H858" s="9"/>
      <c r="I858" s="9"/>
      <c r="J858" s="9"/>
      <c r="X858" s="9"/>
      <c r="Y858" s="9"/>
    </row>
    <row r="859" spans="8:25" ht="12.75" x14ac:dyDescent="0.2">
      <c r="H859" s="9"/>
      <c r="I859" s="9"/>
      <c r="J859" s="9"/>
      <c r="X859" s="9"/>
      <c r="Y859" s="9"/>
    </row>
    <row r="860" spans="8:25" ht="12.75" x14ac:dyDescent="0.2">
      <c r="H860" s="9"/>
      <c r="I860" s="9"/>
      <c r="J860" s="9"/>
      <c r="X860" s="9"/>
      <c r="Y860" s="9"/>
    </row>
    <row r="861" spans="8:25" ht="12.75" x14ac:dyDescent="0.2">
      <c r="H861" s="9"/>
      <c r="I861" s="9"/>
      <c r="J861" s="9"/>
      <c r="X861" s="9"/>
      <c r="Y861" s="9"/>
    </row>
    <row r="862" spans="8:25" ht="12.75" x14ac:dyDescent="0.2">
      <c r="H862" s="9"/>
      <c r="I862" s="9"/>
      <c r="J862" s="9"/>
      <c r="X862" s="9"/>
      <c r="Y862" s="9"/>
    </row>
    <row r="863" spans="8:25" ht="12.75" x14ac:dyDescent="0.2">
      <c r="H863" s="9"/>
      <c r="I863" s="9"/>
      <c r="J863" s="9"/>
      <c r="X863" s="9"/>
      <c r="Y863" s="9"/>
    </row>
    <row r="864" spans="8:25" ht="12.75" x14ac:dyDescent="0.2">
      <c r="H864" s="9"/>
      <c r="I864" s="9"/>
      <c r="J864" s="9"/>
      <c r="X864" s="9"/>
      <c r="Y864" s="9"/>
    </row>
    <row r="865" spans="8:25" ht="12.75" x14ac:dyDescent="0.2">
      <c r="H865" s="9"/>
      <c r="I865" s="9"/>
      <c r="J865" s="9"/>
      <c r="X865" s="9"/>
      <c r="Y865" s="9"/>
    </row>
    <row r="866" spans="8:25" ht="12.75" x14ac:dyDescent="0.2">
      <c r="H866" s="9"/>
      <c r="I866" s="9"/>
      <c r="J866" s="9"/>
      <c r="X866" s="9"/>
      <c r="Y866" s="9"/>
    </row>
    <row r="867" spans="8:25" ht="12.75" x14ac:dyDescent="0.2">
      <c r="H867" s="9"/>
      <c r="I867" s="9"/>
      <c r="J867" s="9"/>
      <c r="X867" s="9"/>
      <c r="Y867" s="9"/>
    </row>
    <row r="868" spans="8:25" ht="12.75" x14ac:dyDescent="0.2">
      <c r="H868" s="9"/>
      <c r="I868" s="9"/>
      <c r="J868" s="9"/>
      <c r="X868" s="9"/>
      <c r="Y868" s="9"/>
    </row>
    <row r="869" spans="8:25" ht="12.75" x14ac:dyDescent="0.2">
      <c r="H869" s="9"/>
      <c r="I869" s="9"/>
      <c r="J869" s="9"/>
      <c r="X869" s="9"/>
      <c r="Y869" s="9"/>
    </row>
    <row r="870" spans="8:25" ht="12.75" x14ac:dyDescent="0.2">
      <c r="H870" s="9"/>
      <c r="I870" s="9"/>
      <c r="J870" s="9"/>
      <c r="X870" s="9"/>
      <c r="Y870" s="9"/>
    </row>
    <row r="871" spans="8:25" ht="12.75" x14ac:dyDescent="0.2">
      <c r="H871" s="9"/>
      <c r="I871" s="9"/>
      <c r="J871" s="9"/>
      <c r="X871" s="9"/>
      <c r="Y871" s="9"/>
    </row>
    <row r="872" spans="8:25" ht="12.75" x14ac:dyDescent="0.2">
      <c r="H872" s="9"/>
      <c r="I872" s="9"/>
      <c r="J872" s="9"/>
      <c r="X872" s="9"/>
      <c r="Y872" s="9"/>
    </row>
    <row r="873" spans="8:25" ht="12.75" x14ac:dyDescent="0.2">
      <c r="H873" s="9"/>
      <c r="I873" s="9"/>
      <c r="J873" s="9"/>
      <c r="X873" s="9"/>
      <c r="Y873" s="9"/>
    </row>
    <row r="874" spans="8:25" ht="12.75" x14ac:dyDescent="0.2">
      <c r="H874" s="9"/>
      <c r="I874" s="9"/>
      <c r="J874" s="9"/>
      <c r="X874" s="9"/>
      <c r="Y874" s="9"/>
    </row>
    <row r="875" spans="8:25" ht="12.75" x14ac:dyDescent="0.2">
      <c r="H875" s="9"/>
      <c r="I875" s="9"/>
      <c r="J875" s="9"/>
      <c r="X875" s="9"/>
      <c r="Y875" s="9"/>
    </row>
    <row r="876" spans="8:25" ht="12.75" x14ac:dyDescent="0.2">
      <c r="H876" s="9"/>
      <c r="I876" s="9"/>
      <c r="J876" s="9"/>
      <c r="X876" s="9"/>
      <c r="Y876" s="9"/>
    </row>
    <row r="877" spans="8:25" ht="12.75" x14ac:dyDescent="0.2">
      <c r="H877" s="9"/>
      <c r="I877" s="9"/>
      <c r="J877" s="9"/>
      <c r="X877" s="9"/>
      <c r="Y877" s="9"/>
    </row>
    <row r="878" spans="8:25" ht="12.75" x14ac:dyDescent="0.2">
      <c r="H878" s="9"/>
      <c r="I878" s="9"/>
      <c r="J878" s="9"/>
      <c r="X878" s="9"/>
      <c r="Y878" s="9"/>
    </row>
    <row r="879" spans="8:25" ht="12.75" x14ac:dyDescent="0.2">
      <c r="H879" s="9"/>
      <c r="I879" s="9"/>
      <c r="J879" s="9"/>
      <c r="X879" s="9"/>
      <c r="Y879" s="9"/>
    </row>
    <row r="880" spans="8:25" ht="12.75" x14ac:dyDescent="0.2">
      <c r="H880" s="9"/>
      <c r="I880" s="9"/>
      <c r="J880" s="9"/>
      <c r="X880" s="9"/>
      <c r="Y880" s="9"/>
    </row>
    <row r="881" spans="8:25" ht="12.75" x14ac:dyDescent="0.2">
      <c r="H881" s="9"/>
      <c r="I881" s="9"/>
      <c r="J881" s="9"/>
      <c r="X881" s="9"/>
      <c r="Y881" s="9"/>
    </row>
    <row r="882" spans="8:25" ht="12.75" x14ac:dyDescent="0.2">
      <c r="H882" s="9"/>
      <c r="I882" s="9"/>
      <c r="J882" s="9"/>
      <c r="X882" s="9"/>
      <c r="Y882" s="9"/>
    </row>
    <row r="883" spans="8:25" ht="12.75" x14ac:dyDescent="0.2">
      <c r="H883" s="9"/>
      <c r="I883" s="9"/>
      <c r="J883" s="9"/>
      <c r="X883" s="9"/>
      <c r="Y883" s="9"/>
    </row>
    <row r="884" spans="8:25" ht="12.75" x14ac:dyDescent="0.2">
      <c r="H884" s="9"/>
      <c r="I884" s="9"/>
      <c r="J884" s="9"/>
      <c r="X884" s="9"/>
      <c r="Y884" s="9"/>
    </row>
    <row r="885" spans="8:25" ht="12.75" x14ac:dyDescent="0.2">
      <c r="H885" s="9"/>
      <c r="I885" s="9"/>
      <c r="J885" s="9"/>
      <c r="X885" s="9"/>
      <c r="Y885" s="9"/>
    </row>
    <row r="886" spans="8:25" ht="12.75" x14ac:dyDescent="0.2">
      <c r="H886" s="9"/>
      <c r="I886" s="9"/>
      <c r="J886" s="9"/>
      <c r="X886" s="9"/>
      <c r="Y886" s="9"/>
    </row>
    <row r="887" spans="8:25" ht="12.75" x14ac:dyDescent="0.2">
      <c r="H887" s="9"/>
      <c r="I887" s="9"/>
      <c r="J887" s="9"/>
      <c r="X887" s="9"/>
      <c r="Y887" s="9"/>
    </row>
    <row r="888" spans="8:25" ht="12.75" x14ac:dyDescent="0.2">
      <c r="H888" s="9"/>
      <c r="I888" s="9"/>
      <c r="J888" s="9"/>
      <c r="X888" s="9"/>
      <c r="Y888" s="9"/>
    </row>
    <row r="889" spans="8:25" ht="12.75" x14ac:dyDescent="0.2">
      <c r="H889" s="9"/>
      <c r="I889" s="9"/>
      <c r="J889" s="9"/>
      <c r="X889" s="9"/>
      <c r="Y889" s="9"/>
    </row>
    <row r="890" spans="8:25" ht="12.75" x14ac:dyDescent="0.2">
      <c r="H890" s="9"/>
      <c r="I890" s="9"/>
      <c r="J890" s="9"/>
      <c r="X890" s="9"/>
      <c r="Y890" s="9"/>
    </row>
    <row r="891" spans="8:25" ht="12.75" x14ac:dyDescent="0.2">
      <c r="H891" s="9"/>
      <c r="I891" s="9"/>
      <c r="J891" s="9"/>
      <c r="X891" s="9"/>
      <c r="Y891" s="9"/>
    </row>
    <row r="892" spans="8:25" ht="12.75" x14ac:dyDescent="0.2">
      <c r="H892" s="9"/>
      <c r="I892" s="9"/>
      <c r="J892" s="9"/>
      <c r="X892" s="9"/>
      <c r="Y892" s="9"/>
    </row>
    <row r="893" spans="8:25" ht="12.75" x14ac:dyDescent="0.2">
      <c r="H893" s="9"/>
      <c r="I893" s="9"/>
      <c r="J893" s="9"/>
      <c r="X893" s="9"/>
      <c r="Y893" s="9"/>
    </row>
    <row r="894" spans="8:25" ht="12.75" x14ac:dyDescent="0.2">
      <c r="H894" s="9"/>
      <c r="I894" s="9"/>
      <c r="J894" s="9"/>
      <c r="X894" s="9"/>
      <c r="Y894" s="9"/>
    </row>
    <row r="895" spans="8:25" ht="12.75" x14ac:dyDescent="0.2">
      <c r="H895" s="9"/>
      <c r="I895" s="9"/>
      <c r="J895" s="9"/>
      <c r="X895" s="9"/>
      <c r="Y895" s="9"/>
    </row>
    <row r="896" spans="8:25" ht="12.75" x14ac:dyDescent="0.2">
      <c r="H896" s="9"/>
      <c r="I896" s="9"/>
      <c r="J896" s="9"/>
      <c r="X896" s="9"/>
      <c r="Y896" s="9"/>
    </row>
    <row r="897" spans="8:25" ht="12.75" x14ac:dyDescent="0.2">
      <c r="H897" s="9"/>
      <c r="I897" s="9"/>
      <c r="J897" s="9"/>
      <c r="X897" s="9"/>
      <c r="Y897" s="9"/>
    </row>
    <row r="898" spans="8:25" ht="12.75" x14ac:dyDescent="0.2">
      <c r="H898" s="9"/>
      <c r="I898" s="9"/>
      <c r="J898" s="9"/>
      <c r="X898" s="9"/>
      <c r="Y898" s="9"/>
    </row>
    <row r="899" spans="8:25" ht="12.75" x14ac:dyDescent="0.2">
      <c r="H899" s="9"/>
      <c r="I899" s="9"/>
      <c r="J899" s="9"/>
      <c r="X899" s="9"/>
      <c r="Y899" s="9"/>
    </row>
    <row r="900" spans="8:25" ht="12.75" x14ac:dyDescent="0.2">
      <c r="H900" s="9"/>
      <c r="I900" s="9"/>
      <c r="J900" s="9"/>
      <c r="X900" s="9"/>
      <c r="Y900" s="9"/>
    </row>
    <row r="901" spans="8:25" ht="12.75" x14ac:dyDescent="0.2">
      <c r="H901" s="9"/>
      <c r="I901" s="9"/>
      <c r="J901" s="9"/>
      <c r="X901" s="9"/>
      <c r="Y901" s="9"/>
    </row>
    <row r="902" spans="8:25" ht="12.75" x14ac:dyDescent="0.2">
      <c r="H902" s="9"/>
      <c r="I902" s="9"/>
      <c r="J902" s="9"/>
      <c r="X902" s="9"/>
      <c r="Y902" s="9"/>
    </row>
    <row r="903" spans="8:25" ht="12.75" x14ac:dyDescent="0.2">
      <c r="H903" s="9"/>
      <c r="I903" s="9"/>
      <c r="J903" s="9"/>
      <c r="X903" s="9"/>
      <c r="Y903" s="9"/>
    </row>
    <row r="904" spans="8:25" ht="12.75" x14ac:dyDescent="0.2">
      <c r="H904" s="9"/>
      <c r="I904" s="9"/>
      <c r="J904" s="9"/>
      <c r="X904" s="9"/>
      <c r="Y904" s="9"/>
    </row>
    <row r="905" spans="8:25" ht="12.75" x14ac:dyDescent="0.2">
      <c r="H905" s="9"/>
      <c r="I905" s="9"/>
      <c r="J905" s="9"/>
      <c r="X905" s="9"/>
      <c r="Y905" s="9"/>
    </row>
    <row r="906" spans="8:25" ht="12.75" x14ac:dyDescent="0.2">
      <c r="H906" s="9"/>
      <c r="I906" s="9"/>
      <c r="J906" s="9"/>
      <c r="X906" s="9"/>
      <c r="Y906" s="9"/>
    </row>
    <row r="907" spans="8:25" ht="12.75" x14ac:dyDescent="0.2">
      <c r="H907" s="9"/>
      <c r="I907" s="9"/>
      <c r="J907" s="9"/>
      <c r="X907" s="9"/>
      <c r="Y907" s="9"/>
    </row>
    <row r="908" spans="8:25" ht="12.75" x14ac:dyDescent="0.2">
      <c r="H908" s="9"/>
      <c r="I908" s="9"/>
      <c r="J908" s="9"/>
      <c r="X908" s="9"/>
      <c r="Y908" s="9"/>
    </row>
    <row r="909" spans="8:25" ht="12.75" x14ac:dyDescent="0.2">
      <c r="H909" s="9"/>
      <c r="I909" s="9"/>
      <c r="J909" s="9"/>
      <c r="X909" s="9"/>
      <c r="Y909" s="9"/>
    </row>
    <row r="910" spans="8:25" ht="12.75" x14ac:dyDescent="0.2">
      <c r="H910" s="9"/>
      <c r="I910" s="9"/>
      <c r="J910" s="9"/>
      <c r="X910" s="9"/>
      <c r="Y910" s="9"/>
    </row>
    <row r="911" spans="8:25" ht="12.75" x14ac:dyDescent="0.2">
      <c r="H911" s="9"/>
      <c r="I911" s="9"/>
      <c r="J911" s="9"/>
      <c r="X911" s="9"/>
      <c r="Y911" s="9"/>
    </row>
    <row r="912" spans="8:25" ht="12.75" x14ac:dyDescent="0.2">
      <c r="H912" s="9"/>
      <c r="I912" s="9"/>
      <c r="J912" s="9"/>
      <c r="X912" s="9"/>
      <c r="Y912" s="9"/>
    </row>
    <row r="913" spans="8:25" ht="12.75" x14ac:dyDescent="0.2">
      <c r="H913" s="9"/>
      <c r="I913" s="9"/>
      <c r="J913" s="9"/>
      <c r="X913" s="9"/>
      <c r="Y913" s="9"/>
    </row>
    <row r="914" spans="8:25" ht="12.75" x14ac:dyDescent="0.2">
      <c r="H914" s="9"/>
      <c r="I914" s="9"/>
      <c r="J914" s="9"/>
      <c r="X914" s="9"/>
      <c r="Y914" s="9"/>
    </row>
    <row r="915" spans="8:25" ht="12.75" x14ac:dyDescent="0.2">
      <c r="H915" s="9"/>
      <c r="I915" s="9"/>
      <c r="J915" s="9"/>
      <c r="X915" s="9"/>
      <c r="Y915" s="9"/>
    </row>
    <row r="916" spans="8:25" ht="12.75" x14ac:dyDescent="0.2">
      <c r="H916" s="9"/>
      <c r="I916" s="9"/>
      <c r="J916" s="9"/>
      <c r="X916" s="9"/>
      <c r="Y916" s="9"/>
    </row>
    <row r="917" spans="8:25" ht="12.75" x14ac:dyDescent="0.2">
      <c r="H917" s="9"/>
      <c r="I917" s="9"/>
      <c r="J917" s="9"/>
      <c r="X917" s="9"/>
      <c r="Y917" s="9"/>
    </row>
    <row r="918" spans="8:25" ht="12.75" x14ac:dyDescent="0.2">
      <c r="H918" s="9"/>
      <c r="I918" s="9"/>
      <c r="J918" s="9"/>
      <c r="X918" s="9"/>
      <c r="Y918" s="9"/>
    </row>
    <row r="919" spans="8:25" ht="12.75" x14ac:dyDescent="0.2">
      <c r="H919" s="9"/>
      <c r="I919" s="9"/>
      <c r="J919" s="9"/>
      <c r="X919" s="9"/>
      <c r="Y919" s="9"/>
    </row>
    <row r="920" spans="8:25" ht="12.75" x14ac:dyDescent="0.2">
      <c r="H920" s="9"/>
      <c r="I920" s="9"/>
      <c r="J920" s="9"/>
      <c r="X920" s="9"/>
      <c r="Y920" s="9"/>
    </row>
    <row r="921" spans="8:25" ht="12.75" x14ac:dyDescent="0.2">
      <c r="H921" s="9"/>
      <c r="I921" s="9"/>
      <c r="J921" s="9"/>
      <c r="X921" s="9"/>
      <c r="Y921" s="9"/>
    </row>
    <row r="922" spans="8:25" ht="12.75" x14ac:dyDescent="0.2">
      <c r="H922" s="9"/>
      <c r="I922" s="9"/>
      <c r="J922" s="9"/>
      <c r="X922" s="9"/>
      <c r="Y922" s="9"/>
    </row>
    <row r="923" spans="8:25" ht="12.75" x14ac:dyDescent="0.2">
      <c r="H923" s="9"/>
      <c r="I923" s="9"/>
      <c r="J923" s="9"/>
      <c r="X923" s="9"/>
      <c r="Y923" s="9"/>
    </row>
    <row r="924" spans="8:25" ht="12.75" x14ac:dyDescent="0.2">
      <c r="H924" s="9"/>
      <c r="I924" s="9"/>
      <c r="J924" s="9"/>
      <c r="X924" s="9"/>
      <c r="Y924" s="9"/>
    </row>
    <row r="925" spans="8:25" ht="12.75" x14ac:dyDescent="0.2">
      <c r="H925" s="9"/>
      <c r="I925" s="9"/>
      <c r="J925" s="9"/>
      <c r="X925" s="9"/>
      <c r="Y925" s="9"/>
    </row>
    <row r="926" spans="8:25" ht="12.75" x14ac:dyDescent="0.2">
      <c r="H926" s="9"/>
      <c r="I926" s="9"/>
      <c r="J926" s="9"/>
      <c r="X926" s="9"/>
      <c r="Y926" s="9"/>
    </row>
    <row r="927" spans="8:25" ht="12.75" x14ac:dyDescent="0.2">
      <c r="H927" s="9"/>
      <c r="I927" s="9"/>
      <c r="J927" s="9"/>
      <c r="X927" s="9"/>
      <c r="Y927" s="9"/>
    </row>
    <row r="928" spans="8:25" ht="12.75" x14ac:dyDescent="0.2">
      <c r="H928" s="9"/>
      <c r="I928" s="9"/>
      <c r="J928" s="9"/>
      <c r="X928" s="9"/>
      <c r="Y928" s="9"/>
    </row>
    <row r="929" spans="8:25" ht="12.75" x14ac:dyDescent="0.2">
      <c r="H929" s="9"/>
      <c r="I929" s="9"/>
      <c r="J929" s="9"/>
      <c r="X929" s="9"/>
      <c r="Y929" s="9"/>
    </row>
    <row r="930" spans="8:25" ht="12.75" x14ac:dyDescent="0.2">
      <c r="H930" s="9"/>
      <c r="I930" s="9"/>
      <c r="J930" s="9"/>
      <c r="X930" s="9"/>
      <c r="Y930" s="9"/>
    </row>
    <row r="931" spans="8:25" ht="12.75" x14ac:dyDescent="0.2">
      <c r="H931" s="9"/>
      <c r="I931" s="9"/>
      <c r="J931" s="9"/>
      <c r="X931" s="9"/>
      <c r="Y931" s="9"/>
    </row>
    <row r="932" spans="8:25" ht="12.75" x14ac:dyDescent="0.2">
      <c r="H932" s="9"/>
      <c r="I932" s="9"/>
      <c r="J932" s="9"/>
      <c r="X932" s="9"/>
      <c r="Y932" s="9"/>
    </row>
    <row r="933" spans="8:25" ht="12.75" x14ac:dyDescent="0.2">
      <c r="H933" s="9"/>
      <c r="I933" s="9"/>
      <c r="J933" s="9"/>
      <c r="X933" s="9"/>
      <c r="Y933" s="9"/>
    </row>
    <row r="934" spans="8:25" ht="12.75" x14ac:dyDescent="0.2">
      <c r="H934" s="9"/>
      <c r="I934" s="9"/>
      <c r="J934" s="9"/>
      <c r="X934" s="9"/>
      <c r="Y934" s="9"/>
    </row>
    <row r="935" spans="8:25" ht="12.75" x14ac:dyDescent="0.2">
      <c r="H935" s="9"/>
      <c r="I935" s="9"/>
      <c r="J935" s="9"/>
      <c r="X935" s="9"/>
      <c r="Y935" s="9"/>
    </row>
    <row r="936" spans="8:25" ht="12.75" x14ac:dyDescent="0.2">
      <c r="H936" s="9"/>
      <c r="I936" s="9"/>
      <c r="J936" s="9"/>
      <c r="X936" s="9"/>
      <c r="Y936" s="9"/>
    </row>
    <row r="937" spans="8:25" ht="12.75" x14ac:dyDescent="0.2">
      <c r="H937" s="9"/>
      <c r="I937" s="9"/>
      <c r="J937" s="9"/>
      <c r="X937" s="9"/>
      <c r="Y937" s="9"/>
    </row>
    <row r="938" spans="8:25" ht="12.75" x14ac:dyDescent="0.2">
      <c r="H938" s="9"/>
      <c r="I938" s="9"/>
      <c r="J938" s="9"/>
      <c r="X938" s="9"/>
      <c r="Y938" s="9"/>
    </row>
    <row r="939" spans="8:25" ht="12.75" x14ac:dyDescent="0.2">
      <c r="H939" s="9"/>
      <c r="I939" s="9"/>
      <c r="J939" s="9"/>
      <c r="X939" s="9"/>
      <c r="Y939" s="9"/>
    </row>
    <row r="940" spans="8:25" ht="12.75" x14ac:dyDescent="0.2">
      <c r="H940" s="9"/>
      <c r="I940" s="9"/>
      <c r="J940" s="9"/>
      <c r="X940" s="9"/>
      <c r="Y940" s="9"/>
    </row>
    <row r="941" spans="8:25" ht="12.75" x14ac:dyDescent="0.2">
      <c r="H941" s="9"/>
      <c r="I941" s="9"/>
      <c r="J941" s="9"/>
      <c r="X941" s="9"/>
      <c r="Y941" s="9"/>
    </row>
    <row r="942" spans="8:25" ht="12.75" x14ac:dyDescent="0.2">
      <c r="H942" s="9"/>
      <c r="I942" s="9"/>
      <c r="J942" s="9"/>
      <c r="X942" s="9"/>
      <c r="Y942" s="9"/>
    </row>
    <row r="943" spans="8:25" ht="12.75" x14ac:dyDescent="0.2">
      <c r="H943" s="9"/>
      <c r="I943" s="9"/>
      <c r="J943" s="9"/>
      <c r="X943" s="9"/>
      <c r="Y943" s="9"/>
    </row>
    <row r="944" spans="8:25" ht="12.75" x14ac:dyDescent="0.2">
      <c r="H944" s="9"/>
      <c r="I944" s="9"/>
      <c r="J944" s="9"/>
      <c r="X944" s="9"/>
      <c r="Y944" s="9"/>
    </row>
    <row r="945" spans="8:25" ht="12.75" x14ac:dyDescent="0.2">
      <c r="H945" s="9"/>
      <c r="I945" s="9"/>
      <c r="J945" s="9"/>
      <c r="X945" s="9"/>
      <c r="Y945" s="9"/>
    </row>
    <row r="946" spans="8:25" ht="12.75" x14ac:dyDescent="0.2">
      <c r="H946" s="9"/>
      <c r="I946" s="9"/>
      <c r="J946" s="9"/>
      <c r="X946" s="9"/>
      <c r="Y946" s="9"/>
    </row>
    <row r="947" spans="8:25" ht="12.75" x14ac:dyDescent="0.2">
      <c r="H947" s="9"/>
      <c r="I947" s="9"/>
      <c r="J947" s="9"/>
      <c r="X947" s="9"/>
      <c r="Y947" s="9"/>
    </row>
    <row r="948" spans="8:25" ht="12.75" x14ac:dyDescent="0.2">
      <c r="H948" s="9"/>
      <c r="I948" s="9"/>
      <c r="J948" s="9"/>
      <c r="X948" s="9"/>
      <c r="Y948" s="9"/>
    </row>
    <row r="949" spans="8:25" ht="12.75" x14ac:dyDescent="0.2">
      <c r="H949" s="9"/>
      <c r="I949" s="9"/>
      <c r="J949" s="9"/>
      <c r="X949" s="9"/>
      <c r="Y949" s="9"/>
    </row>
    <row r="950" spans="8:25" ht="12.75" x14ac:dyDescent="0.2">
      <c r="H950" s="9"/>
      <c r="I950" s="9"/>
      <c r="J950" s="9"/>
      <c r="X950" s="9"/>
      <c r="Y950" s="9"/>
    </row>
    <row r="951" spans="8:25" ht="12.75" x14ac:dyDescent="0.2">
      <c r="H951" s="9"/>
      <c r="I951" s="9"/>
      <c r="J951" s="9"/>
      <c r="X951" s="9"/>
      <c r="Y951" s="9"/>
    </row>
    <row r="952" spans="8:25" ht="12.75" x14ac:dyDescent="0.2">
      <c r="H952" s="9"/>
      <c r="I952" s="9"/>
      <c r="J952" s="9"/>
      <c r="X952" s="9"/>
      <c r="Y952" s="9"/>
    </row>
    <row r="953" spans="8:25" ht="12.75" x14ac:dyDescent="0.2">
      <c r="H953" s="9"/>
      <c r="I953" s="9"/>
      <c r="J953" s="9"/>
      <c r="X953" s="9"/>
      <c r="Y953" s="9"/>
    </row>
    <row r="954" spans="8:25" ht="12.75" x14ac:dyDescent="0.2">
      <c r="H954" s="9"/>
      <c r="I954" s="9"/>
      <c r="J954" s="9"/>
      <c r="X954" s="9"/>
      <c r="Y954" s="9"/>
    </row>
    <row r="955" spans="8:25" ht="12.75" x14ac:dyDescent="0.2">
      <c r="H955" s="9"/>
      <c r="I955" s="9"/>
      <c r="J955" s="9"/>
      <c r="X955" s="9"/>
      <c r="Y955" s="9"/>
    </row>
    <row r="956" spans="8:25" ht="12.75" x14ac:dyDescent="0.2">
      <c r="H956" s="9"/>
      <c r="I956" s="9"/>
      <c r="J956" s="9"/>
      <c r="X956" s="9"/>
      <c r="Y956" s="9"/>
    </row>
    <row r="957" spans="8:25" ht="12.75" x14ac:dyDescent="0.2">
      <c r="H957" s="9"/>
      <c r="I957" s="9"/>
      <c r="J957" s="9"/>
      <c r="X957" s="9"/>
      <c r="Y957" s="9"/>
    </row>
    <row r="958" spans="8:25" ht="12.75" x14ac:dyDescent="0.2">
      <c r="H958" s="9"/>
      <c r="I958" s="9"/>
      <c r="J958" s="9"/>
      <c r="X958" s="9"/>
      <c r="Y958" s="9"/>
    </row>
    <row r="959" spans="8:25" ht="12.75" x14ac:dyDescent="0.2">
      <c r="H959" s="9"/>
      <c r="I959" s="9"/>
      <c r="J959" s="9"/>
      <c r="X959" s="9"/>
      <c r="Y959" s="9"/>
    </row>
    <row r="960" spans="8:25" ht="12.75" x14ac:dyDescent="0.2">
      <c r="H960" s="9"/>
      <c r="I960" s="9"/>
      <c r="J960" s="9"/>
      <c r="X960" s="9"/>
      <c r="Y960" s="9"/>
    </row>
    <row r="961" spans="8:25" ht="12.75" x14ac:dyDescent="0.2">
      <c r="H961" s="9"/>
      <c r="I961" s="9"/>
      <c r="J961" s="9"/>
      <c r="X961" s="9"/>
      <c r="Y961" s="9"/>
    </row>
    <row r="962" spans="8:25" ht="12.75" x14ac:dyDescent="0.2">
      <c r="H962" s="9"/>
      <c r="I962" s="9"/>
      <c r="J962" s="9"/>
      <c r="X962" s="9"/>
      <c r="Y962" s="9"/>
    </row>
    <row r="963" spans="8:25" ht="12.75" x14ac:dyDescent="0.2">
      <c r="H963" s="9"/>
      <c r="I963" s="9"/>
      <c r="J963" s="9"/>
      <c r="X963" s="9"/>
      <c r="Y963" s="9"/>
    </row>
    <row r="964" spans="8:25" ht="12.75" x14ac:dyDescent="0.2">
      <c r="H964" s="9"/>
      <c r="I964" s="9"/>
      <c r="J964" s="9"/>
      <c r="X964" s="9"/>
      <c r="Y964" s="9"/>
    </row>
    <row r="965" spans="8:25" ht="12.75" x14ac:dyDescent="0.2">
      <c r="H965" s="9"/>
      <c r="I965" s="9"/>
      <c r="J965" s="9"/>
      <c r="X965" s="9"/>
      <c r="Y965" s="9"/>
    </row>
    <row r="966" spans="8:25" ht="12.75" x14ac:dyDescent="0.2">
      <c r="H966" s="9"/>
      <c r="I966" s="9"/>
      <c r="J966" s="9"/>
      <c r="X966" s="9"/>
      <c r="Y966" s="9"/>
    </row>
    <row r="967" spans="8:25" ht="12.75" x14ac:dyDescent="0.2">
      <c r="H967" s="9"/>
      <c r="I967" s="9"/>
      <c r="J967" s="9"/>
      <c r="X967" s="9"/>
      <c r="Y967" s="9"/>
    </row>
    <row r="968" spans="8:25" ht="12.75" x14ac:dyDescent="0.2">
      <c r="H968" s="9"/>
      <c r="I968" s="9"/>
      <c r="J968" s="9"/>
      <c r="X968" s="9"/>
      <c r="Y968" s="9"/>
    </row>
    <row r="969" spans="8:25" ht="12.75" x14ac:dyDescent="0.2">
      <c r="H969" s="9"/>
      <c r="I969" s="9"/>
      <c r="J969" s="9"/>
      <c r="X969" s="9"/>
      <c r="Y969" s="9"/>
    </row>
    <row r="970" spans="8:25" ht="12.75" x14ac:dyDescent="0.2">
      <c r="H970" s="9"/>
      <c r="I970" s="9"/>
      <c r="J970" s="9"/>
      <c r="X970" s="9"/>
      <c r="Y970" s="9"/>
    </row>
    <row r="971" spans="8:25" ht="12.75" x14ac:dyDescent="0.2">
      <c r="H971" s="9"/>
      <c r="I971" s="9"/>
      <c r="J971" s="9"/>
      <c r="X971" s="9"/>
      <c r="Y971" s="9"/>
    </row>
    <row r="972" spans="8:25" ht="12.75" x14ac:dyDescent="0.2">
      <c r="H972" s="9"/>
      <c r="I972" s="9"/>
      <c r="J972" s="9"/>
      <c r="X972" s="9"/>
      <c r="Y972" s="9"/>
    </row>
    <row r="973" spans="8:25" ht="12.75" x14ac:dyDescent="0.2">
      <c r="H973" s="9"/>
      <c r="I973" s="9"/>
      <c r="J973" s="9"/>
      <c r="X973" s="9"/>
      <c r="Y973" s="9"/>
    </row>
    <row r="974" spans="8:25" ht="12.75" x14ac:dyDescent="0.2">
      <c r="H974" s="9"/>
      <c r="I974" s="9"/>
      <c r="J974" s="9"/>
      <c r="X974" s="9"/>
      <c r="Y974" s="9"/>
    </row>
    <row r="975" spans="8:25" ht="12.75" x14ac:dyDescent="0.2">
      <c r="H975" s="9"/>
      <c r="I975" s="9"/>
      <c r="J975" s="9"/>
      <c r="X975" s="9"/>
      <c r="Y975" s="9"/>
    </row>
    <row r="976" spans="8:25" ht="12.75" x14ac:dyDescent="0.2">
      <c r="H976" s="9"/>
      <c r="I976" s="9"/>
      <c r="J976" s="9"/>
      <c r="X976" s="9"/>
      <c r="Y976" s="9"/>
    </row>
    <row r="977" spans="8:25" ht="12.75" x14ac:dyDescent="0.2">
      <c r="H977" s="9"/>
      <c r="I977" s="9"/>
      <c r="J977" s="9"/>
      <c r="X977" s="9"/>
      <c r="Y977" s="9"/>
    </row>
    <row r="978" spans="8:25" ht="12.75" x14ac:dyDescent="0.2">
      <c r="H978" s="9"/>
      <c r="I978" s="9"/>
      <c r="J978" s="9"/>
      <c r="X978" s="9"/>
      <c r="Y978" s="9"/>
    </row>
    <row r="979" spans="8:25" ht="12.75" x14ac:dyDescent="0.2">
      <c r="H979" s="9"/>
      <c r="I979" s="9"/>
      <c r="J979" s="9"/>
      <c r="X979" s="9"/>
      <c r="Y979" s="9"/>
    </row>
    <row r="980" spans="8:25" ht="12.75" x14ac:dyDescent="0.2">
      <c r="H980" s="9"/>
      <c r="I980" s="9"/>
      <c r="J980" s="9"/>
      <c r="X980" s="9"/>
      <c r="Y980" s="9"/>
    </row>
    <row r="981" spans="8:25" ht="12.75" x14ac:dyDescent="0.2">
      <c r="H981" s="9"/>
      <c r="I981" s="9"/>
      <c r="J981" s="9"/>
      <c r="X981" s="9"/>
      <c r="Y981" s="9"/>
    </row>
    <row r="982" spans="8:25" ht="12.75" x14ac:dyDescent="0.2">
      <c r="H982" s="9"/>
      <c r="I982" s="9"/>
      <c r="J982" s="9"/>
      <c r="X982" s="9"/>
      <c r="Y982" s="9"/>
    </row>
    <row r="983" spans="8:25" ht="12.75" x14ac:dyDescent="0.2">
      <c r="H983" s="9"/>
      <c r="I983" s="9"/>
      <c r="J983" s="9"/>
      <c r="X983" s="9"/>
      <c r="Y983" s="9"/>
    </row>
    <row r="984" spans="8:25" ht="12.75" x14ac:dyDescent="0.2">
      <c r="H984" s="9"/>
      <c r="I984" s="9"/>
      <c r="J984" s="9"/>
      <c r="X984" s="9"/>
      <c r="Y984" s="9"/>
    </row>
    <row r="985" spans="8:25" ht="12.75" x14ac:dyDescent="0.2">
      <c r="H985" s="9"/>
      <c r="I985" s="9"/>
      <c r="J985" s="9"/>
      <c r="X985" s="9"/>
      <c r="Y985" s="9"/>
    </row>
    <row r="986" spans="8:25" ht="12.75" x14ac:dyDescent="0.2">
      <c r="H986" s="9"/>
      <c r="I986" s="9"/>
      <c r="J986" s="9"/>
      <c r="X986" s="9"/>
      <c r="Y986" s="9"/>
    </row>
    <row r="987" spans="8:25" ht="12.75" x14ac:dyDescent="0.2">
      <c r="H987" s="9"/>
      <c r="I987" s="9"/>
      <c r="J987" s="9"/>
      <c r="X987" s="9"/>
      <c r="Y987" s="9"/>
    </row>
    <row r="988" spans="8:25" ht="12.75" x14ac:dyDescent="0.2">
      <c r="H988" s="9"/>
      <c r="I988" s="9"/>
      <c r="J988" s="9"/>
      <c r="X988" s="9"/>
      <c r="Y988" s="9"/>
    </row>
    <row r="989" spans="8:25" ht="12.75" x14ac:dyDescent="0.2">
      <c r="H989" s="9"/>
      <c r="I989" s="9"/>
      <c r="J989" s="9"/>
      <c r="X989" s="9"/>
      <c r="Y989" s="9"/>
    </row>
    <row r="990" spans="8:25" ht="12.75" x14ac:dyDescent="0.2">
      <c r="H990" s="9"/>
      <c r="I990" s="9"/>
      <c r="J990" s="9"/>
      <c r="X990" s="9"/>
      <c r="Y990" s="9"/>
    </row>
    <row r="991" spans="8:25" ht="12.75" x14ac:dyDescent="0.2">
      <c r="H991" s="9"/>
      <c r="I991" s="9"/>
      <c r="J991" s="9"/>
      <c r="X991" s="9"/>
      <c r="Y991" s="9"/>
    </row>
    <row r="992" spans="8:25" ht="12.75" x14ac:dyDescent="0.2">
      <c r="H992" s="9"/>
      <c r="I992" s="9"/>
      <c r="J992" s="9"/>
      <c r="X992" s="9"/>
      <c r="Y992" s="9"/>
    </row>
    <row r="993" spans="8:25" ht="12.75" x14ac:dyDescent="0.2">
      <c r="H993" s="9"/>
      <c r="I993" s="9"/>
      <c r="J993" s="9"/>
      <c r="X993" s="9"/>
      <c r="Y993" s="9"/>
    </row>
    <row r="994" spans="8:25" ht="12.75" x14ac:dyDescent="0.2">
      <c r="H994" s="9"/>
      <c r="I994" s="9"/>
      <c r="J994" s="9"/>
      <c r="X994" s="9"/>
      <c r="Y994" s="9"/>
    </row>
    <row r="995" spans="8:25" ht="12.75" x14ac:dyDescent="0.2">
      <c r="H995" s="9"/>
      <c r="I995" s="9"/>
      <c r="J995" s="9"/>
      <c r="X995" s="9"/>
      <c r="Y995" s="9"/>
    </row>
    <row r="996" spans="8:25" ht="12.75" x14ac:dyDescent="0.2">
      <c r="H996" s="9"/>
      <c r="I996" s="9"/>
      <c r="J996" s="9"/>
      <c r="X996" s="9"/>
      <c r="Y996" s="9"/>
    </row>
    <row r="997" spans="8:25" ht="12.75" x14ac:dyDescent="0.2">
      <c r="H997" s="9"/>
      <c r="I997" s="9"/>
      <c r="J997" s="9"/>
      <c r="X997" s="9"/>
      <c r="Y997" s="9"/>
    </row>
    <row r="998" spans="8:25" ht="12.75" x14ac:dyDescent="0.2">
      <c r="H998" s="9"/>
      <c r="I998" s="9"/>
      <c r="J998" s="9"/>
      <c r="X998" s="9"/>
      <c r="Y998" s="9"/>
    </row>
    <row r="999" spans="8:25" ht="12.75" x14ac:dyDescent="0.2">
      <c r="H999" s="9"/>
      <c r="I999" s="9"/>
      <c r="J999" s="9"/>
      <c r="X999" s="9"/>
      <c r="Y999" s="9"/>
    </row>
    <row r="1000" spans="8:25" ht="12.75" x14ac:dyDescent="0.2">
      <c r="H1000" s="9"/>
      <c r="I1000" s="9"/>
      <c r="J1000" s="9"/>
      <c r="X1000" s="9"/>
      <c r="Y1000" s="9"/>
    </row>
    <row r="1001" spans="8:25" ht="12.75" x14ac:dyDescent="0.2">
      <c r="H1001" s="9"/>
      <c r="I1001" s="9"/>
      <c r="J1001" s="9"/>
      <c r="X1001" s="9"/>
      <c r="Y1001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L1001"/>
  <sheetViews>
    <sheetView workbookViewId="0"/>
  </sheetViews>
  <sheetFormatPr baseColWidth="10" defaultColWidth="12.5703125" defaultRowHeight="15.75" customHeight="1" x14ac:dyDescent="0.2"/>
  <cols>
    <col min="1" max="1" width="8.42578125" customWidth="1"/>
    <col min="2" max="2" width="38.7109375" customWidth="1"/>
    <col min="3" max="3" width="5.42578125" customWidth="1"/>
    <col min="4" max="8" width="12.5703125" hidden="1"/>
    <col min="9" max="9" width="11" customWidth="1"/>
    <col min="10" max="10" width="12.5703125" hidden="1"/>
    <col min="11" max="11" width="7" customWidth="1"/>
    <col min="12" max="13" width="12.5703125" hidden="1"/>
    <col min="14" max="15" width="8.85546875" customWidth="1"/>
    <col min="16" max="17" width="8.85546875" hidden="1" customWidth="1"/>
    <col min="18" max="18" width="8.85546875" customWidth="1"/>
    <col min="19" max="20" width="8.85546875" hidden="1" customWidth="1"/>
    <col min="21" max="21" width="8.85546875" customWidth="1"/>
  </cols>
  <sheetData>
    <row r="1" spans="1:64" x14ac:dyDescent="0.2">
      <c r="I1" s="2"/>
      <c r="J1" s="2">
        <f t="shared" ref="J1:K1" si="0">SUM(J3:J178)</f>
        <v>1227467.5421</v>
      </c>
      <c r="K1" s="5">
        <f t="shared" si="0"/>
        <v>823</v>
      </c>
      <c r="N1" s="7" t="s">
        <v>0</v>
      </c>
      <c r="O1" s="8"/>
      <c r="R1" s="8"/>
      <c r="U1" s="8"/>
      <c r="W1" s="9"/>
      <c r="X1" s="9"/>
    </row>
    <row r="2" spans="1:64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4" t="s">
        <v>9</v>
      </c>
      <c r="J2" s="4" t="s">
        <v>10</v>
      </c>
      <c r="K2" s="6" t="s">
        <v>11</v>
      </c>
      <c r="L2" s="11" t="s">
        <v>12</v>
      </c>
      <c r="M2" s="11" t="s">
        <v>13</v>
      </c>
      <c r="N2" s="7"/>
      <c r="O2" s="7" t="s">
        <v>14</v>
      </c>
      <c r="P2" s="11" t="s">
        <v>15</v>
      </c>
      <c r="Q2" s="11" t="s">
        <v>16</v>
      </c>
      <c r="R2" s="14" t="s">
        <v>17</v>
      </c>
      <c r="S2" s="11" t="s">
        <v>18</v>
      </c>
      <c r="T2" s="11" t="s">
        <v>19</v>
      </c>
      <c r="U2" s="7" t="s">
        <v>20</v>
      </c>
      <c r="V2" s="11" t="s">
        <v>21</v>
      </c>
      <c r="W2" s="15" t="s">
        <v>22</v>
      </c>
      <c r="X2" s="15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</row>
    <row r="3" spans="1:64" x14ac:dyDescent="0.2">
      <c r="A3" s="1">
        <v>59502</v>
      </c>
      <c r="B3" s="1" t="s">
        <v>66</v>
      </c>
      <c r="C3" s="1">
        <v>12</v>
      </c>
      <c r="D3" s="1">
        <v>162</v>
      </c>
      <c r="E3" s="1" t="s">
        <v>65</v>
      </c>
      <c r="F3" s="1">
        <v>999</v>
      </c>
      <c r="G3" s="1" t="s">
        <v>68</v>
      </c>
      <c r="H3" s="1">
        <v>147.06</v>
      </c>
      <c r="I3" s="4">
        <v>1764.72</v>
      </c>
      <c r="J3" s="2">
        <f t="shared" ref="J3:J26" si="1">I3*K3</f>
        <v>0</v>
      </c>
      <c r="K3" s="5">
        <f t="shared" ref="K3:K26" si="2">SUM(O3+R3+U3)</f>
        <v>0</v>
      </c>
      <c r="L3" s="1">
        <v>0.12</v>
      </c>
      <c r="M3" s="1">
        <v>2.67</v>
      </c>
      <c r="N3" s="8"/>
      <c r="O3" s="8"/>
      <c r="P3" s="1">
        <v>0</v>
      </c>
      <c r="Q3" s="1">
        <v>0</v>
      </c>
      <c r="R3" s="8"/>
      <c r="S3" s="1">
        <v>0</v>
      </c>
      <c r="T3" s="1">
        <v>0</v>
      </c>
      <c r="U3" s="8"/>
      <c r="V3" s="1">
        <v>0</v>
      </c>
      <c r="W3" s="20">
        <v>220.59</v>
      </c>
      <c r="X3" s="3">
        <v>4705.92</v>
      </c>
      <c r="Y3" s="1">
        <v>0</v>
      </c>
      <c r="Z3" s="1">
        <v>1</v>
      </c>
      <c r="AA3" s="1">
        <v>0</v>
      </c>
      <c r="AB3" s="1">
        <v>2</v>
      </c>
      <c r="AC3" s="1">
        <v>32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">
      <c r="A4" s="1">
        <v>69087</v>
      </c>
      <c r="B4" s="1" t="s">
        <v>72</v>
      </c>
      <c r="C4" s="1">
        <v>12</v>
      </c>
      <c r="D4" s="1">
        <v>162</v>
      </c>
      <c r="E4" s="1" t="s">
        <v>65</v>
      </c>
      <c r="F4" s="1">
        <v>999</v>
      </c>
      <c r="G4" s="1" t="s">
        <v>68</v>
      </c>
      <c r="H4" s="1">
        <v>162.9</v>
      </c>
      <c r="I4" s="4">
        <v>1954.8</v>
      </c>
      <c r="J4" s="2">
        <f t="shared" si="1"/>
        <v>0</v>
      </c>
      <c r="K4" s="5">
        <f t="shared" si="2"/>
        <v>0</v>
      </c>
      <c r="L4" s="1">
        <v>0.08</v>
      </c>
      <c r="M4" s="1">
        <v>1.83</v>
      </c>
      <c r="N4" s="8"/>
      <c r="O4" s="8"/>
      <c r="P4" s="1">
        <v>0.04</v>
      </c>
      <c r="Q4" s="1">
        <v>0</v>
      </c>
      <c r="R4" s="8"/>
      <c r="S4" s="1">
        <v>0</v>
      </c>
      <c r="T4" s="1">
        <v>0</v>
      </c>
      <c r="U4" s="8"/>
      <c r="V4" s="1">
        <v>0</v>
      </c>
      <c r="W4" s="20">
        <v>244.35</v>
      </c>
      <c r="X4" s="3">
        <v>3583.8</v>
      </c>
      <c r="Y4" s="1">
        <v>0</v>
      </c>
      <c r="Z4" s="1">
        <v>1</v>
      </c>
      <c r="AA4" s="1">
        <v>0</v>
      </c>
      <c r="AB4" s="1">
        <v>1</v>
      </c>
      <c r="AC4" s="1">
        <v>22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">
      <c r="A5" s="1">
        <v>59902</v>
      </c>
      <c r="B5" s="1" t="s">
        <v>75</v>
      </c>
      <c r="C5" s="1">
        <v>12</v>
      </c>
      <c r="D5" s="1">
        <v>162</v>
      </c>
      <c r="E5" s="1" t="s">
        <v>65</v>
      </c>
      <c r="F5" s="1">
        <v>999</v>
      </c>
      <c r="G5" s="1" t="s">
        <v>68</v>
      </c>
      <c r="H5" s="1">
        <v>155.34</v>
      </c>
      <c r="I5" s="4">
        <v>1864.08</v>
      </c>
      <c r="J5" s="2">
        <f t="shared" si="1"/>
        <v>0</v>
      </c>
      <c r="K5" s="5">
        <f t="shared" si="2"/>
        <v>0</v>
      </c>
      <c r="L5" s="1">
        <v>0.08</v>
      </c>
      <c r="M5" s="1">
        <v>1.92</v>
      </c>
      <c r="N5" s="8"/>
      <c r="O5" s="8"/>
      <c r="P5" s="1">
        <v>0</v>
      </c>
      <c r="Q5" s="1">
        <v>0</v>
      </c>
      <c r="R5" s="8"/>
      <c r="S5" s="1">
        <v>0</v>
      </c>
      <c r="T5" s="1">
        <v>0</v>
      </c>
      <c r="U5" s="8"/>
      <c r="V5" s="1">
        <v>0</v>
      </c>
      <c r="W5" s="20">
        <v>155.34</v>
      </c>
      <c r="X5" s="3">
        <v>3572.82</v>
      </c>
      <c r="Y5" s="1">
        <v>0</v>
      </c>
      <c r="Z5" s="1">
        <v>0</v>
      </c>
      <c r="AA5" s="1">
        <v>0</v>
      </c>
      <c r="AB5" s="1">
        <v>2</v>
      </c>
      <c r="AC5" s="1">
        <v>23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">
      <c r="A6" s="1">
        <v>6019</v>
      </c>
      <c r="B6" s="1" t="s">
        <v>76</v>
      </c>
      <c r="C6" s="1">
        <v>20</v>
      </c>
      <c r="D6" s="1">
        <v>162</v>
      </c>
      <c r="E6" s="1" t="s">
        <v>65</v>
      </c>
      <c r="F6" s="1">
        <v>999</v>
      </c>
      <c r="G6" s="1" t="s">
        <v>68</v>
      </c>
      <c r="H6" s="1">
        <v>34.351300000000002</v>
      </c>
      <c r="I6" s="4">
        <v>687.02599999999995</v>
      </c>
      <c r="J6" s="2">
        <f t="shared" si="1"/>
        <v>0</v>
      </c>
      <c r="K6" s="5">
        <f t="shared" si="2"/>
        <v>0</v>
      </c>
      <c r="L6" s="1">
        <v>0</v>
      </c>
      <c r="M6" s="1">
        <v>0</v>
      </c>
      <c r="N6" s="8"/>
      <c r="O6" s="8"/>
      <c r="P6" s="1">
        <v>0.12</v>
      </c>
      <c r="Q6" s="1">
        <v>0</v>
      </c>
      <c r="R6" s="8"/>
      <c r="S6" s="1">
        <v>0</v>
      </c>
      <c r="T6" s="1">
        <v>0</v>
      </c>
      <c r="U6" s="8"/>
      <c r="V6" s="1">
        <v>0</v>
      </c>
      <c r="W6" s="20">
        <v>85.88</v>
      </c>
      <c r="X6" s="3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3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">
      <c r="A7" s="1">
        <v>6046</v>
      </c>
      <c r="B7" s="1" t="s">
        <v>78</v>
      </c>
      <c r="C7" s="1">
        <v>24</v>
      </c>
      <c r="D7" s="1">
        <v>162</v>
      </c>
      <c r="E7" s="1" t="s">
        <v>65</v>
      </c>
      <c r="F7" s="1">
        <v>999</v>
      </c>
      <c r="G7" s="1" t="s">
        <v>68</v>
      </c>
      <c r="H7" s="1">
        <v>15.280799999999999</v>
      </c>
      <c r="I7" s="4">
        <v>366.73919999999998</v>
      </c>
      <c r="J7" s="2">
        <f t="shared" si="1"/>
        <v>0</v>
      </c>
      <c r="K7" s="5">
        <f t="shared" si="2"/>
        <v>0</v>
      </c>
      <c r="L7" s="1">
        <v>0</v>
      </c>
      <c r="M7" s="1">
        <v>0</v>
      </c>
      <c r="N7" s="8"/>
      <c r="O7" s="8"/>
      <c r="P7" s="1">
        <v>0</v>
      </c>
      <c r="Q7" s="1">
        <v>0</v>
      </c>
      <c r="R7" s="8"/>
      <c r="S7" s="1">
        <v>0</v>
      </c>
      <c r="T7" s="1">
        <v>0</v>
      </c>
      <c r="U7" s="8"/>
      <c r="V7" s="1">
        <v>0</v>
      </c>
      <c r="W7" s="20">
        <v>0</v>
      </c>
      <c r="X7" s="3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">
      <c r="A8" s="1">
        <v>96281</v>
      </c>
      <c r="B8" s="1" t="s">
        <v>80</v>
      </c>
      <c r="C8" s="1">
        <v>24</v>
      </c>
      <c r="D8" s="1">
        <v>162</v>
      </c>
      <c r="E8" s="1" t="s">
        <v>65</v>
      </c>
      <c r="F8" s="1">
        <v>999</v>
      </c>
      <c r="G8" s="1" t="s">
        <v>68</v>
      </c>
      <c r="H8" s="1">
        <v>72.534999999999997</v>
      </c>
      <c r="I8" s="4">
        <v>1740.84</v>
      </c>
      <c r="J8" s="2">
        <f t="shared" si="1"/>
        <v>0</v>
      </c>
      <c r="K8" s="5">
        <f t="shared" si="2"/>
        <v>0</v>
      </c>
      <c r="L8" s="1">
        <v>0</v>
      </c>
      <c r="M8" s="1">
        <v>0</v>
      </c>
      <c r="N8" s="8"/>
      <c r="O8" s="8"/>
      <c r="P8" s="1">
        <v>0</v>
      </c>
      <c r="Q8" s="1">
        <v>0</v>
      </c>
      <c r="R8" s="8"/>
      <c r="S8" s="1">
        <v>0</v>
      </c>
      <c r="T8" s="1">
        <v>0</v>
      </c>
      <c r="U8" s="8"/>
      <c r="V8" s="1">
        <v>0</v>
      </c>
      <c r="W8" s="20">
        <v>0</v>
      </c>
      <c r="X8" s="3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">
      <c r="A9" s="1">
        <v>235</v>
      </c>
      <c r="B9" s="1" t="s">
        <v>83</v>
      </c>
      <c r="C9" s="1">
        <v>12</v>
      </c>
      <c r="D9" s="1">
        <v>162</v>
      </c>
      <c r="E9" s="1" t="s">
        <v>65</v>
      </c>
      <c r="F9" s="1">
        <v>999</v>
      </c>
      <c r="G9" s="1" t="s">
        <v>68</v>
      </c>
      <c r="H9" s="1">
        <v>11.292</v>
      </c>
      <c r="I9" s="4">
        <v>135.50399999999999</v>
      </c>
      <c r="J9" s="2">
        <f t="shared" si="1"/>
        <v>0</v>
      </c>
      <c r="K9" s="5">
        <f t="shared" si="2"/>
        <v>0</v>
      </c>
      <c r="L9" s="1">
        <v>0</v>
      </c>
      <c r="M9" s="1">
        <v>0</v>
      </c>
      <c r="N9" s="8"/>
      <c r="O9" s="8"/>
      <c r="P9" s="1">
        <v>0</v>
      </c>
      <c r="Q9" s="1">
        <v>0</v>
      </c>
      <c r="R9" s="8"/>
      <c r="S9" s="1">
        <v>0</v>
      </c>
      <c r="T9" s="1">
        <v>0</v>
      </c>
      <c r="U9" s="8"/>
      <c r="V9" s="1">
        <v>0</v>
      </c>
      <c r="W9" s="20">
        <v>0</v>
      </c>
      <c r="X9" s="3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2">
      <c r="A10" s="1">
        <v>418</v>
      </c>
      <c r="B10" s="1" t="s">
        <v>83</v>
      </c>
      <c r="C10" s="1">
        <v>24</v>
      </c>
      <c r="D10" s="1">
        <v>162</v>
      </c>
      <c r="E10" s="1" t="s">
        <v>65</v>
      </c>
      <c r="F10" s="1">
        <v>162</v>
      </c>
      <c r="G10" s="1" t="s">
        <v>84</v>
      </c>
      <c r="H10" s="1">
        <v>0</v>
      </c>
      <c r="I10" s="4">
        <v>0</v>
      </c>
      <c r="J10" s="2">
        <f t="shared" si="1"/>
        <v>0</v>
      </c>
      <c r="K10" s="5">
        <f t="shared" si="2"/>
        <v>0</v>
      </c>
      <c r="L10" s="1">
        <v>0</v>
      </c>
      <c r="M10" s="1">
        <v>0</v>
      </c>
      <c r="N10" s="8"/>
      <c r="O10" s="8"/>
      <c r="P10" s="1">
        <v>0</v>
      </c>
      <c r="Q10" s="1">
        <v>0</v>
      </c>
      <c r="R10" s="8"/>
      <c r="S10" s="1">
        <v>0</v>
      </c>
      <c r="T10" s="1">
        <v>0</v>
      </c>
      <c r="U10" s="8"/>
      <c r="V10" s="1">
        <v>0</v>
      </c>
      <c r="W10" s="20">
        <v>0</v>
      </c>
      <c r="X10" s="3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2">
      <c r="A11" s="1">
        <v>6042</v>
      </c>
      <c r="B11" s="1" t="s">
        <v>83</v>
      </c>
      <c r="C11" s="1">
        <v>12</v>
      </c>
      <c r="D11" s="1">
        <v>162</v>
      </c>
      <c r="E11" s="1" t="s">
        <v>65</v>
      </c>
      <c r="F11" s="1">
        <v>807</v>
      </c>
      <c r="G11" s="1" t="s">
        <v>67</v>
      </c>
      <c r="H11" s="1">
        <v>70.634</v>
      </c>
      <c r="I11" s="4">
        <v>847.60799999999995</v>
      </c>
      <c r="J11" s="2">
        <f t="shared" si="1"/>
        <v>0</v>
      </c>
      <c r="K11" s="5">
        <f t="shared" si="2"/>
        <v>0</v>
      </c>
      <c r="L11" s="1">
        <v>0</v>
      </c>
      <c r="M11" s="1">
        <v>0</v>
      </c>
      <c r="N11" s="8"/>
      <c r="O11" s="8"/>
      <c r="P11" s="1">
        <v>0</v>
      </c>
      <c r="Q11" s="1">
        <v>0</v>
      </c>
      <c r="R11" s="8"/>
      <c r="S11" s="1">
        <v>0</v>
      </c>
      <c r="T11" s="1">
        <v>0</v>
      </c>
      <c r="U11" s="8"/>
      <c r="V11" s="1">
        <v>0</v>
      </c>
      <c r="W11" s="20">
        <v>0</v>
      </c>
      <c r="X11" s="3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2">
      <c r="A12" s="1">
        <v>88137</v>
      </c>
      <c r="B12" s="1" t="s">
        <v>88</v>
      </c>
      <c r="C12" s="1">
        <v>14</v>
      </c>
      <c r="D12" s="1">
        <v>162</v>
      </c>
      <c r="E12" s="1" t="s">
        <v>65</v>
      </c>
      <c r="F12" s="1">
        <v>999</v>
      </c>
      <c r="G12" s="1" t="s">
        <v>68</v>
      </c>
      <c r="H12" s="1">
        <v>102.89319999999999</v>
      </c>
      <c r="I12" s="4">
        <v>1440.5047999999999</v>
      </c>
      <c r="J12" s="2">
        <f t="shared" si="1"/>
        <v>0</v>
      </c>
      <c r="K12" s="5">
        <f t="shared" si="2"/>
        <v>0</v>
      </c>
      <c r="L12" s="1">
        <v>0</v>
      </c>
      <c r="M12" s="1">
        <v>0</v>
      </c>
      <c r="N12" s="8"/>
      <c r="O12" s="8"/>
      <c r="P12" s="1">
        <v>0</v>
      </c>
      <c r="Q12" s="1">
        <v>0</v>
      </c>
      <c r="R12" s="8"/>
      <c r="S12" s="1">
        <v>0</v>
      </c>
      <c r="T12" s="1">
        <v>0</v>
      </c>
      <c r="U12" s="8"/>
      <c r="V12" s="1">
        <v>0</v>
      </c>
      <c r="W12" s="20">
        <v>0</v>
      </c>
      <c r="X12" s="3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2">
      <c r="A13" s="1">
        <v>88173</v>
      </c>
      <c r="B13" s="1" t="s">
        <v>88</v>
      </c>
      <c r="C13" s="1">
        <v>24</v>
      </c>
      <c r="D13" s="1">
        <v>162</v>
      </c>
      <c r="E13" s="1" t="s">
        <v>65</v>
      </c>
      <c r="F13" s="1">
        <v>999</v>
      </c>
      <c r="G13" s="1" t="s">
        <v>68</v>
      </c>
      <c r="H13" s="1">
        <v>42.212400000000002</v>
      </c>
      <c r="I13" s="4">
        <v>1013.0976000000001</v>
      </c>
      <c r="J13" s="2">
        <f t="shared" si="1"/>
        <v>0</v>
      </c>
      <c r="K13" s="5">
        <f t="shared" si="2"/>
        <v>0</v>
      </c>
      <c r="L13" s="1">
        <v>0</v>
      </c>
      <c r="M13" s="1">
        <v>0</v>
      </c>
      <c r="N13" s="8"/>
      <c r="O13" s="8"/>
      <c r="P13" s="1">
        <v>0</v>
      </c>
      <c r="Q13" s="1">
        <v>0</v>
      </c>
      <c r="R13" s="8"/>
      <c r="S13" s="1">
        <v>0</v>
      </c>
      <c r="T13" s="1">
        <v>0</v>
      </c>
      <c r="U13" s="8"/>
      <c r="V13" s="1">
        <v>0</v>
      </c>
      <c r="W13" s="20">
        <v>0</v>
      </c>
      <c r="X13" s="3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2">
      <c r="A14" s="1">
        <v>95524</v>
      </c>
      <c r="B14" s="1" t="s">
        <v>88</v>
      </c>
      <c r="C14" s="1">
        <v>12</v>
      </c>
      <c r="D14" s="1">
        <v>162</v>
      </c>
      <c r="E14" s="1" t="s">
        <v>65</v>
      </c>
      <c r="F14" s="1">
        <v>999</v>
      </c>
      <c r="G14" s="1" t="s">
        <v>68</v>
      </c>
      <c r="H14" s="1">
        <v>22.715</v>
      </c>
      <c r="I14" s="4">
        <v>272.58</v>
      </c>
      <c r="J14" s="2">
        <f t="shared" si="1"/>
        <v>0</v>
      </c>
      <c r="K14" s="5">
        <f t="shared" si="2"/>
        <v>0</v>
      </c>
      <c r="L14" s="1">
        <v>0</v>
      </c>
      <c r="M14" s="1">
        <v>0</v>
      </c>
      <c r="N14" s="8"/>
      <c r="O14" s="8"/>
      <c r="P14" s="1">
        <v>0</v>
      </c>
      <c r="Q14" s="1">
        <v>0</v>
      </c>
      <c r="R14" s="8"/>
      <c r="S14" s="1">
        <v>0</v>
      </c>
      <c r="T14" s="1">
        <v>0</v>
      </c>
      <c r="U14" s="8"/>
      <c r="V14" s="1">
        <v>0</v>
      </c>
      <c r="W14" s="20">
        <v>0</v>
      </c>
      <c r="X14" s="3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2">
      <c r="A15" s="1">
        <v>96163</v>
      </c>
      <c r="B15" s="1" t="s">
        <v>92</v>
      </c>
      <c r="C15" s="1">
        <v>12</v>
      </c>
      <c r="D15" s="1">
        <v>162</v>
      </c>
      <c r="E15" s="1" t="s">
        <v>65</v>
      </c>
      <c r="F15" s="1">
        <v>999</v>
      </c>
      <c r="G15" s="1" t="s">
        <v>68</v>
      </c>
      <c r="H15" s="1">
        <v>104.2492</v>
      </c>
      <c r="I15" s="4">
        <v>1250.9903999999999</v>
      </c>
      <c r="J15" s="2">
        <f t="shared" si="1"/>
        <v>0</v>
      </c>
      <c r="K15" s="5">
        <f t="shared" si="2"/>
        <v>0</v>
      </c>
      <c r="L15" s="1">
        <v>0</v>
      </c>
      <c r="M15" s="1">
        <v>0</v>
      </c>
      <c r="N15" s="8"/>
      <c r="O15" s="8"/>
      <c r="P15" s="1">
        <v>0</v>
      </c>
      <c r="Q15" s="1">
        <v>0</v>
      </c>
      <c r="R15" s="8"/>
      <c r="S15" s="1">
        <v>0</v>
      </c>
      <c r="T15" s="1">
        <v>0</v>
      </c>
      <c r="U15" s="8"/>
      <c r="V15" s="1">
        <v>0</v>
      </c>
      <c r="W15" s="3">
        <v>0</v>
      </c>
      <c r="X15" s="3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2">
      <c r="A16" s="1">
        <v>95902</v>
      </c>
      <c r="B16" s="1" t="s">
        <v>93</v>
      </c>
      <c r="C16" s="1">
        <v>7</v>
      </c>
      <c r="D16" s="1">
        <v>162</v>
      </c>
      <c r="E16" s="1" t="s">
        <v>65</v>
      </c>
      <c r="F16" s="1">
        <v>999</v>
      </c>
      <c r="G16" s="1" t="s">
        <v>68</v>
      </c>
      <c r="H16" s="1">
        <v>266.64999999999998</v>
      </c>
      <c r="I16" s="4">
        <v>1866.55</v>
      </c>
      <c r="J16" s="2">
        <f t="shared" si="1"/>
        <v>0</v>
      </c>
      <c r="K16" s="5">
        <f t="shared" si="2"/>
        <v>0</v>
      </c>
      <c r="L16" s="1">
        <v>0</v>
      </c>
      <c r="M16" s="1">
        <v>0</v>
      </c>
      <c r="N16" s="8"/>
      <c r="O16" s="8"/>
      <c r="P16" s="1">
        <v>0</v>
      </c>
      <c r="Q16" s="1">
        <v>0</v>
      </c>
      <c r="R16" s="8"/>
      <c r="S16" s="1">
        <v>0</v>
      </c>
      <c r="T16" s="1">
        <v>0</v>
      </c>
      <c r="U16" s="8"/>
      <c r="V16" s="1">
        <v>0</v>
      </c>
      <c r="W16" s="3">
        <v>0</v>
      </c>
      <c r="X16" s="3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2">
      <c r="A17" s="1">
        <v>95596</v>
      </c>
      <c r="B17" s="1" t="s">
        <v>95</v>
      </c>
      <c r="C17" s="1">
        <v>1</v>
      </c>
      <c r="D17" s="1">
        <v>162</v>
      </c>
      <c r="E17" s="1" t="s">
        <v>65</v>
      </c>
      <c r="F17" s="1">
        <v>999</v>
      </c>
      <c r="G17" s="1" t="s">
        <v>68</v>
      </c>
      <c r="H17" s="1">
        <v>636.12</v>
      </c>
      <c r="I17" s="4">
        <v>636.12</v>
      </c>
      <c r="J17" s="2">
        <f t="shared" si="1"/>
        <v>0</v>
      </c>
      <c r="K17" s="5">
        <f t="shared" si="2"/>
        <v>0</v>
      </c>
      <c r="L17" s="1">
        <v>0</v>
      </c>
      <c r="M17" s="1">
        <v>0</v>
      </c>
      <c r="N17" s="8"/>
      <c r="O17" s="8"/>
      <c r="P17" s="1">
        <v>0</v>
      </c>
      <c r="Q17" s="1">
        <v>0</v>
      </c>
      <c r="R17" s="8"/>
      <c r="S17" s="1">
        <v>0</v>
      </c>
      <c r="T17" s="1">
        <v>0</v>
      </c>
      <c r="U17" s="8"/>
      <c r="V17" s="1">
        <v>0</v>
      </c>
      <c r="W17" s="3">
        <v>0</v>
      </c>
      <c r="X17" s="3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2">
      <c r="A18" s="1">
        <v>59282</v>
      </c>
      <c r="B18" s="1" t="s">
        <v>97</v>
      </c>
      <c r="C18" s="1">
        <v>4</v>
      </c>
      <c r="D18" s="1">
        <v>162</v>
      </c>
      <c r="E18" s="1" t="s">
        <v>65</v>
      </c>
      <c r="F18" s="1">
        <v>1</v>
      </c>
      <c r="G18" s="1" t="s">
        <v>98</v>
      </c>
      <c r="H18" s="1">
        <v>146.297</v>
      </c>
      <c r="I18" s="4">
        <v>585.18799999999999</v>
      </c>
      <c r="J18" s="2">
        <f t="shared" si="1"/>
        <v>0</v>
      </c>
      <c r="K18" s="5">
        <f t="shared" si="2"/>
        <v>0</v>
      </c>
      <c r="L18" s="1">
        <v>0.38</v>
      </c>
      <c r="M18" s="1">
        <v>1.75</v>
      </c>
      <c r="N18" s="8"/>
      <c r="O18" s="8"/>
      <c r="P18" s="1">
        <v>0</v>
      </c>
      <c r="Q18" s="1">
        <v>0</v>
      </c>
      <c r="R18" s="8"/>
      <c r="S18" s="1">
        <v>0</v>
      </c>
      <c r="T18" s="1">
        <v>0</v>
      </c>
      <c r="U18" s="8"/>
      <c r="V18" s="1">
        <v>0</v>
      </c>
      <c r="W18" s="20">
        <v>219.45</v>
      </c>
      <c r="X18" s="3">
        <v>1024.08</v>
      </c>
      <c r="Y18" s="1">
        <v>1</v>
      </c>
      <c r="Z18" s="1">
        <v>1</v>
      </c>
      <c r="AA18" s="1">
        <v>0</v>
      </c>
      <c r="AB18" s="1">
        <v>0</v>
      </c>
      <c r="AC18" s="1">
        <v>7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2">
      <c r="A19" s="1">
        <v>507</v>
      </c>
      <c r="B19" s="1" t="s">
        <v>100</v>
      </c>
      <c r="C19" s="1">
        <v>32</v>
      </c>
      <c r="D19" s="1">
        <v>162</v>
      </c>
      <c r="E19" s="1" t="s">
        <v>65</v>
      </c>
      <c r="F19" s="1">
        <v>1</v>
      </c>
      <c r="G19" s="1" t="s">
        <v>98</v>
      </c>
      <c r="H19" s="1">
        <v>101.25</v>
      </c>
      <c r="I19" s="4">
        <v>3240</v>
      </c>
      <c r="J19" s="2">
        <f t="shared" si="1"/>
        <v>0</v>
      </c>
      <c r="K19" s="5">
        <f t="shared" si="2"/>
        <v>0</v>
      </c>
      <c r="L19" s="1">
        <v>0.08</v>
      </c>
      <c r="M19" s="1">
        <v>0</v>
      </c>
      <c r="N19" s="8"/>
      <c r="O19" s="8"/>
      <c r="P19" s="1">
        <v>0</v>
      </c>
      <c r="Q19" s="1">
        <v>0</v>
      </c>
      <c r="R19" s="8"/>
      <c r="S19" s="1">
        <v>0</v>
      </c>
      <c r="T19" s="1">
        <v>0</v>
      </c>
      <c r="U19" s="8"/>
      <c r="V19" s="1">
        <v>0</v>
      </c>
      <c r="W19" s="20">
        <v>253.12</v>
      </c>
      <c r="X19" s="3">
        <v>0</v>
      </c>
      <c r="Y19" s="1">
        <v>0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2">
      <c r="A20" s="1">
        <v>59290</v>
      </c>
      <c r="B20" s="1" t="s">
        <v>102</v>
      </c>
      <c r="C20" s="1">
        <v>12</v>
      </c>
      <c r="D20" s="1">
        <v>162</v>
      </c>
      <c r="E20" s="1" t="s">
        <v>65</v>
      </c>
      <c r="F20" s="1">
        <v>1</v>
      </c>
      <c r="G20" s="1" t="s">
        <v>98</v>
      </c>
      <c r="H20" s="1">
        <v>199.76300000000001</v>
      </c>
      <c r="I20" s="4">
        <v>2397.1559999999999</v>
      </c>
      <c r="J20" s="2">
        <f t="shared" si="1"/>
        <v>0</v>
      </c>
      <c r="K20" s="5">
        <f t="shared" si="2"/>
        <v>0</v>
      </c>
      <c r="L20" s="1">
        <v>0.17</v>
      </c>
      <c r="M20" s="1">
        <v>-0.08</v>
      </c>
      <c r="N20" s="8"/>
      <c r="O20" s="8"/>
      <c r="P20" s="1">
        <v>0</v>
      </c>
      <c r="Q20" s="1">
        <v>0</v>
      </c>
      <c r="R20" s="8"/>
      <c r="S20" s="1">
        <v>0</v>
      </c>
      <c r="T20" s="1">
        <v>0</v>
      </c>
      <c r="U20" s="8"/>
      <c r="V20" s="1">
        <v>0</v>
      </c>
      <c r="W20" s="20">
        <v>399.53</v>
      </c>
      <c r="X20" s="3">
        <v>-199.76</v>
      </c>
      <c r="Y20" s="1">
        <v>1</v>
      </c>
      <c r="Z20" s="1">
        <v>0</v>
      </c>
      <c r="AA20" s="1">
        <v>0</v>
      </c>
      <c r="AB20" s="1">
        <v>2</v>
      </c>
      <c r="AC20" s="1">
        <v>-1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2">
      <c r="A21" s="1">
        <v>59238</v>
      </c>
      <c r="B21" s="1" t="s">
        <v>103</v>
      </c>
      <c r="C21" s="1">
        <v>24</v>
      </c>
      <c r="D21" s="1">
        <v>162</v>
      </c>
      <c r="E21" s="1" t="s">
        <v>65</v>
      </c>
      <c r="F21" s="1">
        <v>1</v>
      </c>
      <c r="G21" s="1" t="s">
        <v>98</v>
      </c>
      <c r="H21" s="1">
        <v>184.23</v>
      </c>
      <c r="I21" s="4">
        <v>4421.5200000000004</v>
      </c>
      <c r="J21" s="2">
        <f t="shared" si="1"/>
        <v>0</v>
      </c>
      <c r="K21" s="5">
        <f t="shared" si="2"/>
        <v>0</v>
      </c>
      <c r="L21" s="1">
        <v>0.28999999999999998</v>
      </c>
      <c r="M21" s="1">
        <v>-0.67</v>
      </c>
      <c r="N21" s="8"/>
      <c r="O21" s="8"/>
      <c r="P21" s="1">
        <v>0</v>
      </c>
      <c r="Q21" s="1">
        <v>0</v>
      </c>
      <c r="R21" s="8"/>
      <c r="S21" s="1">
        <v>0</v>
      </c>
      <c r="T21" s="1">
        <v>0</v>
      </c>
      <c r="U21" s="8"/>
      <c r="V21" s="1">
        <v>0</v>
      </c>
      <c r="W21" s="20">
        <v>1289.6099999999999</v>
      </c>
      <c r="X21" s="3">
        <v>-2947.68</v>
      </c>
      <c r="Y21" s="1">
        <v>6</v>
      </c>
      <c r="Z21" s="1">
        <v>2</v>
      </c>
      <c r="AA21" s="1">
        <v>0</v>
      </c>
      <c r="AB21" s="1">
        <v>0</v>
      </c>
      <c r="AC21" s="1">
        <v>-16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2">
      <c r="A22" s="1">
        <v>78180</v>
      </c>
      <c r="B22" s="1" t="s">
        <v>106</v>
      </c>
      <c r="C22" s="1">
        <v>32</v>
      </c>
      <c r="D22" s="1">
        <v>162</v>
      </c>
      <c r="E22" s="1" t="s">
        <v>65</v>
      </c>
      <c r="F22" s="1">
        <v>1</v>
      </c>
      <c r="G22" s="1" t="s">
        <v>98</v>
      </c>
      <c r="H22" s="1">
        <v>156.33000000000001</v>
      </c>
      <c r="I22" s="4">
        <v>5002.5600000000004</v>
      </c>
      <c r="J22" s="2">
        <f t="shared" si="1"/>
        <v>0</v>
      </c>
      <c r="K22" s="5">
        <f t="shared" si="2"/>
        <v>0</v>
      </c>
      <c r="L22" s="1">
        <v>0.06</v>
      </c>
      <c r="M22" s="1">
        <v>1.25</v>
      </c>
      <c r="N22" s="8"/>
      <c r="O22" s="8"/>
      <c r="P22" s="1">
        <v>0.19</v>
      </c>
      <c r="Q22" s="1">
        <v>0</v>
      </c>
      <c r="R22" s="8"/>
      <c r="S22" s="1">
        <v>0</v>
      </c>
      <c r="T22" s="1">
        <v>0</v>
      </c>
      <c r="U22" s="8"/>
      <c r="V22" s="1">
        <v>0</v>
      </c>
      <c r="W22" s="20">
        <v>1250.6400000000001</v>
      </c>
      <c r="X22" s="3">
        <v>6253.2</v>
      </c>
      <c r="Y22" s="1">
        <v>0</v>
      </c>
      <c r="Z22" s="1">
        <v>0</v>
      </c>
      <c r="AA22" s="1">
        <v>1</v>
      </c>
      <c r="AB22" s="1">
        <v>2</v>
      </c>
      <c r="AC22" s="1">
        <v>40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6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2">
      <c r="A23" s="1">
        <v>78155</v>
      </c>
      <c r="B23" s="1" t="s">
        <v>107</v>
      </c>
      <c r="C23" s="1">
        <v>32</v>
      </c>
      <c r="D23" s="1">
        <v>162</v>
      </c>
      <c r="E23" s="1" t="s">
        <v>65</v>
      </c>
      <c r="F23" s="1">
        <v>1</v>
      </c>
      <c r="G23" s="1" t="s">
        <v>98</v>
      </c>
      <c r="H23" s="1">
        <v>82.392499999999998</v>
      </c>
      <c r="I23" s="4">
        <v>2636.56</v>
      </c>
      <c r="J23" s="2">
        <f t="shared" si="1"/>
        <v>0</v>
      </c>
      <c r="K23" s="5">
        <f t="shared" si="2"/>
        <v>0</v>
      </c>
      <c r="L23" s="1">
        <v>0.12</v>
      </c>
      <c r="M23" s="1">
        <v>0.03</v>
      </c>
      <c r="N23" s="8"/>
      <c r="O23" s="8"/>
      <c r="P23" s="1">
        <v>0.53</v>
      </c>
      <c r="Q23" s="1">
        <v>0</v>
      </c>
      <c r="R23" s="8"/>
      <c r="S23" s="1">
        <v>0</v>
      </c>
      <c r="T23" s="1">
        <v>0</v>
      </c>
      <c r="U23" s="8"/>
      <c r="V23" s="1">
        <v>0</v>
      </c>
      <c r="W23" s="20">
        <v>1730.24</v>
      </c>
      <c r="X23" s="3">
        <v>82.39</v>
      </c>
      <c r="Y23" s="1">
        <v>1</v>
      </c>
      <c r="Z23" s="1">
        <v>2</v>
      </c>
      <c r="AA23" s="1">
        <v>1</v>
      </c>
      <c r="AB23" s="1">
        <v>2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10</v>
      </c>
      <c r="AV23" s="1">
        <v>14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2">
      <c r="A24" s="1">
        <v>96910</v>
      </c>
      <c r="B24" s="1" t="s">
        <v>110</v>
      </c>
      <c r="C24" s="1">
        <v>32</v>
      </c>
      <c r="D24" s="1">
        <v>162</v>
      </c>
      <c r="E24" s="1" t="s">
        <v>65</v>
      </c>
      <c r="F24" s="1">
        <v>1</v>
      </c>
      <c r="G24" s="1" t="s">
        <v>98</v>
      </c>
      <c r="H24" s="1">
        <v>136.14750000000001</v>
      </c>
      <c r="I24" s="4">
        <v>4356.72</v>
      </c>
      <c r="J24" s="2">
        <f t="shared" si="1"/>
        <v>0</v>
      </c>
      <c r="K24" s="5">
        <f t="shared" si="2"/>
        <v>0</v>
      </c>
      <c r="L24" s="1">
        <v>0.22</v>
      </c>
      <c r="M24" s="1">
        <v>2.56</v>
      </c>
      <c r="N24" s="8"/>
      <c r="O24" s="8"/>
      <c r="P24" s="1">
        <v>0</v>
      </c>
      <c r="Q24" s="1">
        <v>0</v>
      </c>
      <c r="R24" s="8"/>
      <c r="S24" s="1">
        <v>0</v>
      </c>
      <c r="T24" s="1">
        <v>0</v>
      </c>
      <c r="U24" s="8"/>
      <c r="V24" s="1">
        <v>0</v>
      </c>
      <c r="W24" s="20">
        <v>953.03</v>
      </c>
      <c r="X24" s="3">
        <v>11164.1</v>
      </c>
      <c r="Y24" s="1">
        <v>4</v>
      </c>
      <c r="Z24" s="1">
        <v>6</v>
      </c>
      <c r="AA24" s="1">
        <v>0</v>
      </c>
      <c r="AB24" s="1">
        <v>0</v>
      </c>
      <c r="AC24" s="1">
        <v>82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2">
      <c r="A25" s="1">
        <v>59085</v>
      </c>
      <c r="B25" s="1" t="s">
        <v>112</v>
      </c>
      <c r="C25" s="1">
        <v>4</v>
      </c>
      <c r="D25" s="1">
        <v>162</v>
      </c>
      <c r="E25" s="1" t="s">
        <v>65</v>
      </c>
      <c r="F25" s="1">
        <v>1</v>
      </c>
      <c r="G25" s="1" t="s">
        <v>98</v>
      </c>
      <c r="H25" s="1">
        <v>146.297</v>
      </c>
      <c r="I25" s="4">
        <v>585.18799999999999</v>
      </c>
      <c r="J25" s="2">
        <f t="shared" si="1"/>
        <v>0</v>
      </c>
      <c r="K25" s="5">
        <f t="shared" si="2"/>
        <v>0</v>
      </c>
      <c r="L25" s="1">
        <v>0</v>
      </c>
      <c r="M25" s="1">
        <v>0</v>
      </c>
      <c r="N25" s="8"/>
      <c r="O25" s="8"/>
      <c r="P25" s="1">
        <v>0</v>
      </c>
      <c r="Q25" s="1">
        <v>0</v>
      </c>
      <c r="R25" s="8"/>
      <c r="S25" s="1">
        <v>0</v>
      </c>
      <c r="T25" s="1">
        <v>0</v>
      </c>
      <c r="U25" s="8"/>
      <c r="V25" s="1">
        <v>0</v>
      </c>
      <c r="W25" s="3">
        <v>0</v>
      </c>
      <c r="X25" s="3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2">
      <c r="A26" s="1">
        <v>97195</v>
      </c>
      <c r="B26" s="1" t="s">
        <v>115</v>
      </c>
      <c r="C26" s="1">
        <v>4</v>
      </c>
      <c r="D26" s="1">
        <v>162</v>
      </c>
      <c r="E26" s="1" t="s">
        <v>65</v>
      </c>
      <c r="F26" s="1">
        <v>1</v>
      </c>
      <c r="G26" s="1" t="s">
        <v>98</v>
      </c>
      <c r="H26" s="1">
        <v>132.364</v>
      </c>
      <c r="I26" s="4">
        <v>529.45600000000002</v>
      </c>
      <c r="J26" s="2">
        <f t="shared" si="1"/>
        <v>0</v>
      </c>
      <c r="K26" s="5">
        <f t="shared" si="2"/>
        <v>0</v>
      </c>
      <c r="L26" s="1">
        <v>0</v>
      </c>
      <c r="M26" s="1">
        <v>-0.25</v>
      </c>
      <c r="N26" s="8"/>
      <c r="O26" s="8"/>
      <c r="P26" s="1">
        <v>0</v>
      </c>
      <c r="Q26" s="1">
        <v>0</v>
      </c>
      <c r="R26" s="8"/>
      <c r="S26" s="1">
        <v>0</v>
      </c>
      <c r="T26" s="1">
        <v>0</v>
      </c>
      <c r="U26" s="8"/>
      <c r="V26" s="1">
        <v>0</v>
      </c>
      <c r="W26" s="3">
        <v>0</v>
      </c>
      <c r="X26" s="3">
        <v>-132.36000000000001</v>
      </c>
      <c r="Y26" s="1">
        <v>0</v>
      </c>
      <c r="Z26" s="1">
        <v>0</v>
      </c>
      <c r="AA26" s="1">
        <v>0</v>
      </c>
      <c r="AB26" s="1">
        <v>0</v>
      </c>
      <c r="AC26" s="1">
        <v>-1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2">
      <c r="A27" s="1"/>
      <c r="B27" s="1" t="s">
        <v>118</v>
      </c>
      <c r="C27" s="1"/>
      <c r="D27" s="1"/>
      <c r="E27" s="1"/>
      <c r="F27" s="1"/>
      <c r="G27" s="1"/>
      <c r="H27" s="1"/>
      <c r="I27" s="4"/>
      <c r="J27" s="2"/>
      <c r="K27" s="6">
        <v>15</v>
      </c>
      <c r="L27" s="1"/>
      <c r="M27" s="1"/>
      <c r="N27" s="7"/>
      <c r="O27" s="7">
        <v>4</v>
      </c>
      <c r="P27" s="1"/>
      <c r="Q27" s="1"/>
      <c r="R27" s="7">
        <v>7</v>
      </c>
      <c r="S27" s="1"/>
      <c r="T27" s="1"/>
      <c r="U27" s="7">
        <v>4</v>
      </c>
      <c r="V27" s="1"/>
      <c r="W27" s="27"/>
      <c r="X27" s="3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1">
        <v>65129</v>
      </c>
      <c r="B28" s="1" t="s">
        <v>120</v>
      </c>
      <c r="C28" s="1">
        <v>30</v>
      </c>
      <c r="D28" s="1">
        <v>162</v>
      </c>
      <c r="E28" s="1" t="s">
        <v>65</v>
      </c>
      <c r="F28" s="1">
        <v>807</v>
      </c>
      <c r="G28" s="1" t="s">
        <v>67</v>
      </c>
      <c r="H28" s="1">
        <v>57.054400000000001</v>
      </c>
      <c r="I28" s="4">
        <v>1711.6320000000001</v>
      </c>
      <c r="J28" s="2">
        <f t="shared" ref="J28:J178" si="3">I28*K28</f>
        <v>0</v>
      </c>
      <c r="K28" s="5">
        <f t="shared" ref="K28:K29" si="4">SUM(O28+R28+U28)</f>
        <v>0</v>
      </c>
      <c r="L28" s="1">
        <v>0.45</v>
      </c>
      <c r="M28" s="1">
        <v>1.2</v>
      </c>
      <c r="N28" s="7"/>
      <c r="O28" s="7">
        <v>0</v>
      </c>
      <c r="P28" s="1">
        <v>1.08</v>
      </c>
      <c r="Q28" s="1">
        <v>2.5299999999999998</v>
      </c>
      <c r="R28" s="7">
        <v>0</v>
      </c>
      <c r="S28" s="1">
        <v>0.5</v>
      </c>
      <c r="T28" s="1">
        <v>0.33</v>
      </c>
      <c r="U28" s="7">
        <v>0</v>
      </c>
      <c r="V28" s="1">
        <v>0</v>
      </c>
      <c r="W28" s="27">
        <v>3480.32</v>
      </c>
      <c r="X28" s="3">
        <v>6960.64</v>
      </c>
      <c r="Y28" s="1">
        <v>4</v>
      </c>
      <c r="Z28" s="1">
        <v>4</v>
      </c>
      <c r="AA28" s="1">
        <v>2</v>
      </c>
      <c r="AB28" s="1">
        <v>11</v>
      </c>
      <c r="AC28" s="1">
        <v>36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10</v>
      </c>
      <c r="AT28" s="1">
        <v>10</v>
      </c>
      <c r="AU28" s="1">
        <v>0</v>
      </c>
      <c r="AV28" s="1">
        <v>20</v>
      </c>
      <c r="AW28" s="1">
        <v>3</v>
      </c>
      <c r="AX28" s="1">
        <v>2</v>
      </c>
      <c r="AY28" s="1">
        <v>3</v>
      </c>
      <c r="AZ28" s="1">
        <v>3</v>
      </c>
      <c r="BA28" s="1">
        <v>2</v>
      </c>
      <c r="BB28" s="1">
        <v>73</v>
      </c>
      <c r="BC28" s="1">
        <v>2</v>
      </c>
      <c r="BD28" s="1">
        <v>4</v>
      </c>
      <c r="BE28" s="1">
        <v>2</v>
      </c>
      <c r="BF28" s="1">
        <v>18</v>
      </c>
      <c r="BG28" s="1">
        <v>10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2">
      <c r="A29" s="1">
        <v>65108</v>
      </c>
      <c r="B29" s="1" t="s">
        <v>124</v>
      </c>
      <c r="C29" s="1">
        <v>30</v>
      </c>
      <c r="D29" s="1">
        <v>162</v>
      </c>
      <c r="E29" s="1" t="s">
        <v>65</v>
      </c>
      <c r="F29" s="1">
        <v>807</v>
      </c>
      <c r="G29" s="1" t="s">
        <v>67</v>
      </c>
      <c r="H29" s="1">
        <v>57.054400000000001</v>
      </c>
      <c r="I29" s="4">
        <v>1711.6320000000001</v>
      </c>
      <c r="J29" s="2">
        <f t="shared" si="3"/>
        <v>0</v>
      </c>
      <c r="K29" s="5">
        <f t="shared" si="4"/>
        <v>0</v>
      </c>
      <c r="L29" s="1">
        <v>-0.5</v>
      </c>
      <c r="M29" s="1">
        <v>0.53</v>
      </c>
      <c r="N29" s="7"/>
      <c r="O29" s="7">
        <v>0</v>
      </c>
      <c r="P29" s="1">
        <v>1.55</v>
      </c>
      <c r="Q29" s="1">
        <v>1.73</v>
      </c>
      <c r="R29" s="7">
        <v>0</v>
      </c>
      <c r="S29" s="1">
        <v>0.28000000000000003</v>
      </c>
      <c r="T29" s="1">
        <v>0.13</v>
      </c>
      <c r="U29" s="7">
        <v>0</v>
      </c>
      <c r="V29" s="1">
        <v>0</v>
      </c>
      <c r="W29" s="20">
        <v>2282.1799999999998</v>
      </c>
      <c r="X29" s="3">
        <v>4107.92</v>
      </c>
      <c r="Y29" s="1">
        <v>4</v>
      </c>
      <c r="Z29" s="1">
        <v>2</v>
      </c>
      <c r="AA29" s="1">
        <v>-27</v>
      </c>
      <c r="AB29" s="1">
        <v>14</v>
      </c>
      <c r="AC29" s="1">
        <v>16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22</v>
      </c>
      <c r="AT29" s="1">
        <v>14</v>
      </c>
      <c r="AU29" s="1">
        <v>7</v>
      </c>
      <c r="AV29" s="1">
        <v>4</v>
      </c>
      <c r="AW29" s="1">
        <v>42</v>
      </c>
      <c r="AX29" s="1">
        <v>0</v>
      </c>
      <c r="AY29" s="1">
        <v>0</v>
      </c>
      <c r="AZ29" s="1">
        <v>4</v>
      </c>
      <c r="BA29" s="1">
        <v>9</v>
      </c>
      <c r="BB29" s="1">
        <v>10</v>
      </c>
      <c r="BC29" s="1">
        <v>1</v>
      </c>
      <c r="BD29" s="1">
        <v>2</v>
      </c>
      <c r="BE29" s="1">
        <v>0</v>
      </c>
      <c r="BF29" s="1">
        <v>13</v>
      </c>
      <c r="BG29" s="1">
        <v>4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2">
      <c r="A30" s="26">
        <v>65103</v>
      </c>
      <c r="B30" s="26" t="s">
        <v>125</v>
      </c>
      <c r="C30" s="26">
        <v>24</v>
      </c>
      <c r="D30" s="26">
        <v>162</v>
      </c>
      <c r="E30" s="26" t="s">
        <v>65</v>
      </c>
      <c r="F30" s="26">
        <v>807</v>
      </c>
      <c r="G30" s="26" t="s">
        <v>67</v>
      </c>
      <c r="H30" s="26">
        <v>61.1678</v>
      </c>
      <c r="I30" s="20">
        <v>1468.0272</v>
      </c>
      <c r="J30" s="28">
        <f t="shared" si="3"/>
        <v>0</v>
      </c>
      <c r="K30" s="26">
        <v>0</v>
      </c>
      <c r="L30" s="26">
        <v>1.5</v>
      </c>
      <c r="M30" s="26">
        <v>0</v>
      </c>
      <c r="N30" s="26"/>
      <c r="O30" s="26">
        <v>0</v>
      </c>
      <c r="P30" s="26">
        <v>4.3499999999999996</v>
      </c>
      <c r="Q30" s="26">
        <v>0</v>
      </c>
      <c r="R30" s="29"/>
      <c r="S30" s="26">
        <v>0.6</v>
      </c>
      <c r="T30" s="26">
        <v>0</v>
      </c>
      <c r="U30" s="26">
        <v>0</v>
      </c>
      <c r="V30" s="26">
        <v>0</v>
      </c>
      <c r="W30" s="20">
        <v>9481.01</v>
      </c>
      <c r="X30" s="20">
        <v>0</v>
      </c>
      <c r="Y30" s="26">
        <v>0</v>
      </c>
      <c r="Z30" s="26">
        <v>0</v>
      </c>
      <c r="AA30" s="26">
        <v>24</v>
      </c>
      <c r="AB30" s="26">
        <v>24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52</v>
      </c>
      <c r="AV30" s="26">
        <v>85</v>
      </c>
      <c r="AW30" s="26">
        <v>0</v>
      </c>
      <c r="AX30" s="26">
        <v>0</v>
      </c>
      <c r="AY30" s="26">
        <v>0</v>
      </c>
      <c r="AZ30" s="26">
        <v>6</v>
      </c>
      <c r="BA30" s="26">
        <v>8</v>
      </c>
      <c r="BB30" s="26">
        <v>0</v>
      </c>
      <c r="BC30" s="26">
        <v>0</v>
      </c>
      <c r="BD30" s="26">
        <v>0</v>
      </c>
      <c r="BE30" s="26">
        <v>9</v>
      </c>
      <c r="BF30" s="26">
        <v>11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</row>
    <row r="31" spans="1:64" x14ac:dyDescent="0.2">
      <c r="A31" s="26">
        <v>65105</v>
      </c>
      <c r="B31" s="26" t="s">
        <v>128</v>
      </c>
      <c r="C31" s="26">
        <v>24</v>
      </c>
      <c r="D31" s="26">
        <v>162</v>
      </c>
      <c r="E31" s="26" t="s">
        <v>65</v>
      </c>
      <c r="F31" s="26">
        <v>807</v>
      </c>
      <c r="G31" s="26" t="s">
        <v>67</v>
      </c>
      <c r="H31" s="26">
        <v>61.173400000000001</v>
      </c>
      <c r="I31" s="20">
        <v>1468.1615999999999</v>
      </c>
      <c r="J31" s="28">
        <f t="shared" si="3"/>
        <v>0</v>
      </c>
      <c r="K31" s="29">
        <f>SUM(O31+R31+U31)</f>
        <v>0</v>
      </c>
      <c r="L31" s="26">
        <v>0</v>
      </c>
      <c r="M31" s="26">
        <v>0</v>
      </c>
      <c r="N31" s="26"/>
      <c r="O31" s="26">
        <v>0</v>
      </c>
      <c r="P31" s="26">
        <v>0.17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0">
        <v>244.69</v>
      </c>
      <c r="X31" s="20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8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</row>
    <row r="32" spans="1:64" x14ac:dyDescent="0.2">
      <c r="A32" s="1">
        <v>6006</v>
      </c>
      <c r="B32" s="1" t="s">
        <v>132</v>
      </c>
      <c r="C32" s="1">
        <v>12</v>
      </c>
      <c r="D32" s="1">
        <v>162</v>
      </c>
      <c r="E32" s="1" t="s">
        <v>65</v>
      </c>
      <c r="F32" s="1">
        <v>28</v>
      </c>
      <c r="G32" s="1" t="s">
        <v>133</v>
      </c>
      <c r="H32" s="1">
        <v>31.5059</v>
      </c>
      <c r="I32" s="4">
        <v>378.07080000000002</v>
      </c>
      <c r="J32" s="2">
        <f t="shared" si="3"/>
        <v>0</v>
      </c>
      <c r="K32" s="5"/>
      <c r="L32" s="1">
        <v>0</v>
      </c>
      <c r="M32" s="1">
        <v>0</v>
      </c>
      <c r="N32" s="8"/>
      <c r="O32" s="8">
        <f t="shared" ref="O32:O36" si="5">L32-M32</f>
        <v>0</v>
      </c>
      <c r="P32" s="1">
        <v>0</v>
      </c>
      <c r="Q32" s="1">
        <v>0</v>
      </c>
      <c r="R32" s="8"/>
      <c r="S32" s="1">
        <v>0</v>
      </c>
      <c r="T32" s="1">
        <v>0</v>
      </c>
      <c r="U32" s="8">
        <f t="shared" ref="U32:U36" si="6">S32-T32</f>
        <v>0</v>
      </c>
      <c r="V32" s="1">
        <v>0</v>
      </c>
      <c r="W32" s="3">
        <v>0</v>
      </c>
      <c r="X32" s="3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2">
      <c r="A33" s="1">
        <v>6007</v>
      </c>
      <c r="B33" s="1" t="s">
        <v>135</v>
      </c>
      <c r="C33" s="1">
        <v>8</v>
      </c>
      <c r="D33" s="1">
        <v>162</v>
      </c>
      <c r="E33" s="1" t="s">
        <v>65</v>
      </c>
      <c r="F33" s="1">
        <v>28</v>
      </c>
      <c r="G33" s="1" t="s">
        <v>133</v>
      </c>
      <c r="H33" s="1">
        <v>52.537999999999997</v>
      </c>
      <c r="I33" s="4">
        <v>420.30399999999997</v>
      </c>
      <c r="J33" s="2">
        <f t="shared" si="3"/>
        <v>0</v>
      </c>
      <c r="K33" s="5"/>
      <c r="L33" s="1">
        <v>0</v>
      </c>
      <c r="M33" s="1">
        <v>0</v>
      </c>
      <c r="N33" s="8"/>
      <c r="O33" s="8">
        <f t="shared" si="5"/>
        <v>0</v>
      </c>
      <c r="P33" s="1">
        <v>0</v>
      </c>
      <c r="Q33" s="1">
        <v>0</v>
      </c>
      <c r="R33" s="8"/>
      <c r="S33" s="1">
        <v>0</v>
      </c>
      <c r="T33" s="1">
        <v>0</v>
      </c>
      <c r="U33" s="8">
        <f t="shared" si="6"/>
        <v>0</v>
      </c>
      <c r="V33" s="1">
        <v>0</v>
      </c>
      <c r="W33" s="3">
        <v>0</v>
      </c>
      <c r="X33" s="3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2">
      <c r="A34" s="1">
        <v>6082</v>
      </c>
      <c r="B34" s="1" t="s">
        <v>136</v>
      </c>
      <c r="C34" s="1">
        <v>12</v>
      </c>
      <c r="D34" s="1">
        <v>162</v>
      </c>
      <c r="E34" s="1" t="s">
        <v>65</v>
      </c>
      <c r="F34" s="1">
        <v>28</v>
      </c>
      <c r="G34" s="1" t="s">
        <v>133</v>
      </c>
      <c r="H34" s="1">
        <v>31.795200000000001</v>
      </c>
      <c r="I34" s="4">
        <v>381.54239999999999</v>
      </c>
      <c r="J34" s="2">
        <f t="shared" si="3"/>
        <v>0</v>
      </c>
      <c r="K34" s="5"/>
      <c r="L34" s="1">
        <v>0</v>
      </c>
      <c r="M34" s="1">
        <v>0</v>
      </c>
      <c r="N34" s="8"/>
      <c r="O34" s="8">
        <f t="shared" si="5"/>
        <v>0</v>
      </c>
      <c r="P34" s="1">
        <v>0</v>
      </c>
      <c r="Q34" s="1">
        <v>0</v>
      </c>
      <c r="R34" s="8"/>
      <c r="S34" s="1">
        <v>0</v>
      </c>
      <c r="T34" s="1">
        <v>0</v>
      </c>
      <c r="U34" s="8">
        <f t="shared" si="6"/>
        <v>0</v>
      </c>
      <c r="V34" s="1">
        <v>0</v>
      </c>
      <c r="W34" s="3">
        <v>0</v>
      </c>
      <c r="X34" s="3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2">
      <c r="A35" s="1">
        <v>88139</v>
      </c>
      <c r="B35" s="1" t="s">
        <v>139</v>
      </c>
      <c r="C35" s="1">
        <v>9</v>
      </c>
      <c r="D35" s="1">
        <v>162</v>
      </c>
      <c r="E35" s="1" t="s">
        <v>65</v>
      </c>
      <c r="F35" s="1">
        <v>28</v>
      </c>
      <c r="G35" s="1" t="s">
        <v>133</v>
      </c>
      <c r="H35" s="1">
        <v>54.54</v>
      </c>
      <c r="I35" s="4">
        <v>490.86</v>
      </c>
      <c r="J35" s="2">
        <f t="shared" si="3"/>
        <v>0</v>
      </c>
      <c r="K35" s="5"/>
      <c r="L35" s="1">
        <v>0</v>
      </c>
      <c r="M35" s="1">
        <v>0</v>
      </c>
      <c r="N35" s="8"/>
      <c r="O35" s="8">
        <f t="shared" si="5"/>
        <v>0</v>
      </c>
      <c r="P35" s="1">
        <v>0</v>
      </c>
      <c r="Q35" s="1">
        <v>0</v>
      </c>
      <c r="R35" s="8"/>
      <c r="S35" s="1">
        <v>0</v>
      </c>
      <c r="T35" s="1">
        <v>0</v>
      </c>
      <c r="U35" s="8">
        <f t="shared" si="6"/>
        <v>0</v>
      </c>
      <c r="V35" s="1">
        <v>0</v>
      </c>
      <c r="W35" s="3">
        <v>0</v>
      </c>
      <c r="X35" s="3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2">
      <c r="A36" s="1">
        <v>467</v>
      </c>
      <c r="B36" s="1" t="s">
        <v>141</v>
      </c>
      <c r="C36" s="1">
        <v>12</v>
      </c>
      <c r="D36" s="1">
        <v>162</v>
      </c>
      <c r="E36" s="1" t="s">
        <v>65</v>
      </c>
      <c r="F36" s="1">
        <v>28</v>
      </c>
      <c r="G36" s="1" t="s">
        <v>133</v>
      </c>
      <c r="H36" s="1">
        <v>64.226299999999995</v>
      </c>
      <c r="I36" s="4">
        <v>770.71559999999999</v>
      </c>
      <c r="J36" s="2">
        <f t="shared" si="3"/>
        <v>0</v>
      </c>
      <c r="K36" s="5"/>
      <c r="L36" s="1">
        <v>0</v>
      </c>
      <c r="M36" s="1">
        <v>0</v>
      </c>
      <c r="N36" s="8"/>
      <c r="O36" s="8">
        <f t="shared" si="5"/>
        <v>0</v>
      </c>
      <c r="P36" s="1">
        <v>0</v>
      </c>
      <c r="Q36" s="1">
        <v>0</v>
      </c>
      <c r="R36" s="8"/>
      <c r="S36" s="1">
        <v>0</v>
      </c>
      <c r="T36" s="1">
        <v>0</v>
      </c>
      <c r="U36" s="8">
        <f t="shared" si="6"/>
        <v>0</v>
      </c>
      <c r="V36" s="1">
        <v>0</v>
      </c>
      <c r="W36" s="3">
        <v>0</v>
      </c>
      <c r="X36" s="3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x14ac:dyDescent="0.2">
      <c r="A37" s="1">
        <v>97317</v>
      </c>
      <c r="B37" s="1" t="s">
        <v>130</v>
      </c>
      <c r="C37" s="1">
        <v>20</v>
      </c>
      <c r="D37" s="1">
        <v>162</v>
      </c>
      <c r="E37" s="1" t="s">
        <v>65</v>
      </c>
      <c r="F37" s="1">
        <v>162</v>
      </c>
      <c r="G37" s="1" t="s">
        <v>84</v>
      </c>
      <c r="H37" s="1">
        <v>33.9863</v>
      </c>
      <c r="I37" s="4">
        <v>679.726</v>
      </c>
      <c r="J37" s="2">
        <f t="shared" si="3"/>
        <v>0</v>
      </c>
      <c r="K37" s="5"/>
      <c r="L37" s="1">
        <v>0</v>
      </c>
      <c r="M37" s="1">
        <v>0.05</v>
      </c>
      <c r="N37" s="7"/>
      <c r="O37" s="7">
        <v>0</v>
      </c>
      <c r="P37" s="1">
        <v>0</v>
      </c>
      <c r="Q37" s="1">
        <v>2.2000000000000002</v>
      </c>
      <c r="R37" s="7">
        <v>0</v>
      </c>
      <c r="S37" s="1">
        <v>0.02</v>
      </c>
      <c r="T37" s="1">
        <v>0.05</v>
      </c>
      <c r="U37" s="7">
        <v>0</v>
      </c>
      <c r="V37" s="1">
        <v>0</v>
      </c>
      <c r="W37" s="20">
        <v>16.989999999999998</v>
      </c>
      <c r="X37" s="3">
        <v>1563.37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40</v>
      </c>
      <c r="AX37" s="1">
        <v>0</v>
      </c>
      <c r="AY37" s="1">
        <v>0</v>
      </c>
      <c r="AZ37" s="1">
        <v>0</v>
      </c>
      <c r="BA37" s="1">
        <v>0</v>
      </c>
      <c r="BB37" s="1">
        <v>4</v>
      </c>
      <c r="BC37" s="1">
        <v>0</v>
      </c>
      <c r="BD37" s="1">
        <v>1</v>
      </c>
      <c r="BE37" s="1">
        <v>0</v>
      </c>
      <c r="BF37" s="1">
        <v>0</v>
      </c>
      <c r="BG37" s="1">
        <v>1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2">
      <c r="A38" s="26">
        <v>40475</v>
      </c>
      <c r="B38" s="26" t="s">
        <v>144</v>
      </c>
      <c r="C38" s="26">
        <v>24</v>
      </c>
      <c r="D38" s="26">
        <v>162</v>
      </c>
      <c r="E38" s="26" t="s">
        <v>65</v>
      </c>
      <c r="F38" s="26">
        <v>998</v>
      </c>
      <c r="G38" s="26" t="s">
        <v>146</v>
      </c>
      <c r="H38" s="26">
        <v>44.752800000000001</v>
      </c>
      <c r="I38" s="20">
        <v>1074.0672</v>
      </c>
      <c r="J38" s="28">
        <f t="shared" si="3"/>
        <v>0</v>
      </c>
      <c r="K38" s="29"/>
      <c r="L38" s="26">
        <v>0</v>
      </c>
      <c r="M38" s="26">
        <v>0</v>
      </c>
      <c r="N38" s="26"/>
      <c r="O38" s="26">
        <v>0</v>
      </c>
      <c r="P38" s="26">
        <v>0</v>
      </c>
      <c r="Q38" s="26">
        <v>0</v>
      </c>
      <c r="R38" s="29"/>
      <c r="S38" s="26">
        <v>0</v>
      </c>
      <c r="T38" s="26">
        <v>0</v>
      </c>
      <c r="U38" s="26">
        <v>0</v>
      </c>
      <c r="V38" s="26">
        <v>0</v>
      </c>
      <c r="W38" s="20">
        <v>0</v>
      </c>
      <c r="X38" s="20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</row>
    <row r="39" spans="1:64" x14ac:dyDescent="0.2">
      <c r="A39" s="26">
        <v>40473</v>
      </c>
      <c r="B39" s="26" t="s">
        <v>148</v>
      </c>
      <c r="C39" s="26">
        <v>24</v>
      </c>
      <c r="D39" s="26">
        <v>162</v>
      </c>
      <c r="E39" s="26" t="s">
        <v>65</v>
      </c>
      <c r="F39" s="26">
        <v>999</v>
      </c>
      <c r="G39" s="26" t="s">
        <v>68</v>
      </c>
      <c r="H39" s="26">
        <v>44.752800000000001</v>
      </c>
      <c r="I39" s="20">
        <v>1074.0672</v>
      </c>
      <c r="J39" s="28">
        <f t="shared" si="3"/>
        <v>0</v>
      </c>
      <c r="K39" s="29"/>
      <c r="L39" s="26">
        <v>0</v>
      </c>
      <c r="M39" s="26">
        <v>0</v>
      </c>
      <c r="N39" s="26"/>
      <c r="O39" s="26">
        <v>0</v>
      </c>
      <c r="P39" s="26">
        <v>0</v>
      </c>
      <c r="Q39" s="26">
        <v>0</v>
      </c>
      <c r="R39" s="29"/>
      <c r="S39" s="26">
        <v>0</v>
      </c>
      <c r="T39" s="26">
        <v>0</v>
      </c>
      <c r="U39" s="26">
        <v>0</v>
      </c>
      <c r="V39" s="26">
        <v>0</v>
      </c>
      <c r="W39" s="20">
        <v>0</v>
      </c>
      <c r="X39" s="20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</row>
    <row r="40" spans="1:64" x14ac:dyDescent="0.2">
      <c r="A40" s="1">
        <v>2048</v>
      </c>
      <c r="B40" s="1" t="s">
        <v>126</v>
      </c>
      <c r="C40" s="1">
        <v>24</v>
      </c>
      <c r="D40" s="1">
        <v>162</v>
      </c>
      <c r="E40" s="1" t="s">
        <v>65</v>
      </c>
      <c r="F40" s="1">
        <v>974</v>
      </c>
      <c r="G40" s="1" t="s">
        <v>70</v>
      </c>
      <c r="H40" s="1">
        <v>107.6336</v>
      </c>
      <c r="I40" s="4">
        <v>2583.2064</v>
      </c>
      <c r="J40" s="2">
        <f t="shared" si="3"/>
        <v>12916.031999999999</v>
      </c>
      <c r="K40" s="5">
        <f t="shared" ref="K40:K48" si="7">SUM(O40+R40+U40)</f>
        <v>5</v>
      </c>
      <c r="L40" s="1">
        <v>1.27</v>
      </c>
      <c r="M40" s="1">
        <v>0.08</v>
      </c>
      <c r="N40" s="7"/>
      <c r="O40" s="7">
        <v>2</v>
      </c>
      <c r="P40" s="1">
        <v>2.83</v>
      </c>
      <c r="Q40" s="1">
        <v>1.1200000000000001</v>
      </c>
      <c r="R40" s="7">
        <v>3</v>
      </c>
      <c r="S40" s="1">
        <v>1.19</v>
      </c>
      <c r="T40" s="1">
        <v>0.04</v>
      </c>
      <c r="U40" s="7">
        <v>0</v>
      </c>
      <c r="V40" s="1">
        <v>0</v>
      </c>
      <c r="W40" s="19">
        <v>13669.47</v>
      </c>
      <c r="X40" s="3">
        <v>3229.01</v>
      </c>
      <c r="Y40" s="1">
        <v>7</v>
      </c>
      <c r="Z40" s="1">
        <v>9</v>
      </c>
      <c r="AA40" s="1">
        <v>4</v>
      </c>
      <c r="AB40" s="1">
        <v>30</v>
      </c>
      <c r="AC40" s="1">
        <v>2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14</v>
      </c>
      <c r="AT40" s="1">
        <v>32</v>
      </c>
      <c r="AU40" s="1">
        <v>22</v>
      </c>
      <c r="AV40" s="1">
        <v>20</v>
      </c>
      <c r="AW40" s="1">
        <v>10</v>
      </c>
      <c r="AX40" s="1">
        <v>1</v>
      </c>
      <c r="AY40" s="1">
        <v>1</v>
      </c>
      <c r="AZ40" s="1">
        <v>4</v>
      </c>
      <c r="BA40" s="1">
        <v>1</v>
      </c>
      <c r="BB40" s="1">
        <v>17</v>
      </c>
      <c r="BC40" s="1">
        <v>12</v>
      </c>
      <c r="BD40" s="1">
        <v>27</v>
      </c>
      <c r="BE40" s="1">
        <v>3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x14ac:dyDescent="0.2">
      <c r="A41" s="1">
        <v>6021</v>
      </c>
      <c r="B41" s="1" t="s">
        <v>122</v>
      </c>
      <c r="C41" s="1">
        <v>24</v>
      </c>
      <c r="D41" s="1">
        <v>162</v>
      </c>
      <c r="E41" s="1" t="s">
        <v>65</v>
      </c>
      <c r="F41" s="1">
        <v>974</v>
      </c>
      <c r="G41" s="1" t="s">
        <v>70</v>
      </c>
      <c r="H41" s="1">
        <v>107.6336</v>
      </c>
      <c r="I41" s="4">
        <v>2583.2064</v>
      </c>
      <c r="J41" s="2">
        <f t="shared" si="3"/>
        <v>10332.8256</v>
      </c>
      <c r="K41" s="5">
        <f t="shared" si="7"/>
        <v>4</v>
      </c>
      <c r="L41" s="1">
        <v>0.96</v>
      </c>
      <c r="M41" s="1">
        <v>0.83</v>
      </c>
      <c r="N41" s="7"/>
      <c r="O41" s="7">
        <v>0</v>
      </c>
      <c r="P41" s="1">
        <v>3.21</v>
      </c>
      <c r="Q41" s="1">
        <v>1.83</v>
      </c>
      <c r="R41" s="7">
        <v>4</v>
      </c>
      <c r="S41" s="1">
        <v>1.1000000000000001</v>
      </c>
      <c r="T41" s="1">
        <v>0.71</v>
      </c>
      <c r="U41" s="7">
        <v>0</v>
      </c>
      <c r="V41" s="1">
        <v>0</v>
      </c>
      <c r="W41" s="19">
        <v>13615.65</v>
      </c>
      <c r="X41" s="3">
        <v>8718.32</v>
      </c>
      <c r="Y41" s="1">
        <v>10</v>
      </c>
      <c r="Z41" s="1">
        <v>9</v>
      </c>
      <c r="AA41" s="1">
        <v>5</v>
      </c>
      <c r="AB41" s="1">
        <v>7</v>
      </c>
      <c r="AC41" s="1">
        <v>20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19</v>
      </c>
      <c r="AT41" s="1">
        <v>29</v>
      </c>
      <c r="AU41" s="1">
        <v>22</v>
      </c>
      <c r="AV41" s="1">
        <v>27</v>
      </c>
      <c r="AW41" s="1">
        <v>36</v>
      </c>
      <c r="AX41" s="1">
        <v>3</v>
      </c>
      <c r="AY41" s="1">
        <v>3</v>
      </c>
      <c r="AZ41" s="1">
        <v>2</v>
      </c>
      <c r="BA41" s="1">
        <v>3</v>
      </c>
      <c r="BB41" s="1">
        <v>8</v>
      </c>
      <c r="BC41" s="1">
        <v>14</v>
      </c>
      <c r="BD41" s="1">
        <v>25</v>
      </c>
      <c r="BE41" s="1">
        <v>0</v>
      </c>
      <c r="BF41" s="1">
        <v>0</v>
      </c>
      <c r="BG41" s="1">
        <v>17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x14ac:dyDescent="0.2">
      <c r="A42" s="1">
        <v>6020</v>
      </c>
      <c r="B42" s="1" t="s">
        <v>116</v>
      </c>
      <c r="C42" s="1">
        <v>24</v>
      </c>
      <c r="D42" s="1">
        <v>162</v>
      </c>
      <c r="E42" s="1" t="s">
        <v>65</v>
      </c>
      <c r="F42" s="1">
        <v>974</v>
      </c>
      <c r="G42" s="1" t="s">
        <v>70</v>
      </c>
      <c r="H42" s="1">
        <v>107.6336</v>
      </c>
      <c r="I42" s="4">
        <v>2583.2064</v>
      </c>
      <c r="J42" s="2">
        <f t="shared" si="3"/>
        <v>12916.031999999999</v>
      </c>
      <c r="K42" s="5">
        <f t="shared" si="7"/>
        <v>5</v>
      </c>
      <c r="L42" s="1">
        <v>1.06</v>
      </c>
      <c r="M42" s="1">
        <v>3.75</v>
      </c>
      <c r="N42" s="7"/>
      <c r="O42" s="7">
        <v>0</v>
      </c>
      <c r="P42" s="1">
        <v>4.88</v>
      </c>
      <c r="Q42" s="1">
        <v>1.04</v>
      </c>
      <c r="R42" s="7">
        <v>5</v>
      </c>
      <c r="S42" s="1">
        <v>1.81</v>
      </c>
      <c r="T42" s="1">
        <v>3.5</v>
      </c>
      <c r="U42" s="7">
        <v>0</v>
      </c>
      <c r="V42" s="1">
        <v>0</v>
      </c>
      <c r="W42" s="19">
        <v>20019.849999999999</v>
      </c>
      <c r="X42" s="3">
        <v>21419.09</v>
      </c>
      <c r="Y42" s="1">
        <v>4</v>
      </c>
      <c r="Z42" s="1">
        <v>17</v>
      </c>
      <c r="AA42" s="1">
        <v>9</v>
      </c>
      <c r="AB42" s="1">
        <v>8</v>
      </c>
      <c r="AC42" s="1">
        <v>90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38</v>
      </c>
      <c r="AT42" s="1">
        <v>34</v>
      </c>
      <c r="AU42" s="1">
        <v>30</v>
      </c>
      <c r="AV42" s="1">
        <v>40</v>
      </c>
      <c r="AW42" s="1">
        <v>21</v>
      </c>
      <c r="AX42" s="1">
        <v>3</v>
      </c>
      <c r="AY42" s="1">
        <v>8</v>
      </c>
      <c r="AZ42" s="1">
        <v>2</v>
      </c>
      <c r="BA42" s="1">
        <v>6</v>
      </c>
      <c r="BB42" s="1">
        <v>4</v>
      </c>
      <c r="BC42" s="1">
        <v>11</v>
      </c>
      <c r="BD42" s="1">
        <v>22</v>
      </c>
      <c r="BE42" s="1">
        <v>12</v>
      </c>
      <c r="BF42" s="1">
        <v>19</v>
      </c>
      <c r="BG42" s="1">
        <v>84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2">
      <c r="A43" s="1">
        <v>88138</v>
      </c>
      <c r="B43" s="1" t="s">
        <v>153</v>
      </c>
      <c r="C43" s="1">
        <v>24</v>
      </c>
      <c r="D43" s="1">
        <v>162</v>
      </c>
      <c r="E43" s="1" t="s">
        <v>65</v>
      </c>
      <c r="F43" s="1">
        <v>974</v>
      </c>
      <c r="G43" s="1" t="s">
        <v>70</v>
      </c>
      <c r="H43" s="1">
        <v>107.6336</v>
      </c>
      <c r="I43" s="4">
        <v>2583.2064</v>
      </c>
      <c r="J43" s="2">
        <f t="shared" si="3"/>
        <v>10332.8256</v>
      </c>
      <c r="K43" s="5">
        <f t="shared" si="7"/>
        <v>4</v>
      </c>
      <c r="L43" s="1">
        <v>0</v>
      </c>
      <c r="M43" s="1">
        <v>0</v>
      </c>
      <c r="N43" s="7"/>
      <c r="O43" s="7">
        <v>0</v>
      </c>
      <c r="P43" s="1">
        <v>1.48</v>
      </c>
      <c r="Q43" s="1">
        <v>0.04</v>
      </c>
      <c r="R43" s="7">
        <v>4</v>
      </c>
      <c r="S43" s="1">
        <v>0</v>
      </c>
      <c r="T43" s="1">
        <v>0</v>
      </c>
      <c r="U43" s="7">
        <v>0</v>
      </c>
      <c r="V43" s="1">
        <v>0</v>
      </c>
      <c r="W43" s="27">
        <v>3820.99</v>
      </c>
      <c r="X43" s="3">
        <v>107.63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22</v>
      </c>
      <c r="AV43" s="1">
        <v>27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2">
      <c r="A44" s="1">
        <v>6022</v>
      </c>
      <c r="B44" s="1" t="s">
        <v>155</v>
      </c>
      <c r="C44" s="1">
        <v>24</v>
      </c>
      <c r="D44" s="1">
        <v>162</v>
      </c>
      <c r="E44" s="1" t="s">
        <v>65</v>
      </c>
      <c r="F44" s="1">
        <v>974</v>
      </c>
      <c r="G44" s="1" t="s">
        <v>70</v>
      </c>
      <c r="H44" s="1">
        <v>107.6336</v>
      </c>
      <c r="I44" s="4">
        <v>2583.2064</v>
      </c>
      <c r="J44" s="2">
        <f t="shared" si="3"/>
        <v>5166.4128000000001</v>
      </c>
      <c r="K44" s="5">
        <f t="shared" si="7"/>
        <v>2</v>
      </c>
      <c r="L44" s="1">
        <v>0.75</v>
      </c>
      <c r="M44" s="1">
        <v>3.33</v>
      </c>
      <c r="N44" s="7"/>
      <c r="O44" s="7">
        <v>0</v>
      </c>
      <c r="P44" s="1">
        <v>2.38</v>
      </c>
      <c r="Q44" s="1">
        <v>2.04</v>
      </c>
      <c r="R44" s="7">
        <v>2</v>
      </c>
      <c r="S44" s="1">
        <v>1</v>
      </c>
      <c r="T44" s="1">
        <v>1.92</v>
      </c>
      <c r="U44" s="7">
        <v>0</v>
      </c>
      <c r="V44" s="1">
        <v>0</v>
      </c>
      <c r="W44" s="19">
        <v>10655.73</v>
      </c>
      <c r="X44" s="3">
        <v>18835.88</v>
      </c>
      <c r="Y44" s="1">
        <v>12</v>
      </c>
      <c r="Z44" s="1">
        <v>4</v>
      </c>
      <c r="AA44" s="1">
        <v>2</v>
      </c>
      <c r="AB44" s="1">
        <v>4</v>
      </c>
      <c r="AC44" s="1">
        <v>80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18</v>
      </c>
      <c r="AT44" s="1">
        <v>8</v>
      </c>
      <c r="AU44" s="1">
        <v>14</v>
      </c>
      <c r="AV44" s="1">
        <v>33</v>
      </c>
      <c r="AW44" s="1">
        <v>47</v>
      </c>
      <c r="AX44" s="1">
        <v>1</v>
      </c>
      <c r="AY44" s="1">
        <v>3</v>
      </c>
      <c r="AZ44" s="1">
        <v>1</v>
      </c>
      <c r="BA44" s="1">
        <v>2</v>
      </c>
      <c r="BB44" s="1">
        <v>2</v>
      </c>
      <c r="BC44" s="1">
        <v>2</v>
      </c>
      <c r="BD44" s="1">
        <v>0</v>
      </c>
      <c r="BE44" s="1">
        <v>13</v>
      </c>
      <c r="BF44" s="1">
        <v>18</v>
      </c>
      <c r="BG44" s="1">
        <v>46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2">
      <c r="A45" s="1">
        <v>88158</v>
      </c>
      <c r="B45" s="1" t="s">
        <v>85</v>
      </c>
      <c r="C45" s="1">
        <v>24</v>
      </c>
      <c r="D45" s="1">
        <v>162</v>
      </c>
      <c r="E45" s="1" t="s">
        <v>65</v>
      </c>
      <c r="F45" s="1">
        <v>974</v>
      </c>
      <c r="G45" s="1" t="s">
        <v>70</v>
      </c>
      <c r="H45" s="1">
        <v>76.927599999999998</v>
      </c>
      <c r="I45" s="4">
        <v>1846.2624000000001</v>
      </c>
      <c r="J45" s="2">
        <f t="shared" si="3"/>
        <v>36925.248</v>
      </c>
      <c r="K45" s="5">
        <f t="shared" si="7"/>
        <v>20</v>
      </c>
      <c r="L45" s="1">
        <v>16.52</v>
      </c>
      <c r="M45" s="1">
        <v>22.12</v>
      </c>
      <c r="N45" s="7"/>
      <c r="O45" s="7">
        <v>0</v>
      </c>
      <c r="P45" s="1">
        <v>20.65</v>
      </c>
      <c r="Q45" s="1">
        <v>11.96</v>
      </c>
      <c r="R45" s="7">
        <v>20</v>
      </c>
      <c r="S45" s="1">
        <v>4.33</v>
      </c>
      <c r="T45" s="1">
        <v>14.71</v>
      </c>
      <c r="U45" s="7">
        <v>0</v>
      </c>
      <c r="V45" s="1">
        <v>0</v>
      </c>
      <c r="W45" s="19">
        <v>76619.89</v>
      </c>
      <c r="X45" s="3">
        <v>90082.22</v>
      </c>
      <c r="Y45" s="1">
        <v>141</v>
      </c>
      <c r="Z45" s="1">
        <v>145</v>
      </c>
      <c r="AA45" s="1">
        <v>125</v>
      </c>
      <c r="AB45" s="1">
        <v>116</v>
      </c>
      <c r="AC45" s="1">
        <v>531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127</v>
      </c>
      <c r="AT45" s="1">
        <v>114</v>
      </c>
      <c r="AU45" s="1">
        <v>141</v>
      </c>
      <c r="AV45" s="1">
        <v>113</v>
      </c>
      <c r="AW45" s="1">
        <v>168</v>
      </c>
      <c r="AX45" s="1">
        <v>34</v>
      </c>
      <c r="AY45" s="1">
        <v>35</v>
      </c>
      <c r="AZ45" s="1">
        <v>40</v>
      </c>
      <c r="BA45" s="1">
        <v>45</v>
      </c>
      <c r="BB45" s="1">
        <v>119</v>
      </c>
      <c r="BC45" s="1">
        <v>20</v>
      </c>
      <c r="BD45" s="1">
        <v>44</v>
      </c>
      <c r="BE45" s="1">
        <v>43</v>
      </c>
      <c r="BF45" s="1">
        <v>38</v>
      </c>
      <c r="BG45" s="1">
        <v>353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x14ac:dyDescent="0.2">
      <c r="A46" s="1">
        <v>88102</v>
      </c>
      <c r="B46" s="1" t="s">
        <v>77</v>
      </c>
      <c r="C46" s="1">
        <v>24</v>
      </c>
      <c r="D46" s="1">
        <v>162</v>
      </c>
      <c r="E46" s="1" t="s">
        <v>65</v>
      </c>
      <c r="F46" s="1">
        <v>974</v>
      </c>
      <c r="G46" s="1" t="s">
        <v>70</v>
      </c>
      <c r="H46" s="1">
        <v>76.927599999999998</v>
      </c>
      <c r="I46" s="4">
        <v>1846.2624000000001</v>
      </c>
      <c r="J46" s="2">
        <f t="shared" si="3"/>
        <v>83081.808000000005</v>
      </c>
      <c r="K46" s="5">
        <f t="shared" si="7"/>
        <v>45</v>
      </c>
      <c r="L46" s="1">
        <v>25.73</v>
      </c>
      <c r="M46" s="1">
        <v>0.5</v>
      </c>
      <c r="N46" s="7"/>
      <c r="O46" s="7">
        <v>20</v>
      </c>
      <c r="P46" s="1">
        <v>25.5</v>
      </c>
      <c r="Q46" s="1">
        <v>18.170000000000002</v>
      </c>
      <c r="R46" s="7">
        <v>20</v>
      </c>
      <c r="S46" s="1">
        <v>8.77</v>
      </c>
      <c r="T46" s="1">
        <v>4.46</v>
      </c>
      <c r="U46" s="7">
        <v>5</v>
      </c>
      <c r="V46" s="1">
        <v>0</v>
      </c>
      <c r="W46" s="19">
        <v>110775.74</v>
      </c>
      <c r="X46" s="3">
        <v>42694.82</v>
      </c>
      <c r="Y46" s="1">
        <v>168</v>
      </c>
      <c r="Z46" s="1">
        <v>269</v>
      </c>
      <c r="AA46" s="1">
        <v>266</v>
      </c>
      <c r="AB46" s="1">
        <v>98</v>
      </c>
      <c r="AC46" s="1">
        <v>12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156</v>
      </c>
      <c r="AT46" s="1">
        <v>190</v>
      </c>
      <c r="AU46" s="1">
        <v>117</v>
      </c>
      <c r="AV46" s="1">
        <v>158</v>
      </c>
      <c r="AW46" s="1">
        <v>320</v>
      </c>
      <c r="AX46" s="1">
        <v>53</v>
      </c>
      <c r="AY46" s="1">
        <v>50</v>
      </c>
      <c r="AZ46" s="1">
        <v>56</v>
      </c>
      <c r="BA46" s="1">
        <v>62</v>
      </c>
      <c r="BB46" s="1">
        <v>116</v>
      </c>
      <c r="BC46" s="1">
        <v>19</v>
      </c>
      <c r="BD46" s="1">
        <v>39</v>
      </c>
      <c r="BE46" s="1">
        <v>125</v>
      </c>
      <c r="BF46" s="1">
        <v>94</v>
      </c>
      <c r="BG46" s="1">
        <v>107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 x14ac:dyDescent="0.2">
      <c r="A47" s="1">
        <v>88124</v>
      </c>
      <c r="B47" s="1" t="s">
        <v>69</v>
      </c>
      <c r="C47" s="1">
        <v>24</v>
      </c>
      <c r="D47" s="1">
        <v>162</v>
      </c>
      <c r="E47" s="1" t="s">
        <v>65</v>
      </c>
      <c r="F47" s="1">
        <v>974</v>
      </c>
      <c r="G47" s="1" t="s">
        <v>70</v>
      </c>
      <c r="H47" s="1">
        <v>76.927599999999998</v>
      </c>
      <c r="I47" s="4">
        <v>1846.2624000000001</v>
      </c>
      <c r="J47" s="2">
        <f t="shared" si="3"/>
        <v>92313.12000000001</v>
      </c>
      <c r="K47" s="5">
        <f t="shared" si="7"/>
        <v>50</v>
      </c>
      <c r="L47" s="1">
        <v>50.23</v>
      </c>
      <c r="M47" s="1">
        <v>11.83</v>
      </c>
      <c r="N47" s="7"/>
      <c r="O47" s="7">
        <v>40</v>
      </c>
      <c r="P47" s="1">
        <v>29.92</v>
      </c>
      <c r="Q47" s="1">
        <v>32.04</v>
      </c>
      <c r="R47" s="7">
        <v>10</v>
      </c>
      <c r="S47" s="1">
        <v>9.19</v>
      </c>
      <c r="T47" s="1">
        <v>10.88</v>
      </c>
      <c r="U47" s="7">
        <v>0</v>
      </c>
      <c r="V47" s="1">
        <v>0</v>
      </c>
      <c r="W47" s="19">
        <v>164932.76999999999</v>
      </c>
      <c r="X47" s="3">
        <v>101082.87</v>
      </c>
      <c r="Y47" s="1">
        <v>518</v>
      </c>
      <c r="Z47" s="1">
        <v>177</v>
      </c>
      <c r="AA47" s="1">
        <v>392</v>
      </c>
      <c r="AB47" s="1">
        <v>414</v>
      </c>
      <c r="AC47" s="1">
        <v>284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196</v>
      </c>
      <c r="AT47" s="1">
        <v>204</v>
      </c>
      <c r="AU47" s="1">
        <v>121</v>
      </c>
      <c r="AV47" s="1">
        <v>198</v>
      </c>
      <c r="AW47" s="1">
        <v>619</v>
      </c>
      <c r="AX47" s="1">
        <v>70</v>
      </c>
      <c r="AY47" s="1">
        <v>68</v>
      </c>
      <c r="AZ47" s="1">
        <v>67</v>
      </c>
      <c r="BA47" s="1">
        <v>58</v>
      </c>
      <c r="BB47" s="1">
        <v>150</v>
      </c>
      <c r="BC47" s="1">
        <v>29</v>
      </c>
      <c r="BD47" s="1">
        <v>57</v>
      </c>
      <c r="BE47" s="1">
        <v>103</v>
      </c>
      <c r="BF47" s="1">
        <v>120</v>
      </c>
      <c r="BG47" s="1">
        <v>261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 x14ac:dyDescent="0.2">
      <c r="A48" s="1">
        <v>88135</v>
      </c>
      <c r="B48" s="1" t="s">
        <v>82</v>
      </c>
      <c r="C48" s="1">
        <v>24</v>
      </c>
      <c r="D48" s="1">
        <v>162</v>
      </c>
      <c r="E48" s="1" t="s">
        <v>65</v>
      </c>
      <c r="F48" s="1">
        <v>974</v>
      </c>
      <c r="G48" s="1" t="s">
        <v>70</v>
      </c>
      <c r="H48" s="1">
        <v>76.927599999999998</v>
      </c>
      <c r="I48" s="4">
        <v>1846.2624000000001</v>
      </c>
      <c r="J48" s="2">
        <f t="shared" si="3"/>
        <v>55387.872000000003</v>
      </c>
      <c r="K48" s="5">
        <f t="shared" si="7"/>
        <v>30</v>
      </c>
      <c r="L48" s="1">
        <v>20.94</v>
      </c>
      <c r="M48" s="1">
        <v>0.5</v>
      </c>
      <c r="N48" s="7"/>
      <c r="O48" s="7">
        <v>15</v>
      </c>
      <c r="P48" s="1">
        <v>27.65</v>
      </c>
      <c r="Q48" s="1">
        <v>30.04</v>
      </c>
      <c r="R48" s="7">
        <v>10</v>
      </c>
      <c r="S48" s="1">
        <v>7.62</v>
      </c>
      <c r="T48" s="1">
        <v>4.58</v>
      </c>
      <c r="U48" s="7">
        <v>5</v>
      </c>
      <c r="V48" s="1">
        <v>0</v>
      </c>
      <c r="W48" s="19">
        <v>103775.33</v>
      </c>
      <c r="X48" s="3">
        <v>64849.97</v>
      </c>
      <c r="Y48" s="1">
        <v>104</v>
      </c>
      <c r="Z48" s="1">
        <v>237</v>
      </c>
      <c r="AA48" s="1">
        <v>209</v>
      </c>
      <c r="AB48" s="1">
        <v>142</v>
      </c>
      <c r="AC48" s="1">
        <v>12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142</v>
      </c>
      <c r="AT48" s="1">
        <v>134</v>
      </c>
      <c r="AU48" s="1">
        <v>190</v>
      </c>
      <c r="AV48" s="1">
        <v>161</v>
      </c>
      <c r="AW48" s="1">
        <v>638</v>
      </c>
      <c r="AX48" s="1">
        <v>58</v>
      </c>
      <c r="AY48" s="1">
        <v>51</v>
      </c>
      <c r="AZ48" s="1">
        <v>68</v>
      </c>
      <c r="BA48" s="1">
        <v>65</v>
      </c>
      <c r="BB48" s="1">
        <v>83</v>
      </c>
      <c r="BC48" s="1">
        <v>24</v>
      </c>
      <c r="BD48" s="1">
        <v>24</v>
      </c>
      <c r="BE48" s="1">
        <v>127</v>
      </c>
      <c r="BF48" s="1">
        <v>40</v>
      </c>
      <c r="BG48" s="1">
        <v>110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x14ac:dyDescent="0.2">
      <c r="A49" s="1">
        <v>88122</v>
      </c>
      <c r="B49" s="1" t="s">
        <v>163</v>
      </c>
      <c r="C49" s="1">
        <v>24</v>
      </c>
      <c r="D49" s="1">
        <v>162</v>
      </c>
      <c r="E49" s="1" t="s">
        <v>65</v>
      </c>
      <c r="F49" s="1">
        <v>974</v>
      </c>
      <c r="G49" s="1" t="s">
        <v>70</v>
      </c>
      <c r="H49" s="1">
        <v>72.685599999999994</v>
      </c>
      <c r="I49" s="4">
        <v>1744.4544000000001</v>
      </c>
      <c r="J49" s="2">
        <f t="shared" si="3"/>
        <v>0</v>
      </c>
      <c r="K49" s="5"/>
      <c r="L49" s="1">
        <v>0</v>
      </c>
      <c r="M49" s="1">
        <v>0</v>
      </c>
      <c r="N49" s="7"/>
      <c r="O49" s="7">
        <v>0</v>
      </c>
      <c r="P49" s="1">
        <v>0</v>
      </c>
      <c r="Q49" s="1">
        <v>0</v>
      </c>
      <c r="R49" s="8"/>
      <c r="S49" s="1">
        <v>0</v>
      </c>
      <c r="T49" s="1">
        <v>0</v>
      </c>
      <c r="U49" s="7">
        <v>0</v>
      </c>
      <c r="V49" s="1">
        <v>0</v>
      </c>
      <c r="W49" s="3">
        <v>0</v>
      </c>
      <c r="X49" s="3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x14ac:dyDescent="0.2">
      <c r="A50" s="1">
        <v>88156</v>
      </c>
      <c r="B50" s="1" t="s">
        <v>165</v>
      </c>
      <c r="C50" s="1">
        <v>12</v>
      </c>
      <c r="D50" s="1">
        <v>162</v>
      </c>
      <c r="E50" s="1" t="s">
        <v>65</v>
      </c>
      <c r="F50" s="1">
        <v>974</v>
      </c>
      <c r="G50" s="1" t="s">
        <v>70</v>
      </c>
      <c r="H50" s="1">
        <v>140.29910000000001</v>
      </c>
      <c r="I50" s="4">
        <v>1683.5891999999999</v>
      </c>
      <c r="J50" s="2">
        <f t="shared" si="3"/>
        <v>0</v>
      </c>
      <c r="K50" s="5">
        <f t="shared" ref="K50:K72" si="8">SUM(O50+R50+U50)</f>
        <v>0</v>
      </c>
      <c r="L50" s="1">
        <v>1.17</v>
      </c>
      <c r="M50" s="1">
        <v>3.08</v>
      </c>
      <c r="N50" s="7"/>
      <c r="O50" s="7">
        <v>0</v>
      </c>
      <c r="P50" s="1">
        <v>1.5</v>
      </c>
      <c r="Q50" s="1">
        <v>10.25</v>
      </c>
      <c r="R50" s="7">
        <v>0</v>
      </c>
      <c r="S50" s="1">
        <v>0</v>
      </c>
      <c r="T50" s="1">
        <v>13.25</v>
      </c>
      <c r="U50" s="7">
        <v>0</v>
      </c>
      <c r="V50" s="1">
        <v>0</v>
      </c>
      <c r="W50" s="27">
        <v>4489.57</v>
      </c>
      <c r="X50" s="3">
        <v>44755.41</v>
      </c>
      <c r="Y50" s="1">
        <v>13</v>
      </c>
      <c r="Z50" s="1">
        <v>2</v>
      </c>
      <c r="AA50" s="1">
        <v>0</v>
      </c>
      <c r="AB50" s="1">
        <v>0</v>
      </c>
      <c r="AC50" s="1">
        <v>37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12</v>
      </c>
      <c r="AT50" s="1">
        <v>8</v>
      </c>
      <c r="AU50" s="1">
        <v>0</v>
      </c>
      <c r="AV50" s="1">
        <v>0</v>
      </c>
      <c r="AW50" s="1">
        <v>93</v>
      </c>
      <c r="AX50" s="1">
        <v>2</v>
      </c>
      <c r="AY50" s="1">
        <v>0</v>
      </c>
      <c r="AZ50" s="1">
        <v>0</v>
      </c>
      <c r="BA50" s="1">
        <v>0</v>
      </c>
      <c r="BB50" s="1">
        <v>30</v>
      </c>
      <c r="BC50" s="1">
        <v>0</v>
      </c>
      <c r="BD50" s="1">
        <v>0</v>
      </c>
      <c r="BE50" s="1">
        <v>0</v>
      </c>
      <c r="BF50" s="1">
        <v>0</v>
      </c>
      <c r="BG50" s="1">
        <v>159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x14ac:dyDescent="0.2">
      <c r="A51" s="1">
        <v>88153</v>
      </c>
      <c r="B51" s="1" t="s">
        <v>166</v>
      </c>
      <c r="C51" s="1">
        <v>12</v>
      </c>
      <c r="D51" s="1">
        <v>162</v>
      </c>
      <c r="E51" s="1" t="s">
        <v>65</v>
      </c>
      <c r="F51" s="1">
        <v>974</v>
      </c>
      <c r="G51" s="1" t="s">
        <v>70</v>
      </c>
      <c r="H51" s="1">
        <v>140.29910000000001</v>
      </c>
      <c r="I51" s="4">
        <v>1683.5891999999999</v>
      </c>
      <c r="J51" s="2">
        <f t="shared" si="3"/>
        <v>0</v>
      </c>
      <c r="K51" s="5">
        <f t="shared" si="8"/>
        <v>0</v>
      </c>
      <c r="L51" s="1">
        <v>0.21</v>
      </c>
      <c r="M51" s="1">
        <v>4.25</v>
      </c>
      <c r="N51" s="7"/>
      <c r="O51" s="7">
        <v>0</v>
      </c>
      <c r="P51" s="1">
        <v>0.96</v>
      </c>
      <c r="Q51" s="1">
        <v>5.17</v>
      </c>
      <c r="R51" s="7">
        <v>0</v>
      </c>
      <c r="S51" s="1">
        <v>0.04</v>
      </c>
      <c r="T51" s="1">
        <v>8.67</v>
      </c>
      <c r="U51" s="7">
        <v>0</v>
      </c>
      <c r="V51" s="1">
        <v>0</v>
      </c>
      <c r="W51" s="20">
        <v>2034.34</v>
      </c>
      <c r="X51" s="3">
        <v>30444.9</v>
      </c>
      <c r="Y51" s="1">
        <v>0</v>
      </c>
      <c r="Z51" s="1">
        <v>5</v>
      </c>
      <c r="AA51" s="1">
        <v>0</v>
      </c>
      <c r="AB51" s="1">
        <v>0</v>
      </c>
      <c r="AC51" s="1">
        <v>51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7</v>
      </c>
      <c r="AT51" s="1">
        <v>8</v>
      </c>
      <c r="AU51" s="1">
        <v>0</v>
      </c>
      <c r="AV51" s="1">
        <v>0</v>
      </c>
      <c r="AW51" s="1">
        <v>40</v>
      </c>
      <c r="AX51" s="1">
        <v>0</v>
      </c>
      <c r="AY51" s="1">
        <v>1</v>
      </c>
      <c r="AZ51" s="1">
        <v>0</v>
      </c>
      <c r="BA51" s="1">
        <v>0</v>
      </c>
      <c r="BB51" s="1">
        <v>22</v>
      </c>
      <c r="BC51" s="1">
        <v>0</v>
      </c>
      <c r="BD51" s="1">
        <v>1</v>
      </c>
      <c r="BE51" s="1">
        <v>0</v>
      </c>
      <c r="BF51" s="1">
        <v>0</v>
      </c>
      <c r="BG51" s="1">
        <v>104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 x14ac:dyDescent="0.2">
      <c r="A52" s="1">
        <v>88155</v>
      </c>
      <c r="B52" s="1" t="s">
        <v>167</v>
      </c>
      <c r="C52" s="1">
        <v>12</v>
      </c>
      <c r="D52" s="1">
        <v>162</v>
      </c>
      <c r="E52" s="1" t="s">
        <v>65</v>
      </c>
      <c r="F52" s="1">
        <v>974</v>
      </c>
      <c r="G52" s="1" t="s">
        <v>70</v>
      </c>
      <c r="H52" s="1">
        <v>140.29910000000001</v>
      </c>
      <c r="I52" s="4">
        <v>1683.5891999999999</v>
      </c>
      <c r="J52" s="2">
        <f t="shared" si="3"/>
        <v>0</v>
      </c>
      <c r="K52" s="5">
        <f t="shared" si="8"/>
        <v>0</v>
      </c>
      <c r="L52" s="1">
        <v>1.04</v>
      </c>
      <c r="M52" s="1">
        <v>19.329999999999998</v>
      </c>
      <c r="N52" s="7"/>
      <c r="O52" s="7">
        <v>0</v>
      </c>
      <c r="P52" s="1">
        <v>2.04</v>
      </c>
      <c r="Q52" s="1">
        <v>13</v>
      </c>
      <c r="R52" s="7">
        <v>0</v>
      </c>
      <c r="S52" s="1">
        <v>0.17</v>
      </c>
      <c r="T52" s="1">
        <v>19.170000000000002</v>
      </c>
      <c r="U52" s="7">
        <v>0</v>
      </c>
      <c r="V52" s="1">
        <v>0</v>
      </c>
      <c r="W52" s="27">
        <v>5471.66</v>
      </c>
      <c r="X52" s="3">
        <v>86704.84</v>
      </c>
      <c r="Y52" s="1">
        <v>10</v>
      </c>
      <c r="Z52" s="1">
        <v>5</v>
      </c>
      <c r="AA52" s="1">
        <v>0</v>
      </c>
      <c r="AB52" s="1">
        <v>0</v>
      </c>
      <c r="AC52" s="1">
        <v>232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10</v>
      </c>
      <c r="AT52" s="1">
        <v>10</v>
      </c>
      <c r="AU52" s="1">
        <v>0</v>
      </c>
      <c r="AV52" s="1">
        <v>7</v>
      </c>
      <c r="AW52" s="1">
        <v>137</v>
      </c>
      <c r="AX52" s="1">
        <v>2</v>
      </c>
      <c r="AY52" s="1">
        <v>0</v>
      </c>
      <c r="AZ52" s="1">
        <v>0</v>
      </c>
      <c r="BA52" s="1">
        <v>8</v>
      </c>
      <c r="BB52" s="1">
        <v>19</v>
      </c>
      <c r="BC52" s="1">
        <v>2</v>
      </c>
      <c r="BD52" s="1">
        <v>0</v>
      </c>
      <c r="BE52" s="1">
        <v>0</v>
      </c>
      <c r="BF52" s="1">
        <v>0</v>
      </c>
      <c r="BG52" s="1">
        <v>230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x14ac:dyDescent="0.2">
      <c r="A53" s="1">
        <v>88152</v>
      </c>
      <c r="B53" s="1" t="s">
        <v>169</v>
      </c>
      <c r="C53" s="1">
        <v>12</v>
      </c>
      <c r="D53" s="1">
        <v>162</v>
      </c>
      <c r="E53" s="1" t="s">
        <v>65</v>
      </c>
      <c r="F53" s="1">
        <v>974</v>
      </c>
      <c r="G53" s="1" t="s">
        <v>70</v>
      </c>
      <c r="H53" s="1">
        <v>140.29910000000001</v>
      </c>
      <c r="I53" s="4">
        <v>1683.5891999999999</v>
      </c>
      <c r="J53" s="2">
        <f t="shared" si="3"/>
        <v>0</v>
      </c>
      <c r="K53" s="5">
        <f t="shared" si="8"/>
        <v>0</v>
      </c>
      <c r="L53" s="1">
        <v>0</v>
      </c>
      <c r="M53" s="1">
        <v>0</v>
      </c>
      <c r="N53" s="7"/>
      <c r="O53" s="7">
        <v>0</v>
      </c>
      <c r="P53" s="1">
        <v>1.75</v>
      </c>
      <c r="Q53" s="1">
        <v>3.92</v>
      </c>
      <c r="R53" s="7">
        <v>0</v>
      </c>
      <c r="S53" s="1">
        <v>0</v>
      </c>
      <c r="T53" s="1">
        <v>8.67</v>
      </c>
      <c r="U53" s="7">
        <v>0</v>
      </c>
      <c r="V53" s="1">
        <v>0</v>
      </c>
      <c r="W53" s="20">
        <v>2946.28</v>
      </c>
      <c r="X53" s="3">
        <v>21185.16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8</v>
      </c>
      <c r="AT53" s="1">
        <v>6</v>
      </c>
      <c r="AU53" s="1">
        <v>0</v>
      </c>
      <c r="AV53" s="1">
        <v>11</v>
      </c>
      <c r="AW53" s="1">
        <v>42</v>
      </c>
      <c r="AX53" s="1">
        <v>0</v>
      </c>
      <c r="AY53" s="1">
        <v>1</v>
      </c>
      <c r="AZ53" s="1">
        <v>0</v>
      </c>
      <c r="BA53" s="1">
        <v>8</v>
      </c>
      <c r="BB53" s="1">
        <v>5</v>
      </c>
      <c r="BC53" s="1">
        <v>0</v>
      </c>
      <c r="BD53" s="1">
        <v>0</v>
      </c>
      <c r="BE53" s="1">
        <v>0</v>
      </c>
      <c r="BF53" s="1">
        <v>0</v>
      </c>
      <c r="BG53" s="1">
        <v>104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x14ac:dyDescent="0.2">
      <c r="A54" s="1">
        <v>88031</v>
      </c>
      <c r="B54" s="1" t="s">
        <v>123</v>
      </c>
      <c r="C54" s="1">
        <v>40</v>
      </c>
      <c r="D54" s="1">
        <v>162</v>
      </c>
      <c r="E54" s="1" t="s">
        <v>65</v>
      </c>
      <c r="F54" s="1">
        <v>974</v>
      </c>
      <c r="G54" s="1" t="s">
        <v>70</v>
      </c>
      <c r="H54" s="1">
        <v>123.2556</v>
      </c>
      <c r="I54" s="4">
        <v>4930.2240000000002</v>
      </c>
      <c r="J54" s="2">
        <f t="shared" si="3"/>
        <v>4930.2240000000002</v>
      </c>
      <c r="K54" s="5">
        <f t="shared" si="8"/>
        <v>1</v>
      </c>
      <c r="L54" s="1">
        <v>1.38</v>
      </c>
      <c r="M54" s="1">
        <v>0.55000000000000004</v>
      </c>
      <c r="N54" s="7"/>
      <c r="O54" s="7">
        <v>1</v>
      </c>
      <c r="P54" s="1">
        <v>0.09</v>
      </c>
      <c r="Q54" s="1">
        <v>2.25</v>
      </c>
      <c r="R54" s="7">
        <v>0</v>
      </c>
      <c r="S54" s="1">
        <v>0.65</v>
      </c>
      <c r="T54" s="1">
        <v>1.35</v>
      </c>
      <c r="U54" s="7">
        <v>0</v>
      </c>
      <c r="V54" s="1">
        <v>0</v>
      </c>
      <c r="W54" s="19">
        <v>10415.1</v>
      </c>
      <c r="X54" s="3">
        <v>20460.43</v>
      </c>
      <c r="Y54" s="1">
        <v>55</v>
      </c>
      <c r="Z54" s="1">
        <v>0</v>
      </c>
      <c r="AA54" s="1">
        <v>0</v>
      </c>
      <c r="AB54" s="1">
        <v>0</v>
      </c>
      <c r="AC54" s="1">
        <v>22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24</v>
      </c>
      <c r="AX54" s="1">
        <v>2</v>
      </c>
      <c r="AY54" s="1">
        <v>3</v>
      </c>
      <c r="AZ54" s="1">
        <v>0</v>
      </c>
      <c r="BA54" s="1">
        <v>0</v>
      </c>
      <c r="BB54" s="1">
        <v>66</v>
      </c>
      <c r="BC54" s="1">
        <v>26</v>
      </c>
      <c r="BD54" s="1">
        <v>0</v>
      </c>
      <c r="BE54" s="1">
        <v>0</v>
      </c>
      <c r="BF54" s="1">
        <v>0</v>
      </c>
      <c r="BG54" s="1">
        <v>54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x14ac:dyDescent="0.2">
      <c r="A55" s="1">
        <v>88033</v>
      </c>
      <c r="B55" s="1" t="s">
        <v>89</v>
      </c>
      <c r="C55" s="1">
        <v>40</v>
      </c>
      <c r="D55" s="1">
        <v>162</v>
      </c>
      <c r="E55" s="1" t="s">
        <v>65</v>
      </c>
      <c r="F55" s="1">
        <v>974</v>
      </c>
      <c r="G55" s="1" t="s">
        <v>70</v>
      </c>
      <c r="H55" s="1">
        <v>123.2556</v>
      </c>
      <c r="I55" s="4">
        <v>4930.2240000000002</v>
      </c>
      <c r="J55" s="2">
        <f t="shared" si="3"/>
        <v>0</v>
      </c>
      <c r="K55" s="5">
        <f t="shared" si="8"/>
        <v>0</v>
      </c>
      <c r="L55" s="1">
        <v>5.15</v>
      </c>
      <c r="M55" s="1">
        <v>4.22</v>
      </c>
      <c r="N55" s="7"/>
      <c r="O55" s="7">
        <v>0</v>
      </c>
      <c r="P55" s="1">
        <v>1.4</v>
      </c>
      <c r="Q55" s="1">
        <v>2.4500000000000002</v>
      </c>
      <c r="R55" s="7">
        <v>0</v>
      </c>
      <c r="S55" s="1">
        <v>3.81</v>
      </c>
      <c r="T55" s="1">
        <v>4.47</v>
      </c>
      <c r="U55" s="7">
        <v>0</v>
      </c>
      <c r="V55" s="1">
        <v>0</v>
      </c>
      <c r="W55" s="19">
        <v>51089.45</v>
      </c>
      <c r="X55" s="3">
        <v>54972</v>
      </c>
      <c r="Y55" s="1">
        <v>25</v>
      </c>
      <c r="Z55" s="1">
        <v>65</v>
      </c>
      <c r="AA55" s="1">
        <v>141</v>
      </c>
      <c r="AB55" s="1">
        <v>15</v>
      </c>
      <c r="AC55" s="1">
        <v>169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15</v>
      </c>
      <c r="AU55" s="1">
        <v>37</v>
      </c>
      <c r="AV55" s="1">
        <v>16</v>
      </c>
      <c r="AW55" s="1">
        <v>69</v>
      </c>
      <c r="AX55" s="1">
        <v>0</v>
      </c>
      <c r="AY55" s="1">
        <v>7</v>
      </c>
      <c r="AZ55" s="1">
        <v>0</v>
      </c>
      <c r="BA55" s="1">
        <v>0</v>
      </c>
      <c r="BB55" s="1">
        <v>29</v>
      </c>
      <c r="BC55" s="1">
        <v>24</v>
      </c>
      <c r="BD55" s="1">
        <v>58</v>
      </c>
      <c r="BE55" s="1">
        <v>58</v>
      </c>
      <c r="BF55" s="1">
        <v>83</v>
      </c>
      <c r="BG55" s="1">
        <v>179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 x14ac:dyDescent="0.2">
      <c r="A56" s="1">
        <v>88216</v>
      </c>
      <c r="B56" s="1" t="s">
        <v>156</v>
      </c>
      <c r="C56" s="1">
        <v>12</v>
      </c>
      <c r="D56" s="1">
        <v>162</v>
      </c>
      <c r="E56" s="1" t="s">
        <v>65</v>
      </c>
      <c r="F56" s="1">
        <v>162</v>
      </c>
      <c r="G56" s="1" t="s">
        <v>84</v>
      </c>
      <c r="H56" s="1">
        <v>161.93899999999999</v>
      </c>
      <c r="I56" s="4">
        <v>1943.268</v>
      </c>
      <c r="J56" s="2">
        <f t="shared" si="3"/>
        <v>0</v>
      </c>
      <c r="K56" s="5">
        <f t="shared" si="8"/>
        <v>0</v>
      </c>
      <c r="L56" s="1">
        <v>0</v>
      </c>
      <c r="M56" s="1">
        <v>0</v>
      </c>
      <c r="N56" s="7"/>
      <c r="O56" s="7">
        <v>0</v>
      </c>
      <c r="P56" s="1">
        <v>1.25</v>
      </c>
      <c r="Q56" s="1">
        <v>1.92</v>
      </c>
      <c r="R56" s="7">
        <v>0</v>
      </c>
      <c r="S56" s="1">
        <v>0.46</v>
      </c>
      <c r="T56" s="1">
        <v>-0.25</v>
      </c>
      <c r="U56" s="7">
        <v>0</v>
      </c>
      <c r="V56" s="1">
        <v>0</v>
      </c>
      <c r="W56" s="27">
        <v>3319.75</v>
      </c>
      <c r="X56" s="3">
        <v>3238.78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2</v>
      </c>
      <c r="AT56" s="1">
        <v>26</v>
      </c>
      <c r="AU56" s="1">
        <v>0</v>
      </c>
      <c r="AV56" s="1">
        <v>0</v>
      </c>
      <c r="AW56" s="1">
        <v>16</v>
      </c>
      <c r="AX56" s="1">
        <v>0</v>
      </c>
      <c r="AY56" s="1">
        <v>0</v>
      </c>
      <c r="AZ56" s="1">
        <v>0</v>
      </c>
      <c r="BA56" s="1">
        <v>0</v>
      </c>
      <c r="BB56" s="1">
        <v>7</v>
      </c>
      <c r="BC56" s="1">
        <v>3</v>
      </c>
      <c r="BD56" s="1">
        <v>5</v>
      </c>
      <c r="BE56" s="1">
        <v>0</v>
      </c>
      <c r="BF56" s="1">
        <v>0</v>
      </c>
      <c r="BG56" s="1">
        <v>-3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x14ac:dyDescent="0.2">
      <c r="A57" s="1">
        <v>6060</v>
      </c>
      <c r="B57" s="1" t="s">
        <v>172</v>
      </c>
      <c r="C57" s="1">
        <v>5</v>
      </c>
      <c r="D57" s="1">
        <v>162</v>
      </c>
      <c r="E57" s="1" t="s">
        <v>65</v>
      </c>
      <c r="F57" s="1">
        <v>123</v>
      </c>
      <c r="G57" s="1" t="s">
        <v>138</v>
      </c>
      <c r="H57" s="1">
        <v>208.38839999999999</v>
      </c>
      <c r="I57" s="4">
        <v>1041.942</v>
      </c>
      <c r="J57" s="2">
        <f t="shared" si="3"/>
        <v>0</v>
      </c>
      <c r="K57" s="5">
        <f t="shared" si="8"/>
        <v>0</v>
      </c>
      <c r="L57" s="1">
        <v>0</v>
      </c>
      <c r="M57" s="1">
        <v>0</v>
      </c>
      <c r="N57" s="7"/>
      <c r="O57" s="7">
        <v>0</v>
      </c>
      <c r="P57" s="1">
        <v>0.2</v>
      </c>
      <c r="Q57" s="1">
        <v>0</v>
      </c>
      <c r="R57" s="7">
        <v>0</v>
      </c>
      <c r="S57" s="1">
        <v>0</v>
      </c>
      <c r="T57" s="1">
        <v>0</v>
      </c>
      <c r="U57" s="7">
        <v>0</v>
      </c>
      <c r="V57" s="1">
        <v>0</v>
      </c>
      <c r="W57" s="20">
        <v>208.39</v>
      </c>
      <c r="X57" s="3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2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 x14ac:dyDescent="0.2">
      <c r="A58" s="1">
        <v>91118</v>
      </c>
      <c r="B58" s="1" t="s">
        <v>173</v>
      </c>
      <c r="C58" s="1">
        <v>12</v>
      </c>
      <c r="D58" s="1">
        <v>162</v>
      </c>
      <c r="E58" s="1" t="s">
        <v>65</v>
      </c>
      <c r="F58" s="1">
        <v>123</v>
      </c>
      <c r="G58" s="1" t="s">
        <v>138</v>
      </c>
      <c r="H58" s="1">
        <v>59.000900000000001</v>
      </c>
      <c r="I58" s="4">
        <v>708.01080000000002</v>
      </c>
      <c r="J58" s="2">
        <f t="shared" si="3"/>
        <v>2124.0324000000001</v>
      </c>
      <c r="K58" s="5">
        <f t="shared" si="8"/>
        <v>3</v>
      </c>
      <c r="L58" s="1">
        <v>0.96</v>
      </c>
      <c r="M58" s="1">
        <v>0.17</v>
      </c>
      <c r="N58" s="7"/>
      <c r="O58" s="7">
        <v>0</v>
      </c>
      <c r="P58" s="1">
        <v>0.12</v>
      </c>
      <c r="Q58" s="1">
        <v>-0.42</v>
      </c>
      <c r="R58" s="7">
        <v>3</v>
      </c>
      <c r="S58" s="1">
        <v>0</v>
      </c>
      <c r="T58" s="1">
        <v>0</v>
      </c>
      <c r="U58" s="7">
        <v>0</v>
      </c>
      <c r="V58" s="1">
        <v>0</v>
      </c>
      <c r="W58" s="20">
        <v>767.01</v>
      </c>
      <c r="X58" s="3">
        <v>-177</v>
      </c>
      <c r="Y58" s="1">
        <v>0</v>
      </c>
      <c r="Z58" s="1">
        <v>17</v>
      </c>
      <c r="AA58" s="1">
        <v>3</v>
      </c>
      <c r="AB58" s="1">
        <v>0</v>
      </c>
      <c r="AC58" s="1">
        <v>2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3</v>
      </c>
      <c r="AZ58" s="1">
        <v>0</v>
      </c>
      <c r="BA58" s="1">
        <v>0</v>
      </c>
      <c r="BB58" s="1">
        <v>-5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x14ac:dyDescent="0.2">
      <c r="A59" s="1">
        <v>6171</v>
      </c>
      <c r="B59" s="1" t="s">
        <v>168</v>
      </c>
      <c r="C59" s="1">
        <v>6</v>
      </c>
      <c r="D59" s="1">
        <v>162</v>
      </c>
      <c r="E59" s="1" t="s">
        <v>65</v>
      </c>
      <c r="F59" s="1">
        <v>123</v>
      </c>
      <c r="G59" s="1" t="s">
        <v>138</v>
      </c>
      <c r="H59" s="1">
        <v>119.37</v>
      </c>
      <c r="I59" s="4">
        <v>716.22</v>
      </c>
      <c r="J59" s="2">
        <f t="shared" si="3"/>
        <v>3581.1000000000004</v>
      </c>
      <c r="K59" s="5">
        <f t="shared" si="8"/>
        <v>5</v>
      </c>
      <c r="L59" s="1">
        <v>1.25</v>
      </c>
      <c r="M59" s="1">
        <v>1</v>
      </c>
      <c r="N59" s="7"/>
      <c r="O59" s="7">
        <v>0</v>
      </c>
      <c r="P59" s="1">
        <v>2.58</v>
      </c>
      <c r="Q59" s="1">
        <v>0.17</v>
      </c>
      <c r="R59" s="7">
        <v>5</v>
      </c>
      <c r="S59" s="1">
        <v>0.5</v>
      </c>
      <c r="T59" s="1">
        <v>1</v>
      </c>
      <c r="U59" s="7">
        <v>0</v>
      </c>
      <c r="V59" s="1">
        <v>0</v>
      </c>
      <c r="W59" s="27">
        <v>3103.62</v>
      </c>
      <c r="X59" s="3">
        <v>1551.81</v>
      </c>
      <c r="Y59" s="1">
        <v>6</v>
      </c>
      <c r="Z59" s="1">
        <v>3</v>
      </c>
      <c r="AA59" s="1">
        <v>0</v>
      </c>
      <c r="AB59" s="1">
        <v>0</v>
      </c>
      <c r="AC59" s="1">
        <v>6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</v>
      </c>
      <c r="AT59" s="1">
        <v>17</v>
      </c>
      <c r="AU59" s="1">
        <v>0</v>
      </c>
      <c r="AV59" s="1">
        <v>1</v>
      </c>
      <c r="AW59" s="1">
        <v>1</v>
      </c>
      <c r="AX59" s="1">
        <v>0</v>
      </c>
      <c r="AY59" s="1">
        <v>7</v>
      </c>
      <c r="AZ59" s="1">
        <v>1</v>
      </c>
      <c r="BA59" s="1">
        <v>2</v>
      </c>
      <c r="BB59" s="1">
        <v>0</v>
      </c>
      <c r="BC59" s="1">
        <v>0</v>
      </c>
      <c r="BD59" s="1">
        <v>0</v>
      </c>
      <c r="BE59" s="1">
        <v>3</v>
      </c>
      <c r="BF59" s="1">
        <v>0</v>
      </c>
      <c r="BG59" s="1">
        <v>6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2">
      <c r="A60" s="1">
        <v>91013</v>
      </c>
      <c r="B60" s="1" t="s">
        <v>151</v>
      </c>
      <c r="C60" s="1">
        <v>12</v>
      </c>
      <c r="D60" s="1">
        <v>162</v>
      </c>
      <c r="E60" s="1" t="s">
        <v>65</v>
      </c>
      <c r="F60" s="1">
        <v>123</v>
      </c>
      <c r="G60" s="1" t="s">
        <v>138</v>
      </c>
      <c r="H60" s="1">
        <v>101.8831</v>
      </c>
      <c r="I60" s="4">
        <v>1222.5971999999999</v>
      </c>
      <c r="J60" s="2">
        <f t="shared" si="3"/>
        <v>0</v>
      </c>
      <c r="K60" s="5">
        <f t="shared" si="8"/>
        <v>0</v>
      </c>
      <c r="L60" s="1">
        <v>0.71</v>
      </c>
      <c r="M60" s="1">
        <v>2.67</v>
      </c>
      <c r="N60" s="7"/>
      <c r="O60" s="7">
        <v>0</v>
      </c>
      <c r="P60" s="1">
        <v>2.71</v>
      </c>
      <c r="Q60" s="1">
        <v>3.25</v>
      </c>
      <c r="R60" s="7">
        <v>0</v>
      </c>
      <c r="S60" s="1">
        <v>0.12</v>
      </c>
      <c r="T60" s="1">
        <v>1.67</v>
      </c>
      <c r="U60" s="7">
        <v>0</v>
      </c>
      <c r="V60" s="1">
        <v>0</v>
      </c>
      <c r="W60" s="27">
        <v>4330.03</v>
      </c>
      <c r="X60" s="3">
        <v>9271.36</v>
      </c>
      <c r="Y60" s="1">
        <v>3</v>
      </c>
      <c r="Z60" s="1">
        <v>8</v>
      </c>
      <c r="AA60" s="1">
        <v>0</v>
      </c>
      <c r="AB60" s="1">
        <v>3</v>
      </c>
      <c r="AC60" s="1">
        <v>32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6</v>
      </c>
      <c r="AT60" s="1">
        <v>28</v>
      </c>
      <c r="AU60" s="1">
        <v>3</v>
      </c>
      <c r="AV60" s="1">
        <v>9</v>
      </c>
      <c r="AW60" s="1">
        <v>28</v>
      </c>
      <c r="AX60" s="1">
        <v>1</v>
      </c>
      <c r="AY60" s="1">
        <v>4</v>
      </c>
      <c r="AZ60" s="1">
        <v>2</v>
      </c>
      <c r="BA60" s="1">
        <v>0</v>
      </c>
      <c r="BB60" s="1">
        <v>11</v>
      </c>
      <c r="BC60" s="1">
        <v>0</v>
      </c>
      <c r="BD60" s="1">
        <v>2</v>
      </c>
      <c r="BE60" s="1">
        <v>0</v>
      </c>
      <c r="BF60" s="1">
        <v>1</v>
      </c>
      <c r="BG60" s="1">
        <v>20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2">
      <c r="A61" s="1">
        <v>6008</v>
      </c>
      <c r="B61" s="1" t="s">
        <v>176</v>
      </c>
      <c r="C61" s="1">
        <v>12</v>
      </c>
      <c r="D61" s="1">
        <v>162</v>
      </c>
      <c r="E61" s="1" t="s">
        <v>65</v>
      </c>
      <c r="F61" s="1">
        <v>162</v>
      </c>
      <c r="G61" s="1" t="s">
        <v>84</v>
      </c>
      <c r="H61" s="1">
        <v>59</v>
      </c>
      <c r="I61" s="4">
        <v>708</v>
      </c>
      <c r="J61" s="2">
        <f t="shared" si="3"/>
        <v>2124</v>
      </c>
      <c r="K61" s="5">
        <f t="shared" si="8"/>
        <v>3</v>
      </c>
      <c r="L61" s="1">
        <v>0</v>
      </c>
      <c r="M61" s="1">
        <v>0</v>
      </c>
      <c r="N61" s="7"/>
      <c r="O61" s="7">
        <v>0</v>
      </c>
      <c r="P61" s="1">
        <v>0.04</v>
      </c>
      <c r="Q61" s="1">
        <v>0</v>
      </c>
      <c r="R61" s="7">
        <v>3</v>
      </c>
      <c r="S61" s="1">
        <v>0.17</v>
      </c>
      <c r="T61" s="1">
        <v>0</v>
      </c>
      <c r="U61" s="7">
        <v>0</v>
      </c>
      <c r="V61" s="1">
        <v>0</v>
      </c>
      <c r="W61" s="20">
        <v>147.5</v>
      </c>
      <c r="X61" s="3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4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2">
      <c r="A62" s="1">
        <v>91003</v>
      </c>
      <c r="B62" s="1" t="s">
        <v>177</v>
      </c>
      <c r="C62" s="1">
        <v>6</v>
      </c>
      <c r="D62" s="1">
        <v>162</v>
      </c>
      <c r="E62" s="1" t="s">
        <v>65</v>
      </c>
      <c r="F62" s="1">
        <v>123</v>
      </c>
      <c r="G62" s="1" t="s">
        <v>138</v>
      </c>
      <c r="H62" s="1">
        <v>119.3702</v>
      </c>
      <c r="I62" s="4">
        <v>716.22119999999995</v>
      </c>
      <c r="J62" s="2">
        <f t="shared" si="3"/>
        <v>2148.6635999999999</v>
      </c>
      <c r="K62" s="5">
        <f t="shared" si="8"/>
        <v>3</v>
      </c>
      <c r="L62" s="1">
        <v>0</v>
      </c>
      <c r="M62" s="1">
        <v>0</v>
      </c>
      <c r="N62" s="7"/>
      <c r="O62" s="7">
        <v>0</v>
      </c>
      <c r="P62" s="1">
        <v>0</v>
      </c>
      <c r="Q62" s="1">
        <v>0.33</v>
      </c>
      <c r="R62" s="7">
        <v>3</v>
      </c>
      <c r="S62" s="1">
        <v>0</v>
      </c>
      <c r="T62" s="1">
        <v>0</v>
      </c>
      <c r="U62" s="7">
        <v>0</v>
      </c>
      <c r="V62" s="1">
        <v>0</v>
      </c>
      <c r="W62" s="3">
        <v>0</v>
      </c>
      <c r="X62" s="3">
        <v>238.74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2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2">
      <c r="A63" s="1">
        <v>6013</v>
      </c>
      <c r="B63" s="1" t="s">
        <v>140</v>
      </c>
      <c r="C63" s="1">
        <v>6</v>
      </c>
      <c r="D63" s="1">
        <v>162</v>
      </c>
      <c r="E63" s="1" t="s">
        <v>65</v>
      </c>
      <c r="F63" s="1">
        <v>123</v>
      </c>
      <c r="G63" s="1" t="s">
        <v>138</v>
      </c>
      <c r="H63" s="1">
        <v>119.37</v>
      </c>
      <c r="I63" s="4">
        <v>716.22</v>
      </c>
      <c r="J63" s="2">
        <f t="shared" si="3"/>
        <v>4297.32</v>
      </c>
      <c r="K63" s="5">
        <f t="shared" si="8"/>
        <v>6</v>
      </c>
      <c r="L63" s="1">
        <v>3.33</v>
      </c>
      <c r="M63" s="1">
        <v>0.17</v>
      </c>
      <c r="N63" s="7"/>
      <c r="O63" s="7">
        <v>3</v>
      </c>
      <c r="P63" s="1">
        <v>0.75</v>
      </c>
      <c r="Q63" s="1">
        <v>0</v>
      </c>
      <c r="R63" s="7">
        <v>3</v>
      </c>
      <c r="S63" s="1">
        <v>0</v>
      </c>
      <c r="T63" s="1">
        <v>0</v>
      </c>
      <c r="U63" s="7">
        <v>0</v>
      </c>
      <c r="V63" s="1">
        <v>0</v>
      </c>
      <c r="W63" s="20">
        <v>2924.56</v>
      </c>
      <c r="X63" s="3">
        <v>119.37</v>
      </c>
      <c r="Y63" s="1">
        <v>0</v>
      </c>
      <c r="Z63" s="1">
        <v>7</v>
      </c>
      <c r="AA63" s="1">
        <v>16</v>
      </c>
      <c r="AB63" s="1">
        <v>1</v>
      </c>
      <c r="AC63" s="1">
        <v>1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1</v>
      </c>
      <c r="AU63" s="1">
        <v>0</v>
      </c>
      <c r="AV63" s="1">
        <v>0</v>
      </c>
      <c r="AW63" s="1">
        <v>0</v>
      </c>
      <c r="AX63" s="1">
        <v>0</v>
      </c>
      <c r="AY63" s="1">
        <v>8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2">
      <c r="A64" s="1">
        <v>91047</v>
      </c>
      <c r="B64" s="1" t="s">
        <v>154</v>
      </c>
      <c r="C64" s="1">
        <v>6</v>
      </c>
      <c r="D64" s="1">
        <v>162</v>
      </c>
      <c r="E64" s="1" t="s">
        <v>65</v>
      </c>
      <c r="F64" s="1">
        <v>123</v>
      </c>
      <c r="G64" s="1" t="s">
        <v>138</v>
      </c>
      <c r="H64" s="1">
        <v>119.37</v>
      </c>
      <c r="I64" s="4">
        <v>716.22</v>
      </c>
      <c r="J64" s="2">
        <f t="shared" si="3"/>
        <v>0</v>
      </c>
      <c r="K64" s="5">
        <f t="shared" si="8"/>
        <v>0</v>
      </c>
      <c r="L64" s="1">
        <v>1.08</v>
      </c>
      <c r="M64" s="1">
        <v>2</v>
      </c>
      <c r="N64" s="7"/>
      <c r="O64" s="7">
        <v>0</v>
      </c>
      <c r="P64" s="1">
        <v>3.92</v>
      </c>
      <c r="Q64" s="1">
        <v>4.33</v>
      </c>
      <c r="R64" s="7">
        <v>0</v>
      </c>
      <c r="S64" s="1">
        <v>-0.08</v>
      </c>
      <c r="T64" s="1">
        <v>0.83</v>
      </c>
      <c r="U64" s="7">
        <v>0</v>
      </c>
      <c r="V64" s="1">
        <v>0</v>
      </c>
      <c r="W64" s="27">
        <v>3521.42</v>
      </c>
      <c r="X64" s="3">
        <v>5132.91</v>
      </c>
      <c r="Y64" s="1">
        <v>2</v>
      </c>
      <c r="Z64" s="1">
        <v>5</v>
      </c>
      <c r="AA64" s="1">
        <v>2</v>
      </c>
      <c r="AB64" s="1">
        <v>0</v>
      </c>
      <c r="AC64" s="1">
        <v>12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1</v>
      </c>
      <c r="AT64" s="1">
        <v>17</v>
      </c>
      <c r="AU64" s="1">
        <v>8</v>
      </c>
      <c r="AV64" s="1">
        <v>4</v>
      </c>
      <c r="AW64" s="1">
        <v>22</v>
      </c>
      <c r="AX64" s="1">
        <v>1</v>
      </c>
      <c r="AY64" s="1">
        <v>2</v>
      </c>
      <c r="AZ64" s="1">
        <v>1</v>
      </c>
      <c r="BA64" s="1">
        <v>2</v>
      </c>
      <c r="BB64" s="1">
        <v>4</v>
      </c>
      <c r="BC64" s="1">
        <v>0</v>
      </c>
      <c r="BD64" s="1">
        <v>-4</v>
      </c>
      <c r="BE64" s="1">
        <v>1</v>
      </c>
      <c r="BF64" s="1">
        <v>1</v>
      </c>
      <c r="BG64" s="1">
        <v>5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2">
      <c r="A65" s="1">
        <v>91045</v>
      </c>
      <c r="B65" s="1" t="s">
        <v>174</v>
      </c>
      <c r="C65" s="1">
        <v>6</v>
      </c>
      <c r="D65" s="1">
        <v>162</v>
      </c>
      <c r="E65" s="1" t="s">
        <v>65</v>
      </c>
      <c r="F65" s="1">
        <v>123</v>
      </c>
      <c r="G65" s="1" t="s">
        <v>138</v>
      </c>
      <c r="H65" s="1">
        <v>119.37</v>
      </c>
      <c r="I65" s="4">
        <v>716.22</v>
      </c>
      <c r="J65" s="2">
        <f t="shared" si="3"/>
        <v>716.22</v>
      </c>
      <c r="K65" s="5">
        <f t="shared" si="8"/>
        <v>1</v>
      </c>
      <c r="L65" s="1">
        <v>1.83</v>
      </c>
      <c r="M65" s="1">
        <v>1</v>
      </c>
      <c r="N65" s="7"/>
      <c r="O65" s="7">
        <v>1</v>
      </c>
      <c r="P65" s="1">
        <v>1.5</v>
      </c>
      <c r="Q65" s="1">
        <v>2.67</v>
      </c>
      <c r="R65" s="7">
        <v>0</v>
      </c>
      <c r="S65" s="1">
        <v>0</v>
      </c>
      <c r="T65" s="1">
        <v>0</v>
      </c>
      <c r="U65" s="7">
        <v>0</v>
      </c>
      <c r="V65" s="1">
        <v>0</v>
      </c>
      <c r="W65" s="20">
        <v>2387.4</v>
      </c>
      <c r="X65" s="3">
        <v>2626.14</v>
      </c>
      <c r="Y65" s="1">
        <v>4</v>
      </c>
      <c r="Z65" s="1">
        <v>8</v>
      </c>
      <c r="AA65" s="1">
        <v>3</v>
      </c>
      <c r="AB65" s="1">
        <v>0</v>
      </c>
      <c r="AC65" s="1">
        <v>6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2</v>
      </c>
      <c r="AT65" s="1">
        <v>12</v>
      </c>
      <c r="AU65" s="1">
        <v>0</v>
      </c>
      <c r="AV65" s="1">
        <v>0</v>
      </c>
      <c r="AW65" s="1">
        <v>16</v>
      </c>
      <c r="AX65" s="1">
        <v>0</v>
      </c>
      <c r="AY65" s="1">
        <v>2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2">
      <c r="A66" s="1">
        <v>91051</v>
      </c>
      <c r="B66" s="1" t="s">
        <v>160</v>
      </c>
      <c r="C66" s="1">
        <v>7</v>
      </c>
      <c r="D66" s="1">
        <v>162</v>
      </c>
      <c r="E66" s="1" t="s">
        <v>65</v>
      </c>
      <c r="F66" s="1">
        <v>123</v>
      </c>
      <c r="G66" s="1" t="s">
        <v>138</v>
      </c>
      <c r="H66" s="1">
        <v>191.73099999999999</v>
      </c>
      <c r="I66" s="4">
        <v>1342.117</v>
      </c>
      <c r="J66" s="2">
        <f t="shared" si="3"/>
        <v>6710.585</v>
      </c>
      <c r="K66" s="5">
        <f t="shared" si="8"/>
        <v>5</v>
      </c>
      <c r="L66" s="1">
        <v>0.14000000000000001</v>
      </c>
      <c r="M66" s="1">
        <v>0.28999999999999998</v>
      </c>
      <c r="N66" s="7"/>
      <c r="O66" s="7">
        <v>0</v>
      </c>
      <c r="P66" s="1">
        <v>3.36</v>
      </c>
      <c r="Q66" s="1">
        <v>0.86</v>
      </c>
      <c r="R66" s="7">
        <v>5</v>
      </c>
      <c r="S66" s="1">
        <v>0.14000000000000001</v>
      </c>
      <c r="T66" s="1">
        <v>0</v>
      </c>
      <c r="U66" s="7">
        <v>0</v>
      </c>
      <c r="V66" s="1">
        <v>0</v>
      </c>
      <c r="W66" s="27">
        <v>4889.1400000000003</v>
      </c>
      <c r="X66" s="3">
        <v>1533.85</v>
      </c>
      <c r="Y66" s="1">
        <v>0</v>
      </c>
      <c r="Z66" s="1">
        <v>1</v>
      </c>
      <c r="AA66" s="1">
        <v>0</v>
      </c>
      <c r="AB66" s="1">
        <v>1</v>
      </c>
      <c r="AC66" s="1">
        <v>2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2</v>
      </c>
      <c r="AU66" s="1">
        <v>16</v>
      </c>
      <c r="AV66" s="1">
        <v>13</v>
      </c>
      <c r="AW66" s="1">
        <v>6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2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2">
      <c r="A67" s="1">
        <v>6063</v>
      </c>
      <c r="B67" s="1" t="s">
        <v>171</v>
      </c>
      <c r="C67" s="1">
        <v>3</v>
      </c>
      <c r="D67" s="1">
        <v>162</v>
      </c>
      <c r="E67" s="1" t="s">
        <v>65</v>
      </c>
      <c r="F67" s="1">
        <v>123</v>
      </c>
      <c r="G67" s="1" t="s">
        <v>138</v>
      </c>
      <c r="H67" s="1">
        <v>220.18870000000001</v>
      </c>
      <c r="I67" s="4">
        <v>660.56610000000001</v>
      </c>
      <c r="J67" s="2">
        <f t="shared" si="3"/>
        <v>3302.8305</v>
      </c>
      <c r="K67" s="5">
        <f t="shared" si="8"/>
        <v>5</v>
      </c>
      <c r="L67" s="1">
        <v>0</v>
      </c>
      <c r="M67" s="1">
        <v>2</v>
      </c>
      <c r="N67" s="7"/>
      <c r="O67" s="7">
        <v>0</v>
      </c>
      <c r="P67" s="1">
        <v>4.17</v>
      </c>
      <c r="Q67" s="1">
        <v>0</v>
      </c>
      <c r="R67" s="7">
        <v>5</v>
      </c>
      <c r="S67" s="1">
        <v>0</v>
      </c>
      <c r="T67" s="1">
        <v>0</v>
      </c>
      <c r="U67" s="7">
        <v>0</v>
      </c>
      <c r="V67" s="1">
        <v>0</v>
      </c>
      <c r="W67" s="20">
        <v>2752.36</v>
      </c>
      <c r="X67" s="3">
        <v>1321.13</v>
      </c>
      <c r="Y67" s="1">
        <v>0</v>
      </c>
      <c r="Z67" s="1">
        <v>0</v>
      </c>
      <c r="AA67" s="1">
        <v>0</v>
      </c>
      <c r="AB67" s="1">
        <v>0</v>
      </c>
      <c r="AC67" s="1">
        <v>6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2</v>
      </c>
      <c r="AT67" s="1">
        <v>13</v>
      </c>
      <c r="AU67" s="1">
        <v>0</v>
      </c>
      <c r="AV67" s="1">
        <v>5</v>
      </c>
      <c r="AW67" s="1">
        <v>0</v>
      </c>
      <c r="AX67" s="1">
        <v>0</v>
      </c>
      <c r="AY67" s="1">
        <v>2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2">
      <c r="A68" s="1">
        <v>6077</v>
      </c>
      <c r="B68" s="1" t="s">
        <v>145</v>
      </c>
      <c r="C68" s="1">
        <v>12</v>
      </c>
      <c r="D68" s="1">
        <v>162</v>
      </c>
      <c r="E68" s="1" t="s">
        <v>65</v>
      </c>
      <c r="F68" s="1">
        <v>123</v>
      </c>
      <c r="G68" s="1" t="s">
        <v>138</v>
      </c>
      <c r="H68" s="1">
        <v>99.373900000000006</v>
      </c>
      <c r="I68" s="4">
        <v>1192.4867999999999</v>
      </c>
      <c r="J68" s="2">
        <f t="shared" si="3"/>
        <v>11924.867999999999</v>
      </c>
      <c r="K68" s="5">
        <f t="shared" si="8"/>
        <v>10</v>
      </c>
      <c r="L68" s="1">
        <v>1.88</v>
      </c>
      <c r="M68" s="1">
        <v>-1.25</v>
      </c>
      <c r="N68" s="7"/>
      <c r="O68" s="7">
        <v>3</v>
      </c>
      <c r="P68" s="1">
        <v>3.71</v>
      </c>
      <c r="Q68" s="1">
        <v>0</v>
      </c>
      <c r="R68" s="7">
        <v>7</v>
      </c>
      <c r="S68" s="1">
        <v>0</v>
      </c>
      <c r="T68" s="1">
        <v>0</v>
      </c>
      <c r="U68" s="7">
        <v>0</v>
      </c>
      <c r="V68" s="1">
        <v>0</v>
      </c>
      <c r="W68" s="27">
        <v>6658.05</v>
      </c>
      <c r="X68" s="3">
        <v>-3875.58</v>
      </c>
      <c r="Y68" s="1">
        <v>3</v>
      </c>
      <c r="Z68" s="1">
        <v>19</v>
      </c>
      <c r="AA68" s="1">
        <v>6</v>
      </c>
      <c r="AB68" s="1">
        <v>8</v>
      </c>
      <c r="AC68" s="1">
        <v>-15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11</v>
      </c>
      <c r="AT68" s="1">
        <v>28</v>
      </c>
      <c r="AU68" s="1">
        <v>8</v>
      </c>
      <c r="AV68" s="1">
        <v>9</v>
      </c>
      <c r="AW68" s="1">
        <v>-17</v>
      </c>
      <c r="AX68" s="1">
        <v>3</v>
      </c>
      <c r="AY68" s="1">
        <v>8</v>
      </c>
      <c r="AZ68" s="1">
        <v>0</v>
      </c>
      <c r="BA68" s="1">
        <v>0</v>
      </c>
      <c r="BB68" s="1">
        <v>-7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2">
      <c r="A69" s="1">
        <v>65045</v>
      </c>
      <c r="B69" s="1" t="s">
        <v>137</v>
      </c>
      <c r="C69" s="1">
        <v>18</v>
      </c>
      <c r="D69" s="1">
        <v>162</v>
      </c>
      <c r="E69" s="1" t="s">
        <v>65</v>
      </c>
      <c r="F69" s="1">
        <v>123</v>
      </c>
      <c r="G69" s="1" t="s">
        <v>138</v>
      </c>
      <c r="H69" s="1">
        <v>60.876300000000001</v>
      </c>
      <c r="I69" s="4">
        <v>1095.7734</v>
      </c>
      <c r="J69" s="2">
        <f t="shared" si="3"/>
        <v>8766.1872000000003</v>
      </c>
      <c r="K69" s="5">
        <f t="shared" si="8"/>
        <v>8</v>
      </c>
      <c r="L69" s="1">
        <v>3.11</v>
      </c>
      <c r="M69" s="1">
        <v>0.17</v>
      </c>
      <c r="N69" s="7"/>
      <c r="O69" s="7">
        <v>3</v>
      </c>
      <c r="P69" s="1">
        <v>4.8099999999999996</v>
      </c>
      <c r="Q69" s="1">
        <v>1.22</v>
      </c>
      <c r="R69" s="7">
        <v>5</v>
      </c>
      <c r="S69" s="1">
        <v>0.94</v>
      </c>
      <c r="T69" s="1">
        <v>1</v>
      </c>
      <c r="U69" s="7">
        <v>0</v>
      </c>
      <c r="V69" s="1">
        <v>0</v>
      </c>
      <c r="W69" s="27">
        <v>9709.77</v>
      </c>
      <c r="X69" s="3">
        <v>2617.6799999999998</v>
      </c>
      <c r="Y69" s="1">
        <v>22</v>
      </c>
      <c r="Z69" s="1">
        <v>6</v>
      </c>
      <c r="AA69" s="1">
        <v>19</v>
      </c>
      <c r="AB69" s="1">
        <v>24</v>
      </c>
      <c r="AC69" s="1">
        <v>3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54</v>
      </c>
      <c r="AU69" s="1">
        <v>34</v>
      </c>
      <c r="AV69" s="1">
        <v>21</v>
      </c>
      <c r="AW69" s="1">
        <v>11</v>
      </c>
      <c r="AX69" s="1">
        <v>0</v>
      </c>
      <c r="AY69" s="1">
        <v>12</v>
      </c>
      <c r="AZ69" s="1">
        <v>6</v>
      </c>
      <c r="BA69" s="1">
        <v>6</v>
      </c>
      <c r="BB69" s="1">
        <v>11</v>
      </c>
      <c r="BC69" s="1">
        <v>6</v>
      </c>
      <c r="BD69" s="1">
        <v>8</v>
      </c>
      <c r="BE69" s="1">
        <v>2</v>
      </c>
      <c r="BF69" s="1">
        <v>10</v>
      </c>
      <c r="BG69" s="1">
        <v>18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2">
      <c r="A70" s="1">
        <v>91052</v>
      </c>
      <c r="B70" s="1" t="s">
        <v>185</v>
      </c>
      <c r="C70" s="1">
        <v>6</v>
      </c>
      <c r="D70" s="1">
        <v>162</v>
      </c>
      <c r="E70" s="1" t="s">
        <v>65</v>
      </c>
      <c r="F70" s="1">
        <v>123</v>
      </c>
      <c r="G70" s="1" t="s">
        <v>138</v>
      </c>
      <c r="H70" s="1">
        <v>107.96559999999999</v>
      </c>
      <c r="I70" s="4">
        <v>647.79359999999997</v>
      </c>
      <c r="J70" s="2">
        <f t="shared" si="3"/>
        <v>3238.9679999999998</v>
      </c>
      <c r="K70" s="5">
        <f t="shared" si="8"/>
        <v>5</v>
      </c>
      <c r="L70" s="1">
        <v>0</v>
      </c>
      <c r="M70" s="1">
        <v>0</v>
      </c>
      <c r="N70" s="7"/>
      <c r="O70" s="7">
        <v>0</v>
      </c>
      <c r="P70" s="1">
        <v>3.83</v>
      </c>
      <c r="Q70" s="1">
        <v>0.83</v>
      </c>
      <c r="R70" s="7">
        <v>5</v>
      </c>
      <c r="S70" s="1">
        <v>0</v>
      </c>
      <c r="T70" s="1">
        <v>0</v>
      </c>
      <c r="U70" s="7">
        <v>0</v>
      </c>
      <c r="V70" s="1">
        <v>0</v>
      </c>
      <c r="W70" s="20">
        <v>2483.21</v>
      </c>
      <c r="X70" s="3">
        <v>539.83000000000004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13</v>
      </c>
      <c r="AT70" s="1">
        <v>5</v>
      </c>
      <c r="AU70" s="1">
        <v>1</v>
      </c>
      <c r="AV70" s="1">
        <v>3</v>
      </c>
      <c r="AW70" s="1">
        <v>2</v>
      </c>
      <c r="AX70" s="1">
        <v>3</v>
      </c>
      <c r="AY70" s="1">
        <v>4</v>
      </c>
      <c r="AZ70" s="1">
        <v>0</v>
      </c>
      <c r="BA70" s="1">
        <v>0</v>
      </c>
      <c r="BB70" s="1">
        <v>3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2">
      <c r="A71" s="1">
        <v>91115</v>
      </c>
      <c r="B71" s="1" t="s">
        <v>186</v>
      </c>
      <c r="C71" s="1">
        <v>12</v>
      </c>
      <c r="D71" s="1">
        <v>162</v>
      </c>
      <c r="E71" s="1" t="s">
        <v>65</v>
      </c>
      <c r="F71" s="1">
        <v>123</v>
      </c>
      <c r="G71" s="1" t="s">
        <v>138</v>
      </c>
      <c r="H71" s="1">
        <v>101.88249999999999</v>
      </c>
      <c r="I71" s="4">
        <v>1222.5899999999999</v>
      </c>
      <c r="J71" s="2">
        <f t="shared" si="3"/>
        <v>0</v>
      </c>
      <c r="K71" s="5">
        <f t="shared" si="8"/>
        <v>0</v>
      </c>
      <c r="L71" s="1">
        <v>0</v>
      </c>
      <c r="M71" s="1">
        <v>0</v>
      </c>
      <c r="N71" s="7"/>
      <c r="O71" s="7">
        <v>0</v>
      </c>
      <c r="P71" s="1">
        <v>0.88</v>
      </c>
      <c r="Q71" s="1">
        <v>1.67</v>
      </c>
      <c r="R71" s="7">
        <v>0</v>
      </c>
      <c r="S71" s="1">
        <v>0.08</v>
      </c>
      <c r="T71" s="1">
        <v>1.42</v>
      </c>
      <c r="U71" s="7">
        <v>0</v>
      </c>
      <c r="V71" s="1">
        <v>0</v>
      </c>
      <c r="W71" s="20">
        <v>1171.6500000000001</v>
      </c>
      <c r="X71" s="3">
        <v>3769.65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5</v>
      </c>
      <c r="AU71" s="1">
        <v>4</v>
      </c>
      <c r="AV71" s="1">
        <v>5</v>
      </c>
      <c r="AW71" s="1">
        <v>10</v>
      </c>
      <c r="AX71" s="1">
        <v>0</v>
      </c>
      <c r="AY71" s="1">
        <v>3</v>
      </c>
      <c r="AZ71" s="1">
        <v>0</v>
      </c>
      <c r="BA71" s="1">
        <v>0</v>
      </c>
      <c r="BB71" s="1">
        <v>10</v>
      </c>
      <c r="BC71" s="1">
        <v>0</v>
      </c>
      <c r="BD71" s="1">
        <v>2</v>
      </c>
      <c r="BE71" s="1">
        <v>0</v>
      </c>
      <c r="BF71" s="1">
        <v>0</v>
      </c>
      <c r="BG71" s="1">
        <v>17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2">
      <c r="A72" s="1">
        <v>91046</v>
      </c>
      <c r="B72" s="1" t="s">
        <v>150</v>
      </c>
      <c r="C72" s="1">
        <v>6</v>
      </c>
      <c r="D72" s="1">
        <v>162</v>
      </c>
      <c r="E72" s="1" t="s">
        <v>65</v>
      </c>
      <c r="F72" s="1">
        <v>123</v>
      </c>
      <c r="G72" s="1" t="s">
        <v>138</v>
      </c>
      <c r="H72" s="1">
        <v>119.37</v>
      </c>
      <c r="I72" s="4">
        <v>716.22</v>
      </c>
      <c r="J72" s="2">
        <f t="shared" si="3"/>
        <v>0</v>
      </c>
      <c r="K72" s="5">
        <f t="shared" si="8"/>
        <v>0</v>
      </c>
      <c r="L72" s="1">
        <v>2.08</v>
      </c>
      <c r="M72" s="1">
        <v>1.83</v>
      </c>
      <c r="N72" s="7"/>
      <c r="O72" s="7">
        <v>0</v>
      </c>
      <c r="P72" s="1">
        <v>3.08</v>
      </c>
      <c r="Q72" s="1">
        <v>3.67</v>
      </c>
      <c r="R72" s="7">
        <v>0</v>
      </c>
      <c r="S72" s="1">
        <v>1.08</v>
      </c>
      <c r="T72" s="1">
        <v>0.17</v>
      </c>
      <c r="U72" s="7">
        <v>0</v>
      </c>
      <c r="V72" s="1">
        <v>0</v>
      </c>
      <c r="W72" s="27">
        <v>4476.38</v>
      </c>
      <c r="X72" s="3">
        <v>4058.58</v>
      </c>
      <c r="Y72" s="1">
        <v>2</v>
      </c>
      <c r="Z72" s="1">
        <v>13</v>
      </c>
      <c r="AA72" s="1">
        <v>3</v>
      </c>
      <c r="AB72" s="1">
        <v>2</v>
      </c>
      <c r="AC72" s="1">
        <v>11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4</v>
      </c>
      <c r="AT72" s="1">
        <v>22</v>
      </c>
      <c r="AU72" s="1">
        <v>0</v>
      </c>
      <c r="AV72" s="1">
        <v>0</v>
      </c>
      <c r="AW72" s="1">
        <v>28</v>
      </c>
      <c r="AX72" s="1">
        <v>0</v>
      </c>
      <c r="AY72" s="1">
        <v>6</v>
      </c>
      <c r="AZ72" s="1">
        <v>0</v>
      </c>
      <c r="BA72" s="1">
        <v>1</v>
      </c>
      <c r="BB72" s="1">
        <v>-6</v>
      </c>
      <c r="BC72" s="1">
        <v>0</v>
      </c>
      <c r="BD72" s="1">
        <v>4</v>
      </c>
      <c r="BE72" s="1">
        <v>4</v>
      </c>
      <c r="BF72" s="1">
        <v>1</v>
      </c>
      <c r="BG72" s="1">
        <v>1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2">
      <c r="A73" s="26">
        <v>6011</v>
      </c>
      <c r="B73" s="26" t="s">
        <v>188</v>
      </c>
      <c r="C73" s="26">
        <v>24</v>
      </c>
      <c r="D73" s="26">
        <v>162</v>
      </c>
      <c r="E73" s="26" t="s">
        <v>65</v>
      </c>
      <c r="F73" s="26">
        <v>558</v>
      </c>
      <c r="G73" s="26" t="s">
        <v>74</v>
      </c>
      <c r="H73" s="26">
        <v>80.55</v>
      </c>
      <c r="I73" s="20">
        <v>1933.2</v>
      </c>
      <c r="J73" s="28">
        <f t="shared" si="3"/>
        <v>0</v>
      </c>
      <c r="K73" s="29"/>
      <c r="L73" s="26">
        <v>0</v>
      </c>
      <c r="M73" s="26">
        <v>0</v>
      </c>
      <c r="N73" s="26"/>
      <c r="O73" s="26">
        <v>0</v>
      </c>
      <c r="P73" s="26">
        <v>0</v>
      </c>
      <c r="Q73" s="26">
        <v>0</v>
      </c>
      <c r="R73" s="29"/>
      <c r="S73" s="26">
        <v>0</v>
      </c>
      <c r="T73" s="26">
        <v>0</v>
      </c>
      <c r="U73" s="26">
        <v>0</v>
      </c>
      <c r="V73" s="26">
        <v>0</v>
      </c>
      <c r="W73" s="20">
        <v>0</v>
      </c>
      <c r="X73" s="20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T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G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</row>
    <row r="74" spans="1:64" x14ac:dyDescent="0.2">
      <c r="A74" s="1">
        <v>6004</v>
      </c>
      <c r="B74" s="1" t="s">
        <v>94</v>
      </c>
      <c r="C74" s="1">
        <v>32</v>
      </c>
      <c r="D74" s="1">
        <v>162</v>
      </c>
      <c r="E74" s="1" t="s">
        <v>65</v>
      </c>
      <c r="F74" s="1">
        <v>558</v>
      </c>
      <c r="G74" s="1" t="s">
        <v>74</v>
      </c>
      <c r="H74" s="1">
        <v>80.55</v>
      </c>
      <c r="I74" s="4">
        <v>2577.6</v>
      </c>
      <c r="J74" s="2">
        <f t="shared" si="3"/>
        <v>23198.399999999998</v>
      </c>
      <c r="K74" s="5">
        <f t="shared" ref="K74:K79" si="9">SUM(O74+R74+U74)</f>
        <v>9</v>
      </c>
      <c r="L74" s="1">
        <v>3.59</v>
      </c>
      <c r="M74" s="1">
        <v>1</v>
      </c>
      <c r="N74" s="7"/>
      <c r="O74" s="7">
        <v>4</v>
      </c>
      <c r="P74" s="1">
        <v>4.59</v>
      </c>
      <c r="Q74" s="1">
        <v>9.94</v>
      </c>
      <c r="R74" s="7">
        <v>0</v>
      </c>
      <c r="S74" s="1">
        <v>3.22</v>
      </c>
      <c r="T74" s="1">
        <v>0.09</v>
      </c>
      <c r="U74" s="7">
        <v>5</v>
      </c>
      <c r="V74" s="1">
        <v>0</v>
      </c>
      <c r="W74" s="19">
        <v>29400.75</v>
      </c>
      <c r="X74" s="3">
        <v>28434.15</v>
      </c>
      <c r="Y74" s="1">
        <v>51</v>
      </c>
      <c r="Z74" s="1">
        <v>75</v>
      </c>
      <c r="AA74" s="1">
        <v>18</v>
      </c>
      <c r="AB74" s="1">
        <v>17</v>
      </c>
      <c r="AC74" s="1">
        <v>32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57</v>
      </c>
      <c r="AT74" s="1">
        <v>43</v>
      </c>
      <c r="AU74" s="1">
        <v>0</v>
      </c>
      <c r="AV74" s="1">
        <v>73</v>
      </c>
      <c r="AW74" s="1">
        <v>294</v>
      </c>
      <c r="AX74" s="1">
        <v>16</v>
      </c>
      <c r="AY74" s="1">
        <v>8</v>
      </c>
      <c r="AZ74" s="1">
        <v>0</v>
      </c>
      <c r="BA74" s="1">
        <v>24</v>
      </c>
      <c r="BB74" s="1">
        <v>24</v>
      </c>
      <c r="BC74" s="1">
        <v>23</v>
      </c>
      <c r="BD74" s="1">
        <v>35</v>
      </c>
      <c r="BE74" s="1">
        <v>31</v>
      </c>
      <c r="BF74" s="1">
        <v>63</v>
      </c>
      <c r="BG74" s="1">
        <v>3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 x14ac:dyDescent="0.2">
      <c r="A75" s="1">
        <v>6003</v>
      </c>
      <c r="B75" s="1" t="s">
        <v>101</v>
      </c>
      <c r="C75" s="1">
        <v>32</v>
      </c>
      <c r="D75" s="1">
        <v>162</v>
      </c>
      <c r="E75" s="1" t="s">
        <v>65</v>
      </c>
      <c r="F75" s="1">
        <v>558</v>
      </c>
      <c r="G75" s="1" t="s">
        <v>74</v>
      </c>
      <c r="H75" s="1">
        <v>80.55</v>
      </c>
      <c r="I75" s="4">
        <v>2577.6</v>
      </c>
      <c r="J75" s="2">
        <f t="shared" si="3"/>
        <v>25776</v>
      </c>
      <c r="K75" s="5">
        <f t="shared" si="9"/>
        <v>10</v>
      </c>
      <c r="L75" s="1">
        <v>2.86</v>
      </c>
      <c r="M75" s="1">
        <v>1.03</v>
      </c>
      <c r="N75" s="7"/>
      <c r="O75" s="7">
        <v>4</v>
      </c>
      <c r="P75" s="1">
        <v>7.78</v>
      </c>
      <c r="Q75" s="1">
        <v>5.28</v>
      </c>
      <c r="R75" s="7">
        <v>6</v>
      </c>
      <c r="S75" s="1">
        <v>2.5299999999999998</v>
      </c>
      <c r="T75" s="1">
        <v>5.62</v>
      </c>
      <c r="U75" s="7">
        <v>0</v>
      </c>
      <c r="V75" s="1">
        <v>0</v>
      </c>
      <c r="W75" s="19">
        <v>33951.82</v>
      </c>
      <c r="X75" s="3">
        <v>30770.1</v>
      </c>
      <c r="Y75" s="1">
        <v>56</v>
      </c>
      <c r="Z75" s="1">
        <v>22</v>
      </c>
      <c r="AA75" s="1">
        <v>15</v>
      </c>
      <c r="AB75" s="1">
        <v>19</v>
      </c>
      <c r="AC75" s="1">
        <v>33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72</v>
      </c>
      <c r="AT75" s="1">
        <v>62</v>
      </c>
      <c r="AU75" s="1">
        <v>68</v>
      </c>
      <c r="AV75" s="1">
        <v>50</v>
      </c>
      <c r="AW75" s="1">
        <v>166</v>
      </c>
      <c r="AX75" s="1">
        <v>18</v>
      </c>
      <c r="AY75" s="1">
        <v>13</v>
      </c>
      <c r="AZ75" s="1">
        <v>20</v>
      </c>
      <c r="BA75" s="1">
        <v>17</v>
      </c>
      <c r="BB75" s="1">
        <v>3</v>
      </c>
      <c r="BC75" s="1">
        <v>27</v>
      </c>
      <c r="BD75" s="1">
        <v>7</v>
      </c>
      <c r="BE75" s="1">
        <v>23</v>
      </c>
      <c r="BF75" s="1">
        <v>55</v>
      </c>
      <c r="BG75" s="1">
        <v>180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2">
      <c r="A76" s="1">
        <v>6002</v>
      </c>
      <c r="B76" s="1" t="s">
        <v>81</v>
      </c>
      <c r="C76" s="1">
        <v>32</v>
      </c>
      <c r="D76" s="1">
        <v>162</v>
      </c>
      <c r="E76" s="1" t="s">
        <v>65</v>
      </c>
      <c r="F76" s="1">
        <v>558</v>
      </c>
      <c r="G76" s="1" t="s">
        <v>74</v>
      </c>
      <c r="H76" s="1">
        <v>84.167500000000004</v>
      </c>
      <c r="I76" s="4">
        <v>2693.36</v>
      </c>
      <c r="J76" s="2">
        <f t="shared" si="3"/>
        <v>0</v>
      </c>
      <c r="K76" s="5">
        <f t="shared" si="9"/>
        <v>0</v>
      </c>
      <c r="L76" s="1">
        <v>7.81</v>
      </c>
      <c r="M76" s="1">
        <v>10.09</v>
      </c>
      <c r="N76" s="7"/>
      <c r="O76" s="7">
        <v>0</v>
      </c>
      <c r="P76" s="1">
        <v>11.2</v>
      </c>
      <c r="Q76" s="1">
        <v>30</v>
      </c>
      <c r="R76" s="7">
        <v>0</v>
      </c>
      <c r="S76" s="1">
        <v>5.95</v>
      </c>
      <c r="T76" s="1">
        <v>17.41</v>
      </c>
      <c r="U76" s="7">
        <v>0</v>
      </c>
      <c r="V76" s="1">
        <v>0</v>
      </c>
      <c r="W76" s="19">
        <v>67249.83</v>
      </c>
      <c r="X76" s="3">
        <v>154868.20000000001</v>
      </c>
      <c r="Y76" s="1">
        <v>106</v>
      </c>
      <c r="Z76" s="1">
        <v>119</v>
      </c>
      <c r="AA76" s="1">
        <v>65</v>
      </c>
      <c r="AB76" s="1">
        <v>39</v>
      </c>
      <c r="AC76" s="1">
        <v>323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104</v>
      </c>
      <c r="AT76" s="1">
        <v>83</v>
      </c>
      <c r="AU76" s="1">
        <v>107</v>
      </c>
      <c r="AV76" s="1">
        <v>20</v>
      </c>
      <c r="AW76" s="1">
        <v>866</v>
      </c>
      <c r="AX76" s="1">
        <v>28</v>
      </c>
      <c r="AY76" s="1">
        <v>27</v>
      </c>
      <c r="AZ76" s="1">
        <v>53</v>
      </c>
      <c r="BA76" s="1">
        <v>3</v>
      </c>
      <c r="BB76" s="1">
        <v>94</v>
      </c>
      <c r="BC76" s="1">
        <v>96</v>
      </c>
      <c r="BD76" s="1">
        <v>120</v>
      </c>
      <c r="BE76" s="1">
        <v>32</v>
      </c>
      <c r="BF76" s="1">
        <v>5</v>
      </c>
      <c r="BG76" s="1">
        <v>557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2">
      <c r="A77" s="1">
        <v>6098</v>
      </c>
      <c r="B77" s="1" t="s">
        <v>193</v>
      </c>
      <c r="C77" s="1">
        <v>12</v>
      </c>
      <c r="D77" s="1">
        <v>162</v>
      </c>
      <c r="E77" s="1" t="s">
        <v>65</v>
      </c>
      <c r="F77" s="1">
        <v>807</v>
      </c>
      <c r="G77" s="1" t="s">
        <v>67</v>
      </c>
      <c r="H77" s="1">
        <v>54.857100000000003</v>
      </c>
      <c r="I77" s="4">
        <v>658.28520000000003</v>
      </c>
      <c r="J77" s="2">
        <f t="shared" si="3"/>
        <v>3291.4260000000004</v>
      </c>
      <c r="K77" s="5">
        <f t="shared" si="9"/>
        <v>5</v>
      </c>
      <c r="L77" s="1">
        <v>1.17</v>
      </c>
      <c r="M77" s="1">
        <v>2.92</v>
      </c>
      <c r="N77" s="7"/>
      <c r="O77" s="7">
        <v>0</v>
      </c>
      <c r="P77" s="1">
        <v>1.33</v>
      </c>
      <c r="Q77" s="1">
        <v>0.92</v>
      </c>
      <c r="R77" s="7">
        <v>5</v>
      </c>
      <c r="S77" s="1">
        <v>0.28999999999999998</v>
      </c>
      <c r="T77" s="1">
        <v>3.42</v>
      </c>
      <c r="U77" s="7">
        <v>0</v>
      </c>
      <c r="V77" s="1">
        <v>0</v>
      </c>
      <c r="W77" s="20">
        <v>1837.71</v>
      </c>
      <c r="X77" s="3">
        <v>4772.57</v>
      </c>
      <c r="Y77" s="1">
        <v>13</v>
      </c>
      <c r="Z77" s="1">
        <v>2</v>
      </c>
      <c r="AA77" s="1">
        <v>0</v>
      </c>
      <c r="AB77" s="1">
        <v>0</v>
      </c>
      <c r="AC77" s="1">
        <v>35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</v>
      </c>
      <c r="AT77" s="1">
        <v>5</v>
      </c>
      <c r="AU77" s="1">
        <v>0</v>
      </c>
      <c r="AV77" s="1">
        <v>0</v>
      </c>
      <c r="AW77" s="1">
        <v>0</v>
      </c>
      <c r="AX77" s="1">
        <v>7</v>
      </c>
      <c r="AY77" s="1">
        <v>11</v>
      </c>
      <c r="AZ77" s="1">
        <v>0</v>
      </c>
      <c r="BA77" s="1">
        <v>0</v>
      </c>
      <c r="BB77" s="1">
        <v>11</v>
      </c>
      <c r="BC77" s="1">
        <v>2</v>
      </c>
      <c r="BD77" s="1">
        <v>3</v>
      </c>
      <c r="BE77" s="1">
        <v>0</v>
      </c>
      <c r="BF77" s="1">
        <v>0</v>
      </c>
      <c r="BG77" s="1">
        <v>41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2">
      <c r="A78" s="1">
        <v>6012</v>
      </c>
      <c r="B78" s="1" t="s">
        <v>161</v>
      </c>
      <c r="C78" s="1">
        <v>18</v>
      </c>
      <c r="D78" s="1">
        <v>162</v>
      </c>
      <c r="E78" s="1" t="s">
        <v>65</v>
      </c>
      <c r="F78" s="1">
        <v>558</v>
      </c>
      <c r="G78" s="1" t="s">
        <v>74</v>
      </c>
      <c r="H78" s="1">
        <v>96.61</v>
      </c>
      <c r="I78" s="4">
        <v>1738.98</v>
      </c>
      <c r="J78" s="2">
        <f t="shared" si="3"/>
        <v>5216.9400000000005</v>
      </c>
      <c r="K78" s="5">
        <f t="shared" si="9"/>
        <v>3</v>
      </c>
      <c r="L78" s="1">
        <v>1</v>
      </c>
      <c r="M78" s="1">
        <v>0.56000000000000005</v>
      </c>
      <c r="N78" s="7"/>
      <c r="O78" s="7">
        <v>0</v>
      </c>
      <c r="P78" s="1">
        <v>1.06</v>
      </c>
      <c r="Q78" s="1">
        <v>1.5</v>
      </c>
      <c r="R78" s="7">
        <v>3</v>
      </c>
      <c r="S78" s="1">
        <v>0.78</v>
      </c>
      <c r="T78" s="1">
        <v>0</v>
      </c>
      <c r="U78" s="7">
        <v>0</v>
      </c>
      <c r="V78" s="1">
        <v>0</v>
      </c>
      <c r="W78" s="27">
        <v>4927.1099999999997</v>
      </c>
      <c r="X78" s="3">
        <v>3574.57</v>
      </c>
      <c r="Y78" s="1">
        <v>4</v>
      </c>
      <c r="Z78" s="1">
        <v>15</v>
      </c>
      <c r="AA78" s="1">
        <v>5</v>
      </c>
      <c r="AB78" s="1">
        <v>3</v>
      </c>
      <c r="AC78" s="1">
        <v>10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2</v>
      </c>
      <c r="AT78" s="1">
        <v>19</v>
      </c>
      <c r="AU78" s="1">
        <v>0</v>
      </c>
      <c r="AV78" s="1">
        <v>0</v>
      </c>
      <c r="AW78" s="1">
        <v>0</v>
      </c>
      <c r="AX78" s="1">
        <v>2</v>
      </c>
      <c r="AY78" s="1">
        <v>11</v>
      </c>
      <c r="AZ78" s="1">
        <v>0</v>
      </c>
      <c r="BA78" s="1">
        <v>0</v>
      </c>
      <c r="BB78" s="1">
        <v>27</v>
      </c>
      <c r="BC78" s="1">
        <v>0</v>
      </c>
      <c r="BD78" s="1">
        <v>0</v>
      </c>
      <c r="BE78" s="1">
        <v>7</v>
      </c>
      <c r="BF78" s="1">
        <v>14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 x14ac:dyDescent="0.2">
      <c r="A79" s="1">
        <v>91027</v>
      </c>
      <c r="B79" s="1" t="s">
        <v>196</v>
      </c>
      <c r="C79" s="1">
        <v>12</v>
      </c>
      <c r="D79" s="1">
        <v>162</v>
      </c>
      <c r="E79" s="1" t="s">
        <v>65</v>
      </c>
      <c r="F79" s="1">
        <v>123</v>
      </c>
      <c r="G79" s="1" t="s">
        <v>138</v>
      </c>
      <c r="H79" s="1">
        <v>115.1885</v>
      </c>
      <c r="I79" s="4">
        <v>1382.2619999999999</v>
      </c>
      <c r="J79" s="2">
        <f t="shared" si="3"/>
        <v>4146.7860000000001</v>
      </c>
      <c r="K79" s="5">
        <f t="shared" si="9"/>
        <v>3</v>
      </c>
      <c r="L79" s="1">
        <v>0.04</v>
      </c>
      <c r="M79" s="1">
        <v>0.08</v>
      </c>
      <c r="N79" s="7"/>
      <c r="O79" s="7">
        <v>0</v>
      </c>
      <c r="P79" s="1">
        <v>0.38</v>
      </c>
      <c r="Q79" s="1">
        <v>0.33</v>
      </c>
      <c r="R79" s="7">
        <v>3</v>
      </c>
      <c r="S79" s="1">
        <v>0.12</v>
      </c>
      <c r="T79" s="1">
        <v>0.5</v>
      </c>
      <c r="U79" s="7">
        <v>0</v>
      </c>
      <c r="V79" s="1">
        <v>0</v>
      </c>
      <c r="W79" s="20">
        <v>748.73</v>
      </c>
      <c r="X79" s="3">
        <v>1267.07</v>
      </c>
      <c r="Y79" s="1">
        <v>0</v>
      </c>
      <c r="Z79" s="1">
        <v>1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4</v>
      </c>
      <c r="AW79" s="1">
        <v>0</v>
      </c>
      <c r="AX79" s="1">
        <v>0</v>
      </c>
      <c r="AY79" s="1">
        <v>3</v>
      </c>
      <c r="AZ79" s="1">
        <v>0</v>
      </c>
      <c r="BA79" s="1">
        <v>2</v>
      </c>
      <c r="BB79" s="1">
        <v>4</v>
      </c>
      <c r="BC79" s="1">
        <v>0</v>
      </c>
      <c r="BD79" s="1">
        <v>3</v>
      </c>
      <c r="BE79" s="1">
        <v>0</v>
      </c>
      <c r="BF79" s="1">
        <v>0</v>
      </c>
      <c r="BG79" s="1">
        <v>6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2">
      <c r="A80" s="1">
        <v>6029</v>
      </c>
      <c r="B80" s="1" t="s">
        <v>158</v>
      </c>
      <c r="C80" s="1">
        <v>5</v>
      </c>
      <c r="D80" s="1">
        <v>162</v>
      </c>
      <c r="E80" s="1" t="s">
        <v>65</v>
      </c>
      <c r="F80" s="1">
        <v>558</v>
      </c>
      <c r="G80" s="1" t="s">
        <v>74</v>
      </c>
      <c r="H80" s="1">
        <v>208.38839999999999</v>
      </c>
      <c r="I80" s="4">
        <v>1041.942</v>
      </c>
      <c r="J80" s="2">
        <f t="shared" si="3"/>
        <v>17713.013999999999</v>
      </c>
      <c r="K80" s="6">
        <v>17</v>
      </c>
      <c r="L80" s="1">
        <v>2.5</v>
      </c>
      <c r="M80" s="1">
        <v>0</v>
      </c>
      <c r="N80" s="7"/>
      <c r="O80" s="7">
        <v>5</v>
      </c>
      <c r="P80" s="1">
        <v>0.3</v>
      </c>
      <c r="Q80" s="1">
        <v>0.8</v>
      </c>
      <c r="R80" s="7">
        <v>5</v>
      </c>
      <c r="S80" s="1">
        <v>0.1</v>
      </c>
      <c r="T80" s="1">
        <v>0</v>
      </c>
      <c r="U80" s="7">
        <v>0</v>
      </c>
      <c r="V80" s="1">
        <v>0</v>
      </c>
      <c r="W80" s="27">
        <v>3021.63</v>
      </c>
      <c r="X80" s="3">
        <v>833.55</v>
      </c>
      <c r="Y80" s="1">
        <v>0</v>
      </c>
      <c r="Z80" s="1">
        <v>3</v>
      </c>
      <c r="AA80" s="1">
        <v>8</v>
      </c>
      <c r="AB80" s="1">
        <v>6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3</v>
      </c>
      <c r="AZ80" s="1">
        <v>0</v>
      </c>
      <c r="BA80" s="1">
        <v>0</v>
      </c>
      <c r="BB80" s="1">
        <v>4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 x14ac:dyDescent="0.2">
      <c r="A81" s="1">
        <v>6001</v>
      </c>
      <c r="B81" s="1" t="s">
        <v>73</v>
      </c>
      <c r="C81" s="1">
        <v>32</v>
      </c>
      <c r="D81" s="1">
        <v>162</v>
      </c>
      <c r="E81" s="1" t="s">
        <v>65</v>
      </c>
      <c r="F81" s="1">
        <v>558</v>
      </c>
      <c r="G81" s="1" t="s">
        <v>74</v>
      </c>
      <c r="H81" s="1">
        <v>84.167500000000004</v>
      </c>
      <c r="I81" s="4">
        <v>2693.36</v>
      </c>
      <c r="J81" s="2">
        <f t="shared" si="3"/>
        <v>0</v>
      </c>
      <c r="K81" s="5">
        <f t="shared" ref="K81:K90" si="10">SUM(O81+R81+U81)</f>
        <v>0</v>
      </c>
      <c r="L81" s="1">
        <v>13.28</v>
      </c>
      <c r="M81" s="1">
        <v>12.16</v>
      </c>
      <c r="N81" s="7"/>
      <c r="O81" s="7">
        <v>0</v>
      </c>
      <c r="P81" s="1">
        <v>20.03</v>
      </c>
      <c r="Q81" s="1">
        <v>29.69</v>
      </c>
      <c r="R81" s="7">
        <v>0</v>
      </c>
      <c r="S81" s="1">
        <v>15.52</v>
      </c>
      <c r="T81" s="1">
        <v>20.78</v>
      </c>
      <c r="U81" s="7">
        <v>0</v>
      </c>
      <c r="V81" s="1">
        <v>0</v>
      </c>
      <c r="W81" s="19">
        <v>131511.72</v>
      </c>
      <c r="X81" s="3">
        <v>168671.67</v>
      </c>
      <c r="Y81" s="1">
        <v>164</v>
      </c>
      <c r="Z81" s="1">
        <v>173</v>
      </c>
      <c r="AA81" s="1">
        <v>122</v>
      </c>
      <c r="AB81" s="1">
        <v>105</v>
      </c>
      <c r="AC81" s="1">
        <v>389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119</v>
      </c>
      <c r="AT81" s="1">
        <v>111</v>
      </c>
      <c r="AU81" s="1">
        <v>214</v>
      </c>
      <c r="AV81" s="1">
        <v>174</v>
      </c>
      <c r="AW81" s="1">
        <v>854</v>
      </c>
      <c r="AX81" s="1">
        <v>51</v>
      </c>
      <c r="AY81" s="1">
        <v>17</v>
      </c>
      <c r="AZ81" s="1">
        <v>78</v>
      </c>
      <c r="BA81" s="1">
        <v>56</v>
      </c>
      <c r="BB81" s="1">
        <v>96</v>
      </c>
      <c r="BC81" s="1">
        <v>179</v>
      </c>
      <c r="BD81" s="1">
        <v>147</v>
      </c>
      <c r="BE81" s="1">
        <v>156</v>
      </c>
      <c r="BF81" s="1">
        <v>176</v>
      </c>
      <c r="BG81" s="1">
        <v>665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 x14ac:dyDescent="0.2">
      <c r="A82" s="1">
        <v>6093</v>
      </c>
      <c r="B82" s="1" t="s">
        <v>127</v>
      </c>
      <c r="C82" s="1">
        <v>12</v>
      </c>
      <c r="D82" s="1">
        <v>162</v>
      </c>
      <c r="E82" s="1" t="s">
        <v>65</v>
      </c>
      <c r="F82" s="1">
        <v>558</v>
      </c>
      <c r="G82" s="1" t="s">
        <v>74</v>
      </c>
      <c r="H82" s="1">
        <v>84.167500000000004</v>
      </c>
      <c r="I82" s="4">
        <v>1010.01</v>
      </c>
      <c r="J82" s="2">
        <f t="shared" si="3"/>
        <v>5050.05</v>
      </c>
      <c r="K82" s="5">
        <f t="shared" si="10"/>
        <v>5</v>
      </c>
      <c r="L82" s="1">
        <v>2.29</v>
      </c>
      <c r="M82" s="1">
        <v>4.67</v>
      </c>
      <c r="N82" s="7"/>
      <c r="O82" s="7">
        <v>0</v>
      </c>
      <c r="P82" s="1">
        <v>3.21</v>
      </c>
      <c r="Q82" s="1">
        <v>5.33</v>
      </c>
      <c r="R82" s="7">
        <v>0</v>
      </c>
      <c r="S82" s="1">
        <v>3.04</v>
      </c>
      <c r="T82" s="1">
        <v>0</v>
      </c>
      <c r="U82" s="7">
        <v>5</v>
      </c>
      <c r="V82" s="1">
        <v>0</v>
      </c>
      <c r="W82" s="27">
        <v>8627.17</v>
      </c>
      <c r="X82" s="3">
        <v>10100.1</v>
      </c>
      <c r="Y82" s="1">
        <v>4</v>
      </c>
      <c r="Z82" s="1">
        <v>6</v>
      </c>
      <c r="AA82" s="1">
        <v>17</v>
      </c>
      <c r="AB82" s="1">
        <v>7</v>
      </c>
      <c r="AC82" s="1">
        <v>56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16</v>
      </c>
      <c r="AT82" s="1">
        <v>6</v>
      </c>
      <c r="AU82" s="1">
        <v>0</v>
      </c>
      <c r="AV82" s="1">
        <v>27</v>
      </c>
      <c r="AW82" s="1">
        <v>64</v>
      </c>
      <c r="AX82" s="1">
        <v>0</v>
      </c>
      <c r="AY82" s="1">
        <v>0</v>
      </c>
      <c r="AZ82" s="1">
        <v>4</v>
      </c>
      <c r="BA82" s="1">
        <v>4</v>
      </c>
      <c r="BB82" s="1">
        <v>0</v>
      </c>
      <c r="BC82" s="1">
        <v>0</v>
      </c>
      <c r="BD82" s="1">
        <v>13</v>
      </c>
      <c r="BE82" s="1">
        <v>22</v>
      </c>
      <c r="BF82" s="1">
        <v>16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 x14ac:dyDescent="0.2">
      <c r="A83" s="1">
        <v>6032</v>
      </c>
      <c r="B83" s="1" t="s">
        <v>199</v>
      </c>
      <c r="C83" s="1">
        <v>12</v>
      </c>
      <c r="D83" s="1">
        <v>162</v>
      </c>
      <c r="E83" s="1" t="s">
        <v>65</v>
      </c>
      <c r="F83" s="1">
        <v>807</v>
      </c>
      <c r="G83" s="1" t="s">
        <v>67</v>
      </c>
      <c r="H83" s="1">
        <v>53.810499999999998</v>
      </c>
      <c r="I83" s="4">
        <v>645.726</v>
      </c>
      <c r="J83" s="2">
        <f t="shared" si="3"/>
        <v>0</v>
      </c>
      <c r="K83" s="5">
        <f t="shared" si="10"/>
        <v>0</v>
      </c>
      <c r="L83" s="1">
        <v>1.67</v>
      </c>
      <c r="M83" s="1">
        <v>5.33</v>
      </c>
      <c r="N83" s="7"/>
      <c r="O83" s="7">
        <v>0</v>
      </c>
      <c r="P83" s="1">
        <v>2.88</v>
      </c>
      <c r="Q83" s="1">
        <v>10.67</v>
      </c>
      <c r="R83" s="7">
        <v>0</v>
      </c>
      <c r="S83" s="1">
        <v>0.33</v>
      </c>
      <c r="T83" s="1">
        <v>6.08</v>
      </c>
      <c r="U83" s="7">
        <v>0</v>
      </c>
      <c r="V83" s="1">
        <v>0</v>
      </c>
      <c r="W83" s="27">
        <v>3147.91</v>
      </c>
      <c r="X83" s="3">
        <v>14259.78</v>
      </c>
      <c r="Y83" s="1">
        <v>16</v>
      </c>
      <c r="Z83" s="1">
        <v>8</v>
      </c>
      <c r="AA83" s="1">
        <v>0</v>
      </c>
      <c r="AB83" s="1">
        <v>0</v>
      </c>
      <c r="AC83" s="1">
        <v>64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32</v>
      </c>
      <c r="AT83" s="1">
        <v>5</v>
      </c>
      <c r="AU83" s="1">
        <v>0</v>
      </c>
      <c r="AV83" s="1">
        <v>0</v>
      </c>
      <c r="AW83" s="1">
        <v>128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1</v>
      </c>
      <c r="BD83" s="1">
        <v>6</v>
      </c>
      <c r="BE83" s="1">
        <v>0</v>
      </c>
      <c r="BF83" s="1">
        <v>0</v>
      </c>
      <c r="BG83" s="1">
        <v>73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x14ac:dyDescent="0.2">
      <c r="A84" s="1">
        <v>6015</v>
      </c>
      <c r="B84" s="1" t="s">
        <v>121</v>
      </c>
      <c r="C84" s="1">
        <v>18</v>
      </c>
      <c r="D84" s="1">
        <v>162</v>
      </c>
      <c r="E84" s="1" t="s">
        <v>65</v>
      </c>
      <c r="F84" s="1">
        <v>558</v>
      </c>
      <c r="G84" s="1" t="s">
        <v>74</v>
      </c>
      <c r="H84" s="1">
        <v>96.61</v>
      </c>
      <c r="I84" s="4">
        <v>1738.98</v>
      </c>
      <c r="J84" s="2">
        <f t="shared" si="3"/>
        <v>8694.9</v>
      </c>
      <c r="K84" s="5">
        <f t="shared" si="10"/>
        <v>5</v>
      </c>
      <c r="L84" s="1">
        <v>1.28</v>
      </c>
      <c r="M84" s="1">
        <v>0.28000000000000003</v>
      </c>
      <c r="N84" s="7"/>
      <c r="O84" s="7">
        <v>0</v>
      </c>
      <c r="P84" s="1">
        <v>5.56</v>
      </c>
      <c r="Q84" s="1">
        <v>3.06</v>
      </c>
      <c r="R84" s="7">
        <v>5</v>
      </c>
      <c r="S84" s="1">
        <v>0.94</v>
      </c>
      <c r="T84" s="1">
        <v>1.06</v>
      </c>
      <c r="U84" s="7">
        <v>0</v>
      </c>
      <c r="V84" s="1">
        <v>0</v>
      </c>
      <c r="W84" s="19">
        <v>13525.4</v>
      </c>
      <c r="X84" s="3">
        <v>7632.19</v>
      </c>
      <c r="Y84" s="1">
        <v>5</v>
      </c>
      <c r="Z84" s="1">
        <v>16</v>
      </c>
      <c r="AA84" s="1">
        <v>8</v>
      </c>
      <c r="AB84" s="1">
        <v>4</v>
      </c>
      <c r="AC84" s="1">
        <v>5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25</v>
      </c>
      <c r="AT84" s="1">
        <v>23</v>
      </c>
      <c r="AU84" s="1">
        <v>33</v>
      </c>
      <c r="AV84" s="1">
        <v>23</v>
      </c>
      <c r="AW84" s="1">
        <v>50</v>
      </c>
      <c r="AX84" s="1">
        <v>5</v>
      </c>
      <c r="AY84" s="1">
        <v>19</v>
      </c>
      <c r="AZ84" s="1">
        <v>3</v>
      </c>
      <c r="BA84" s="1">
        <v>3</v>
      </c>
      <c r="BB84" s="1">
        <v>5</v>
      </c>
      <c r="BC84" s="1">
        <v>5</v>
      </c>
      <c r="BD84" s="1">
        <v>8</v>
      </c>
      <c r="BE84" s="1">
        <v>3</v>
      </c>
      <c r="BF84" s="1">
        <v>10</v>
      </c>
      <c r="BG84" s="1">
        <v>19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x14ac:dyDescent="0.2">
      <c r="A85" s="26">
        <v>91004</v>
      </c>
      <c r="B85" s="26" t="s">
        <v>202</v>
      </c>
      <c r="C85" s="26">
        <v>16</v>
      </c>
      <c r="D85" s="26">
        <v>162</v>
      </c>
      <c r="E85" s="26" t="s">
        <v>65</v>
      </c>
      <c r="F85" s="26">
        <v>123</v>
      </c>
      <c r="G85" s="26" t="s">
        <v>138</v>
      </c>
      <c r="H85" s="26">
        <v>70.36</v>
      </c>
      <c r="I85" s="20">
        <v>1125.76</v>
      </c>
      <c r="J85" s="28">
        <f t="shared" si="3"/>
        <v>0</v>
      </c>
      <c r="K85" s="29">
        <f t="shared" si="10"/>
        <v>0</v>
      </c>
      <c r="L85" s="26">
        <v>0</v>
      </c>
      <c r="M85" s="26">
        <v>0</v>
      </c>
      <c r="N85" s="26"/>
      <c r="O85" s="26">
        <v>0</v>
      </c>
      <c r="P85" s="26">
        <v>0</v>
      </c>
      <c r="Q85" s="26">
        <v>0.06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0">
        <v>0</v>
      </c>
      <c r="X85" s="20">
        <v>70.36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  <c r="AI85" s="26">
        <v>0</v>
      </c>
      <c r="AJ85" s="26">
        <v>0</v>
      </c>
      <c r="AK85" s="26">
        <v>0</v>
      </c>
      <c r="AL85" s="26">
        <v>0</v>
      </c>
      <c r="AM85" s="26">
        <v>0</v>
      </c>
      <c r="AN85" s="26">
        <v>0</v>
      </c>
      <c r="AO85" s="26">
        <v>0</v>
      </c>
      <c r="AP85" s="26">
        <v>0</v>
      </c>
      <c r="AQ85" s="26">
        <v>0</v>
      </c>
      <c r="AR85" s="26">
        <v>0</v>
      </c>
      <c r="AS85" s="26">
        <v>0</v>
      </c>
      <c r="AT85" s="26">
        <v>0</v>
      </c>
      <c r="AU85" s="26">
        <v>0</v>
      </c>
      <c r="AV85" s="26">
        <v>0</v>
      </c>
      <c r="AW85" s="26">
        <v>0</v>
      </c>
      <c r="AX85" s="26">
        <v>0</v>
      </c>
      <c r="AY85" s="26">
        <v>0</v>
      </c>
      <c r="AZ85" s="26">
        <v>0</v>
      </c>
      <c r="BA85" s="26">
        <v>0</v>
      </c>
      <c r="BB85" s="26">
        <v>1</v>
      </c>
      <c r="BC85" s="26">
        <v>0</v>
      </c>
      <c r="BD85" s="26">
        <v>0</v>
      </c>
      <c r="BE85" s="26">
        <v>0</v>
      </c>
      <c r="BF85" s="26">
        <v>0</v>
      </c>
      <c r="BG85" s="26">
        <v>0</v>
      </c>
      <c r="BH85" s="26">
        <v>0</v>
      </c>
      <c r="BI85" s="26">
        <v>0</v>
      </c>
      <c r="BJ85" s="26">
        <v>0</v>
      </c>
      <c r="BK85" s="26">
        <v>0</v>
      </c>
      <c r="BL85" s="26">
        <v>0</v>
      </c>
    </row>
    <row r="86" spans="1:64" x14ac:dyDescent="0.2">
      <c r="A86" s="1">
        <v>91067</v>
      </c>
      <c r="B86" s="1" t="s">
        <v>159</v>
      </c>
      <c r="C86" s="1">
        <v>6</v>
      </c>
      <c r="D86" s="1">
        <v>162</v>
      </c>
      <c r="E86" s="1" t="s">
        <v>65</v>
      </c>
      <c r="F86" s="1">
        <v>123</v>
      </c>
      <c r="G86" s="1" t="s">
        <v>138</v>
      </c>
      <c r="H86" s="1">
        <v>119.37090000000001</v>
      </c>
      <c r="I86" s="4">
        <v>716.22540000000004</v>
      </c>
      <c r="J86" s="2">
        <f t="shared" si="3"/>
        <v>0</v>
      </c>
      <c r="K86" s="5">
        <f t="shared" si="10"/>
        <v>0</v>
      </c>
      <c r="L86" s="1">
        <v>1.75</v>
      </c>
      <c r="M86" s="1">
        <v>0.83</v>
      </c>
      <c r="N86" s="7"/>
      <c r="O86" s="7">
        <v>0</v>
      </c>
      <c r="P86" s="1">
        <v>1.67</v>
      </c>
      <c r="Q86" s="1">
        <v>4.17</v>
      </c>
      <c r="R86" s="7">
        <v>0</v>
      </c>
      <c r="S86" s="1">
        <v>0.67</v>
      </c>
      <c r="T86" s="1">
        <v>1.5</v>
      </c>
      <c r="U86" s="7">
        <v>0</v>
      </c>
      <c r="V86" s="1">
        <v>0</v>
      </c>
      <c r="W86" s="20">
        <v>2924.59</v>
      </c>
      <c r="X86" s="3">
        <v>4655.47</v>
      </c>
      <c r="Y86" s="1">
        <v>9</v>
      </c>
      <c r="Z86" s="1">
        <v>1</v>
      </c>
      <c r="AA86" s="1">
        <v>0</v>
      </c>
      <c r="AB86" s="1">
        <v>2</v>
      </c>
      <c r="AC86" s="1">
        <v>5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4</v>
      </c>
      <c r="AT86" s="1">
        <v>2</v>
      </c>
      <c r="AU86" s="1">
        <v>0</v>
      </c>
      <c r="AV86" s="1">
        <v>3</v>
      </c>
      <c r="AW86" s="1">
        <v>21</v>
      </c>
      <c r="AX86" s="1">
        <v>0</v>
      </c>
      <c r="AY86" s="1">
        <v>4</v>
      </c>
      <c r="AZ86" s="1">
        <v>0</v>
      </c>
      <c r="BA86" s="1">
        <v>3</v>
      </c>
      <c r="BB86" s="1">
        <v>4</v>
      </c>
      <c r="BC86" s="1">
        <v>4</v>
      </c>
      <c r="BD86" s="1">
        <v>0</v>
      </c>
      <c r="BE86" s="1">
        <v>0</v>
      </c>
      <c r="BF86" s="1">
        <v>0</v>
      </c>
      <c r="BG86" s="1">
        <v>9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x14ac:dyDescent="0.2">
      <c r="A87" s="1">
        <v>6170</v>
      </c>
      <c r="B87" s="1" t="s">
        <v>157</v>
      </c>
      <c r="C87" s="1">
        <v>6</v>
      </c>
      <c r="D87" s="1">
        <v>162</v>
      </c>
      <c r="E87" s="1" t="s">
        <v>65</v>
      </c>
      <c r="F87" s="1">
        <v>123</v>
      </c>
      <c r="G87" s="1" t="s">
        <v>138</v>
      </c>
      <c r="H87" s="1">
        <v>119.37090000000001</v>
      </c>
      <c r="I87" s="4">
        <v>716.22540000000004</v>
      </c>
      <c r="J87" s="2">
        <f t="shared" si="3"/>
        <v>2864.9016000000001</v>
      </c>
      <c r="K87" s="5">
        <f t="shared" si="10"/>
        <v>4</v>
      </c>
      <c r="L87" s="1">
        <v>1.58</v>
      </c>
      <c r="M87" s="1">
        <v>0</v>
      </c>
      <c r="N87" s="7"/>
      <c r="O87" s="7">
        <v>2</v>
      </c>
      <c r="P87" s="1">
        <v>2.5</v>
      </c>
      <c r="Q87" s="1">
        <v>2</v>
      </c>
      <c r="R87" s="7">
        <v>2</v>
      </c>
      <c r="S87" s="1">
        <v>0.17</v>
      </c>
      <c r="T87" s="1">
        <v>0.33</v>
      </c>
      <c r="U87" s="7">
        <v>0</v>
      </c>
      <c r="V87" s="1">
        <v>0</v>
      </c>
      <c r="W87" s="27">
        <v>3043.96</v>
      </c>
      <c r="X87" s="3">
        <v>1671.19</v>
      </c>
      <c r="Y87" s="1">
        <v>0</v>
      </c>
      <c r="Z87" s="1">
        <v>5</v>
      </c>
      <c r="AA87" s="1">
        <v>7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2</v>
      </c>
      <c r="AT87" s="1">
        <v>19</v>
      </c>
      <c r="AU87" s="1">
        <v>0</v>
      </c>
      <c r="AV87" s="1">
        <v>1</v>
      </c>
      <c r="AW87" s="1">
        <v>7</v>
      </c>
      <c r="AX87" s="1">
        <v>1</v>
      </c>
      <c r="AY87" s="1">
        <v>2</v>
      </c>
      <c r="AZ87" s="1">
        <v>0</v>
      </c>
      <c r="BA87" s="1">
        <v>2</v>
      </c>
      <c r="BB87" s="1">
        <v>5</v>
      </c>
      <c r="BC87" s="1">
        <v>0</v>
      </c>
      <c r="BD87" s="1">
        <v>0</v>
      </c>
      <c r="BE87" s="1">
        <v>1</v>
      </c>
      <c r="BF87" s="1">
        <v>0</v>
      </c>
      <c r="BG87" s="1">
        <v>2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x14ac:dyDescent="0.2">
      <c r="A88" s="1">
        <v>95253</v>
      </c>
      <c r="B88" s="1" t="s">
        <v>189</v>
      </c>
      <c r="C88" s="1">
        <v>6</v>
      </c>
      <c r="D88" s="1">
        <v>162</v>
      </c>
      <c r="E88" s="1" t="s">
        <v>65</v>
      </c>
      <c r="F88" s="1">
        <v>123</v>
      </c>
      <c r="G88" s="1" t="s">
        <v>138</v>
      </c>
      <c r="H88" s="1">
        <v>119.3703</v>
      </c>
      <c r="I88" s="4">
        <v>716.22180000000003</v>
      </c>
      <c r="J88" s="2">
        <f t="shared" si="3"/>
        <v>0</v>
      </c>
      <c r="K88" s="5">
        <f t="shared" si="10"/>
        <v>0</v>
      </c>
      <c r="L88" s="1">
        <v>0</v>
      </c>
      <c r="M88" s="1">
        <v>0</v>
      </c>
      <c r="N88" s="7"/>
      <c r="O88" s="7">
        <v>0</v>
      </c>
      <c r="P88" s="1">
        <v>1.58</v>
      </c>
      <c r="Q88" s="1">
        <v>2.83</v>
      </c>
      <c r="R88" s="7">
        <v>0</v>
      </c>
      <c r="S88" s="1">
        <v>0</v>
      </c>
      <c r="T88" s="1">
        <v>1</v>
      </c>
      <c r="U88" s="7">
        <v>0</v>
      </c>
      <c r="V88" s="1">
        <v>0</v>
      </c>
      <c r="W88" s="20">
        <v>1134.02</v>
      </c>
      <c r="X88" s="3">
        <v>2745.52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6</v>
      </c>
      <c r="AT88" s="1">
        <v>1</v>
      </c>
      <c r="AU88" s="1">
        <v>1</v>
      </c>
      <c r="AV88" s="1">
        <v>2</v>
      </c>
      <c r="AW88" s="1">
        <v>17</v>
      </c>
      <c r="AX88" s="1">
        <v>0</v>
      </c>
      <c r="AY88" s="1">
        <v>0</v>
      </c>
      <c r="AZ88" s="1">
        <v>0</v>
      </c>
      <c r="BA88" s="1">
        <v>2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6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x14ac:dyDescent="0.2">
      <c r="A89" s="1">
        <v>6083</v>
      </c>
      <c r="B89" s="7" t="s">
        <v>180</v>
      </c>
      <c r="C89" s="1">
        <v>5</v>
      </c>
      <c r="D89" s="1">
        <v>162</v>
      </c>
      <c r="E89" s="1" t="s">
        <v>65</v>
      </c>
      <c r="F89" s="1">
        <v>123</v>
      </c>
      <c r="G89" s="1" t="s">
        <v>138</v>
      </c>
      <c r="H89" s="1">
        <v>208.38820000000001</v>
      </c>
      <c r="I89" s="4">
        <v>1041.941</v>
      </c>
      <c r="J89" s="2">
        <f t="shared" si="3"/>
        <v>3125.8230000000003</v>
      </c>
      <c r="K89" s="5">
        <f t="shared" si="10"/>
        <v>3</v>
      </c>
      <c r="L89" s="1">
        <v>0.4</v>
      </c>
      <c r="M89" s="1">
        <v>0</v>
      </c>
      <c r="N89" s="7"/>
      <c r="O89" s="7">
        <v>0</v>
      </c>
      <c r="P89" s="1">
        <v>1.2</v>
      </c>
      <c r="Q89" s="1">
        <v>0</v>
      </c>
      <c r="R89" s="7">
        <v>3</v>
      </c>
      <c r="S89" s="1">
        <v>0.2</v>
      </c>
      <c r="T89" s="1">
        <v>0</v>
      </c>
      <c r="U89" s="7">
        <v>0</v>
      </c>
      <c r="V89" s="1">
        <v>0</v>
      </c>
      <c r="W89" s="20">
        <v>1875.49</v>
      </c>
      <c r="X89" s="3">
        <v>0</v>
      </c>
      <c r="Y89" s="1">
        <v>0</v>
      </c>
      <c r="Z89" s="1">
        <v>0</v>
      </c>
      <c r="AA89" s="1">
        <v>2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4</v>
      </c>
      <c r="AV89" s="1">
        <v>4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1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x14ac:dyDescent="0.2">
      <c r="A90" s="26">
        <v>6010</v>
      </c>
      <c r="B90" s="26" t="s">
        <v>206</v>
      </c>
      <c r="C90" s="26">
        <v>5</v>
      </c>
      <c r="D90" s="26">
        <v>162</v>
      </c>
      <c r="E90" s="26" t="s">
        <v>65</v>
      </c>
      <c r="F90" s="26">
        <v>123</v>
      </c>
      <c r="G90" s="26" t="s">
        <v>138</v>
      </c>
      <c r="H90" s="26">
        <v>208.38800000000001</v>
      </c>
      <c r="I90" s="20">
        <v>1041.94</v>
      </c>
      <c r="J90" s="28">
        <f t="shared" si="3"/>
        <v>0</v>
      </c>
      <c r="K90" s="29">
        <f t="shared" si="10"/>
        <v>0</v>
      </c>
      <c r="L90" s="26">
        <v>0</v>
      </c>
      <c r="M90" s="26">
        <v>0</v>
      </c>
      <c r="N90" s="26"/>
      <c r="O90" s="26">
        <v>0</v>
      </c>
      <c r="P90" s="26">
        <v>0.2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0">
        <v>208.39</v>
      </c>
      <c r="X90" s="20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6">
        <v>0</v>
      </c>
      <c r="AP90" s="26">
        <v>0</v>
      </c>
      <c r="AQ90" s="26">
        <v>0</v>
      </c>
      <c r="AR90" s="26">
        <v>0</v>
      </c>
      <c r="AS90" s="26">
        <v>0</v>
      </c>
      <c r="AT90" s="26">
        <v>0</v>
      </c>
      <c r="AU90" s="26">
        <v>0</v>
      </c>
      <c r="AV90" s="26">
        <v>2</v>
      </c>
      <c r="AW90" s="26">
        <v>0</v>
      </c>
      <c r="AX90" s="26">
        <v>0</v>
      </c>
      <c r="AY90" s="26">
        <v>0</v>
      </c>
      <c r="AZ90" s="26">
        <v>0</v>
      </c>
      <c r="BA90" s="26">
        <v>0</v>
      </c>
      <c r="BB90" s="26">
        <v>0</v>
      </c>
      <c r="BC90" s="26">
        <v>0</v>
      </c>
      <c r="BD90" s="26">
        <v>0</v>
      </c>
      <c r="BE90" s="26">
        <v>0</v>
      </c>
      <c r="BF90" s="26">
        <v>0</v>
      </c>
      <c r="BG90" s="26">
        <v>0</v>
      </c>
      <c r="BH90" s="26">
        <v>0</v>
      </c>
      <c r="BI90" s="26">
        <v>0</v>
      </c>
      <c r="BJ90" s="26">
        <v>0</v>
      </c>
      <c r="BK90" s="26">
        <v>0</v>
      </c>
      <c r="BL90" s="26">
        <v>0</v>
      </c>
    </row>
    <row r="91" spans="1:64" x14ac:dyDescent="0.2">
      <c r="A91" s="26">
        <v>6023</v>
      </c>
      <c r="B91" s="26" t="s">
        <v>208</v>
      </c>
      <c r="C91" s="26">
        <v>12</v>
      </c>
      <c r="D91" s="26">
        <v>162</v>
      </c>
      <c r="E91" s="26" t="s">
        <v>65</v>
      </c>
      <c r="F91" s="26">
        <v>123</v>
      </c>
      <c r="G91" s="26" t="s">
        <v>138</v>
      </c>
      <c r="H91" s="26">
        <v>55.164999999999999</v>
      </c>
      <c r="I91" s="20">
        <v>661.98</v>
      </c>
      <c r="J91" s="28">
        <f t="shared" si="3"/>
        <v>0</v>
      </c>
      <c r="K91" s="29"/>
      <c r="L91" s="26">
        <v>0</v>
      </c>
      <c r="M91" s="26">
        <v>0</v>
      </c>
      <c r="N91" s="26"/>
      <c r="O91" s="26">
        <v>0</v>
      </c>
      <c r="P91" s="26">
        <v>0</v>
      </c>
      <c r="Q91" s="26">
        <v>0</v>
      </c>
      <c r="R91" s="29"/>
      <c r="S91" s="26">
        <v>0</v>
      </c>
      <c r="T91" s="26">
        <v>0</v>
      </c>
      <c r="U91" s="26">
        <v>0</v>
      </c>
      <c r="V91" s="26">
        <v>0</v>
      </c>
      <c r="W91" s="20">
        <v>0</v>
      </c>
      <c r="X91" s="20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  <c r="AJ91" s="26">
        <v>0</v>
      </c>
      <c r="AK91" s="26">
        <v>0</v>
      </c>
      <c r="AL91" s="26">
        <v>0</v>
      </c>
      <c r="AM91" s="26">
        <v>0</v>
      </c>
      <c r="AN91" s="26">
        <v>0</v>
      </c>
      <c r="AO91" s="26">
        <v>0</v>
      </c>
      <c r="AP91" s="26">
        <v>0</v>
      </c>
      <c r="AQ91" s="26">
        <v>0</v>
      </c>
      <c r="AR91" s="26">
        <v>0</v>
      </c>
      <c r="AS91" s="26">
        <v>0</v>
      </c>
      <c r="AT91" s="26">
        <v>0</v>
      </c>
      <c r="AU91" s="26">
        <v>0</v>
      </c>
      <c r="AV91" s="26">
        <v>0</v>
      </c>
      <c r="AW91" s="26">
        <v>0</v>
      </c>
      <c r="AX91" s="26">
        <v>0</v>
      </c>
      <c r="AY91" s="26">
        <v>0</v>
      </c>
      <c r="AZ91" s="26">
        <v>0</v>
      </c>
      <c r="BA91" s="26">
        <v>0</v>
      </c>
      <c r="BB91" s="26">
        <v>0</v>
      </c>
      <c r="BC91" s="26">
        <v>0</v>
      </c>
      <c r="BD91" s="26">
        <v>0</v>
      </c>
      <c r="BE91" s="26">
        <v>0</v>
      </c>
      <c r="BF91" s="26">
        <v>0</v>
      </c>
      <c r="BG91" s="26">
        <v>0</v>
      </c>
      <c r="BH91" s="26">
        <v>0</v>
      </c>
      <c r="BI91" s="26">
        <v>0</v>
      </c>
      <c r="BJ91" s="26">
        <v>0</v>
      </c>
      <c r="BK91" s="26">
        <v>0</v>
      </c>
      <c r="BL91" s="26">
        <v>0</v>
      </c>
    </row>
    <row r="92" spans="1:64" x14ac:dyDescent="0.2">
      <c r="A92" s="26">
        <v>97318</v>
      </c>
      <c r="B92" s="26" t="s">
        <v>182</v>
      </c>
      <c r="C92" s="26">
        <v>8</v>
      </c>
      <c r="D92" s="26">
        <v>162</v>
      </c>
      <c r="E92" s="26" t="s">
        <v>65</v>
      </c>
      <c r="F92" s="26">
        <v>162</v>
      </c>
      <c r="G92" s="26" t="s">
        <v>84</v>
      </c>
      <c r="H92" s="26">
        <v>92.117000000000004</v>
      </c>
      <c r="I92" s="20">
        <v>736.93600000000004</v>
      </c>
      <c r="J92" s="28">
        <f t="shared" si="3"/>
        <v>0</v>
      </c>
      <c r="K92" s="29">
        <f t="shared" ref="K92:K123" si="11">SUM(O92+R92+U92)</f>
        <v>0</v>
      </c>
      <c r="L92" s="26">
        <v>0</v>
      </c>
      <c r="M92" s="26">
        <v>0.12</v>
      </c>
      <c r="N92" s="26"/>
      <c r="O92" s="26">
        <v>0</v>
      </c>
      <c r="P92" s="26">
        <v>0</v>
      </c>
      <c r="Q92" s="26">
        <v>0.25</v>
      </c>
      <c r="R92" s="26">
        <v>0</v>
      </c>
      <c r="S92" s="26">
        <v>0</v>
      </c>
      <c r="T92" s="26">
        <v>0.5</v>
      </c>
      <c r="U92" s="26">
        <v>0</v>
      </c>
      <c r="V92" s="26">
        <v>0</v>
      </c>
      <c r="W92" s="20">
        <v>0</v>
      </c>
      <c r="X92" s="20">
        <v>644.82000000000005</v>
      </c>
      <c r="Y92" s="26">
        <v>0</v>
      </c>
      <c r="Z92" s="26">
        <v>0</v>
      </c>
      <c r="AA92" s="26">
        <v>0</v>
      </c>
      <c r="AB92" s="26">
        <v>0</v>
      </c>
      <c r="AC92" s="26">
        <v>1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  <c r="AK92" s="26">
        <v>0</v>
      </c>
      <c r="AL92" s="26">
        <v>0</v>
      </c>
      <c r="AM92" s="26">
        <v>0</v>
      </c>
      <c r="AN92" s="26">
        <v>0</v>
      </c>
      <c r="AO92" s="26">
        <v>0</v>
      </c>
      <c r="AP92" s="26">
        <v>0</v>
      </c>
      <c r="AQ92" s="26">
        <v>0</v>
      </c>
      <c r="AR92" s="26">
        <v>0</v>
      </c>
      <c r="AS92" s="26">
        <v>0</v>
      </c>
      <c r="AT92" s="26">
        <v>0</v>
      </c>
      <c r="AU92" s="26">
        <v>0</v>
      </c>
      <c r="AV92" s="26">
        <v>0</v>
      </c>
      <c r="AW92" s="26">
        <v>1</v>
      </c>
      <c r="AX92" s="26">
        <v>0</v>
      </c>
      <c r="AY92" s="26">
        <v>0</v>
      </c>
      <c r="AZ92" s="26">
        <v>0</v>
      </c>
      <c r="BA92" s="26">
        <v>0</v>
      </c>
      <c r="BB92" s="26">
        <v>1</v>
      </c>
      <c r="BC92" s="26">
        <v>0</v>
      </c>
      <c r="BD92" s="26">
        <v>0</v>
      </c>
      <c r="BE92" s="26">
        <v>0</v>
      </c>
      <c r="BF92" s="26">
        <v>0</v>
      </c>
      <c r="BG92" s="26">
        <v>4</v>
      </c>
      <c r="BH92" s="26">
        <v>0</v>
      </c>
      <c r="BI92" s="26">
        <v>0</v>
      </c>
      <c r="BJ92" s="26">
        <v>0</v>
      </c>
      <c r="BK92" s="26">
        <v>0</v>
      </c>
      <c r="BL92" s="26">
        <v>0</v>
      </c>
    </row>
    <row r="93" spans="1:64" x14ac:dyDescent="0.2">
      <c r="A93" s="26">
        <v>97315</v>
      </c>
      <c r="B93" s="26" t="s">
        <v>147</v>
      </c>
      <c r="C93" s="26">
        <v>14</v>
      </c>
      <c r="D93" s="26">
        <v>162</v>
      </c>
      <c r="E93" s="26" t="s">
        <v>65</v>
      </c>
      <c r="F93" s="26">
        <v>162</v>
      </c>
      <c r="G93" s="26" t="s">
        <v>84</v>
      </c>
      <c r="H93" s="26">
        <v>56.567999999999998</v>
      </c>
      <c r="I93" s="20">
        <v>791.952</v>
      </c>
      <c r="J93" s="28">
        <f t="shared" si="3"/>
        <v>0</v>
      </c>
      <c r="K93" s="29">
        <f t="shared" si="11"/>
        <v>0</v>
      </c>
      <c r="L93" s="26">
        <v>0.18</v>
      </c>
      <c r="M93" s="26">
        <v>7.0000000000000007E-2</v>
      </c>
      <c r="N93" s="26"/>
      <c r="O93" s="26">
        <v>0</v>
      </c>
      <c r="P93" s="26">
        <v>0</v>
      </c>
      <c r="Q93" s="26">
        <v>7.0000000000000007E-2</v>
      </c>
      <c r="R93" s="26">
        <v>0</v>
      </c>
      <c r="S93" s="26">
        <v>0</v>
      </c>
      <c r="T93" s="26">
        <v>-7.0000000000000007E-2</v>
      </c>
      <c r="U93" s="26">
        <v>0</v>
      </c>
      <c r="V93" s="26">
        <v>0</v>
      </c>
      <c r="W93" s="20">
        <v>141.41999999999999</v>
      </c>
      <c r="X93" s="20">
        <v>56.57</v>
      </c>
      <c r="Y93" s="26">
        <v>0</v>
      </c>
      <c r="Z93" s="26">
        <v>5</v>
      </c>
      <c r="AA93" s="26">
        <v>0</v>
      </c>
      <c r="AB93" s="26">
        <v>0</v>
      </c>
      <c r="AC93" s="26">
        <v>1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  <c r="AK93" s="26">
        <v>0</v>
      </c>
      <c r="AL93" s="26">
        <v>0</v>
      </c>
      <c r="AM93" s="26">
        <v>0</v>
      </c>
      <c r="AN93" s="26">
        <v>0</v>
      </c>
      <c r="AO93" s="26">
        <v>0</v>
      </c>
      <c r="AP93" s="26">
        <v>0</v>
      </c>
      <c r="AQ93" s="26">
        <v>0</v>
      </c>
      <c r="AR93" s="26">
        <v>0</v>
      </c>
      <c r="AS93" s="26">
        <v>0</v>
      </c>
      <c r="AT93" s="26">
        <v>0</v>
      </c>
      <c r="AU93" s="26">
        <v>0</v>
      </c>
      <c r="AV93" s="26">
        <v>0</v>
      </c>
      <c r="AW93" s="26">
        <v>1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26">
        <v>0</v>
      </c>
      <c r="BE93" s="26">
        <v>0</v>
      </c>
      <c r="BF93" s="26">
        <v>0</v>
      </c>
      <c r="BG93" s="26">
        <v>-1</v>
      </c>
      <c r="BH93" s="26">
        <v>0</v>
      </c>
      <c r="BI93" s="26">
        <v>0</v>
      </c>
      <c r="BJ93" s="26">
        <v>0</v>
      </c>
      <c r="BK93" s="26">
        <v>0</v>
      </c>
      <c r="BL93" s="26">
        <v>0</v>
      </c>
    </row>
    <row r="94" spans="1:64" x14ac:dyDescent="0.2">
      <c r="A94" s="1">
        <v>91106</v>
      </c>
      <c r="B94" s="1" t="s">
        <v>187</v>
      </c>
      <c r="C94" s="1">
        <v>8</v>
      </c>
      <c r="D94" s="1">
        <v>162</v>
      </c>
      <c r="E94" s="1" t="s">
        <v>65</v>
      </c>
      <c r="F94" s="1">
        <v>123</v>
      </c>
      <c r="G94" s="1" t="s">
        <v>138</v>
      </c>
      <c r="H94" s="1">
        <v>83.825400000000002</v>
      </c>
      <c r="I94" s="4">
        <v>670.60320000000002</v>
      </c>
      <c r="J94" s="2">
        <f t="shared" si="3"/>
        <v>2682.4128000000001</v>
      </c>
      <c r="K94" s="5">
        <f t="shared" si="11"/>
        <v>4</v>
      </c>
      <c r="L94" s="1">
        <v>0.56000000000000005</v>
      </c>
      <c r="M94" s="1">
        <v>2</v>
      </c>
      <c r="N94" s="7"/>
      <c r="O94" s="7">
        <v>0</v>
      </c>
      <c r="P94" s="1">
        <v>1.5</v>
      </c>
      <c r="Q94" s="1">
        <v>0.62</v>
      </c>
      <c r="R94" s="7">
        <v>4</v>
      </c>
      <c r="S94" s="1">
        <v>0</v>
      </c>
      <c r="T94" s="1">
        <v>0</v>
      </c>
      <c r="U94" s="8">
        <f t="shared" ref="U94:U95" si="12">S94-T94</f>
        <v>0</v>
      </c>
      <c r="V94" s="1">
        <v>0</v>
      </c>
      <c r="W94" s="20">
        <v>1383.12</v>
      </c>
      <c r="X94" s="3">
        <v>1760.33</v>
      </c>
      <c r="Y94" s="1">
        <v>0</v>
      </c>
      <c r="Z94" s="1">
        <v>0</v>
      </c>
      <c r="AA94" s="1">
        <v>0</v>
      </c>
      <c r="AB94" s="1">
        <v>9</v>
      </c>
      <c r="AC94" s="1">
        <v>16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12</v>
      </c>
      <c r="AU94" s="1">
        <v>0</v>
      </c>
      <c r="AV94" s="1">
        <v>2</v>
      </c>
      <c r="AW94" s="1">
        <v>4</v>
      </c>
      <c r="AX94" s="1">
        <v>2</v>
      </c>
      <c r="AY94" s="1">
        <v>5</v>
      </c>
      <c r="AZ94" s="1">
        <v>0</v>
      </c>
      <c r="BA94" s="1">
        <v>1</v>
      </c>
      <c r="BB94" s="1">
        <v>1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 x14ac:dyDescent="0.2">
      <c r="A95" s="1">
        <v>6009</v>
      </c>
      <c r="B95" s="1" t="s">
        <v>178</v>
      </c>
      <c r="C95" s="1">
        <v>8</v>
      </c>
      <c r="D95" s="1">
        <v>162</v>
      </c>
      <c r="E95" s="1" t="s">
        <v>65</v>
      </c>
      <c r="F95" s="1">
        <v>123</v>
      </c>
      <c r="G95" s="1" t="s">
        <v>138</v>
      </c>
      <c r="H95" s="1">
        <v>83.825000000000003</v>
      </c>
      <c r="I95" s="4">
        <v>670.6</v>
      </c>
      <c r="J95" s="2">
        <f t="shared" si="3"/>
        <v>2682.4</v>
      </c>
      <c r="K95" s="5">
        <f t="shared" si="11"/>
        <v>4</v>
      </c>
      <c r="L95" s="1">
        <v>0</v>
      </c>
      <c r="M95" s="1">
        <v>0</v>
      </c>
      <c r="N95" s="7">
        <v>4</v>
      </c>
      <c r="O95" s="7">
        <v>2</v>
      </c>
      <c r="P95" s="1">
        <v>2.06</v>
      </c>
      <c r="Q95" s="1">
        <v>0.75</v>
      </c>
      <c r="R95" s="7">
        <v>2</v>
      </c>
      <c r="S95" s="1">
        <v>0</v>
      </c>
      <c r="T95" s="1">
        <v>0</v>
      </c>
      <c r="U95" s="8">
        <f t="shared" si="12"/>
        <v>0</v>
      </c>
      <c r="V95" s="1">
        <v>0</v>
      </c>
      <c r="W95" s="20">
        <v>1383.11</v>
      </c>
      <c r="X95" s="3">
        <v>502.95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3</v>
      </c>
      <c r="AT95" s="1">
        <v>17</v>
      </c>
      <c r="AU95" s="1">
        <v>0</v>
      </c>
      <c r="AV95" s="1">
        <v>10</v>
      </c>
      <c r="AW95" s="1">
        <v>6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 x14ac:dyDescent="0.2">
      <c r="A96" s="26">
        <v>97316</v>
      </c>
      <c r="B96" s="26" t="s">
        <v>200</v>
      </c>
      <c r="C96" s="26">
        <v>8</v>
      </c>
      <c r="D96" s="26">
        <v>162</v>
      </c>
      <c r="E96" s="26" t="s">
        <v>65</v>
      </c>
      <c r="F96" s="26">
        <v>162</v>
      </c>
      <c r="G96" s="26" t="s">
        <v>84</v>
      </c>
      <c r="H96" s="26">
        <v>92.150800000000004</v>
      </c>
      <c r="I96" s="20">
        <v>737.20640000000003</v>
      </c>
      <c r="J96" s="28">
        <f t="shared" si="3"/>
        <v>0</v>
      </c>
      <c r="K96" s="29">
        <f t="shared" si="11"/>
        <v>0</v>
      </c>
      <c r="L96" s="26">
        <v>0.06</v>
      </c>
      <c r="M96" s="26">
        <v>0</v>
      </c>
      <c r="N96" s="26"/>
      <c r="O96" s="26">
        <v>0</v>
      </c>
      <c r="P96" s="26">
        <v>0.31</v>
      </c>
      <c r="Q96" s="26">
        <v>0</v>
      </c>
      <c r="R96" s="26">
        <v>0</v>
      </c>
      <c r="S96" s="26">
        <v>0.06</v>
      </c>
      <c r="T96" s="26">
        <v>1.25</v>
      </c>
      <c r="U96" s="26">
        <v>0</v>
      </c>
      <c r="V96" s="26">
        <v>0</v>
      </c>
      <c r="W96" s="20">
        <v>322.52999999999997</v>
      </c>
      <c r="X96" s="20">
        <v>921.51</v>
      </c>
      <c r="Y96" s="26">
        <v>0</v>
      </c>
      <c r="Z96" s="26">
        <v>1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  <c r="AI96" s="26">
        <v>0</v>
      </c>
      <c r="AJ96" s="26">
        <v>0</v>
      </c>
      <c r="AK96" s="26">
        <v>0</v>
      </c>
      <c r="AL96" s="26">
        <v>0</v>
      </c>
      <c r="AM96" s="26">
        <v>0</v>
      </c>
      <c r="AN96" s="26">
        <v>0</v>
      </c>
      <c r="AO96" s="26">
        <v>0</v>
      </c>
      <c r="AP96" s="26">
        <v>0</v>
      </c>
      <c r="AQ96" s="26">
        <v>0</v>
      </c>
      <c r="AR96" s="26">
        <v>0</v>
      </c>
      <c r="AS96" s="26">
        <v>0</v>
      </c>
      <c r="AT96" s="26">
        <v>0</v>
      </c>
      <c r="AU96" s="26">
        <v>0</v>
      </c>
      <c r="AV96" s="26">
        <v>0</v>
      </c>
      <c r="AW96" s="26">
        <v>0</v>
      </c>
      <c r="AX96" s="26">
        <v>0</v>
      </c>
      <c r="AY96" s="26">
        <v>5</v>
      </c>
      <c r="AZ96" s="26">
        <v>0</v>
      </c>
      <c r="BA96" s="26">
        <v>0</v>
      </c>
      <c r="BB96" s="26">
        <v>0</v>
      </c>
      <c r="BC96" s="26">
        <v>0</v>
      </c>
      <c r="BD96" s="26">
        <v>1</v>
      </c>
      <c r="BE96" s="26">
        <v>0</v>
      </c>
      <c r="BF96" s="26">
        <v>0</v>
      </c>
      <c r="BG96" s="26">
        <v>10</v>
      </c>
      <c r="BH96" s="26">
        <v>0</v>
      </c>
      <c r="BI96" s="26">
        <v>0</v>
      </c>
      <c r="BJ96" s="26">
        <v>0</v>
      </c>
      <c r="BK96" s="26">
        <v>0</v>
      </c>
      <c r="BL96" s="26">
        <v>0</v>
      </c>
    </row>
    <row r="97" spans="1:64" x14ac:dyDescent="0.2">
      <c r="A97" s="1">
        <v>6034</v>
      </c>
      <c r="B97" s="1" t="s">
        <v>214</v>
      </c>
      <c r="C97" s="1">
        <v>8</v>
      </c>
      <c r="D97" s="1">
        <v>162</v>
      </c>
      <c r="E97" s="1" t="s">
        <v>65</v>
      </c>
      <c r="F97" s="1">
        <v>123</v>
      </c>
      <c r="G97" s="1" t="s">
        <v>138</v>
      </c>
      <c r="H97" s="1">
        <v>78.008899999999997</v>
      </c>
      <c r="I97" s="4">
        <v>624.07119999999998</v>
      </c>
      <c r="J97" s="2">
        <f t="shared" si="3"/>
        <v>2496.2847999999999</v>
      </c>
      <c r="K97" s="5">
        <f t="shared" si="11"/>
        <v>4</v>
      </c>
      <c r="L97" s="1">
        <v>0</v>
      </c>
      <c r="M97" s="1">
        <v>0</v>
      </c>
      <c r="N97" s="7"/>
      <c r="O97" s="7">
        <v>0</v>
      </c>
      <c r="P97" s="1">
        <v>0.25</v>
      </c>
      <c r="Q97" s="1">
        <v>0</v>
      </c>
      <c r="R97" s="7">
        <v>4</v>
      </c>
      <c r="S97" s="1">
        <v>0</v>
      </c>
      <c r="T97" s="1">
        <v>0</v>
      </c>
      <c r="U97" s="7">
        <v>0</v>
      </c>
      <c r="V97" s="1">
        <v>0</v>
      </c>
      <c r="W97" s="20">
        <v>156.02000000000001</v>
      </c>
      <c r="X97" s="3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3</v>
      </c>
      <c r="AW97" s="1">
        <v>0</v>
      </c>
      <c r="AX97" s="1">
        <v>0</v>
      </c>
      <c r="AY97" s="1">
        <v>1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 x14ac:dyDescent="0.2">
      <c r="A98" s="1">
        <v>96183</v>
      </c>
      <c r="B98" s="1" t="s">
        <v>119</v>
      </c>
      <c r="C98" s="1">
        <v>20</v>
      </c>
      <c r="D98" s="1">
        <v>162</v>
      </c>
      <c r="E98" s="1" t="s">
        <v>65</v>
      </c>
      <c r="F98" s="1">
        <v>807</v>
      </c>
      <c r="G98" s="1" t="s">
        <v>67</v>
      </c>
      <c r="H98" s="1">
        <v>73.948700000000002</v>
      </c>
      <c r="I98" s="4">
        <v>1478.9739999999999</v>
      </c>
      <c r="J98" s="2">
        <f t="shared" si="3"/>
        <v>14789.74</v>
      </c>
      <c r="K98" s="5">
        <f t="shared" si="11"/>
        <v>10</v>
      </c>
      <c r="L98" s="1">
        <v>1.38</v>
      </c>
      <c r="M98" s="1">
        <v>1.7</v>
      </c>
      <c r="N98" s="7"/>
      <c r="O98" s="7">
        <v>0</v>
      </c>
      <c r="P98" s="1">
        <v>5.8</v>
      </c>
      <c r="Q98" s="1">
        <v>0.9</v>
      </c>
      <c r="R98" s="7">
        <v>10</v>
      </c>
      <c r="S98" s="1">
        <v>1.8</v>
      </c>
      <c r="T98" s="1">
        <v>2.15</v>
      </c>
      <c r="U98" s="7">
        <v>0</v>
      </c>
      <c r="V98" s="1">
        <v>0</v>
      </c>
      <c r="W98" s="19">
        <v>13273.79</v>
      </c>
      <c r="X98" s="3">
        <v>7025.13</v>
      </c>
      <c r="Y98" s="1">
        <v>4</v>
      </c>
      <c r="Z98" s="1">
        <v>7</v>
      </c>
      <c r="AA98" s="1">
        <v>16</v>
      </c>
      <c r="AB98" s="1">
        <v>8</v>
      </c>
      <c r="AC98" s="1">
        <v>34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25</v>
      </c>
      <c r="AT98" s="1">
        <v>39</v>
      </c>
      <c r="AU98" s="1">
        <v>30</v>
      </c>
      <c r="AV98" s="1">
        <v>31</v>
      </c>
      <c r="AW98" s="1">
        <v>6</v>
      </c>
      <c r="AX98" s="1">
        <v>1</v>
      </c>
      <c r="AY98" s="1">
        <v>10</v>
      </c>
      <c r="AZ98" s="1">
        <v>15</v>
      </c>
      <c r="BA98" s="1">
        <v>10</v>
      </c>
      <c r="BB98" s="1">
        <v>12</v>
      </c>
      <c r="BC98" s="1">
        <v>11</v>
      </c>
      <c r="BD98" s="1">
        <v>6</v>
      </c>
      <c r="BE98" s="1">
        <v>13</v>
      </c>
      <c r="BF98" s="1">
        <v>18</v>
      </c>
      <c r="BG98" s="1">
        <v>43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 x14ac:dyDescent="0.2">
      <c r="A99" s="1">
        <v>65153</v>
      </c>
      <c r="B99" s="1" t="s">
        <v>143</v>
      </c>
      <c r="C99" s="1">
        <v>20</v>
      </c>
      <c r="D99" s="1">
        <v>162</v>
      </c>
      <c r="E99" s="1" t="s">
        <v>65</v>
      </c>
      <c r="F99" s="1">
        <v>807</v>
      </c>
      <c r="G99" s="1" t="s">
        <v>67</v>
      </c>
      <c r="H99" s="1">
        <v>73.948700000000002</v>
      </c>
      <c r="I99" s="4">
        <v>1478.9739999999999</v>
      </c>
      <c r="J99" s="2">
        <f t="shared" si="3"/>
        <v>14789.74</v>
      </c>
      <c r="K99" s="5">
        <f t="shared" si="11"/>
        <v>10</v>
      </c>
      <c r="L99" s="1">
        <v>1.62</v>
      </c>
      <c r="M99" s="1">
        <v>1.85</v>
      </c>
      <c r="N99" s="7"/>
      <c r="O99" s="7">
        <v>0</v>
      </c>
      <c r="P99" s="1">
        <v>5.35</v>
      </c>
      <c r="Q99" s="1">
        <v>0.45</v>
      </c>
      <c r="R99" s="7">
        <v>10</v>
      </c>
      <c r="S99" s="1">
        <v>0.15</v>
      </c>
      <c r="T99" s="1">
        <v>1.85</v>
      </c>
      <c r="U99" s="7">
        <v>0</v>
      </c>
      <c r="V99" s="1">
        <v>0</v>
      </c>
      <c r="W99" s="19">
        <v>10537.69</v>
      </c>
      <c r="X99" s="3">
        <v>6137.74</v>
      </c>
      <c r="Y99" s="1">
        <v>6</v>
      </c>
      <c r="Z99" s="1">
        <v>8</v>
      </c>
      <c r="AA99" s="1">
        <v>16</v>
      </c>
      <c r="AB99" s="1">
        <v>13</v>
      </c>
      <c r="AC99" s="1">
        <v>37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34</v>
      </c>
      <c r="AT99" s="1">
        <v>27</v>
      </c>
      <c r="AU99" s="1">
        <v>34</v>
      </c>
      <c r="AV99" s="1">
        <v>44</v>
      </c>
      <c r="AW99" s="1">
        <v>9</v>
      </c>
      <c r="AX99" s="1">
        <v>0</v>
      </c>
      <c r="AY99" s="1">
        <v>0</v>
      </c>
      <c r="AZ99" s="1">
        <v>3</v>
      </c>
      <c r="BA99" s="1">
        <v>1</v>
      </c>
      <c r="BB99" s="1">
        <v>0</v>
      </c>
      <c r="BC99" s="1">
        <v>3</v>
      </c>
      <c r="BD99" s="1">
        <v>0</v>
      </c>
      <c r="BE99" s="1">
        <v>0</v>
      </c>
      <c r="BF99" s="1">
        <v>0</v>
      </c>
      <c r="BG99" s="1">
        <v>37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 x14ac:dyDescent="0.2">
      <c r="A100" s="1">
        <v>6041</v>
      </c>
      <c r="B100" s="1" t="s">
        <v>113</v>
      </c>
      <c r="C100" s="1">
        <v>10</v>
      </c>
      <c r="D100" s="1">
        <v>162</v>
      </c>
      <c r="E100" s="1" t="s">
        <v>65</v>
      </c>
      <c r="F100" s="1">
        <v>558</v>
      </c>
      <c r="G100" s="1" t="s">
        <v>74</v>
      </c>
      <c r="H100" s="1">
        <v>181.19</v>
      </c>
      <c r="I100" s="4">
        <v>1811.9</v>
      </c>
      <c r="J100" s="2">
        <f t="shared" si="3"/>
        <v>18119</v>
      </c>
      <c r="K100" s="5">
        <f t="shared" si="11"/>
        <v>10</v>
      </c>
      <c r="L100" s="1">
        <v>0.2</v>
      </c>
      <c r="M100" s="1">
        <v>1.8</v>
      </c>
      <c r="N100" s="7"/>
      <c r="O100" s="7">
        <v>0</v>
      </c>
      <c r="P100" s="1">
        <v>4.9000000000000004</v>
      </c>
      <c r="Q100" s="1">
        <v>0.3</v>
      </c>
      <c r="R100" s="7">
        <v>10</v>
      </c>
      <c r="S100" s="1">
        <v>0.3</v>
      </c>
      <c r="T100" s="1">
        <v>1.7</v>
      </c>
      <c r="U100" s="7">
        <v>0</v>
      </c>
      <c r="V100" s="1">
        <v>0</v>
      </c>
      <c r="W100" s="27">
        <v>9784.26</v>
      </c>
      <c r="X100" s="3">
        <v>6885.22</v>
      </c>
      <c r="Y100" s="1">
        <v>2</v>
      </c>
      <c r="Z100" s="1">
        <v>0</v>
      </c>
      <c r="AA100" s="1">
        <v>0</v>
      </c>
      <c r="AB100" s="1">
        <v>0</v>
      </c>
      <c r="AC100" s="1">
        <v>18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3</v>
      </c>
      <c r="AT100" s="1">
        <v>64</v>
      </c>
      <c r="AU100" s="1">
        <v>0</v>
      </c>
      <c r="AV100" s="1">
        <v>0</v>
      </c>
      <c r="AW100" s="1">
        <v>1</v>
      </c>
      <c r="AX100" s="1">
        <v>6</v>
      </c>
      <c r="AY100" s="1">
        <v>16</v>
      </c>
      <c r="AZ100" s="1">
        <v>0</v>
      </c>
      <c r="BA100" s="1">
        <v>0</v>
      </c>
      <c r="BB100" s="1">
        <v>2</v>
      </c>
      <c r="BC100" s="1">
        <v>3</v>
      </c>
      <c r="BD100" s="1">
        <v>0</v>
      </c>
      <c r="BE100" s="1">
        <v>0</v>
      </c>
      <c r="BF100" s="1">
        <v>0</v>
      </c>
      <c r="BG100" s="1">
        <v>17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 x14ac:dyDescent="0.2">
      <c r="A101" s="1">
        <v>65109</v>
      </c>
      <c r="B101" s="1" t="s">
        <v>79</v>
      </c>
      <c r="C101" s="1">
        <v>30</v>
      </c>
      <c r="D101" s="1">
        <v>162</v>
      </c>
      <c r="E101" s="1" t="s">
        <v>65</v>
      </c>
      <c r="F101" s="1">
        <v>807</v>
      </c>
      <c r="G101" s="1" t="s">
        <v>67</v>
      </c>
      <c r="H101" s="1">
        <v>65.2744</v>
      </c>
      <c r="I101" s="4">
        <v>1958.232</v>
      </c>
      <c r="J101" s="2">
        <f t="shared" si="3"/>
        <v>39164.639999999999</v>
      </c>
      <c r="K101" s="5">
        <f t="shared" si="11"/>
        <v>20</v>
      </c>
      <c r="L101" s="1">
        <v>13.85</v>
      </c>
      <c r="M101" s="1">
        <v>14.63</v>
      </c>
      <c r="N101" s="7"/>
      <c r="O101" s="7">
        <v>0</v>
      </c>
      <c r="P101" s="1">
        <v>24.3</v>
      </c>
      <c r="Q101" s="1">
        <v>22.57</v>
      </c>
      <c r="R101" s="7">
        <v>20</v>
      </c>
      <c r="S101" s="1">
        <v>16.93</v>
      </c>
      <c r="T101" s="1">
        <v>20.3</v>
      </c>
      <c r="U101" s="7">
        <v>0</v>
      </c>
      <c r="V101" s="1">
        <v>0</v>
      </c>
      <c r="W101" s="19">
        <v>107865.95</v>
      </c>
      <c r="X101" s="3">
        <v>112598.34</v>
      </c>
      <c r="Y101" s="1">
        <v>149</v>
      </c>
      <c r="Z101" s="1">
        <v>129</v>
      </c>
      <c r="AA101" s="1">
        <v>155</v>
      </c>
      <c r="AB101" s="1">
        <v>94</v>
      </c>
      <c r="AC101" s="1">
        <v>439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202</v>
      </c>
      <c r="AT101" s="1">
        <v>180</v>
      </c>
      <c r="AU101" s="1">
        <v>251</v>
      </c>
      <c r="AV101" s="1">
        <v>210</v>
      </c>
      <c r="AW101" s="1">
        <v>648</v>
      </c>
      <c r="AX101" s="1">
        <v>27</v>
      </c>
      <c r="AY101" s="1">
        <v>33</v>
      </c>
      <c r="AZ101" s="1">
        <v>27</v>
      </c>
      <c r="BA101" s="1">
        <v>21</v>
      </c>
      <c r="BB101" s="1">
        <v>29</v>
      </c>
      <c r="BC101" s="1">
        <v>121</v>
      </c>
      <c r="BD101" s="1">
        <v>177</v>
      </c>
      <c r="BE101" s="1">
        <v>212</v>
      </c>
      <c r="BF101" s="1">
        <v>173</v>
      </c>
      <c r="BG101" s="1">
        <v>609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 x14ac:dyDescent="0.2">
      <c r="A102" s="1">
        <v>65102</v>
      </c>
      <c r="B102" s="1" t="s">
        <v>149</v>
      </c>
      <c r="C102" s="1">
        <v>30</v>
      </c>
      <c r="D102" s="1">
        <v>162</v>
      </c>
      <c r="E102" s="1" t="s">
        <v>65</v>
      </c>
      <c r="F102" s="1">
        <v>807</v>
      </c>
      <c r="G102" s="1" t="s">
        <v>67</v>
      </c>
      <c r="H102" s="1">
        <v>65.2744</v>
      </c>
      <c r="I102" s="4">
        <v>1958.232</v>
      </c>
      <c r="J102" s="2">
        <f t="shared" si="3"/>
        <v>13707.624</v>
      </c>
      <c r="K102" s="5">
        <f t="shared" si="11"/>
        <v>7</v>
      </c>
      <c r="L102" s="1">
        <v>-0.22</v>
      </c>
      <c r="M102" s="1">
        <v>1.77</v>
      </c>
      <c r="N102" s="7"/>
      <c r="O102" s="7">
        <v>0</v>
      </c>
      <c r="P102" s="1">
        <v>3.27</v>
      </c>
      <c r="Q102" s="1">
        <v>1.97</v>
      </c>
      <c r="R102" s="7">
        <v>4</v>
      </c>
      <c r="S102" s="1">
        <v>2.4700000000000002</v>
      </c>
      <c r="T102" s="1">
        <v>1.1299999999999999</v>
      </c>
      <c r="U102" s="7">
        <v>3</v>
      </c>
      <c r="V102" s="1">
        <v>0</v>
      </c>
      <c r="W102" s="19">
        <v>10802.91</v>
      </c>
      <c r="X102" s="3">
        <v>9530.06</v>
      </c>
      <c r="Y102" s="1">
        <v>11</v>
      </c>
      <c r="Z102" s="1">
        <v>6</v>
      </c>
      <c r="AA102" s="1">
        <v>-23</v>
      </c>
      <c r="AB102" s="1">
        <v>5</v>
      </c>
      <c r="AC102" s="1">
        <v>53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35</v>
      </c>
      <c r="AT102" s="1">
        <v>30</v>
      </c>
      <c r="AU102" s="1">
        <v>27</v>
      </c>
      <c r="AV102" s="1">
        <v>28</v>
      </c>
      <c r="AW102" s="1">
        <v>7</v>
      </c>
      <c r="AX102" s="1">
        <v>1</v>
      </c>
      <c r="AY102" s="1">
        <v>1</v>
      </c>
      <c r="AZ102" s="1">
        <v>4</v>
      </c>
      <c r="BA102" s="1">
        <v>3</v>
      </c>
      <c r="BB102" s="1">
        <v>52</v>
      </c>
      <c r="BC102" s="1">
        <v>17</v>
      </c>
      <c r="BD102" s="1">
        <v>9</v>
      </c>
      <c r="BE102" s="1">
        <v>45</v>
      </c>
      <c r="BF102" s="1">
        <v>15</v>
      </c>
      <c r="BG102" s="1">
        <v>34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 x14ac:dyDescent="0.2">
      <c r="A103" s="1">
        <v>6059</v>
      </c>
      <c r="B103" s="1" t="s">
        <v>218</v>
      </c>
      <c r="C103" s="1">
        <v>72</v>
      </c>
      <c r="D103" s="1">
        <v>162</v>
      </c>
      <c r="E103" s="1" t="s">
        <v>65</v>
      </c>
      <c r="F103" s="1">
        <v>1</v>
      </c>
      <c r="G103" s="1" t="s">
        <v>98</v>
      </c>
      <c r="H103" s="1">
        <v>11.37</v>
      </c>
      <c r="I103" s="4">
        <v>818.64</v>
      </c>
      <c r="J103" s="2">
        <f t="shared" si="3"/>
        <v>0</v>
      </c>
      <c r="K103" s="5">
        <f t="shared" si="11"/>
        <v>0</v>
      </c>
      <c r="L103" s="1">
        <v>0.04</v>
      </c>
      <c r="M103" s="1">
        <v>0</v>
      </c>
      <c r="N103" s="7"/>
      <c r="O103" s="7">
        <v>0</v>
      </c>
      <c r="P103" s="1">
        <v>0.01</v>
      </c>
      <c r="Q103" s="1">
        <v>0</v>
      </c>
      <c r="R103" s="8"/>
      <c r="U103" s="8"/>
      <c r="V103" s="1">
        <v>0</v>
      </c>
      <c r="W103" s="20">
        <v>45.48</v>
      </c>
      <c r="X103" s="3">
        <v>0</v>
      </c>
      <c r="Y103" s="1">
        <v>0</v>
      </c>
      <c r="Z103" s="1">
        <v>6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2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 x14ac:dyDescent="0.2">
      <c r="A104" s="1">
        <v>25</v>
      </c>
      <c r="B104" s="1" t="s">
        <v>220</v>
      </c>
      <c r="C104" s="1">
        <v>120</v>
      </c>
      <c r="D104" s="1">
        <v>162</v>
      </c>
      <c r="E104" s="1" t="s">
        <v>65</v>
      </c>
      <c r="F104" s="1">
        <v>1</v>
      </c>
      <c r="G104" s="1" t="s">
        <v>98</v>
      </c>
      <c r="H104" s="1">
        <v>11.7698</v>
      </c>
      <c r="I104" s="4">
        <v>1412.376</v>
      </c>
      <c r="J104" s="2">
        <f t="shared" si="3"/>
        <v>0</v>
      </c>
      <c r="K104" s="5">
        <f t="shared" si="11"/>
        <v>0</v>
      </c>
      <c r="L104" s="1">
        <v>0.2</v>
      </c>
      <c r="M104" s="1">
        <v>-0.08</v>
      </c>
      <c r="N104" s="7"/>
      <c r="O104" s="7">
        <v>0</v>
      </c>
      <c r="P104" s="1">
        <v>0</v>
      </c>
      <c r="Q104" s="1">
        <v>0</v>
      </c>
      <c r="R104" s="8"/>
      <c r="U104" s="8"/>
      <c r="V104" s="1">
        <v>0</v>
      </c>
      <c r="W104" s="20">
        <v>288.36</v>
      </c>
      <c r="X104" s="3">
        <v>-117.7</v>
      </c>
      <c r="Y104" s="1">
        <v>8</v>
      </c>
      <c r="Z104" s="1">
        <v>3</v>
      </c>
      <c r="AA104" s="1">
        <v>12</v>
      </c>
      <c r="AB104" s="1">
        <v>6</v>
      </c>
      <c r="AC104" s="1">
        <v>-10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 x14ac:dyDescent="0.2">
      <c r="A105" s="1">
        <v>269</v>
      </c>
      <c r="B105" s="1" t="s">
        <v>191</v>
      </c>
      <c r="C105" s="1">
        <v>144</v>
      </c>
      <c r="D105" s="1">
        <v>162</v>
      </c>
      <c r="E105" s="1" t="s">
        <v>65</v>
      </c>
      <c r="F105" s="1">
        <v>1</v>
      </c>
      <c r="G105" s="1" t="s">
        <v>98</v>
      </c>
      <c r="H105" s="1">
        <v>18.5505</v>
      </c>
      <c r="I105" s="4">
        <v>2671.2719999999999</v>
      </c>
      <c r="J105" s="2">
        <f t="shared" si="3"/>
        <v>0</v>
      </c>
      <c r="K105" s="5">
        <f t="shared" si="11"/>
        <v>0</v>
      </c>
      <c r="L105" s="1">
        <v>0.41</v>
      </c>
      <c r="M105" s="1">
        <v>-0.15</v>
      </c>
      <c r="N105" s="7"/>
      <c r="O105" s="7">
        <v>0</v>
      </c>
      <c r="P105" s="1">
        <v>0.02</v>
      </c>
      <c r="Q105" s="1">
        <v>-0.01</v>
      </c>
      <c r="R105" s="8"/>
      <c r="U105" s="7"/>
      <c r="V105" s="1">
        <v>0</v>
      </c>
      <c r="W105" s="20">
        <v>1354.19</v>
      </c>
      <c r="X105" s="3">
        <v>-482.31</v>
      </c>
      <c r="Y105" s="1">
        <v>7</v>
      </c>
      <c r="Z105" s="1">
        <v>26</v>
      </c>
      <c r="AA105" s="1">
        <v>34</v>
      </c>
      <c r="AB105" s="1">
        <v>10</v>
      </c>
      <c r="AC105" s="1">
        <v>-22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0</v>
      </c>
      <c r="AZ105" s="1">
        <v>1</v>
      </c>
      <c r="BA105" s="1">
        <v>2</v>
      </c>
      <c r="BB105" s="1">
        <v>-1</v>
      </c>
      <c r="BC105" s="1">
        <v>3</v>
      </c>
      <c r="BD105" s="1">
        <v>2</v>
      </c>
      <c r="BE105" s="1">
        <v>5</v>
      </c>
      <c r="BF105" s="1">
        <v>4</v>
      </c>
      <c r="BG105" s="1">
        <v>-3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 x14ac:dyDescent="0.2">
      <c r="A106" s="1">
        <v>33</v>
      </c>
      <c r="B106" s="1" t="s">
        <v>216</v>
      </c>
      <c r="C106" s="1">
        <v>144</v>
      </c>
      <c r="D106" s="1">
        <v>162</v>
      </c>
      <c r="E106" s="1" t="s">
        <v>65</v>
      </c>
      <c r="F106" s="1">
        <v>1</v>
      </c>
      <c r="G106" s="1" t="s">
        <v>98</v>
      </c>
      <c r="H106" s="1">
        <v>17.020099999999999</v>
      </c>
      <c r="I106" s="4">
        <v>2450.8944000000001</v>
      </c>
      <c r="J106" s="2">
        <f t="shared" si="3"/>
        <v>0</v>
      </c>
      <c r="K106" s="5">
        <f t="shared" si="11"/>
        <v>0</v>
      </c>
      <c r="L106" s="1">
        <v>0.06</v>
      </c>
      <c r="M106" s="1">
        <v>-0.01</v>
      </c>
      <c r="N106" s="7"/>
      <c r="O106" s="7">
        <v>0</v>
      </c>
      <c r="P106" s="1">
        <v>0.01</v>
      </c>
      <c r="Q106" s="1">
        <v>0</v>
      </c>
      <c r="R106" s="8"/>
      <c r="U106" s="7"/>
      <c r="V106" s="1">
        <v>0</v>
      </c>
      <c r="W106" s="20">
        <v>399.97</v>
      </c>
      <c r="X106" s="3">
        <v>-51.06</v>
      </c>
      <c r="Y106" s="1">
        <v>0</v>
      </c>
      <c r="Z106" s="1">
        <v>2</v>
      </c>
      <c r="AA106" s="1">
        <v>6</v>
      </c>
      <c r="AB106" s="1">
        <v>4</v>
      </c>
      <c r="AC106" s="1">
        <v>-2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2</v>
      </c>
      <c r="BB106" s="1">
        <v>0</v>
      </c>
      <c r="BC106" s="1">
        <v>0</v>
      </c>
      <c r="BD106" s="1">
        <v>0</v>
      </c>
      <c r="BE106" s="1">
        <v>12</v>
      </c>
      <c r="BF106" s="1">
        <v>3</v>
      </c>
      <c r="BG106" s="1">
        <v>-1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 x14ac:dyDescent="0.2">
      <c r="A107" s="1">
        <v>319</v>
      </c>
      <c r="B107" s="1" t="s">
        <v>223</v>
      </c>
      <c r="C107" s="1">
        <v>144</v>
      </c>
      <c r="D107" s="1">
        <v>162</v>
      </c>
      <c r="E107" s="1" t="s">
        <v>65</v>
      </c>
      <c r="F107" s="1">
        <v>1</v>
      </c>
      <c r="G107" s="1" t="s">
        <v>98</v>
      </c>
      <c r="H107" s="1">
        <v>14.447699999999999</v>
      </c>
      <c r="I107" s="4">
        <v>2080.4688000000001</v>
      </c>
      <c r="J107" s="2">
        <f t="shared" si="3"/>
        <v>0</v>
      </c>
      <c r="K107" s="5">
        <f t="shared" si="11"/>
        <v>0</v>
      </c>
      <c r="L107" s="1">
        <v>0.03</v>
      </c>
      <c r="M107" s="1">
        <v>-7.0000000000000007E-2</v>
      </c>
      <c r="N107" s="7"/>
      <c r="O107" s="7">
        <v>0</v>
      </c>
      <c r="P107" s="1">
        <v>0</v>
      </c>
      <c r="Q107" s="1">
        <v>0</v>
      </c>
      <c r="R107" s="8"/>
      <c r="U107" s="7"/>
      <c r="V107" s="1">
        <v>0</v>
      </c>
      <c r="W107" s="20">
        <v>180.6</v>
      </c>
      <c r="X107" s="3">
        <v>-404.54</v>
      </c>
      <c r="Y107" s="1">
        <v>4</v>
      </c>
      <c r="Z107" s="1">
        <v>1</v>
      </c>
      <c r="AA107" s="1">
        <v>0</v>
      </c>
      <c r="AB107" s="1">
        <v>0</v>
      </c>
      <c r="AC107" s="1">
        <v>-10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6</v>
      </c>
      <c r="BD107" s="1">
        <v>4</v>
      </c>
      <c r="BE107" s="1">
        <v>0</v>
      </c>
      <c r="BF107" s="1">
        <v>0</v>
      </c>
      <c r="BG107" s="1">
        <v>-18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 x14ac:dyDescent="0.2">
      <c r="A108" s="1">
        <v>419</v>
      </c>
      <c r="B108" s="1" t="s">
        <v>225</v>
      </c>
      <c r="C108" s="1">
        <v>288</v>
      </c>
      <c r="D108" s="1">
        <v>162</v>
      </c>
      <c r="E108" s="1" t="s">
        <v>65</v>
      </c>
      <c r="F108" s="1">
        <v>1</v>
      </c>
      <c r="G108" s="1" t="s">
        <v>98</v>
      </c>
      <c r="H108" s="1">
        <v>5.6608000000000001</v>
      </c>
      <c r="I108" s="4">
        <v>1630.3104000000001</v>
      </c>
      <c r="J108" s="2">
        <f t="shared" si="3"/>
        <v>0</v>
      </c>
      <c r="K108" s="5">
        <f t="shared" si="11"/>
        <v>0</v>
      </c>
      <c r="L108" s="1">
        <v>0</v>
      </c>
      <c r="M108" s="1">
        <v>0</v>
      </c>
      <c r="N108" s="7"/>
      <c r="O108" s="7">
        <v>0</v>
      </c>
      <c r="P108" s="1">
        <v>0</v>
      </c>
      <c r="Q108" s="1">
        <v>0</v>
      </c>
      <c r="R108" s="8"/>
      <c r="U108" s="7"/>
      <c r="V108" s="1">
        <v>0</v>
      </c>
      <c r="W108" s="20">
        <v>5.66</v>
      </c>
      <c r="X108" s="3">
        <v>-11.32</v>
      </c>
      <c r="Y108" s="1">
        <v>1</v>
      </c>
      <c r="Z108" s="1">
        <v>0</v>
      </c>
      <c r="AA108" s="1">
        <v>0</v>
      </c>
      <c r="AB108" s="1">
        <v>0</v>
      </c>
      <c r="AC108" s="1">
        <v>-1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-1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 x14ac:dyDescent="0.2">
      <c r="A109" s="1">
        <v>88128</v>
      </c>
      <c r="B109" s="1" t="s">
        <v>226</v>
      </c>
      <c r="C109" s="1">
        <v>800</v>
      </c>
      <c r="D109" s="1">
        <v>162</v>
      </c>
      <c r="E109" s="1" t="s">
        <v>65</v>
      </c>
      <c r="F109" s="1">
        <v>1</v>
      </c>
      <c r="G109" s="1" t="s">
        <v>98</v>
      </c>
      <c r="H109" s="1">
        <v>5.7229999999999999</v>
      </c>
      <c r="I109" s="4">
        <v>4578.3999999999996</v>
      </c>
      <c r="J109" s="2">
        <f t="shared" si="3"/>
        <v>0</v>
      </c>
      <c r="K109" s="5">
        <f t="shared" si="11"/>
        <v>0</v>
      </c>
      <c r="L109" s="1">
        <v>0</v>
      </c>
      <c r="M109" s="1">
        <v>-0.09</v>
      </c>
      <c r="N109" s="7"/>
      <c r="O109" s="7">
        <v>0</v>
      </c>
      <c r="P109" s="1">
        <v>0</v>
      </c>
      <c r="Q109" s="1">
        <v>0</v>
      </c>
      <c r="R109" s="8"/>
      <c r="U109" s="7"/>
      <c r="V109" s="1">
        <v>0</v>
      </c>
      <c r="W109" s="20">
        <v>40.06</v>
      </c>
      <c r="X109" s="3">
        <v>-423.5</v>
      </c>
      <c r="Y109" s="1">
        <v>0</v>
      </c>
      <c r="Z109" s="1">
        <v>0</v>
      </c>
      <c r="AA109" s="1">
        <v>0</v>
      </c>
      <c r="AB109" s="1">
        <v>0</v>
      </c>
      <c r="AC109" s="1">
        <v>-73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4</v>
      </c>
      <c r="BD109" s="1">
        <v>6</v>
      </c>
      <c r="BE109" s="1">
        <v>0</v>
      </c>
      <c r="BF109" s="1">
        <v>0</v>
      </c>
      <c r="BG109" s="1">
        <v>-1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 x14ac:dyDescent="0.2">
      <c r="A110" s="1">
        <v>88162</v>
      </c>
      <c r="B110" s="1" t="s">
        <v>210</v>
      </c>
      <c r="C110" s="1">
        <v>800</v>
      </c>
      <c r="D110" s="1">
        <v>162</v>
      </c>
      <c r="E110" s="1" t="s">
        <v>65</v>
      </c>
      <c r="F110" s="1">
        <v>1</v>
      </c>
      <c r="G110" s="1" t="s">
        <v>98</v>
      </c>
      <c r="H110" s="1">
        <v>5.7229999999999999</v>
      </c>
      <c r="I110" s="4">
        <v>4578.3999999999996</v>
      </c>
      <c r="J110" s="2">
        <f t="shared" si="3"/>
        <v>0</v>
      </c>
      <c r="K110" s="5">
        <f t="shared" si="11"/>
        <v>0</v>
      </c>
      <c r="L110" s="1">
        <v>0.1</v>
      </c>
      <c r="M110" s="1">
        <v>0.01</v>
      </c>
      <c r="N110" s="7"/>
      <c r="O110" s="7">
        <v>0</v>
      </c>
      <c r="P110" s="1">
        <v>0</v>
      </c>
      <c r="Q110" s="1">
        <v>0</v>
      </c>
      <c r="R110" s="8"/>
      <c r="U110" s="7"/>
      <c r="V110" s="1">
        <v>0</v>
      </c>
      <c r="W110" s="20">
        <v>792.64</v>
      </c>
      <c r="X110" s="3">
        <v>-160.24</v>
      </c>
      <c r="Y110" s="1">
        <v>0</v>
      </c>
      <c r="Z110" s="1">
        <v>48</v>
      </c>
      <c r="AA110" s="1">
        <v>31</v>
      </c>
      <c r="AB110" s="1">
        <v>48</v>
      </c>
      <c r="AC110" s="1">
        <v>5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0</v>
      </c>
      <c r="BB110" s="1">
        <v>0</v>
      </c>
      <c r="BC110" s="1">
        <v>35</v>
      </c>
      <c r="BD110" s="1">
        <v>31</v>
      </c>
      <c r="BE110" s="1">
        <v>0</v>
      </c>
      <c r="BF110" s="1">
        <v>16</v>
      </c>
      <c r="BG110" s="1">
        <v>-33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 x14ac:dyDescent="0.2">
      <c r="A111" s="1">
        <v>486</v>
      </c>
      <c r="B111" s="1" t="s">
        <v>228</v>
      </c>
      <c r="C111" s="1">
        <v>1</v>
      </c>
      <c r="D111" s="1">
        <v>162</v>
      </c>
      <c r="E111" s="1" t="s">
        <v>65</v>
      </c>
      <c r="F111" s="1">
        <v>1</v>
      </c>
      <c r="G111" s="1" t="s">
        <v>98</v>
      </c>
      <c r="H111" s="1">
        <v>14.447800000000001</v>
      </c>
      <c r="I111" s="4">
        <v>14.447800000000001</v>
      </c>
      <c r="J111" s="2">
        <f t="shared" si="3"/>
        <v>0</v>
      </c>
      <c r="K111" s="5">
        <f t="shared" si="11"/>
        <v>0</v>
      </c>
      <c r="L111" s="1">
        <v>9</v>
      </c>
      <c r="M111" s="1">
        <v>4</v>
      </c>
      <c r="N111" s="7"/>
      <c r="O111" s="7">
        <v>0</v>
      </c>
      <c r="P111" s="1">
        <v>1</v>
      </c>
      <c r="Q111" s="1">
        <v>-1</v>
      </c>
      <c r="R111" s="8"/>
      <c r="U111" s="7"/>
      <c r="V111" s="1">
        <v>0</v>
      </c>
      <c r="W111" s="20">
        <v>173.37</v>
      </c>
      <c r="X111" s="3">
        <v>28.9</v>
      </c>
      <c r="Y111" s="1">
        <v>4</v>
      </c>
      <c r="Z111" s="1">
        <v>10</v>
      </c>
      <c r="AA111" s="1">
        <v>0</v>
      </c>
      <c r="AB111" s="1">
        <v>0</v>
      </c>
      <c r="AC111" s="1">
        <v>4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</v>
      </c>
      <c r="AY111" s="1">
        <v>0</v>
      </c>
      <c r="AZ111" s="1">
        <v>0</v>
      </c>
      <c r="BA111" s="1">
        <v>0</v>
      </c>
      <c r="BB111" s="1">
        <v>-1</v>
      </c>
      <c r="BC111" s="1">
        <v>1</v>
      </c>
      <c r="BD111" s="1">
        <v>2</v>
      </c>
      <c r="BE111" s="1">
        <v>0</v>
      </c>
      <c r="BF111" s="1">
        <v>0</v>
      </c>
      <c r="BG111" s="1">
        <v>-1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 x14ac:dyDescent="0.2">
      <c r="A112" s="1">
        <v>487</v>
      </c>
      <c r="B112" s="1" t="s">
        <v>229</v>
      </c>
      <c r="C112" s="1">
        <v>1</v>
      </c>
      <c r="D112" s="1">
        <v>162</v>
      </c>
      <c r="E112" s="1" t="s">
        <v>65</v>
      </c>
      <c r="F112" s="1">
        <v>1</v>
      </c>
      <c r="G112" s="1" t="s">
        <v>98</v>
      </c>
      <c r="H112" s="1">
        <v>20.148</v>
      </c>
      <c r="I112" s="4">
        <v>20.148</v>
      </c>
      <c r="J112" s="2">
        <f t="shared" si="3"/>
        <v>0</v>
      </c>
      <c r="K112" s="5">
        <f t="shared" si="11"/>
        <v>0</v>
      </c>
      <c r="L112" s="1">
        <v>0</v>
      </c>
      <c r="M112" s="1">
        <v>0</v>
      </c>
      <c r="N112" s="7"/>
      <c r="O112" s="7">
        <v>0</v>
      </c>
      <c r="P112" s="1">
        <v>0</v>
      </c>
      <c r="Q112" s="1">
        <v>0</v>
      </c>
      <c r="R112" s="8"/>
      <c r="U112" s="8"/>
      <c r="V112" s="1">
        <v>0</v>
      </c>
      <c r="W112" s="3">
        <v>0</v>
      </c>
      <c r="X112" s="3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 x14ac:dyDescent="0.2">
      <c r="A113" s="1">
        <v>298</v>
      </c>
      <c r="B113" s="1" t="s">
        <v>230</v>
      </c>
      <c r="C113" s="1">
        <v>144</v>
      </c>
      <c r="D113" s="1">
        <v>162</v>
      </c>
      <c r="E113" s="1" t="s">
        <v>65</v>
      </c>
      <c r="F113" s="1">
        <v>1</v>
      </c>
      <c r="G113" s="1" t="s">
        <v>98</v>
      </c>
      <c r="H113" s="1">
        <v>12.089</v>
      </c>
      <c r="I113" s="4">
        <v>1740.816</v>
      </c>
      <c r="J113" s="2">
        <f t="shared" si="3"/>
        <v>0</v>
      </c>
      <c r="K113" s="5">
        <f t="shared" si="11"/>
        <v>0</v>
      </c>
      <c r="L113" s="1">
        <v>0.01</v>
      </c>
      <c r="M113" s="1">
        <v>-0.01</v>
      </c>
      <c r="N113" s="7"/>
      <c r="O113" s="7">
        <v>0</v>
      </c>
      <c r="P113" s="1">
        <v>0</v>
      </c>
      <c r="Q113" s="1">
        <v>0</v>
      </c>
      <c r="R113" s="8"/>
      <c r="U113" s="8"/>
      <c r="V113" s="1">
        <v>0</v>
      </c>
      <c r="W113" s="20">
        <v>12.09</v>
      </c>
      <c r="X113" s="3">
        <v>-12.09</v>
      </c>
      <c r="Y113" s="1">
        <v>1</v>
      </c>
      <c r="Z113" s="1">
        <v>0</v>
      </c>
      <c r="AA113" s="1">
        <v>0</v>
      </c>
      <c r="AB113" s="1">
        <v>0</v>
      </c>
      <c r="AC113" s="1">
        <v>-1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 x14ac:dyDescent="0.2">
      <c r="A114" s="1">
        <v>297</v>
      </c>
      <c r="B114" s="1" t="s">
        <v>219</v>
      </c>
      <c r="C114" s="1">
        <v>144</v>
      </c>
      <c r="D114" s="1">
        <v>162</v>
      </c>
      <c r="E114" s="1" t="s">
        <v>65</v>
      </c>
      <c r="F114" s="1">
        <v>1</v>
      </c>
      <c r="G114" s="1" t="s">
        <v>98</v>
      </c>
      <c r="H114" s="1">
        <v>12.886699999999999</v>
      </c>
      <c r="I114" s="4">
        <v>1855.6848</v>
      </c>
      <c r="J114" s="2">
        <f t="shared" si="3"/>
        <v>0</v>
      </c>
      <c r="K114" s="5">
        <f t="shared" si="11"/>
        <v>0</v>
      </c>
      <c r="L114" s="1">
        <v>0.26</v>
      </c>
      <c r="M114" s="1">
        <v>-0.26</v>
      </c>
      <c r="N114" s="7"/>
      <c r="O114" s="7">
        <v>0</v>
      </c>
      <c r="P114" s="1">
        <v>0.14000000000000001</v>
      </c>
      <c r="Q114" s="1">
        <v>0.05</v>
      </c>
      <c r="R114" s="8"/>
      <c r="U114" s="8"/>
      <c r="V114" s="1">
        <v>0</v>
      </c>
      <c r="W114" s="20">
        <v>747.43</v>
      </c>
      <c r="X114" s="3">
        <v>-386.6</v>
      </c>
      <c r="Y114" s="1">
        <v>2</v>
      </c>
      <c r="Z114" s="1">
        <v>13</v>
      </c>
      <c r="AA114" s="1">
        <v>25</v>
      </c>
      <c r="AB114" s="1">
        <v>9</v>
      </c>
      <c r="AC114" s="1">
        <v>-37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9</v>
      </c>
      <c r="AY114" s="1">
        <v>12</v>
      </c>
      <c r="AZ114" s="1">
        <v>3</v>
      </c>
      <c r="BA114" s="1">
        <v>4</v>
      </c>
      <c r="BB114" s="1">
        <v>7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 x14ac:dyDescent="0.2">
      <c r="A115" s="1">
        <v>296</v>
      </c>
      <c r="B115" s="1" t="s">
        <v>222</v>
      </c>
      <c r="C115" s="1">
        <v>144</v>
      </c>
      <c r="D115" s="1">
        <v>162</v>
      </c>
      <c r="E115" s="1" t="s">
        <v>65</v>
      </c>
      <c r="F115" s="1">
        <v>1</v>
      </c>
      <c r="G115" s="1" t="s">
        <v>98</v>
      </c>
      <c r="H115" s="1">
        <v>12.886699999999999</v>
      </c>
      <c r="I115" s="4">
        <v>1855.6848</v>
      </c>
      <c r="J115" s="2">
        <f t="shared" si="3"/>
        <v>0</v>
      </c>
      <c r="K115" s="5">
        <f t="shared" si="11"/>
        <v>0</v>
      </c>
      <c r="L115" s="1">
        <v>0.14000000000000001</v>
      </c>
      <c r="M115" s="1">
        <v>-0.19</v>
      </c>
      <c r="N115" s="7"/>
      <c r="O115" s="7">
        <v>0</v>
      </c>
      <c r="P115" s="1">
        <v>7.0000000000000007E-2</v>
      </c>
      <c r="Q115" s="1">
        <v>0.1</v>
      </c>
      <c r="R115" s="8"/>
      <c r="U115" s="8"/>
      <c r="V115" s="1">
        <v>0</v>
      </c>
      <c r="W115" s="20">
        <v>515.47</v>
      </c>
      <c r="X115" s="3">
        <v>-154.63999999999999</v>
      </c>
      <c r="Y115" s="1">
        <v>2</v>
      </c>
      <c r="Z115" s="1">
        <v>16</v>
      </c>
      <c r="AA115" s="1">
        <v>6</v>
      </c>
      <c r="AB115" s="1">
        <v>8</v>
      </c>
      <c r="AC115" s="1">
        <v>-28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2</v>
      </c>
      <c r="AY115" s="1">
        <v>1</v>
      </c>
      <c r="AZ115" s="1">
        <v>3</v>
      </c>
      <c r="BA115" s="1">
        <v>9</v>
      </c>
      <c r="BB115" s="1">
        <v>15</v>
      </c>
      <c r="BC115" s="1">
        <v>8</v>
      </c>
      <c r="BD115" s="1">
        <v>4</v>
      </c>
      <c r="BE115" s="1">
        <v>0</v>
      </c>
      <c r="BF115" s="1">
        <v>0</v>
      </c>
      <c r="BG115" s="1">
        <v>1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</row>
    <row r="116" spans="1:64" x14ac:dyDescent="0.2">
      <c r="A116" s="1">
        <v>488</v>
      </c>
      <c r="B116" s="1" t="s">
        <v>231</v>
      </c>
      <c r="C116" s="1">
        <v>1</v>
      </c>
      <c r="D116" s="1">
        <v>162</v>
      </c>
      <c r="E116" s="1" t="s">
        <v>65</v>
      </c>
      <c r="F116" s="1">
        <v>1</v>
      </c>
      <c r="G116" s="1" t="s">
        <v>98</v>
      </c>
      <c r="H116" s="1">
        <v>20.148</v>
      </c>
      <c r="I116" s="4">
        <v>20.148</v>
      </c>
      <c r="J116" s="2">
        <f t="shared" si="3"/>
        <v>0</v>
      </c>
      <c r="K116" s="5">
        <f t="shared" si="11"/>
        <v>0</v>
      </c>
      <c r="L116" s="1">
        <v>2.5</v>
      </c>
      <c r="M116" s="1">
        <v>-11</v>
      </c>
      <c r="N116" s="7"/>
      <c r="O116" s="7">
        <v>0</v>
      </c>
      <c r="P116" s="1">
        <v>0</v>
      </c>
      <c r="Q116" s="1">
        <v>0</v>
      </c>
      <c r="R116" s="8"/>
      <c r="U116" s="8"/>
      <c r="V116" s="1">
        <v>0</v>
      </c>
      <c r="W116" s="20">
        <v>50.37</v>
      </c>
      <c r="X116" s="3">
        <v>-221.63</v>
      </c>
      <c r="Y116" s="1">
        <v>0</v>
      </c>
      <c r="Z116" s="1">
        <v>5</v>
      </c>
      <c r="AA116" s="1">
        <v>0</v>
      </c>
      <c r="AB116" s="1">
        <v>0</v>
      </c>
      <c r="AC116" s="1">
        <v>-11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 x14ac:dyDescent="0.2">
      <c r="A117" s="1">
        <v>71</v>
      </c>
      <c r="B117" s="1" t="s">
        <v>213</v>
      </c>
      <c r="C117" s="1">
        <v>192</v>
      </c>
      <c r="D117" s="1">
        <v>162</v>
      </c>
      <c r="E117" s="1" t="s">
        <v>65</v>
      </c>
      <c r="F117" s="1">
        <v>1</v>
      </c>
      <c r="G117" s="1" t="s">
        <v>98</v>
      </c>
      <c r="H117" s="1">
        <v>14.5062</v>
      </c>
      <c r="I117" s="4">
        <v>2785.1904</v>
      </c>
      <c r="J117" s="2">
        <f t="shared" si="3"/>
        <v>0</v>
      </c>
      <c r="K117" s="5">
        <f t="shared" si="11"/>
        <v>0</v>
      </c>
      <c r="L117" s="1">
        <v>0.1</v>
      </c>
      <c r="M117" s="1">
        <v>-0.2</v>
      </c>
      <c r="N117" s="7"/>
      <c r="O117" s="7">
        <v>0</v>
      </c>
      <c r="P117" s="1">
        <v>0.11</v>
      </c>
      <c r="Q117" s="1">
        <v>0.02</v>
      </c>
      <c r="R117" s="8"/>
      <c r="U117" s="8"/>
      <c r="V117" s="1">
        <v>0</v>
      </c>
      <c r="W117" s="20">
        <v>689.04</v>
      </c>
      <c r="X117" s="3">
        <v>-696.3</v>
      </c>
      <c r="Y117" s="1">
        <v>8</v>
      </c>
      <c r="Z117" s="1">
        <v>18</v>
      </c>
      <c r="AA117" s="1">
        <v>2</v>
      </c>
      <c r="AB117" s="1">
        <v>0</v>
      </c>
      <c r="AC117" s="1">
        <v>-39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6</v>
      </c>
      <c r="AY117" s="1">
        <v>15</v>
      </c>
      <c r="AZ117" s="1">
        <v>4</v>
      </c>
      <c r="BA117" s="1">
        <v>8</v>
      </c>
      <c r="BB117" s="1">
        <v>4</v>
      </c>
      <c r="BC117" s="1">
        <v>2</v>
      </c>
      <c r="BD117" s="1">
        <v>7</v>
      </c>
      <c r="BE117" s="1">
        <v>1</v>
      </c>
      <c r="BF117" s="1">
        <v>1</v>
      </c>
      <c r="BG117" s="1">
        <v>-13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 x14ac:dyDescent="0.2">
      <c r="A118" s="1">
        <v>70</v>
      </c>
      <c r="B118" s="1" t="s">
        <v>201</v>
      </c>
      <c r="C118" s="1">
        <v>192</v>
      </c>
      <c r="D118" s="1">
        <v>162</v>
      </c>
      <c r="E118" s="1" t="s">
        <v>65</v>
      </c>
      <c r="F118" s="1">
        <v>1</v>
      </c>
      <c r="G118" s="1" t="s">
        <v>98</v>
      </c>
      <c r="H118" s="1">
        <v>14.5062</v>
      </c>
      <c r="I118" s="4">
        <v>2785.1904</v>
      </c>
      <c r="J118" s="2">
        <f t="shared" si="3"/>
        <v>0</v>
      </c>
      <c r="K118" s="5">
        <f t="shared" si="11"/>
        <v>0</v>
      </c>
      <c r="L118" s="1">
        <v>0.17</v>
      </c>
      <c r="M118" s="1">
        <v>-0.21</v>
      </c>
      <c r="N118" s="7"/>
      <c r="O118" s="7">
        <v>0</v>
      </c>
      <c r="P118" s="1">
        <v>0.13</v>
      </c>
      <c r="Q118" s="1">
        <v>0.06</v>
      </c>
      <c r="R118" s="8"/>
      <c r="U118" s="8"/>
      <c r="V118" s="1">
        <v>0</v>
      </c>
      <c r="W118" s="20">
        <v>1254.79</v>
      </c>
      <c r="X118" s="3">
        <v>-725.31</v>
      </c>
      <c r="Y118" s="1">
        <v>5</v>
      </c>
      <c r="Z118" s="1">
        <v>19</v>
      </c>
      <c r="AA118" s="1">
        <v>13</v>
      </c>
      <c r="AB118" s="1">
        <v>9</v>
      </c>
      <c r="AC118" s="1">
        <v>-41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4</v>
      </c>
      <c r="AY118" s="1">
        <v>5</v>
      </c>
      <c r="AZ118" s="1">
        <v>12</v>
      </c>
      <c r="BA118" s="1">
        <v>13</v>
      </c>
      <c r="BB118" s="1">
        <v>11</v>
      </c>
      <c r="BC118" s="1">
        <v>10</v>
      </c>
      <c r="BD118" s="1">
        <v>8</v>
      </c>
      <c r="BE118" s="1">
        <v>12</v>
      </c>
      <c r="BF118" s="1">
        <v>7</v>
      </c>
      <c r="BG118" s="1">
        <v>-20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 x14ac:dyDescent="0.2">
      <c r="A119" s="1">
        <v>489</v>
      </c>
      <c r="B119" s="1" t="s">
        <v>234</v>
      </c>
      <c r="C119" s="1">
        <v>1</v>
      </c>
      <c r="D119" s="1">
        <v>162</v>
      </c>
      <c r="E119" s="1" t="s">
        <v>65</v>
      </c>
      <c r="F119" s="1">
        <v>1</v>
      </c>
      <c r="G119" s="1" t="s">
        <v>98</v>
      </c>
      <c r="H119" s="1">
        <v>20.148</v>
      </c>
      <c r="I119" s="4">
        <v>20.148</v>
      </c>
      <c r="J119" s="2">
        <f t="shared" si="3"/>
        <v>0</v>
      </c>
      <c r="K119" s="5">
        <f t="shared" si="11"/>
        <v>0</v>
      </c>
      <c r="L119" s="1">
        <v>0</v>
      </c>
      <c r="M119" s="1">
        <v>0</v>
      </c>
      <c r="N119" s="7"/>
      <c r="O119" s="7">
        <v>0</v>
      </c>
      <c r="P119" s="1">
        <v>0</v>
      </c>
      <c r="Q119" s="1">
        <v>0</v>
      </c>
      <c r="R119" s="8"/>
      <c r="U119" s="8"/>
      <c r="V119" s="1">
        <v>0</v>
      </c>
      <c r="W119" s="3">
        <v>0</v>
      </c>
      <c r="X119" s="3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 x14ac:dyDescent="0.2">
      <c r="A120" s="1">
        <v>426</v>
      </c>
      <c r="B120" s="1" t="s">
        <v>217</v>
      </c>
      <c r="C120" s="1">
        <v>240</v>
      </c>
      <c r="D120" s="1">
        <v>162</v>
      </c>
      <c r="E120" s="1" t="s">
        <v>65</v>
      </c>
      <c r="F120" s="1">
        <v>1</v>
      </c>
      <c r="G120" s="1" t="s">
        <v>98</v>
      </c>
      <c r="H120" s="1">
        <v>4.97</v>
      </c>
      <c r="I120" s="4">
        <v>1192.8</v>
      </c>
      <c r="J120" s="2">
        <f t="shared" si="3"/>
        <v>0</v>
      </c>
      <c r="K120" s="5">
        <f t="shared" si="11"/>
        <v>0</v>
      </c>
      <c r="L120" s="1">
        <v>0.17</v>
      </c>
      <c r="M120" s="1">
        <v>-0.23</v>
      </c>
      <c r="N120" s="7"/>
      <c r="O120" s="7">
        <v>0</v>
      </c>
      <c r="P120" s="1">
        <v>0</v>
      </c>
      <c r="Q120" s="1">
        <v>0</v>
      </c>
      <c r="R120" s="8"/>
      <c r="U120" s="8"/>
      <c r="V120" s="1">
        <v>0</v>
      </c>
      <c r="W120" s="20">
        <v>350.38</v>
      </c>
      <c r="X120" s="3">
        <v>-561.61</v>
      </c>
      <c r="Y120" s="1">
        <v>1</v>
      </c>
      <c r="Z120" s="1">
        <v>29</v>
      </c>
      <c r="AA120" s="1">
        <v>17</v>
      </c>
      <c r="AB120" s="1">
        <v>18</v>
      </c>
      <c r="AC120" s="1">
        <v>-55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12</v>
      </c>
      <c r="BD120" s="1">
        <v>26</v>
      </c>
      <c r="BE120" s="1">
        <v>1</v>
      </c>
      <c r="BF120" s="1">
        <v>6</v>
      </c>
      <c r="BG120" s="1">
        <v>-58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 x14ac:dyDescent="0.2">
      <c r="A121" s="1">
        <v>24</v>
      </c>
      <c r="B121" s="1" t="s">
        <v>207</v>
      </c>
      <c r="C121" s="1">
        <v>240</v>
      </c>
      <c r="D121" s="1">
        <v>162</v>
      </c>
      <c r="E121" s="1" t="s">
        <v>65</v>
      </c>
      <c r="F121" s="1">
        <v>1</v>
      </c>
      <c r="G121" s="1" t="s">
        <v>98</v>
      </c>
      <c r="H121" s="1">
        <v>5.7160000000000002</v>
      </c>
      <c r="I121" s="4">
        <v>1371.84</v>
      </c>
      <c r="J121" s="2">
        <f t="shared" si="3"/>
        <v>0</v>
      </c>
      <c r="K121" s="5">
        <f t="shared" si="11"/>
        <v>0</v>
      </c>
      <c r="L121" s="1">
        <v>0.35</v>
      </c>
      <c r="M121" s="1">
        <v>-0.22</v>
      </c>
      <c r="N121" s="7"/>
      <c r="O121" s="7">
        <v>0</v>
      </c>
      <c r="P121" s="1">
        <v>0</v>
      </c>
      <c r="Q121" s="1">
        <v>0.05</v>
      </c>
      <c r="R121" s="8"/>
      <c r="U121" s="8"/>
      <c r="V121" s="1">
        <v>0</v>
      </c>
      <c r="W121" s="20">
        <v>700.21</v>
      </c>
      <c r="X121" s="3">
        <v>-777.38</v>
      </c>
      <c r="Y121" s="1">
        <v>25</v>
      </c>
      <c r="Z121" s="1">
        <v>65</v>
      </c>
      <c r="AA121" s="1">
        <v>24</v>
      </c>
      <c r="AB121" s="1">
        <v>5</v>
      </c>
      <c r="AC121" s="1">
        <v>-54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1</v>
      </c>
      <c r="AY121" s="1">
        <v>0</v>
      </c>
      <c r="AZ121" s="1">
        <v>0</v>
      </c>
      <c r="BA121" s="1">
        <v>0</v>
      </c>
      <c r="BB121" s="1">
        <v>12</v>
      </c>
      <c r="BC121" s="1">
        <v>24</v>
      </c>
      <c r="BD121" s="1">
        <v>1</v>
      </c>
      <c r="BE121" s="1">
        <v>6</v>
      </c>
      <c r="BF121" s="1">
        <v>14</v>
      </c>
      <c r="BG121" s="1">
        <v>-94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 x14ac:dyDescent="0.2">
      <c r="A122" s="1">
        <v>27</v>
      </c>
      <c r="B122" s="1" t="s">
        <v>235</v>
      </c>
      <c r="C122" s="1">
        <v>6</v>
      </c>
      <c r="D122" s="1">
        <v>162</v>
      </c>
      <c r="E122" s="1" t="s">
        <v>65</v>
      </c>
      <c r="F122" s="1">
        <v>1</v>
      </c>
      <c r="G122" s="1" t="s">
        <v>98</v>
      </c>
      <c r="H122" s="1">
        <v>9.4879999999999995</v>
      </c>
      <c r="I122" s="4">
        <v>56.927999999999997</v>
      </c>
      <c r="J122" s="2">
        <f t="shared" si="3"/>
        <v>0</v>
      </c>
      <c r="K122" s="5">
        <f t="shared" si="11"/>
        <v>0</v>
      </c>
      <c r="L122" s="1">
        <v>0.08</v>
      </c>
      <c r="M122" s="1">
        <v>-0.17</v>
      </c>
      <c r="N122" s="7"/>
      <c r="O122" s="7">
        <v>0</v>
      </c>
      <c r="P122" s="1">
        <v>0.92</v>
      </c>
      <c r="Q122" s="1">
        <v>0</v>
      </c>
      <c r="R122" s="8"/>
      <c r="U122" s="8"/>
      <c r="V122" s="1">
        <v>0</v>
      </c>
      <c r="W122" s="20">
        <v>56.93</v>
      </c>
      <c r="X122" s="3">
        <v>-9.49</v>
      </c>
      <c r="Y122" s="1">
        <v>0</v>
      </c>
      <c r="Z122" s="1">
        <v>1</v>
      </c>
      <c r="AA122" s="1">
        <v>0</v>
      </c>
      <c r="AB122" s="1">
        <v>0</v>
      </c>
      <c r="AC122" s="1">
        <v>-1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5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 x14ac:dyDescent="0.2">
      <c r="A123" s="1">
        <v>26</v>
      </c>
      <c r="B123" s="1" t="s">
        <v>221</v>
      </c>
      <c r="C123" s="1">
        <v>144</v>
      </c>
      <c r="D123" s="1">
        <v>162</v>
      </c>
      <c r="E123" s="1" t="s">
        <v>65</v>
      </c>
      <c r="F123" s="1">
        <v>1</v>
      </c>
      <c r="G123" s="1" t="s">
        <v>98</v>
      </c>
      <c r="H123" s="1">
        <v>8.19</v>
      </c>
      <c r="I123" s="4">
        <v>1179.3599999999999</v>
      </c>
      <c r="J123" s="2">
        <f t="shared" si="3"/>
        <v>0</v>
      </c>
      <c r="K123" s="5">
        <f t="shared" si="11"/>
        <v>0</v>
      </c>
      <c r="L123" s="1">
        <v>7.0000000000000007E-2</v>
      </c>
      <c r="M123" s="1">
        <v>0</v>
      </c>
      <c r="N123" s="7"/>
      <c r="O123" s="7">
        <v>0</v>
      </c>
      <c r="P123" s="1">
        <v>0.01</v>
      </c>
      <c r="Q123" s="1">
        <v>0.06</v>
      </c>
      <c r="R123" s="8"/>
      <c r="U123" s="8"/>
      <c r="V123" s="1">
        <v>0</v>
      </c>
      <c r="W123" s="20">
        <v>290.74</v>
      </c>
      <c r="X123" s="3">
        <v>-335.79</v>
      </c>
      <c r="Y123" s="1">
        <v>0</v>
      </c>
      <c r="Z123" s="1">
        <v>20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3</v>
      </c>
      <c r="AZ123" s="1">
        <v>0</v>
      </c>
      <c r="BA123" s="1">
        <v>0</v>
      </c>
      <c r="BB123" s="1">
        <v>9</v>
      </c>
      <c r="BC123" s="1">
        <v>13</v>
      </c>
      <c r="BD123" s="1">
        <v>16</v>
      </c>
      <c r="BE123" s="1">
        <v>0</v>
      </c>
      <c r="BF123" s="1">
        <v>6</v>
      </c>
      <c r="BG123" s="1">
        <v>-50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x14ac:dyDescent="0.2">
      <c r="A124" s="1">
        <v>134</v>
      </c>
      <c r="B124" s="1" t="s">
        <v>237</v>
      </c>
      <c r="C124" s="1">
        <v>144</v>
      </c>
      <c r="D124" s="1">
        <v>162</v>
      </c>
      <c r="E124" s="1" t="s">
        <v>65</v>
      </c>
      <c r="F124" s="1">
        <v>1</v>
      </c>
      <c r="G124" s="1" t="s">
        <v>98</v>
      </c>
      <c r="H124" s="1">
        <v>7.0217000000000001</v>
      </c>
      <c r="I124" s="4">
        <v>1011.1248000000001</v>
      </c>
      <c r="J124" s="2">
        <f t="shared" si="3"/>
        <v>0</v>
      </c>
      <c r="K124" s="5"/>
      <c r="L124" s="1">
        <v>0.01</v>
      </c>
      <c r="M124" s="1">
        <v>-0.02</v>
      </c>
      <c r="N124" s="7"/>
      <c r="O124" s="7">
        <v>0</v>
      </c>
      <c r="P124" s="1">
        <v>0</v>
      </c>
      <c r="Q124" s="1">
        <v>0</v>
      </c>
      <c r="R124" s="8"/>
      <c r="S124" s="1">
        <v>0</v>
      </c>
      <c r="T124" s="1">
        <v>0</v>
      </c>
      <c r="U124" s="8">
        <f>S124-T124</f>
        <v>0</v>
      </c>
      <c r="V124" s="1">
        <v>0</v>
      </c>
      <c r="W124" s="20">
        <v>14.04</v>
      </c>
      <c r="X124" s="3">
        <v>-21.07</v>
      </c>
      <c r="Y124" s="1">
        <v>1</v>
      </c>
      <c r="Z124" s="1">
        <v>2</v>
      </c>
      <c r="AA124" s="1">
        <v>0</v>
      </c>
      <c r="AB124" s="1">
        <v>0</v>
      </c>
      <c r="AC124" s="1">
        <v>-3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 x14ac:dyDescent="0.2">
      <c r="A125" s="1">
        <v>65151</v>
      </c>
      <c r="B125" s="1" t="s">
        <v>190</v>
      </c>
      <c r="C125" s="1">
        <v>12</v>
      </c>
      <c r="D125" s="1">
        <v>162</v>
      </c>
      <c r="E125" s="1" t="s">
        <v>65</v>
      </c>
      <c r="F125" s="1">
        <v>807</v>
      </c>
      <c r="G125" s="1" t="s">
        <v>67</v>
      </c>
      <c r="H125" s="1">
        <v>33.910299999999999</v>
      </c>
      <c r="I125" s="4">
        <v>406.92360000000002</v>
      </c>
      <c r="J125" s="2">
        <f t="shared" si="3"/>
        <v>2034.6180000000002</v>
      </c>
      <c r="K125" s="5">
        <f t="shared" ref="K125:K161" si="13">SUM(O125+R125+U125)</f>
        <v>5</v>
      </c>
      <c r="L125" s="1">
        <v>0.04</v>
      </c>
      <c r="M125" s="1">
        <v>0</v>
      </c>
      <c r="N125" s="7"/>
      <c r="O125" s="7">
        <v>0</v>
      </c>
      <c r="P125" s="1">
        <v>5.33</v>
      </c>
      <c r="Q125" s="1">
        <v>3.08</v>
      </c>
      <c r="R125" s="7">
        <v>5</v>
      </c>
      <c r="S125" s="1">
        <v>0.12</v>
      </c>
      <c r="T125" s="1">
        <v>0</v>
      </c>
      <c r="U125" s="7">
        <v>0</v>
      </c>
      <c r="V125" s="1">
        <v>0</v>
      </c>
      <c r="W125" s="20">
        <v>2238.08</v>
      </c>
      <c r="X125" s="3">
        <v>1254.68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3</v>
      </c>
      <c r="AT125" s="1">
        <v>6</v>
      </c>
      <c r="AU125" s="1">
        <v>41</v>
      </c>
      <c r="AV125" s="1">
        <v>16</v>
      </c>
      <c r="AW125" s="1">
        <v>4</v>
      </c>
      <c r="AX125" s="1">
        <v>3</v>
      </c>
      <c r="AY125" s="1">
        <v>2</v>
      </c>
      <c r="AZ125" s="1">
        <v>4</v>
      </c>
      <c r="BA125" s="1">
        <v>2</v>
      </c>
      <c r="BB125" s="1">
        <v>33</v>
      </c>
      <c r="BC125" s="1">
        <v>0</v>
      </c>
      <c r="BD125" s="1">
        <v>0</v>
      </c>
      <c r="BE125" s="1">
        <v>1</v>
      </c>
      <c r="BF125" s="1">
        <v>1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 x14ac:dyDescent="0.2">
      <c r="A126" s="1">
        <v>6044</v>
      </c>
      <c r="B126" s="1" t="s">
        <v>170</v>
      </c>
      <c r="C126" s="1">
        <v>12</v>
      </c>
      <c r="D126" s="1">
        <v>162</v>
      </c>
      <c r="E126" s="1" t="s">
        <v>65</v>
      </c>
      <c r="F126" s="1">
        <v>807</v>
      </c>
      <c r="G126" s="1" t="s">
        <v>67</v>
      </c>
      <c r="H126" s="1">
        <v>73.979200000000006</v>
      </c>
      <c r="I126" s="4">
        <v>887.75040000000001</v>
      </c>
      <c r="J126" s="2">
        <f t="shared" si="3"/>
        <v>4438.7520000000004</v>
      </c>
      <c r="K126" s="5">
        <f t="shared" si="13"/>
        <v>5</v>
      </c>
      <c r="L126" s="1">
        <v>0.71</v>
      </c>
      <c r="M126" s="1">
        <v>1.92</v>
      </c>
      <c r="N126" s="7"/>
      <c r="O126" s="7">
        <v>0</v>
      </c>
      <c r="P126" s="1">
        <v>2.04</v>
      </c>
      <c r="Q126" s="1">
        <v>1</v>
      </c>
      <c r="R126" s="7">
        <v>5</v>
      </c>
      <c r="S126" s="1">
        <v>0.25</v>
      </c>
      <c r="T126" s="1">
        <v>0.42</v>
      </c>
      <c r="U126" s="7">
        <v>0</v>
      </c>
      <c r="V126" s="1">
        <v>0</v>
      </c>
      <c r="W126" s="20">
        <v>2663.25</v>
      </c>
      <c r="X126" s="3">
        <v>2959.17</v>
      </c>
      <c r="Y126" s="1">
        <v>2</v>
      </c>
      <c r="Z126" s="1">
        <v>4</v>
      </c>
      <c r="AA126" s="1">
        <v>2</v>
      </c>
      <c r="AB126" s="1">
        <v>5</v>
      </c>
      <c r="AC126" s="1">
        <v>23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9</v>
      </c>
      <c r="AT126" s="1">
        <v>10</v>
      </c>
      <c r="AU126" s="1">
        <v>1</v>
      </c>
      <c r="AV126" s="1">
        <v>16</v>
      </c>
      <c r="AW126" s="1">
        <v>-1</v>
      </c>
      <c r="AX126" s="1">
        <v>0</v>
      </c>
      <c r="AY126" s="1">
        <v>2</v>
      </c>
      <c r="AZ126" s="1">
        <v>0</v>
      </c>
      <c r="BA126" s="1">
        <v>1</v>
      </c>
      <c r="BB126" s="1">
        <v>13</v>
      </c>
      <c r="BC126" s="1">
        <v>0</v>
      </c>
      <c r="BD126" s="1">
        <v>0</v>
      </c>
      <c r="BE126" s="1">
        <v>2</v>
      </c>
      <c r="BF126" s="1">
        <v>2</v>
      </c>
      <c r="BG126" s="1">
        <v>5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 x14ac:dyDescent="0.2">
      <c r="A127" s="1">
        <v>6045</v>
      </c>
      <c r="B127" s="1" t="s">
        <v>162</v>
      </c>
      <c r="C127" s="1">
        <v>12</v>
      </c>
      <c r="D127" s="1">
        <v>162</v>
      </c>
      <c r="E127" s="1" t="s">
        <v>65</v>
      </c>
      <c r="F127" s="1">
        <v>807</v>
      </c>
      <c r="G127" s="1" t="s">
        <v>67</v>
      </c>
      <c r="H127" s="1">
        <v>73.979100000000003</v>
      </c>
      <c r="I127" s="4">
        <v>887.74919999999997</v>
      </c>
      <c r="J127" s="2">
        <f t="shared" si="3"/>
        <v>8877.4920000000002</v>
      </c>
      <c r="K127" s="5">
        <f t="shared" si="13"/>
        <v>10</v>
      </c>
      <c r="L127" s="1">
        <v>0.42</v>
      </c>
      <c r="M127" s="1">
        <v>0.33</v>
      </c>
      <c r="N127" s="7"/>
      <c r="O127" s="7">
        <v>5</v>
      </c>
      <c r="P127" s="1">
        <v>4.04</v>
      </c>
      <c r="Q127" s="1">
        <v>1.58</v>
      </c>
      <c r="R127" s="7">
        <v>5</v>
      </c>
      <c r="S127" s="1">
        <v>0</v>
      </c>
      <c r="T127" s="1">
        <v>0</v>
      </c>
      <c r="U127" s="7">
        <v>0</v>
      </c>
      <c r="V127" s="1">
        <v>0</v>
      </c>
      <c r="W127" s="27">
        <v>3957.88</v>
      </c>
      <c r="X127" s="3">
        <v>1701.52</v>
      </c>
      <c r="Y127" s="1">
        <v>2</v>
      </c>
      <c r="Z127" s="1">
        <v>6</v>
      </c>
      <c r="AA127" s="1">
        <v>0</v>
      </c>
      <c r="AB127" s="1">
        <v>0</v>
      </c>
      <c r="AC127" s="1">
        <v>4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17</v>
      </c>
      <c r="AT127" s="1">
        <v>20</v>
      </c>
      <c r="AU127" s="1">
        <v>8</v>
      </c>
      <c r="AV127" s="1">
        <v>22</v>
      </c>
      <c r="AW127" s="1">
        <v>19</v>
      </c>
      <c r="AX127" s="1">
        <v>0</v>
      </c>
      <c r="AY127" s="1">
        <v>0</v>
      </c>
      <c r="AZ127" s="1">
        <v>2</v>
      </c>
      <c r="BA127" s="1">
        <v>1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 x14ac:dyDescent="0.2">
      <c r="A128" s="1">
        <v>6043</v>
      </c>
      <c r="B128" s="1" t="s">
        <v>209</v>
      </c>
      <c r="C128" s="1">
        <v>12</v>
      </c>
      <c r="D128" s="1">
        <v>162</v>
      </c>
      <c r="E128" s="1" t="s">
        <v>65</v>
      </c>
      <c r="F128" s="1">
        <v>807</v>
      </c>
      <c r="G128" s="1" t="s">
        <v>67</v>
      </c>
      <c r="H128" s="1">
        <v>33.910299999999999</v>
      </c>
      <c r="I128" s="4">
        <v>406.92360000000002</v>
      </c>
      <c r="J128" s="2">
        <f t="shared" si="3"/>
        <v>2848.4652000000001</v>
      </c>
      <c r="K128" s="5">
        <f t="shared" si="13"/>
        <v>7</v>
      </c>
      <c r="L128" s="1">
        <v>0.21</v>
      </c>
      <c r="M128" s="1">
        <v>0.83</v>
      </c>
      <c r="N128" s="7"/>
      <c r="O128" s="7">
        <v>0</v>
      </c>
      <c r="P128" s="1">
        <v>1.83</v>
      </c>
      <c r="Q128" s="1">
        <v>0</v>
      </c>
      <c r="R128" s="7">
        <v>7</v>
      </c>
      <c r="S128" s="1">
        <v>0</v>
      </c>
      <c r="T128" s="1">
        <v>1.5</v>
      </c>
      <c r="U128" s="7">
        <v>0</v>
      </c>
      <c r="V128" s="1">
        <v>0</v>
      </c>
      <c r="W128" s="20">
        <v>830.8</v>
      </c>
      <c r="X128" s="3">
        <v>949.49</v>
      </c>
      <c r="Y128" s="1">
        <v>2</v>
      </c>
      <c r="Z128" s="1">
        <v>1</v>
      </c>
      <c r="AA128" s="1">
        <v>0</v>
      </c>
      <c r="AB128" s="1">
        <v>0</v>
      </c>
      <c r="AC128" s="1">
        <v>10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13</v>
      </c>
      <c r="AV128" s="1">
        <v>18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18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 x14ac:dyDescent="0.2">
      <c r="A129" s="1">
        <v>6036</v>
      </c>
      <c r="B129" s="1" t="s">
        <v>131</v>
      </c>
      <c r="C129" s="1">
        <v>24</v>
      </c>
      <c r="D129" s="1">
        <v>162</v>
      </c>
      <c r="E129" s="1" t="s">
        <v>65</v>
      </c>
      <c r="F129" s="1">
        <v>558</v>
      </c>
      <c r="G129" s="1" t="s">
        <v>74</v>
      </c>
      <c r="H129" s="1">
        <v>103.33</v>
      </c>
      <c r="I129" s="4">
        <v>2479.92</v>
      </c>
      <c r="J129" s="2">
        <f t="shared" si="3"/>
        <v>9919.68</v>
      </c>
      <c r="K129" s="5">
        <f t="shared" si="13"/>
        <v>4</v>
      </c>
      <c r="L129" s="1">
        <v>0.83</v>
      </c>
      <c r="M129" s="1">
        <v>0.08</v>
      </c>
      <c r="N129" s="7"/>
      <c r="O129" s="7">
        <v>0</v>
      </c>
      <c r="P129" s="1">
        <v>1.98</v>
      </c>
      <c r="Q129" s="1">
        <v>0.79</v>
      </c>
      <c r="R129" s="7">
        <v>4</v>
      </c>
      <c r="S129" s="1">
        <v>0.56000000000000005</v>
      </c>
      <c r="T129" s="1">
        <v>0</v>
      </c>
      <c r="U129" s="7">
        <v>0</v>
      </c>
      <c r="V129" s="1">
        <v>0</v>
      </c>
      <c r="W129" s="27">
        <v>8369.73</v>
      </c>
      <c r="X129" s="3">
        <v>2169.9299999999998</v>
      </c>
      <c r="Y129" s="1">
        <v>1</v>
      </c>
      <c r="Z129" s="1">
        <v>13</v>
      </c>
      <c r="AA129" s="1">
        <v>9</v>
      </c>
      <c r="AB129" s="1">
        <v>7</v>
      </c>
      <c r="AC129" s="1">
        <v>2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2</v>
      </c>
      <c r="AT129" s="1">
        <v>13</v>
      </c>
      <c r="AU129" s="1">
        <v>27</v>
      </c>
      <c r="AV129" s="1">
        <v>5</v>
      </c>
      <c r="AW129" s="1">
        <v>1</v>
      </c>
      <c r="AX129" s="1">
        <v>2</v>
      </c>
      <c r="AY129" s="1">
        <v>4</v>
      </c>
      <c r="AZ129" s="1">
        <v>4</v>
      </c>
      <c r="BA129" s="1">
        <v>3</v>
      </c>
      <c r="BB129" s="1">
        <v>18</v>
      </c>
      <c r="BC129" s="1">
        <v>0</v>
      </c>
      <c r="BD129" s="1">
        <v>0</v>
      </c>
      <c r="BE129" s="1">
        <v>4</v>
      </c>
      <c r="BF129" s="1">
        <v>19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 x14ac:dyDescent="0.2">
      <c r="A130" s="1">
        <v>65117</v>
      </c>
      <c r="B130" s="1" t="s">
        <v>90</v>
      </c>
      <c r="C130" s="1">
        <v>24</v>
      </c>
      <c r="D130" s="1">
        <v>162</v>
      </c>
      <c r="E130" s="1" t="s">
        <v>65</v>
      </c>
      <c r="F130" s="1">
        <v>807</v>
      </c>
      <c r="G130" s="1" t="s">
        <v>67</v>
      </c>
      <c r="H130" s="1">
        <v>63.79</v>
      </c>
      <c r="I130" s="4">
        <v>1530.96</v>
      </c>
      <c r="J130" s="2">
        <f t="shared" si="3"/>
        <v>30619.200000000001</v>
      </c>
      <c r="K130" s="5">
        <f t="shared" si="13"/>
        <v>20</v>
      </c>
      <c r="L130" s="1">
        <v>7.65</v>
      </c>
      <c r="M130" s="1">
        <v>14.88</v>
      </c>
      <c r="N130" s="7"/>
      <c r="O130" s="7">
        <v>0</v>
      </c>
      <c r="P130" s="1">
        <v>15.83</v>
      </c>
      <c r="Q130" s="1">
        <v>8.25</v>
      </c>
      <c r="R130" s="7">
        <v>20</v>
      </c>
      <c r="S130" s="1">
        <v>6.71</v>
      </c>
      <c r="T130" s="1">
        <v>7.42</v>
      </c>
      <c r="U130" s="7">
        <v>0</v>
      </c>
      <c r="V130" s="1">
        <v>0</v>
      </c>
      <c r="W130" s="19">
        <v>46215.86</v>
      </c>
      <c r="X130" s="3">
        <v>46758.07</v>
      </c>
      <c r="Y130" s="1">
        <v>78</v>
      </c>
      <c r="Z130" s="1">
        <v>48</v>
      </c>
      <c r="AA130" s="1">
        <v>57</v>
      </c>
      <c r="AB130" s="1">
        <v>49</v>
      </c>
      <c r="AC130" s="1">
        <v>357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116</v>
      </c>
      <c r="AT130" s="1">
        <v>104</v>
      </c>
      <c r="AU130" s="1">
        <v>146</v>
      </c>
      <c r="AV130" s="1">
        <v>63</v>
      </c>
      <c r="AW130" s="1">
        <v>133</v>
      </c>
      <c r="AX130" s="1">
        <v>8</v>
      </c>
      <c r="AY130" s="1">
        <v>3</v>
      </c>
      <c r="AZ130" s="1">
        <v>16</v>
      </c>
      <c r="BA130" s="1">
        <v>18</v>
      </c>
      <c r="BB130" s="1">
        <v>65</v>
      </c>
      <c r="BC130" s="1">
        <v>57</v>
      </c>
      <c r="BD130" s="1">
        <v>4</v>
      </c>
      <c r="BE130" s="1">
        <v>64</v>
      </c>
      <c r="BF130" s="1">
        <v>76</v>
      </c>
      <c r="BG130" s="1">
        <v>178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 x14ac:dyDescent="0.2">
      <c r="A131" s="1">
        <v>65112</v>
      </c>
      <c r="B131" s="1" t="s">
        <v>87</v>
      </c>
      <c r="C131" s="1">
        <v>24</v>
      </c>
      <c r="D131" s="1">
        <v>162</v>
      </c>
      <c r="E131" s="1" t="s">
        <v>65</v>
      </c>
      <c r="F131" s="1">
        <v>807</v>
      </c>
      <c r="G131" s="1" t="s">
        <v>67</v>
      </c>
      <c r="H131" s="1">
        <v>63.79</v>
      </c>
      <c r="I131" s="4">
        <v>1530.96</v>
      </c>
      <c r="J131" s="2">
        <f t="shared" si="3"/>
        <v>61238.400000000001</v>
      </c>
      <c r="K131" s="5">
        <f t="shared" si="13"/>
        <v>40</v>
      </c>
      <c r="L131" s="1">
        <v>12.56</v>
      </c>
      <c r="M131" s="1">
        <v>5.08</v>
      </c>
      <c r="N131" s="7">
        <v>40</v>
      </c>
      <c r="O131" s="7">
        <v>15</v>
      </c>
      <c r="P131" s="1">
        <v>22.38</v>
      </c>
      <c r="Q131" s="1">
        <v>22.08</v>
      </c>
      <c r="R131" s="7">
        <v>20</v>
      </c>
      <c r="S131" s="1">
        <v>6.98</v>
      </c>
      <c r="T131" s="1">
        <v>-0.12</v>
      </c>
      <c r="U131" s="7">
        <v>5</v>
      </c>
      <c r="V131" s="1">
        <v>0</v>
      </c>
      <c r="W131" s="19">
        <v>64172.74</v>
      </c>
      <c r="X131" s="3">
        <v>41399.71</v>
      </c>
      <c r="Y131" s="1">
        <v>121</v>
      </c>
      <c r="Z131" s="1">
        <v>71</v>
      </c>
      <c r="AA131" s="1">
        <v>91</v>
      </c>
      <c r="AB131" s="1">
        <v>108</v>
      </c>
      <c r="AC131" s="1">
        <v>122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156</v>
      </c>
      <c r="AT131" s="1">
        <v>101</v>
      </c>
      <c r="AU131" s="1">
        <v>189</v>
      </c>
      <c r="AV131" s="1">
        <v>129</v>
      </c>
      <c r="AW131" s="1">
        <v>520</v>
      </c>
      <c r="AX131" s="1">
        <v>18</v>
      </c>
      <c r="AY131" s="1">
        <v>29</v>
      </c>
      <c r="AZ131" s="1">
        <v>34</v>
      </c>
      <c r="BA131" s="1">
        <v>21</v>
      </c>
      <c r="BB131" s="1">
        <v>10</v>
      </c>
      <c r="BC131" s="1">
        <v>42</v>
      </c>
      <c r="BD131" s="1">
        <v>58</v>
      </c>
      <c r="BE131" s="1">
        <v>24</v>
      </c>
      <c r="BF131" s="1">
        <v>145</v>
      </c>
      <c r="BG131" s="1">
        <v>-3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 x14ac:dyDescent="0.2">
      <c r="A132" s="1">
        <v>65113</v>
      </c>
      <c r="B132" s="1" t="s">
        <v>99</v>
      </c>
      <c r="C132" s="1">
        <v>24</v>
      </c>
      <c r="D132" s="1">
        <v>162</v>
      </c>
      <c r="E132" s="1" t="s">
        <v>65</v>
      </c>
      <c r="F132" s="1">
        <v>807</v>
      </c>
      <c r="G132" s="1" t="s">
        <v>67</v>
      </c>
      <c r="H132" s="1">
        <v>63.79</v>
      </c>
      <c r="I132" s="4">
        <v>1530.96</v>
      </c>
      <c r="J132" s="2">
        <f t="shared" si="3"/>
        <v>30619.200000000001</v>
      </c>
      <c r="K132" s="5">
        <f t="shared" si="13"/>
        <v>20</v>
      </c>
      <c r="L132" s="1">
        <v>2.9</v>
      </c>
      <c r="M132" s="1">
        <v>12.29</v>
      </c>
      <c r="N132" s="7"/>
      <c r="O132" s="7">
        <v>0</v>
      </c>
      <c r="P132" s="1">
        <v>14.42</v>
      </c>
      <c r="Q132" s="1">
        <v>6.42</v>
      </c>
      <c r="R132" s="7">
        <v>17</v>
      </c>
      <c r="S132" s="1">
        <v>5.35</v>
      </c>
      <c r="T132" s="1">
        <v>3.79</v>
      </c>
      <c r="U132" s="7">
        <v>3</v>
      </c>
      <c r="V132" s="1">
        <v>0</v>
      </c>
      <c r="W132" s="19">
        <v>34701.760000000002</v>
      </c>
      <c r="X132" s="3">
        <v>34446.6</v>
      </c>
      <c r="Y132" s="1">
        <v>26</v>
      </c>
      <c r="Z132" s="1">
        <v>15</v>
      </c>
      <c r="AA132" s="1">
        <v>25</v>
      </c>
      <c r="AB132" s="1">
        <v>22</v>
      </c>
      <c r="AC132" s="1">
        <v>295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94</v>
      </c>
      <c r="AT132" s="1">
        <v>80</v>
      </c>
      <c r="AU132" s="1">
        <v>125</v>
      </c>
      <c r="AV132" s="1">
        <v>86</v>
      </c>
      <c r="AW132" s="1">
        <v>116</v>
      </c>
      <c r="AX132" s="1">
        <v>10</v>
      </c>
      <c r="AY132" s="1">
        <v>14</v>
      </c>
      <c r="AZ132" s="1">
        <v>20</v>
      </c>
      <c r="BA132" s="1">
        <v>14</v>
      </c>
      <c r="BB132" s="1">
        <v>38</v>
      </c>
      <c r="BC132" s="1">
        <v>25</v>
      </c>
      <c r="BD132" s="1">
        <v>49</v>
      </c>
      <c r="BE132" s="1">
        <v>25</v>
      </c>
      <c r="BF132" s="1">
        <v>108</v>
      </c>
      <c r="BG132" s="1">
        <v>91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 x14ac:dyDescent="0.2">
      <c r="A133" s="1">
        <v>65165</v>
      </c>
      <c r="B133" s="1" t="s">
        <v>108</v>
      </c>
      <c r="C133" s="1">
        <v>24</v>
      </c>
      <c r="D133" s="1">
        <v>162</v>
      </c>
      <c r="E133" s="1" t="s">
        <v>65</v>
      </c>
      <c r="F133" s="1">
        <v>807</v>
      </c>
      <c r="G133" s="1" t="s">
        <v>67</v>
      </c>
      <c r="H133" s="1">
        <v>63.79</v>
      </c>
      <c r="I133" s="4">
        <v>1530.96</v>
      </c>
      <c r="J133" s="2">
        <f t="shared" si="3"/>
        <v>15309.6</v>
      </c>
      <c r="K133" s="5">
        <f t="shared" si="13"/>
        <v>10</v>
      </c>
      <c r="L133" s="1">
        <v>0.88</v>
      </c>
      <c r="M133" s="1">
        <v>15.25</v>
      </c>
      <c r="N133" s="7"/>
      <c r="O133" s="7">
        <v>0</v>
      </c>
      <c r="P133" s="1">
        <v>5.71</v>
      </c>
      <c r="Q133" s="1">
        <v>5.12</v>
      </c>
      <c r="R133" s="7">
        <v>7</v>
      </c>
      <c r="S133" s="1">
        <v>3.15</v>
      </c>
      <c r="T133" s="1">
        <v>1.92</v>
      </c>
      <c r="U133" s="7">
        <v>3</v>
      </c>
      <c r="V133" s="1">
        <v>0</v>
      </c>
      <c r="W133" s="19">
        <v>14894.96</v>
      </c>
      <c r="X133" s="3">
        <v>34127.65</v>
      </c>
      <c r="Y133" s="1">
        <v>18</v>
      </c>
      <c r="Z133" s="1">
        <v>11</v>
      </c>
      <c r="AA133" s="1">
        <v>-9</v>
      </c>
      <c r="AB133" s="1">
        <v>13</v>
      </c>
      <c r="AC133" s="1">
        <v>366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45</v>
      </c>
      <c r="AT133" s="1">
        <v>70</v>
      </c>
      <c r="AU133" s="1">
        <v>5</v>
      </c>
      <c r="AV133" s="1">
        <v>31</v>
      </c>
      <c r="AW133" s="1">
        <v>52</v>
      </c>
      <c r="AX133" s="1">
        <v>9</v>
      </c>
      <c r="AY133" s="1">
        <v>6</v>
      </c>
      <c r="AZ133" s="1">
        <v>13</v>
      </c>
      <c r="BA133" s="1">
        <v>23</v>
      </c>
      <c r="BB133" s="1">
        <v>71</v>
      </c>
      <c r="BC133" s="1">
        <v>23</v>
      </c>
      <c r="BD133" s="1">
        <v>19</v>
      </c>
      <c r="BE133" s="1">
        <v>17</v>
      </c>
      <c r="BF133" s="1">
        <v>52</v>
      </c>
      <c r="BG133" s="1">
        <v>46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 x14ac:dyDescent="0.2">
      <c r="A134" s="1">
        <v>65120</v>
      </c>
      <c r="B134" s="1" t="s">
        <v>96</v>
      </c>
      <c r="C134" s="1">
        <v>24</v>
      </c>
      <c r="D134" s="1">
        <v>162</v>
      </c>
      <c r="E134" s="1" t="s">
        <v>65</v>
      </c>
      <c r="F134" s="1">
        <v>807</v>
      </c>
      <c r="G134" s="1" t="s">
        <v>67</v>
      </c>
      <c r="H134" s="1">
        <v>63.79</v>
      </c>
      <c r="I134" s="4">
        <v>1530.96</v>
      </c>
      <c r="J134" s="2">
        <f t="shared" si="3"/>
        <v>19902.48</v>
      </c>
      <c r="K134" s="5">
        <f t="shared" si="13"/>
        <v>13</v>
      </c>
      <c r="L134" s="1">
        <v>6.06</v>
      </c>
      <c r="M134" s="1">
        <v>7.29</v>
      </c>
      <c r="N134" s="7">
        <v>10</v>
      </c>
      <c r="O134" s="7">
        <v>0</v>
      </c>
      <c r="P134" s="1">
        <v>16.100000000000001</v>
      </c>
      <c r="Q134" s="1">
        <v>8.7100000000000009</v>
      </c>
      <c r="R134" s="7">
        <v>10</v>
      </c>
      <c r="S134" s="1">
        <v>5.88</v>
      </c>
      <c r="T134" s="1">
        <v>3.79</v>
      </c>
      <c r="U134" s="7">
        <v>3</v>
      </c>
      <c r="V134" s="1">
        <v>0</v>
      </c>
      <c r="W134" s="19">
        <v>42930.67</v>
      </c>
      <c r="X134" s="3">
        <v>30300.25</v>
      </c>
      <c r="Y134" s="1">
        <v>69</v>
      </c>
      <c r="Z134" s="1">
        <v>49</v>
      </c>
      <c r="AA134" s="1">
        <v>35</v>
      </c>
      <c r="AB134" s="1">
        <v>34</v>
      </c>
      <c r="AC134" s="1">
        <v>175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102</v>
      </c>
      <c r="AT134" s="1">
        <v>97</v>
      </c>
      <c r="AU134" s="1">
        <v>163</v>
      </c>
      <c r="AV134" s="1">
        <v>82</v>
      </c>
      <c r="AW134" s="1">
        <v>207</v>
      </c>
      <c r="AX134" s="1">
        <v>2</v>
      </c>
      <c r="AY134" s="1">
        <v>10</v>
      </c>
      <c r="AZ134" s="1">
        <v>19</v>
      </c>
      <c r="BA134" s="1">
        <v>12</v>
      </c>
      <c r="BB134" s="1">
        <v>2</v>
      </c>
      <c r="BC134" s="1">
        <v>49</v>
      </c>
      <c r="BD134" s="1">
        <v>57</v>
      </c>
      <c r="BE134" s="1">
        <v>56</v>
      </c>
      <c r="BF134" s="1">
        <v>15</v>
      </c>
      <c r="BG134" s="1">
        <v>91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 x14ac:dyDescent="0.2">
      <c r="A135" s="1">
        <v>65890</v>
      </c>
      <c r="B135" s="1" t="s">
        <v>129</v>
      </c>
      <c r="C135" s="1">
        <v>24</v>
      </c>
      <c r="D135" s="1">
        <v>162</v>
      </c>
      <c r="E135" s="1" t="s">
        <v>65</v>
      </c>
      <c r="F135" s="1">
        <v>807</v>
      </c>
      <c r="G135" s="1" t="s">
        <v>67</v>
      </c>
      <c r="H135" s="1">
        <v>63.79</v>
      </c>
      <c r="I135" s="4">
        <v>1530.96</v>
      </c>
      <c r="J135" s="2">
        <f t="shared" si="3"/>
        <v>15309.6</v>
      </c>
      <c r="K135" s="5">
        <f t="shared" si="13"/>
        <v>10</v>
      </c>
      <c r="L135" s="1">
        <v>0.94</v>
      </c>
      <c r="M135" s="1">
        <v>0.92</v>
      </c>
      <c r="N135" s="7">
        <v>10</v>
      </c>
      <c r="O135" s="7">
        <v>0</v>
      </c>
      <c r="P135" s="1">
        <v>5.31</v>
      </c>
      <c r="Q135" s="1">
        <v>3.62</v>
      </c>
      <c r="R135" s="7">
        <v>10</v>
      </c>
      <c r="S135" s="1">
        <v>1.1200000000000001</v>
      </c>
      <c r="T135" s="1">
        <v>1.08</v>
      </c>
      <c r="U135" s="7">
        <v>0</v>
      </c>
      <c r="V135" s="1">
        <v>0</v>
      </c>
      <c r="W135" s="19">
        <v>11290.83</v>
      </c>
      <c r="X135" s="3">
        <v>8611.65</v>
      </c>
      <c r="Y135" s="1">
        <v>16</v>
      </c>
      <c r="Z135" s="1">
        <v>10</v>
      </c>
      <c r="AA135" s="1">
        <v>0</v>
      </c>
      <c r="AB135" s="1">
        <v>3</v>
      </c>
      <c r="AC135" s="1">
        <v>22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3</v>
      </c>
      <c r="AT135" s="1">
        <v>23</v>
      </c>
      <c r="AU135" s="1">
        <v>72</v>
      </c>
      <c r="AV135" s="1">
        <v>50</v>
      </c>
      <c r="AW135" s="1">
        <v>9</v>
      </c>
      <c r="AX135" s="1">
        <v>6</v>
      </c>
      <c r="AY135" s="1">
        <v>8</v>
      </c>
      <c r="AZ135" s="1">
        <v>3</v>
      </c>
      <c r="BA135" s="1">
        <v>6</v>
      </c>
      <c r="BB135" s="1">
        <v>78</v>
      </c>
      <c r="BC135" s="1">
        <v>25</v>
      </c>
      <c r="BD135" s="1">
        <v>4</v>
      </c>
      <c r="BE135" s="1">
        <v>0</v>
      </c>
      <c r="BF135" s="1">
        <v>0</v>
      </c>
      <c r="BG135" s="1">
        <v>26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 x14ac:dyDescent="0.2">
      <c r="A136" s="1">
        <v>97312</v>
      </c>
      <c r="B136" s="1" t="s">
        <v>241</v>
      </c>
      <c r="C136" s="1">
        <v>6</v>
      </c>
      <c r="D136" s="1">
        <v>162</v>
      </c>
      <c r="E136" s="1" t="s">
        <v>65</v>
      </c>
      <c r="F136" s="1">
        <v>162</v>
      </c>
      <c r="G136" s="1" t="s">
        <v>84</v>
      </c>
      <c r="H136" s="1">
        <v>21.364999999999998</v>
      </c>
      <c r="I136" s="4">
        <v>128.19</v>
      </c>
      <c r="J136" s="2">
        <f t="shared" si="3"/>
        <v>1922.85</v>
      </c>
      <c r="K136" s="5">
        <f t="shared" si="13"/>
        <v>15</v>
      </c>
      <c r="L136" s="1">
        <v>0</v>
      </c>
      <c r="M136" s="1">
        <v>0</v>
      </c>
      <c r="N136" s="7"/>
      <c r="O136" s="7">
        <v>3</v>
      </c>
      <c r="P136" s="1">
        <v>0</v>
      </c>
      <c r="Q136" s="1">
        <v>0</v>
      </c>
      <c r="R136" s="7">
        <v>9</v>
      </c>
      <c r="S136" s="1">
        <v>0</v>
      </c>
      <c r="T136" s="1">
        <v>-1</v>
      </c>
      <c r="U136" s="7">
        <v>3</v>
      </c>
      <c r="V136" s="1">
        <v>0</v>
      </c>
      <c r="W136" s="3">
        <v>0</v>
      </c>
      <c r="X136" s="3">
        <v>-128.19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-6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 x14ac:dyDescent="0.2">
      <c r="A137" s="1">
        <v>97300</v>
      </c>
      <c r="B137" s="1" t="s">
        <v>203</v>
      </c>
      <c r="C137" s="1">
        <v>12</v>
      </c>
      <c r="D137" s="1">
        <v>162</v>
      </c>
      <c r="E137" s="1" t="s">
        <v>65</v>
      </c>
      <c r="F137" s="1">
        <v>807</v>
      </c>
      <c r="G137" s="1" t="s">
        <v>67</v>
      </c>
      <c r="H137" s="1">
        <v>82.114999999999995</v>
      </c>
      <c r="I137" s="4">
        <v>985.38</v>
      </c>
      <c r="J137" s="2">
        <f t="shared" si="3"/>
        <v>0</v>
      </c>
      <c r="K137" s="5">
        <f t="shared" si="13"/>
        <v>0</v>
      </c>
      <c r="L137" s="1">
        <v>0.12</v>
      </c>
      <c r="M137" s="1">
        <v>0.33</v>
      </c>
      <c r="N137" s="7"/>
      <c r="O137" s="7">
        <v>0</v>
      </c>
      <c r="P137" s="1">
        <v>0.46</v>
      </c>
      <c r="Q137" s="1">
        <v>1.5</v>
      </c>
      <c r="R137" s="7">
        <v>0</v>
      </c>
      <c r="S137" s="1">
        <v>0</v>
      </c>
      <c r="T137" s="1">
        <v>1</v>
      </c>
      <c r="U137" s="7">
        <v>0</v>
      </c>
      <c r="V137" s="1">
        <v>0</v>
      </c>
      <c r="W137" s="20">
        <v>574.79999999999995</v>
      </c>
      <c r="X137" s="3">
        <v>2791.91</v>
      </c>
      <c r="Y137" s="1">
        <v>0</v>
      </c>
      <c r="Z137" s="1">
        <v>3</v>
      </c>
      <c r="AA137" s="1">
        <v>0</v>
      </c>
      <c r="AB137" s="1">
        <v>0</v>
      </c>
      <c r="AC137" s="1">
        <v>4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5</v>
      </c>
      <c r="AT137" s="1">
        <v>1</v>
      </c>
      <c r="AU137" s="1">
        <v>0</v>
      </c>
      <c r="AV137" s="1">
        <v>0</v>
      </c>
      <c r="AW137" s="1">
        <v>18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12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 x14ac:dyDescent="0.2">
      <c r="A138" s="1">
        <v>97313</v>
      </c>
      <c r="B138" s="1" t="s">
        <v>236</v>
      </c>
      <c r="C138" s="1">
        <v>6</v>
      </c>
      <c r="D138" s="1">
        <v>162</v>
      </c>
      <c r="E138" s="1" t="s">
        <v>65</v>
      </c>
      <c r="F138" s="1">
        <v>162</v>
      </c>
      <c r="G138" s="1" t="s">
        <v>84</v>
      </c>
      <c r="H138" s="1">
        <v>21.364999999999998</v>
      </c>
      <c r="I138" s="4">
        <v>128.19</v>
      </c>
      <c r="J138" s="2">
        <f t="shared" si="3"/>
        <v>1922.85</v>
      </c>
      <c r="K138" s="5">
        <f t="shared" si="13"/>
        <v>15</v>
      </c>
      <c r="L138" s="1">
        <v>0</v>
      </c>
      <c r="M138" s="1">
        <v>0</v>
      </c>
      <c r="N138" s="7"/>
      <c r="O138" s="7">
        <v>3</v>
      </c>
      <c r="P138" s="1">
        <v>0</v>
      </c>
      <c r="Q138" s="1">
        <v>0</v>
      </c>
      <c r="R138" s="7">
        <v>9</v>
      </c>
      <c r="S138" s="1">
        <v>0</v>
      </c>
      <c r="T138" s="1">
        <v>0.83</v>
      </c>
      <c r="U138" s="7">
        <v>3</v>
      </c>
      <c r="V138" s="1">
        <v>0</v>
      </c>
      <c r="W138" s="3">
        <v>0</v>
      </c>
      <c r="X138" s="3">
        <v>106.82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5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 x14ac:dyDescent="0.2">
      <c r="A139" s="1">
        <v>97301</v>
      </c>
      <c r="B139" s="1" t="s">
        <v>195</v>
      </c>
      <c r="C139" s="1">
        <v>12</v>
      </c>
      <c r="D139" s="1">
        <v>162</v>
      </c>
      <c r="E139" s="1" t="s">
        <v>65</v>
      </c>
      <c r="F139" s="1">
        <v>807</v>
      </c>
      <c r="G139" s="1" t="s">
        <v>67</v>
      </c>
      <c r="H139" s="1">
        <v>82.114999999999995</v>
      </c>
      <c r="I139" s="4">
        <v>985.38</v>
      </c>
      <c r="J139" s="2">
        <f t="shared" si="3"/>
        <v>0</v>
      </c>
      <c r="K139" s="5">
        <f t="shared" si="13"/>
        <v>0</v>
      </c>
      <c r="L139" s="1">
        <v>0.5</v>
      </c>
      <c r="M139" s="1">
        <v>1.08</v>
      </c>
      <c r="N139" s="7"/>
      <c r="O139" s="7">
        <v>0</v>
      </c>
      <c r="P139" s="1">
        <v>1.33</v>
      </c>
      <c r="Q139" s="1">
        <v>2</v>
      </c>
      <c r="R139" s="7">
        <v>0</v>
      </c>
      <c r="S139" s="1">
        <v>0</v>
      </c>
      <c r="T139" s="1">
        <v>1.08</v>
      </c>
      <c r="U139" s="7">
        <v>0</v>
      </c>
      <c r="V139" s="1">
        <v>0</v>
      </c>
      <c r="W139" s="20">
        <v>1806.53</v>
      </c>
      <c r="X139" s="3">
        <v>4105.75</v>
      </c>
      <c r="Y139" s="1">
        <v>4</v>
      </c>
      <c r="Z139" s="1">
        <v>4</v>
      </c>
      <c r="AA139" s="1">
        <v>0</v>
      </c>
      <c r="AB139" s="1">
        <v>0</v>
      </c>
      <c r="AC139" s="1">
        <v>13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12</v>
      </c>
      <c r="AT139" s="1">
        <v>2</v>
      </c>
      <c r="AU139" s="1">
        <v>0</v>
      </c>
      <c r="AV139" s="1">
        <v>0</v>
      </c>
      <c r="AW139" s="1">
        <v>16</v>
      </c>
      <c r="AX139" s="1">
        <v>2</v>
      </c>
      <c r="AY139" s="1">
        <v>2</v>
      </c>
      <c r="AZ139" s="1">
        <v>0</v>
      </c>
      <c r="BA139" s="1">
        <v>0</v>
      </c>
      <c r="BB139" s="1">
        <v>8</v>
      </c>
      <c r="BC139" s="1">
        <v>0</v>
      </c>
      <c r="BD139" s="1">
        <v>0</v>
      </c>
      <c r="BE139" s="1">
        <v>0</v>
      </c>
      <c r="BF139" s="1">
        <v>0</v>
      </c>
      <c r="BG139" s="1">
        <v>13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 x14ac:dyDescent="0.2">
      <c r="A140" s="1">
        <v>97302</v>
      </c>
      <c r="B140" s="1" t="s">
        <v>215</v>
      </c>
      <c r="C140" s="1">
        <v>14</v>
      </c>
      <c r="D140" s="1">
        <v>162</v>
      </c>
      <c r="E140" s="1" t="s">
        <v>65</v>
      </c>
      <c r="F140" s="1">
        <v>807</v>
      </c>
      <c r="G140" s="1" t="s">
        <v>67</v>
      </c>
      <c r="H140" s="1">
        <v>119.52200000000001</v>
      </c>
      <c r="I140" s="4">
        <v>1673.308</v>
      </c>
      <c r="J140" s="2">
        <f t="shared" si="3"/>
        <v>0</v>
      </c>
      <c r="K140" s="5">
        <f t="shared" si="13"/>
        <v>0</v>
      </c>
      <c r="L140" s="1">
        <v>0.14000000000000001</v>
      </c>
      <c r="M140" s="1">
        <v>0.71</v>
      </c>
      <c r="N140" s="7"/>
      <c r="O140" s="7">
        <v>0</v>
      </c>
      <c r="P140" s="1">
        <v>0.64</v>
      </c>
      <c r="Q140" s="1">
        <v>1.29</v>
      </c>
      <c r="R140" s="7">
        <v>0</v>
      </c>
      <c r="S140" s="1">
        <v>1</v>
      </c>
      <c r="T140" s="1">
        <v>0</v>
      </c>
      <c r="U140" s="7">
        <v>0</v>
      </c>
      <c r="V140" s="1">
        <v>0</v>
      </c>
      <c r="W140" s="20">
        <v>2988.05</v>
      </c>
      <c r="X140" s="3">
        <v>3346.62</v>
      </c>
      <c r="Y140" s="1">
        <v>2</v>
      </c>
      <c r="Z140" s="1">
        <v>0</v>
      </c>
      <c r="AA140" s="1">
        <v>0</v>
      </c>
      <c r="AB140" s="1">
        <v>0</v>
      </c>
      <c r="AC140" s="1">
        <v>10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8</v>
      </c>
      <c r="AT140" s="1">
        <v>2</v>
      </c>
      <c r="AU140" s="1">
        <v>0</v>
      </c>
      <c r="AV140" s="1">
        <v>0</v>
      </c>
      <c r="AW140" s="1">
        <v>18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14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 x14ac:dyDescent="0.2">
      <c r="A141" s="1">
        <v>65133</v>
      </c>
      <c r="B141" s="1" t="s">
        <v>71</v>
      </c>
      <c r="C141" s="1">
        <v>24</v>
      </c>
      <c r="D141" s="1">
        <v>162</v>
      </c>
      <c r="E141" s="1" t="s">
        <v>65</v>
      </c>
      <c r="F141" s="1">
        <v>807</v>
      </c>
      <c r="G141" s="1" t="s">
        <v>67</v>
      </c>
      <c r="H141" s="1">
        <v>76.069999999999993</v>
      </c>
      <c r="I141" s="4">
        <v>1825.68</v>
      </c>
      <c r="J141" s="2">
        <f t="shared" si="3"/>
        <v>109540.8</v>
      </c>
      <c r="K141" s="5">
        <f t="shared" si="13"/>
        <v>60</v>
      </c>
      <c r="L141" s="1">
        <v>22.19</v>
      </c>
      <c r="M141" s="1">
        <v>23</v>
      </c>
      <c r="N141" s="7"/>
      <c r="O141" s="7">
        <v>10</v>
      </c>
      <c r="P141" s="1">
        <v>33.44</v>
      </c>
      <c r="Q141" s="1">
        <v>13.83</v>
      </c>
      <c r="R141" s="7">
        <v>40</v>
      </c>
      <c r="S141" s="1">
        <v>24.17</v>
      </c>
      <c r="T141" s="1">
        <v>26.71</v>
      </c>
      <c r="U141" s="7">
        <v>10</v>
      </c>
      <c r="V141" s="1">
        <v>0</v>
      </c>
      <c r="W141" s="19">
        <v>145674.04999999999</v>
      </c>
      <c r="X141" s="3">
        <v>116006.75</v>
      </c>
      <c r="Y141" s="1">
        <v>221</v>
      </c>
      <c r="Z141" s="1">
        <v>162</v>
      </c>
      <c r="AA141" s="1">
        <v>173</v>
      </c>
      <c r="AB141" s="1">
        <v>115</v>
      </c>
      <c r="AC141" s="1">
        <v>552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212</v>
      </c>
      <c r="AT141" s="1">
        <v>235</v>
      </c>
      <c r="AU141" s="1">
        <v>251</v>
      </c>
      <c r="AV141" s="1">
        <v>280</v>
      </c>
      <c r="AW141" s="1">
        <v>335</v>
      </c>
      <c r="AX141" s="1">
        <v>19</v>
      </c>
      <c r="AY141" s="1">
        <v>28</v>
      </c>
      <c r="AZ141" s="1">
        <v>35</v>
      </c>
      <c r="BA141" s="1">
        <v>28</v>
      </c>
      <c r="BB141" s="1">
        <v>-3</v>
      </c>
      <c r="BC141" s="1">
        <v>169</v>
      </c>
      <c r="BD141" s="1">
        <v>182</v>
      </c>
      <c r="BE141" s="1">
        <v>201</v>
      </c>
      <c r="BF141" s="1">
        <v>238</v>
      </c>
      <c r="BG141" s="1">
        <v>641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 x14ac:dyDescent="0.2">
      <c r="A142" s="1">
        <v>97319</v>
      </c>
      <c r="B142" s="1" t="s">
        <v>152</v>
      </c>
      <c r="C142" s="1">
        <v>15</v>
      </c>
      <c r="D142" s="1">
        <v>162</v>
      </c>
      <c r="E142" s="1" t="s">
        <v>65</v>
      </c>
      <c r="F142" s="1">
        <v>162</v>
      </c>
      <c r="G142" s="1" t="s">
        <v>84</v>
      </c>
      <c r="H142" s="1">
        <v>24.6343</v>
      </c>
      <c r="I142" s="4">
        <v>369.5145</v>
      </c>
      <c r="J142" s="2">
        <f t="shared" si="3"/>
        <v>0</v>
      </c>
      <c r="K142" s="5">
        <f t="shared" si="13"/>
        <v>0</v>
      </c>
      <c r="L142" s="1">
        <v>0</v>
      </c>
      <c r="M142" s="1">
        <v>0</v>
      </c>
      <c r="N142" s="7"/>
      <c r="O142" s="7">
        <v>0</v>
      </c>
      <c r="P142" s="1">
        <v>0</v>
      </c>
      <c r="Q142" s="1">
        <v>-0.53</v>
      </c>
      <c r="R142" s="7">
        <v>0</v>
      </c>
      <c r="S142" s="1">
        <v>0</v>
      </c>
      <c r="T142" s="1">
        <v>7.0000000000000007E-2</v>
      </c>
      <c r="U142" s="7">
        <v>0</v>
      </c>
      <c r="V142" s="1">
        <v>0</v>
      </c>
      <c r="W142" s="3">
        <v>0</v>
      </c>
      <c r="X142" s="3">
        <v>-172.44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-9</v>
      </c>
      <c r="AX142" s="1">
        <v>0</v>
      </c>
      <c r="AY142" s="1">
        <v>0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1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 x14ac:dyDescent="0.2">
      <c r="A143" s="1">
        <v>88060</v>
      </c>
      <c r="B143" s="1" t="s">
        <v>86</v>
      </c>
      <c r="C143" s="1">
        <v>24</v>
      </c>
      <c r="D143" s="1">
        <v>162</v>
      </c>
      <c r="E143" s="1" t="s">
        <v>65</v>
      </c>
      <c r="F143" s="1">
        <v>807</v>
      </c>
      <c r="G143" s="1" t="s">
        <v>67</v>
      </c>
      <c r="H143" s="1">
        <v>61.51</v>
      </c>
      <c r="I143" s="4">
        <v>1476.24</v>
      </c>
      <c r="J143" s="2">
        <f t="shared" si="3"/>
        <v>14762.4</v>
      </c>
      <c r="K143" s="5">
        <f t="shared" si="13"/>
        <v>10</v>
      </c>
      <c r="L143" s="1">
        <v>10.75</v>
      </c>
      <c r="M143" s="1">
        <v>32.17</v>
      </c>
      <c r="N143" s="7">
        <v>10</v>
      </c>
      <c r="O143" s="7">
        <v>0</v>
      </c>
      <c r="P143" s="1">
        <v>14.77</v>
      </c>
      <c r="Q143" s="1">
        <v>21.38</v>
      </c>
      <c r="R143" s="7">
        <v>5</v>
      </c>
      <c r="S143" s="1">
        <v>11.17</v>
      </c>
      <c r="T143" s="1">
        <v>6.67</v>
      </c>
      <c r="U143" s="7">
        <v>5</v>
      </c>
      <c r="V143" s="1">
        <v>0</v>
      </c>
      <c r="W143" s="19">
        <v>54159.56</v>
      </c>
      <c r="X143" s="3">
        <v>88881.95</v>
      </c>
      <c r="Y143" s="1">
        <v>117</v>
      </c>
      <c r="Z143" s="1">
        <v>83</v>
      </c>
      <c r="AA143" s="1">
        <v>52</v>
      </c>
      <c r="AB143" s="1">
        <v>95</v>
      </c>
      <c r="AC143" s="1">
        <v>772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129</v>
      </c>
      <c r="AT143" s="1">
        <v>157</v>
      </c>
      <c r="AU143" s="1">
        <v>0</v>
      </c>
      <c r="AV143" s="1">
        <v>126</v>
      </c>
      <c r="AW143" s="1">
        <v>481</v>
      </c>
      <c r="AX143" s="1">
        <v>22</v>
      </c>
      <c r="AY143" s="1">
        <v>25</v>
      </c>
      <c r="AZ143" s="1">
        <v>37</v>
      </c>
      <c r="BA143" s="1">
        <v>25</v>
      </c>
      <c r="BB143" s="1">
        <v>32</v>
      </c>
      <c r="BC143" s="1">
        <v>138</v>
      </c>
      <c r="BD143" s="1">
        <v>80</v>
      </c>
      <c r="BE143" s="1">
        <v>46</v>
      </c>
      <c r="BF143" s="1">
        <v>88</v>
      </c>
      <c r="BG143" s="1">
        <v>160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 x14ac:dyDescent="0.2">
      <c r="A144" s="26">
        <v>65157</v>
      </c>
      <c r="B144" s="26" t="s">
        <v>245</v>
      </c>
      <c r="C144" s="26">
        <v>6</v>
      </c>
      <c r="D144" s="26">
        <v>162</v>
      </c>
      <c r="E144" s="26" t="s">
        <v>65</v>
      </c>
      <c r="F144" s="26">
        <v>162</v>
      </c>
      <c r="G144" s="26" t="s">
        <v>84</v>
      </c>
      <c r="H144" s="26">
        <v>323.44</v>
      </c>
      <c r="I144" s="20">
        <v>1940.64</v>
      </c>
      <c r="J144" s="28">
        <f t="shared" si="3"/>
        <v>0</v>
      </c>
      <c r="K144" s="29">
        <f t="shared" si="13"/>
        <v>0</v>
      </c>
      <c r="L144" s="26">
        <v>0</v>
      </c>
      <c r="M144" s="26">
        <v>0</v>
      </c>
      <c r="N144" s="26"/>
      <c r="O144" s="26">
        <v>0</v>
      </c>
      <c r="P144" s="26">
        <v>0.33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0</v>
      </c>
      <c r="W144" s="20">
        <v>646.88</v>
      </c>
      <c r="X144" s="20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  <c r="AG144" s="26">
        <v>0</v>
      </c>
      <c r="AH144" s="26">
        <v>0</v>
      </c>
      <c r="AI144" s="26">
        <v>0</v>
      </c>
      <c r="AJ144" s="26">
        <v>0</v>
      </c>
      <c r="AK144" s="26">
        <v>0</v>
      </c>
      <c r="AL144" s="26">
        <v>0</v>
      </c>
      <c r="AM144" s="26">
        <v>0</v>
      </c>
      <c r="AN144" s="26">
        <v>0</v>
      </c>
      <c r="AO144" s="26">
        <v>0</v>
      </c>
      <c r="AP144" s="26">
        <v>0</v>
      </c>
      <c r="AQ144" s="26">
        <v>0</v>
      </c>
      <c r="AR144" s="26">
        <v>0</v>
      </c>
      <c r="AS144" s="26">
        <v>0</v>
      </c>
      <c r="AT144" s="26">
        <v>0</v>
      </c>
      <c r="AU144" s="26">
        <v>0</v>
      </c>
      <c r="AV144" s="26">
        <v>0</v>
      </c>
      <c r="AW144" s="26">
        <v>0</v>
      </c>
      <c r="AX144" s="26">
        <v>2</v>
      </c>
      <c r="AY144" s="26">
        <v>0</v>
      </c>
      <c r="AZ144" s="26">
        <v>0</v>
      </c>
      <c r="BA144" s="26">
        <v>0</v>
      </c>
      <c r="BB144" s="26">
        <v>0</v>
      </c>
      <c r="BC144" s="26">
        <v>0</v>
      </c>
      <c r="BD144" s="26">
        <v>0</v>
      </c>
      <c r="BE144" s="26">
        <v>0</v>
      </c>
      <c r="BF144" s="26">
        <v>0</v>
      </c>
      <c r="BG144" s="26">
        <v>0</v>
      </c>
      <c r="BH144" s="26">
        <v>0</v>
      </c>
      <c r="BI144" s="26">
        <v>0</v>
      </c>
      <c r="BJ144" s="26">
        <v>0</v>
      </c>
      <c r="BK144" s="26">
        <v>0</v>
      </c>
      <c r="BL144" s="26">
        <v>0</v>
      </c>
    </row>
    <row r="145" spans="1:64" x14ac:dyDescent="0.2">
      <c r="A145" s="1">
        <v>88161</v>
      </c>
      <c r="B145" s="1" t="s">
        <v>109</v>
      </c>
      <c r="C145" s="1">
        <v>24</v>
      </c>
      <c r="D145" s="1">
        <v>162</v>
      </c>
      <c r="E145" s="1" t="s">
        <v>65</v>
      </c>
      <c r="F145" s="1">
        <v>807</v>
      </c>
      <c r="G145" s="1" t="s">
        <v>67</v>
      </c>
      <c r="H145" s="1">
        <v>61.51</v>
      </c>
      <c r="I145" s="4">
        <v>1476.24</v>
      </c>
      <c r="J145" s="2">
        <f t="shared" si="3"/>
        <v>14762.4</v>
      </c>
      <c r="K145" s="5">
        <f t="shared" si="13"/>
        <v>10</v>
      </c>
      <c r="L145" s="1">
        <v>6.06</v>
      </c>
      <c r="M145" s="1">
        <v>2.33</v>
      </c>
      <c r="N145" s="7"/>
      <c r="O145" s="7">
        <v>5</v>
      </c>
      <c r="P145" s="1">
        <v>4.71</v>
      </c>
      <c r="Q145" s="1">
        <v>6.88</v>
      </c>
      <c r="R145" s="7">
        <v>5</v>
      </c>
      <c r="S145" s="1">
        <v>3.33</v>
      </c>
      <c r="T145" s="1">
        <v>2.67</v>
      </c>
      <c r="U145" s="7">
        <v>0</v>
      </c>
      <c r="V145" s="1">
        <v>0</v>
      </c>
      <c r="W145" s="19">
        <v>20821.13</v>
      </c>
      <c r="X145" s="3">
        <v>17530.349999999999</v>
      </c>
      <c r="Y145" s="1">
        <v>50</v>
      </c>
      <c r="Z145" s="1">
        <v>56</v>
      </c>
      <c r="AA145" s="1">
        <v>35</v>
      </c>
      <c r="AB145" s="1">
        <v>65</v>
      </c>
      <c r="AC145" s="1">
        <v>56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37</v>
      </c>
      <c r="AT145" s="1">
        <v>90</v>
      </c>
      <c r="AU145" s="1">
        <v>1</v>
      </c>
      <c r="AV145" s="1">
        <v>0</v>
      </c>
      <c r="AW145" s="1">
        <v>87</v>
      </c>
      <c r="AX145" s="1">
        <v>9</v>
      </c>
      <c r="AY145" s="1">
        <v>9</v>
      </c>
      <c r="AZ145" s="1">
        <v>12</v>
      </c>
      <c r="BA145" s="1">
        <v>9</v>
      </c>
      <c r="BB145" s="1">
        <v>78</v>
      </c>
      <c r="BC145" s="1">
        <v>20</v>
      </c>
      <c r="BD145" s="1">
        <v>23</v>
      </c>
      <c r="BE145" s="1">
        <v>18</v>
      </c>
      <c r="BF145" s="1">
        <v>61</v>
      </c>
      <c r="BG145" s="1">
        <v>64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 x14ac:dyDescent="0.2">
      <c r="A146" s="1">
        <v>65123</v>
      </c>
      <c r="B146" s="1" t="s">
        <v>91</v>
      </c>
      <c r="C146" s="1">
        <v>24</v>
      </c>
      <c r="D146" s="1">
        <v>162</v>
      </c>
      <c r="E146" s="1" t="s">
        <v>65</v>
      </c>
      <c r="F146" s="1">
        <v>807</v>
      </c>
      <c r="G146" s="1" t="s">
        <v>67</v>
      </c>
      <c r="H146" s="1">
        <v>69.987499999999997</v>
      </c>
      <c r="I146" s="4">
        <v>1679.7</v>
      </c>
      <c r="J146" s="2">
        <f t="shared" si="3"/>
        <v>0</v>
      </c>
      <c r="K146" s="5">
        <f t="shared" si="13"/>
        <v>0</v>
      </c>
      <c r="L146" s="1">
        <v>3.4</v>
      </c>
      <c r="M146" s="1">
        <v>14.58</v>
      </c>
      <c r="N146" s="7"/>
      <c r="O146" s="7">
        <v>0</v>
      </c>
      <c r="P146" s="1">
        <v>12.94</v>
      </c>
      <c r="Q146" s="1">
        <v>18.829999999999998</v>
      </c>
      <c r="R146" s="7">
        <v>0</v>
      </c>
      <c r="S146" s="1">
        <v>5.35</v>
      </c>
      <c r="T146" s="1">
        <v>6.67</v>
      </c>
      <c r="U146" s="7">
        <v>0</v>
      </c>
      <c r="V146" s="1">
        <v>0</v>
      </c>
      <c r="W146" s="19">
        <v>36428.49</v>
      </c>
      <c r="X146" s="3">
        <v>67327.97</v>
      </c>
      <c r="Y146" s="1">
        <v>27</v>
      </c>
      <c r="Z146" s="1">
        <v>39</v>
      </c>
      <c r="AA146" s="1">
        <v>15</v>
      </c>
      <c r="AB146" s="1">
        <v>40</v>
      </c>
      <c r="AC146" s="1">
        <v>350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40</v>
      </c>
      <c r="AT146" s="1">
        <v>47</v>
      </c>
      <c r="AU146" s="1">
        <v>213</v>
      </c>
      <c r="AV146" s="1">
        <v>38</v>
      </c>
      <c r="AW146" s="1">
        <v>418</v>
      </c>
      <c r="AX146" s="1">
        <v>11</v>
      </c>
      <c r="AY146" s="1">
        <v>8</v>
      </c>
      <c r="AZ146" s="1">
        <v>0</v>
      </c>
      <c r="BA146" s="1">
        <v>0</v>
      </c>
      <c r="BB146" s="1">
        <v>34</v>
      </c>
      <c r="BC146" s="1">
        <v>24</v>
      </c>
      <c r="BD146" s="1">
        <v>79</v>
      </c>
      <c r="BE146" s="1">
        <v>52</v>
      </c>
      <c r="BF146" s="1">
        <v>26</v>
      </c>
      <c r="BG146" s="1">
        <v>160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 x14ac:dyDescent="0.2">
      <c r="A147" s="1">
        <v>95863</v>
      </c>
      <c r="B147" s="1" t="s">
        <v>194</v>
      </c>
      <c r="C147" s="1">
        <v>12</v>
      </c>
      <c r="D147" s="1">
        <v>162</v>
      </c>
      <c r="E147" s="1" t="s">
        <v>65</v>
      </c>
      <c r="F147" s="1">
        <v>807</v>
      </c>
      <c r="G147" s="1" t="s">
        <v>67</v>
      </c>
      <c r="H147" s="1">
        <v>33.910200000000003</v>
      </c>
      <c r="I147" s="4">
        <v>406.92239999999998</v>
      </c>
      <c r="J147" s="2">
        <f t="shared" si="3"/>
        <v>4069.2239999999997</v>
      </c>
      <c r="K147" s="5">
        <f t="shared" si="13"/>
        <v>10</v>
      </c>
      <c r="L147" s="1">
        <v>0</v>
      </c>
      <c r="M147" s="1">
        <v>0</v>
      </c>
      <c r="N147" s="7"/>
      <c r="O147" s="7">
        <v>0</v>
      </c>
      <c r="P147" s="1">
        <v>5.5</v>
      </c>
      <c r="Q147" s="1">
        <v>1.17</v>
      </c>
      <c r="R147" s="7">
        <v>10</v>
      </c>
      <c r="S147" s="1">
        <v>0</v>
      </c>
      <c r="T147" s="1">
        <v>0</v>
      </c>
      <c r="U147" s="7">
        <v>0</v>
      </c>
      <c r="V147" s="1">
        <v>0</v>
      </c>
      <c r="W147" s="20">
        <v>2238.0700000000002</v>
      </c>
      <c r="X147" s="3">
        <v>474.74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49</v>
      </c>
      <c r="AV147" s="1">
        <v>7</v>
      </c>
      <c r="AW147" s="1">
        <v>0</v>
      </c>
      <c r="AX147" s="1">
        <v>3</v>
      </c>
      <c r="AY147" s="1">
        <v>2</v>
      </c>
      <c r="AZ147" s="1">
        <v>9</v>
      </c>
      <c r="BA147" s="1">
        <v>1</v>
      </c>
      <c r="BB147" s="1">
        <v>14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 x14ac:dyDescent="0.2">
      <c r="A148" s="1">
        <v>95804</v>
      </c>
      <c r="B148" s="1" t="s">
        <v>179</v>
      </c>
      <c r="C148" s="1">
        <v>12</v>
      </c>
      <c r="D148" s="1">
        <v>162</v>
      </c>
      <c r="E148" s="1" t="s">
        <v>65</v>
      </c>
      <c r="F148" s="1">
        <v>807</v>
      </c>
      <c r="G148" s="1" t="s">
        <v>67</v>
      </c>
      <c r="H148" s="1">
        <v>33.910200000000003</v>
      </c>
      <c r="I148" s="4">
        <v>406.92239999999998</v>
      </c>
      <c r="J148" s="2">
        <f t="shared" si="3"/>
        <v>4069.2239999999997</v>
      </c>
      <c r="K148" s="5">
        <f t="shared" si="13"/>
        <v>10</v>
      </c>
      <c r="L148" s="1">
        <v>0.04</v>
      </c>
      <c r="M148" s="1">
        <v>0</v>
      </c>
      <c r="N148" s="7"/>
      <c r="O148" s="7">
        <v>0</v>
      </c>
      <c r="P148" s="1">
        <v>6.38</v>
      </c>
      <c r="Q148" s="1">
        <v>1.58</v>
      </c>
      <c r="R148" s="7">
        <v>10</v>
      </c>
      <c r="S148" s="1">
        <v>0</v>
      </c>
      <c r="T148" s="1">
        <v>0</v>
      </c>
      <c r="U148" s="7">
        <v>0</v>
      </c>
      <c r="V148" s="1">
        <v>0</v>
      </c>
      <c r="W148" s="20">
        <v>2611.09</v>
      </c>
      <c r="X148" s="3">
        <v>644.29</v>
      </c>
      <c r="Y148" s="1">
        <v>0</v>
      </c>
      <c r="Z148" s="1">
        <v>0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7</v>
      </c>
      <c r="AT148" s="1">
        <v>18</v>
      </c>
      <c r="AU148" s="1">
        <v>57</v>
      </c>
      <c r="AV148" s="1">
        <v>7</v>
      </c>
      <c r="AW148" s="1">
        <v>19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 x14ac:dyDescent="0.2">
      <c r="A149" s="1">
        <v>65140</v>
      </c>
      <c r="B149" s="1" t="s">
        <v>114</v>
      </c>
      <c r="C149" s="1">
        <v>24</v>
      </c>
      <c r="D149" s="1">
        <v>162</v>
      </c>
      <c r="E149" s="1" t="s">
        <v>65</v>
      </c>
      <c r="F149" s="1">
        <v>807</v>
      </c>
      <c r="G149" s="1" t="s">
        <v>67</v>
      </c>
      <c r="H149" s="1">
        <v>69.987499999999997</v>
      </c>
      <c r="I149" s="4">
        <v>1679.7</v>
      </c>
      <c r="J149" s="2">
        <f t="shared" si="3"/>
        <v>8398.5</v>
      </c>
      <c r="K149" s="5">
        <f t="shared" si="13"/>
        <v>5</v>
      </c>
      <c r="L149" s="1">
        <v>0.48</v>
      </c>
      <c r="M149" s="1">
        <v>-0.25</v>
      </c>
      <c r="N149" s="7"/>
      <c r="O149" s="7">
        <v>0</v>
      </c>
      <c r="P149" s="1">
        <v>5.35</v>
      </c>
      <c r="Q149" s="1">
        <v>7.5</v>
      </c>
      <c r="R149" s="7">
        <v>0</v>
      </c>
      <c r="S149" s="1">
        <v>4.0199999999999996</v>
      </c>
      <c r="T149" s="1">
        <v>-0.25</v>
      </c>
      <c r="U149" s="7">
        <v>5</v>
      </c>
      <c r="V149" s="1">
        <v>0</v>
      </c>
      <c r="W149" s="19">
        <v>16552.04</v>
      </c>
      <c r="X149" s="3">
        <v>11757.9</v>
      </c>
      <c r="Y149" s="1">
        <v>14</v>
      </c>
      <c r="Z149" s="1">
        <v>12</v>
      </c>
      <c r="AA149" s="1">
        <v>-13</v>
      </c>
      <c r="AB149" s="1">
        <v>9</v>
      </c>
      <c r="AC149" s="1">
        <v>-6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42</v>
      </c>
      <c r="AT149" s="1">
        <v>38</v>
      </c>
      <c r="AU149" s="1">
        <v>36</v>
      </c>
      <c r="AV149" s="1">
        <v>43</v>
      </c>
      <c r="AW149" s="1">
        <v>115</v>
      </c>
      <c r="AX149" s="1">
        <v>7</v>
      </c>
      <c r="AY149" s="1">
        <v>6</v>
      </c>
      <c r="AZ149" s="1">
        <v>0</v>
      </c>
      <c r="BA149" s="1">
        <v>0</v>
      </c>
      <c r="BB149" s="1">
        <v>65</v>
      </c>
      <c r="BC149" s="1">
        <v>5</v>
      </c>
      <c r="BD149" s="1">
        <v>44</v>
      </c>
      <c r="BE149" s="1">
        <v>53</v>
      </c>
      <c r="BF149" s="1">
        <v>33</v>
      </c>
      <c r="BG149" s="1">
        <v>-6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 x14ac:dyDescent="0.2">
      <c r="A150" s="1">
        <v>65126</v>
      </c>
      <c r="B150" s="1" t="s">
        <v>111</v>
      </c>
      <c r="C150" s="1">
        <v>24</v>
      </c>
      <c r="D150" s="1">
        <v>162</v>
      </c>
      <c r="E150" s="1" t="s">
        <v>65</v>
      </c>
      <c r="F150" s="1">
        <v>807</v>
      </c>
      <c r="G150" s="1" t="s">
        <v>67</v>
      </c>
      <c r="H150" s="1">
        <v>80.936199999999999</v>
      </c>
      <c r="I150" s="4">
        <v>1942.4688000000001</v>
      </c>
      <c r="J150" s="2">
        <f t="shared" si="3"/>
        <v>29137.032000000003</v>
      </c>
      <c r="K150" s="5">
        <f t="shared" si="13"/>
        <v>15</v>
      </c>
      <c r="L150" s="1">
        <v>2.5</v>
      </c>
      <c r="M150" s="1">
        <v>4</v>
      </c>
      <c r="N150" s="7">
        <v>15</v>
      </c>
      <c r="O150" s="7">
        <v>5</v>
      </c>
      <c r="P150" s="1">
        <v>5.33</v>
      </c>
      <c r="Q150" s="1">
        <v>1.04</v>
      </c>
      <c r="R150" s="7">
        <v>10</v>
      </c>
      <c r="S150" s="1">
        <v>2.67</v>
      </c>
      <c r="T150" s="1">
        <v>5</v>
      </c>
      <c r="U150" s="7">
        <v>0</v>
      </c>
      <c r="V150" s="1">
        <v>0</v>
      </c>
      <c r="W150" s="19">
        <v>20395.919999999998</v>
      </c>
      <c r="X150" s="3">
        <v>19505.62</v>
      </c>
      <c r="Y150" s="1">
        <v>20</v>
      </c>
      <c r="Z150" s="1">
        <v>20</v>
      </c>
      <c r="AA150" s="1">
        <v>11</v>
      </c>
      <c r="AB150" s="1">
        <v>38</v>
      </c>
      <c r="AC150" s="1">
        <v>96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-1</v>
      </c>
      <c r="AT150" s="1">
        <v>24</v>
      </c>
      <c r="AU150" s="1">
        <v>70</v>
      </c>
      <c r="AV150" s="1">
        <v>37</v>
      </c>
      <c r="AW150" s="1">
        <v>-3</v>
      </c>
      <c r="AX150" s="1">
        <v>4</v>
      </c>
      <c r="AY150" s="1">
        <v>5</v>
      </c>
      <c r="AZ150" s="1">
        <v>19</v>
      </c>
      <c r="BA150" s="1">
        <v>6</v>
      </c>
      <c r="BB150" s="1">
        <v>28</v>
      </c>
      <c r="BC150" s="1">
        <v>0</v>
      </c>
      <c r="BD150" s="1">
        <v>0</v>
      </c>
      <c r="BE150" s="1">
        <v>64</v>
      </c>
      <c r="BF150" s="1">
        <v>0</v>
      </c>
      <c r="BG150" s="1">
        <v>120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 x14ac:dyDescent="0.2">
      <c r="A151" s="1">
        <v>65124</v>
      </c>
      <c r="B151" s="1" t="s">
        <v>64</v>
      </c>
      <c r="C151" s="1">
        <v>20</v>
      </c>
      <c r="D151" s="1">
        <v>162</v>
      </c>
      <c r="E151" s="1" t="s">
        <v>65</v>
      </c>
      <c r="F151" s="1">
        <v>807</v>
      </c>
      <c r="G151" s="1" t="s">
        <v>67</v>
      </c>
      <c r="H151" s="1">
        <v>80.936000000000007</v>
      </c>
      <c r="I151" s="4">
        <v>1618.72</v>
      </c>
      <c r="J151" s="2">
        <f t="shared" si="3"/>
        <v>129497.60000000001</v>
      </c>
      <c r="K151" s="5">
        <f t="shared" si="13"/>
        <v>80</v>
      </c>
      <c r="L151" s="1">
        <v>45.08</v>
      </c>
      <c r="M151" s="1">
        <v>36.950000000000003</v>
      </c>
      <c r="N151" s="7"/>
      <c r="O151" s="7">
        <v>20</v>
      </c>
      <c r="P151" s="1">
        <v>36.020000000000003</v>
      </c>
      <c r="Q151" s="1">
        <v>34</v>
      </c>
      <c r="R151" s="7">
        <v>40</v>
      </c>
      <c r="S151" s="1">
        <v>43.25</v>
      </c>
      <c r="T151" s="1">
        <v>40.5</v>
      </c>
      <c r="U151" s="7">
        <v>20</v>
      </c>
      <c r="V151" s="1">
        <v>0</v>
      </c>
      <c r="W151" s="19">
        <v>201287.83</v>
      </c>
      <c r="X151" s="3">
        <v>180406.34</v>
      </c>
      <c r="Y151" s="1">
        <v>206</v>
      </c>
      <c r="Z151" s="1">
        <v>236</v>
      </c>
      <c r="AA151" s="1">
        <v>419</v>
      </c>
      <c r="AB151" s="1">
        <v>317</v>
      </c>
      <c r="AC151" s="1">
        <v>739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341</v>
      </c>
      <c r="AT151" s="1">
        <v>306</v>
      </c>
      <c r="AU151" s="1">
        <v>0</v>
      </c>
      <c r="AV151" s="1">
        <v>258</v>
      </c>
      <c r="AW151" s="1">
        <v>632</v>
      </c>
      <c r="AX151" s="1">
        <v>33</v>
      </c>
      <c r="AY151" s="1">
        <v>26</v>
      </c>
      <c r="AZ151" s="1">
        <v>30</v>
      </c>
      <c r="BA151" s="1">
        <v>43</v>
      </c>
      <c r="BB151" s="1">
        <v>48</v>
      </c>
      <c r="BC151" s="1">
        <v>333</v>
      </c>
      <c r="BD151" s="1">
        <v>100</v>
      </c>
      <c r="BE151" s="1">
        <v>306</v>
      </c>
      <c r="BF151" s="1">
        <v>352</v>
      </c>
      <c r="BG151" s="1">
        <v>810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 x14ac:dyDescent="0.2">
      <c r="A152" s="1">
        <v>65100</v>
      </c>
      <c r="B152" s="1" t="s">
        <v>104</v>
      </c>
      <c r="C152" s="1">
        <v>24</v>
      </c>
      <c r="D152" s="1">
        <v>162</v>
      </c>
      <c r="E152" s="1" t="s">
        <v>65</v>
      </c>
      <c r="F152" s="1">
        <v>807</v>
      </c>
      <c r="G152" s="1" t="s">
        <v>67</v>
      </c>
      <c r="H152" s="1">
        <v>80.936199999999999</v>
      </c>
      <c r="I152" s="4">
        <v>1942.4688000000001</v>
      </c>
      <c r="J152" s="2">
        <f t="shared" si="3"/>
        <v>38849.376000000004</v>
      </c>
      <c r="K152" s="5">
        <f t="shared" si="13"/>
        <v>20</v>
      </c>
      <c r="L152" s="1">
        <v>2.6</v>
      </c>
      <c r="M152" s="1">
        <v>-0.04</v>
      </c>
      <c r="N152" s="7"/>
      <c r="O152" s="7">
        <v>5</v>
      </c>
      <c r="P152" s="1">
        <v>8.85</v>
      </c>
      <c r="Q152" s="1">
        <v>1.83</v>
      </c>
      <c r="R152" s="7">
        <v>12</v>
      </c>
      <c r="S152" s="1">
        <v>3.46</v>
      </c>
      <c r="T152" s="1">
        <v>1.29</v>
      </c>
      <c r="U152" s="7">
        <v>3</v>
      </c>
      <c r="V152" s="1">
        <v>0</v>
      </c>
      <c r="W152" s="19">
        <v>28975.16</v>
      </c>
      <c r="X152" s="3">
        <v>5989.28</v>
      </c>
      <c r="Y152" s="1">
        <v>14</v>
      </c>
      <c r="Z152" s="1">
        <v>23</v>
      </c>
      <c r="AA152" s="1">
        <v>30</v>
      </c>
      <c r="AB152" s="1">
        <v>14</v>
      </c>
      <c r="AC152" s="1">
        <v>-1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43</v>
      </c>
      <c r="AT152" s="1">
        <v>35</v>
      </c>
      <c r="AU152" s="1">
        <v>102</v>
      </c>
      <c r="AV152" s="1">
        <v>41</v>
      </c>
      <c r="AW152" s="1">
        <v>35</v>
      </c>
      <c r="AX152" s="1">
        <v>5</v>
      </c>
      <c r="AY152" s="1">
        <v>3</v>
      </c>
      <c r="AZ152" s="1">
        <v>15</v>
      </c>
      <c r="BA152" s="1">
        <v>16</v>
      </c>
      <c r="BB152" s="1">
        <v>9</v>
      </c>
      <c r="BC152" s="1">
        <v>22</v>
      </c>
      <c r="BD152" s="1">
        <v>40</v>
      </c>
      <c r="BE152" s="1">
        <v>24</v>
      </c>
      <c r="BF152" s="1">
        <v>34</v>
      </c>
      <c r="BG152" s="1">
        <v>31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 x14ac:dyDescent="0.2">
      <c r="A153" s="1">
        <v>6016</v>
      </c>
      <c r="B153" s="1" t="s">
        <v>142</v>
      </c>
      <c r="C153" s="1">
        <v>20</v>
      </c>
      <c r="D153" s="1">
        <v>162</v>
      </c>
      <c r="E153" s="1" t="s">
        <v>65</v>
      </c>
      <c r="F153" s="1">
        <v>807</v>
      </c>
      <c r="G153" s="1" t="s">
        <v>67</v>
      </c>
      <c r="H153" s="1">
        <v>87.816999999999993</v>
      </c>
      <c r="I153" s="4">
        <v>1756.34</v>
      </c>
      <c r="J153" s="2">
        <f t="shared" si="3"/>
        <v>14050.72</v>
      </c>
      <c r="K153" s="5">
        <f t="shared" si="13"/>
        <v>8</v>
      </c>
      <c r="L153" s="1">
        <v>0</v>
      </c>
      <c r="M153" s="1">
        <v>0</v>
      </c>
      <c r="N153" s="7">
        <v>8</v>
      </c>
      <c r="O153" s="7">
        <v>2</v>
      </c>
      <c r="P153" s="1">
        <v>4.5</v>
      </c>
      <c r="Q153" s="1">
        <v>1.75</v>
      </c>
      <c r="R153" s="7">
        <v>6</v>
      </c>
      <c r="S153" s="1">
        <v>0</v>
      </c>
      <c r="T153" s="1">
        <v>0</v>
      </c>
      <c r="U153" s="7">
        <v>0</v>
      </c>
      <c r="V153" s="1">
        <v>0</v>
      </c>
      <c r="W153" s="27">
        <v>7903.53</v>
      </c>
      <c r="X153" s="3">
        <v>3073.6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16</v>
      </c>
      <c r="AT153" s="1">
        <v>35</v>
      </c>
      <c r="AU153" s="1">
        <v>18</v>
      </c>
      <c r="AV153" s="1">
        <v>40</v>
      </c>
      <c r="AW153" s="1">
        <v>5</v>
      </c>
      <c r="AX153" s="1">
        <v>6</v>
      </c>
      <c r="AY153" s="1">
        <v>9</v>
      </c>
      <c r="AZ153" s="1">
        <v>0</v>
      </c>
      <c r="BA153" s="1">
        <v>16</v>
      </c>
      <c r="BB153" s="1">
        <v>30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 x14ac:dyDescent="0.2">
      <c r="A154" s="1">
        <v>65152</v>
      </c>
      <c r="B154" s="1" t="s">
        <v>105</v>
      </c>
      <c r="C154" s="1">
        <v>24</v>
      </c>
      <c r="D154" s="1">
        <v>162</v>
      </c>
      <c r="E154" s="1" t="s">
        <v>65</v>
      </c>
      <c r="F154" s="1">
        <v>807</v>
      </c>
      <c r="G154" s="1" t="s">
        <v>67</v>
      </c>
      <c r="H154" s="1">
        <v>63.0306</v>
      </c>
      <c r="I154" s="4">
        <v>1512.7344000000001</v>
      </c>
      <c r="J154" s="2">
        <f t="shared" si="3"/>
        <v>19665.547200000001</v>
      </c>
      <c r="K154" s="5">
        <f t="shared" si="13"/>
        <v>13</v>
      </c>
      <c r="L154" s="1">
        <v>6.06</v>
      </c>
      <c r="M154" s="1">
        <v>0.25</v>
      </c>
      <c r="N154" s="7">
        <v>13</v>
      </c>
      <c r="O154" s="7">
        <v>3</v>
      </c>
      <c r="P154" s="1">
        <v>6.46</v>
      </c>
      <c r="Q154" s="1">
        <v>2.5</v>
      </c>
      <c r="R154" s="7">
        <v>7</v>
      </c>
      <c r="S154" s="1">
        <v>3.85</v>
      </c>
      <c r="T154" s="1">
        <v>0.46</v>
      </c>
      <c r="U154" s="7">
        <v>3</v>
      </c>
      <c r="V154" s="1">
        <v>0</v>
      </c>
      <c r="W154" s="19">
        <v>24771.03</v>
      </c>
      <c r="X154" s="3">
        <v>4853.3599999999997</v>
      </c>
      <c r="Y154" s="1">
        <v>0</v>
      </c>
      <c r="Z154" s="1">
        <v>37</v>
      </c>
      <c r="AA154" s="1">
        <v>93</v>
      </c>
      <c r="AB154" s="1">
        <v>68</v>
      </c>
      <c r="AC154" s="1">
        <v>6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72</v>
      </c>
      <c r="AT154" s="1">
        <v>69</v>
      </c>
      <c r="AU154" s="1">
        <v>0</v>
      </c>
      <c r="AV154" s="1">
        <v>64</v>
      </c>
      <c r="AW154" s="1">
        <v>50</v>
      </c>
      <c r="AX154" s="1">
        <v>8</v>
      </c>
      <c r="AY154" s="1">
        <v>11</v>
      </c>
      <c r="AZ154" s="1">
        <v>0</v>
      </c>
      <c r="BA154" s="1">
        <v>6</v>
      </c>
      <c r="BB154" s="1">
        <v>10</v>
      </c>
      <c r="BC154" s="1">
        <v>1</v>
      </c>
      <c r="BD154" s="1">
        <v>53</v>
      </c>
      <c r="BE154" s="1">
        <v>41</v>
      </c>
      <c r="BF154" s="1">
        <v>48</v>
      </c>
      <c r="BG154" s="1">
        <v>11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 x14ac:dyDescent="0.2">
      <c r="A155" s="1">
        <v>6101</v>
      </c>
      <c r="B155" s="1" t="s">
        <v>232</v>
      </c>
      <c r="C155" s="1">
        <v>16</v>
      </c>
      <c r="D155" s="1">
        <v>162</v>
      </c>
      <c r="E155" s="1" t="s">
        <v>65</v>
      </c>
      <c r="F155" s="1">
        <v>123</v>
      </c>
      <c r="G155" s="1" t="s">
        <v>138</v>
      </c>
      <c r="H155" s="1">
        <v>63.310299999999998</v>
      </c>
      <c r="I155" s="4">
        <v>1012.9648</v>
      </c>
      <c r="J155" s="2">
        <f t="shared" si="3"/>
        <v>0</v>
      </c>
      <c r="K155" s="5">
        <f t="shared" si="13"/>
        <v>0</v>
      </c>
      <c r="L155" s="1">
        <v>0</v>
      </c>
      <c r="M155" s="1">
        <v>0</v>
      </c>
      <c r="N155" s="8"/>
      <c r="O155" s="8">
        <f>L155-M155</f>
        <v>0</v>
      </c>
      <c r="P155" s="1">
        <v>0</v>
      </c>
      <c r="Q155" s="1">
        <v>1.69</v>
      </c>
      <c r="R155" s="7">
        <v>0</v>
      </c>
      <c r="S155" s="1">
        <v>0</v>
      </c>
      <c r="T155" s="1">
        <v>0</v>
      </c>
      <c r="U155" s="8">
        <f t="shared" ref="U155:U170" si="14">S155-T155</f>
        <v>0</v>
      </c>
      <c r="V155" s="1">
        <v>0</v>
      </c>
      <c r="W155" s="3">
        <v>0</v>
      </c>
      <c r="X155" s="3">
        <v>1709.38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27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 x14ac:dyDescent="0.2">
      <c r="A156" s="1">
        <v>6031</v>
      </c>
      <c r="B156" s="1" t="s">
        <v>224</v>
      </c>
      <c r="C156" s="1">
        <v>12</v>
      </c>
      <c r="D156" s="1">
        <v>162</v>
      </c>
      <c r="E156" s="1" t="s">
        <v>65</v>
      </c>
      <c r="F156" s="1">
        <v>123</v>
      </c>
      <c r="G156" s="1" t="s">
        <v>138</v>
      </c>
      <c r="H156" s="1">
        <v>67.364500000000007</v>
      </c>
      <c r="I156" s="4">
        <v>808.37400000000002</v>
      </c>
      <c r="J156" s="2">
        <f t="shared" si="3"/>
        <v>0</v>
      </c>
      <c r="K156" s="5">
        <f t="shared" si="13"/>
        <v>0</v>
      </c>
      <c r="L156" s="1">
        <v>0.57999999999999996</v>
      </c>
      <c r="M156" s="1">
        <v>0</v>
      </c>
      <c r="N156" s="7"/>
      <c r="O156" s="7">
        <v>0</v>
      </c>
      <c r="P156" s="1">
        <v>0.42</v>
      </c>
      <c r="Q156" s="1">
        <v>1.67</v>
      </c>
      <c r="R156" s="7">
        <v>0</v>
      </c>
      <c r="S156" s="1">
        <v>0</v>
      </c>
      <c r="T156" s="1">
        <v>0</v>
      </c>
      <c r="U156" s="8">
        <f t="shared" si="14"/>
        <v>0</v>
      </c>
      <c r="V156" s="1">
        <v>0</v>
      </c>
      <c r="W156" s="20">
        <v>808.37</v>
      </c>
      <c r="X156" s="3">
        <v>1347.29</v>
      </c>
      <c r="Y156" s="1">
        <v>0</v>
      </c>
      <c r="Z156" s="1">
        <v>0</v>
      </c>
      <c r="AA156" s="1">
        <v>2</v>
      </c>
      <c r="AB156" s="1">
        <v>10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2</v>
      </c>
      <c r="AY156" s="1">
        <v>2</v>
      </c>
      <c r="AZ156" s="1">
        <v>2</v>
      </c>
      <c r="BA156" s="1">
        <v>0</v>
      </c>
      <c r="BB156" s="1">
        <v>20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 x14ac:dyDescent="0.2">
      <c r="A157" s="1">
        <v>97303</v>
      </c>
      <c r="B157" s="1" t="s">
        <v>238</v>
      </c>
      <c r="C157" s="1">
        <v>16</v>
      </c>
      <c r="D157" s="1">
        <v>162</v>
      </c>
      <c r="E157" s="1" t="s">
        <v>65</v>
      </c>
      <c r="F157" s="1">
        <v>123</v>
      </c>
      <c r="G157" s="1" t="s">
        <v>138</v>
      </c>
      <c r="H157" s="1">
        <v>70.367999999999995</v>
      </c>
      <c r="I157" s="4">
        <v>1125.8879999999999</v>
      </c>
      <c r="J157" s="2">
        <f t="shared" si="3"/>
        <v>0</v>
      </c>
      <c r="K157" s="5">
        <f t="shared" si="13"/>
        <v>0</v>
      </c>
      <c r="L157" s="1">
        <v>0</v>
      </c>
      <c r="M157" s="1">
        <v>0</v>
      </c>
      <c r="N157" s="7"/>
      <c r="O157" s="7">
        <v>0</v>
      </c>
      <c r="P157" s="1">
        <v>0.25</v>
      </c>
      <c r="Q157" s="1">
        <v>0.94</v>
      </c>
      <c r="R157" s="7">
        <v>0</v>
      </c>
      <c r="S157" s="1">
        <v>0</v>
      </c>
      <c r="T157" s="1">
        <v>0</v>
      </c>
      <c r="U157" s="8">
        <f t="shared" si="14"/>
        <v>0</v>
      </c>
      <c r="V157" s="1">
        <v>0</v>
      </c>
      <c r="W157" s="20">
        <v>281.47000000000003</v>
      </c>
      <c r="X157" s="3">
        <v>1055.52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3</v>
      </c>
      <c r="AY157" s="1">
        <v>2</v>
      </c>
      <c r="AZ157" s="1">
        <v>0</v>
      </c>
      <c r="BA157" s="1">
        <v>0</v>
      </c>
      <c r="BB157" s="1">
        <v>15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 x14ac:dyDescent="0.2">
      <c r="A158" s="1">
        <v>91199</v>
      </c>
      <c r="B158" s="1" t="s">
        <v>212</v>
      </c>
      <c r="C158" s="1">
        <v>16</v>
      </c>
      <c r="D158" s="1">
        <v>162</v>
      </c>
      <c r="E158" s="1" t="s">
        <v>65</v>
      </c>
      <c r="F158" s="1">
        <v>123</v>
      </c>
      <c r="G158" s="1" t="s">
        <v>138</v>
      </c>
      <c r="H158" s="1">
        <v>58.620699999999999</v>
      </c>
      <c r="I158" s="4">
        <v>937.93119999999999</v>
      </c>
      <c r="J158" s="2">
        <f t="shared" si="3"/>
        <v>937.93119999999999</v>
      </c>
      <c r="K158" s="5">
        <f t="shared" si="13"/>
        <v>1</v>
      </c>
      <c r="L158" s="1">
        <v>0.06</v>
      </c>
      <c r="M158" s="1">
        <v>0</v>
      </c>
      <c r="N158" s="7">
        <v>1</v>
      </c>
      <c r="O158" s="7">
        <v>0</v>
      </c>
      <c r="P158" s="1">
        <v>0.16</v>
      </c>
      <c r="Q158" s="1">
        <v>-0.5</v>
      </c>
      <c r="R158" s="7">
        <v>1</v>
      </c>
      <c r="S158" s="1">
        <v>0</v>
      </c>
      <c r="T158" s="1">
        <v>0</v>
      </c>
      <c r="U158" s="8">
        <f t="shared" si="14"/>
        <v>0</v>
      </c>
      <c r="V158" s="1">
        <v>0</v>
      </c>
      <c r="W158" s="20">
        <v>205.17</v>
      </c>
      <c r="X158" s="3">
        <v>-468.97</v>
      </c>
      <c r="Y158" s="1">
        <v>0</v>
      </c>
      <c r="Z158" s="1">
        <v>0</v>
      </c>
      <c r="AA158" s="1">
        <v>1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1</v>
      </c>
      <c r="AY158" s="1">
        <v>3</v>
      </c>
      <c r="AZ158" s="1">
        <v>0</v>
      </c>
      <c r="BA158" s="1">
        <v>0</v>
      </c>
      <c r="BB158" s="1">
        <v>-8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1:64" x14ac:dyDescent="0.2">
      <c r="A159" s="1">
        <v>88168</v>
      </c>
      <c r="B159" s="1" t="s">
        <v>233</v>
      </c>
      <c r="C159" s="1">
        <v>16</v>
      </c>
      <c r="D159" s="1">
        <v>162</v>
      </c>
      <c r="E159" s="1" t="s">
        <v>65</v>
      </c>
      <c r="F159" s="1">
        <v>123</v>
      </c>
      <c r="G159" s="1" t="s">
        <v>138</v>
      </c>
      <c r="H159" s="1">
        <v>65.405000000000001</v>
      </c>
      <c r="I159" s="4">
        <v>1046.48</v>
      </c>
      <c r="J159" s="2">
        <f t="shared" si="3"/>
        <v>0</v>
      </c>
      <c r="K159" s="5">
        <f t="shared" si="13"/>
        <v>0</v>
      </c>
      <c r="L159" s="1">
        <v>0</v>
      </c>
      <c r="M159" s="1">
        <v>0</v>
      </c>
      <c r="N159" s="7"/>
      <c r="O159" s="7">
        <v>0</v>
      </c>
      <c r="P159" s="1">
        <v>0.28000000000000003</v>
      </c>
      <c r="Q159" s="1">
        <v>0</v>
      </c>
      <c r="R159" s="7">
        <v>0</v>
      </c>
      <c r="S159" s="1">
        <v>0</v>
      </c>
      <c r="T159" s="1">
        <v>0</v>
      </c>
      <c r="U159" s="8">
        <f t="shared" si="14"/>
        <v>0</v>
      </c>
      <c r="V159" s="1">
        <v>0</v>
      </c>
      <c r="W159" s="20">
        <v>294.32</v>
      </c>
      <c r="X159" s="3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2</v>
      </c>
      <c r="AV159" s="1">
        <v>5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 x14ac:dyDescent="0.2">
      <c r="A160" s="1">
        <v>6033</v>
      </c>
      <c r="B160" s="1" t="s">
        <v>183</v>
      </c>
      <c r="C160" s="1">
        <v>16</v>
      </c>
      <c r="D160" s="1">
        <v>162</v>
      </c>
      <c r="E160" s="1" t="s">
        <v>65</v>
      </c>
      <c r="F160" s="1">
        <v>123</v>
      </c>
      <c r="G160" s="1" t="s">
        <v>138</v>
      </c>
      <c r="H160" s="1">
        <v>70.367699999999999</v>
      </c>
      <c r="I160" s="4">
        <v>1125.8832</v>
      </c>
      <c r="J160" s="2">
        <f t="shared" si="3"/>
        <v>2251.7664</v>
      </c>
      <c r="K160" s="5">
        <f t="shared" si="13"/>
        <v>2</v>
      </c>
      <c r="L160" s="1">
        <v>1.03</v>
      </c>
      <c r="M160" s="1">
        <v>0</v>
      </c>
      <c r="N160" s="7"/>
      <c r="O160" s="7">
        <v>0</v>
      </c>
      <c r="P160" s="1">
        <v>0.62</v>
      </c>
      <c r="Q160" s="1">
        <v>0</v>
      </c>
      <c r="R160" s="7">
        <v>2</v>
      </c>
      <c r="S160" s="1">
        <v>0</v>
      </c>
      <c r="T160" s="1">
        <v>0</v>
      </c>
      <c r="U160" s="8">
        <f t="shared" si="14"/>
        <v>0</v>
      </c>
      <c r="V160" s="1">
        <v>0</v>
      </c>
      <c r="W160" s="20">
        <v>1864.74</v>
      </c>
      <c r="X160" s="3">
        <v>0</v>
      </c>
      <c r="Y160" s="1">
        <v>0</v>
      </c>
      <c r="Z160" s="1">
        <v>0</v>
      </c>
      <c r="AA160" s="1">
        <v>12</v>
      </c>
      <c r="AB160" s="1">
        <v>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6</v>
      </c>
      <c r="AV160" s="1">
        <v>8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 x14ac:dyDescent="0.2">
      <c r="A161" s="1">
        <v>95597</v>
      </c>
      <c r="B161" s="1" t="s">
        <v>255</v>
      </c>
      <c r="C161" s="1">
        <v>1</v>
      </c>
      <c r="D161" s="1">
        <v>162</v>
      </c>
      <c r="E161" s="1" t="s">
        <v>65</v>
      </c>
      <c r="F161" s="1">
        <v>999</v>
      </c>
      <c r="G161" s="1" t="s">
        <v>68</v>
      </c>
      <c r="H161" s="1">
        <v>1764.72</v>
      </c>
      <c r="I161" s="4">
        <v>1764.72</v>
      </c>
      <c r="J161" s="2">
        <f t="shared" si="3"/>
        <v>0</v>
      </c>
      <c r="K161" s="5">
        <f t="shared" si="13"/>
        <v>0</v>
      </c>
      <c r="L161" s="1">
        <v>0</v>
      </c>
      <c r="M161" s="1">
        <v>1</v>
      </c>
      <c r="N161" s="7"/>
      <c r="O161" s="7">
        <v>0</v>
      </c>
      <c r="P161" s="1">
        <v>1</v>
      </c>
      <c r="Q161" s="1">
        <v>0</v>
      </c>
      <c r="R161" s="7">
        <v>0</v>
      </c>
      <c r="S161" s="1">
        <v>0</v>
      </c>
      <c r="T161" s="1">
        <v>0</v>
      </c>
      <c r="U161" s="8">
        <f t="shared" si="14"/>
        <v>0</v>
      </c>
      <c r="V161" s="1">
        <v>0</v>
      </c>
      <c r="W161" s="20">
        <v>1764.72</v>
      </c>
      <c r="X161" s="3">
        <v>1764.72</v>
      </c>
      <c r="Y161" s="1">
        <v>0</v>
      </c>
      <c r="Z161" s="1">
        <v>0</v>
      </c>
      <c r="AA161" s="1">
        <v>0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 x14ac:dyDescent="0.2">
      <c r="A162" s="1">
        <v>6099</v>
      </c>
      <c r="B162" s="1" t="s">
        <v>247</v>
      </c>
      <c r="C162" s="1">
        <v>4</v>
      </c>
      <c r="D162" s="1">
        <v>162</v>
      </c>
      <c r="E162" s="1" t="s">
        <v>65</v>
      </c>
      <c r="F162" s="1">
        <v>807</v>
      </c>
      <c r="G162" s="1" t="s">
        <v>67</v>
      </c>
      <c r="H162" s="1">
        <v>241.78139999999999</v>
      </c>
      <c r="I162" s="4">
        <v>967.12559999999996</v>
      </c>
      <c r="J162" s="2">
        <f t="shared" si="3"/>
        <v>0</v>
      </c>
      <c r="K162" s="5"/>
      <c r="L162" s="1">
        <v>0</v>
      </c>
      <c r="M162" s="1">
        <v>0</v>
      </c>
      <c r="N162" s="7"/>
      <c r="O162" s="7">
        <v>0</v>
      </c>
      <c r="P162" s="1">
        <v>0</v>
      </c>
      <c r="Q162" s="1">
        <v>0</v>
      </c>
      <c r="R162" s="8"/>
      <c r="S162" s="1">
        <v>0</v>
      </c>
      <c r="T162" s="1">
        <v>0</v>
      </c>
      <c r="U162" s="8">
        <f t="shared" si="14"/>
        <v>0</v>
      </c>
      <c r="V162" s="1">
        <v>0</v>
      </c>
      <c r="W162" s="3">
        <v>0</v>
      </c>
      <c r="X162" s="3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 x14ac:dyDescent="0.2">
      <c r="A163" s="1">
        <v>6102</v>
      </c>
      <c r="B163" s="1" t="s">
        <v>250</v>
      </c>
      <c r="C163" s="1">
        <v>4</v>
      </c>
      <c r="D163" s="1">
        <v>162</v>
      </c>
      <c r="E163" s="1" t="s">
        <v>65</v>
      </c>
      <c r="F163" s="1">
        <v>807</v>
      </c>
      <c r="G163" s="1" t="s">
        <v>67</v>
      </c>
      <c r="H163" s="1">
        <v>241.78139999999999</v>
      </c>
      <c r="I163" s="4">
        <v>967.12559999999996</v>
      </c>
      <c r="J163" s="2">
        <f t="shared" si="3"/>
        <v>0</v>
      </c>
      <c r="K163" s="5"/>
      <c r="L163" s="1">
        <v>0</v>
      </c>
      <c r="M163" s="1">
        <v>0.25</v>
      </c>
      <c r="N163" s="7"/>
      <c r="O163" s="7">
        <v>0</v>
      </c>
      <c r="P163" s="1">
        <v>0</v>
      </c>
      <c r="Q163" s="1">
        <v>0</v>
      </c>
      <c r="R163" s="8"/>
      <c r="S163" s="1">
        <v>0</v>
      </c>
      <c r="T163" s="1">
        <v>0</v>
      </c>
      <c r="U163" s="8">
        <f t="shared" si="14"/>
        <v>0</v>
      </c>
      <c r="V163" s="1">
        <v>0</v>
      </c>
      <c r="W163" s="3">
        <v>0</v>
      </c>
      <c r="X163" s="3">
        <v>241.78</v>
      </c>
      <c r="Y163" s="1">
        <v>0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 x14ac:dyDescent="0.2">
      <c r="A164" s="1">
        <v>96418</v>
      </c>
      <c r="B164" s="1" t="s">
        <v>204</v>
      </c>
      <c r="C164" s="1">
        <v>6</v>
      </c>
      <c r="D164" s="1">
        <v>162</v>
      </c>
      <c r="E164" s="1" t="s">
        <v>65</v>
      </c>
      <c r="F164" s="1">
        <v>999</v>
      </c>
      <c r="G164" s="1" t="s">
        <v>68</v>
      </c>
      <c r="H164" s="1">
        <v>399.52600000000001</v>
      </c>
      <c r="I164" s="4">
        <v>2397.1559999999999</v>
      </c>
      <c r="J164" s="2">
        <f t="shared" si="3"/>
        <v>0</v>
      </c>
      <c r="K164" s="5"/>
      <c r="L164" s="1">
        <v>0.08</v>
      </c>
      <c r="M164" s="1">
        <v>1.17</v>
      </c>
      <c r="N164" s="7"/>
      <c r="O164" s="7">
        <v>0</v>
      </c>
      <c r="P164" s="1">
        <v>0.25</v>
      </c>
      <c r="Q164" s="1">
        <v>0</v>
      </c>
      <c r="R164" s="7">
        <v>0</v>
      </c>
      <c r="S164" s="1">
        <v>0</v>
      </c>
      <c r="T164" s="1">
        <v>0</v>
      </c>
      <c r="U164" s="8">
        <f t="shared" si="14"/>
        <v>0</v>
      </c>
      <c r="V164" s="1">
        <v>0</v>
      </c>
      <c r="W164" s="20">
        <v>799.05</v>
      </c>
      <c r="X164" s="3">
        <v>2796.68</v>
      </c>
      <c r="Y164" s="1">
        <v>0</v>
      </c>
      <c r="Z164" s="1">
        <v>0</v>
      </c>
      <c r="AA164" s="1">
        <v>0</v>
      </c>
      <c r="AB164" s="1">
        <v>1</v>
      </c>
      <c r="AC164" s="1">
        <v>7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1</v>
      </c>
      <c r="AV164" s="1">
        <v>1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 x14ac:dyDescent="0.2">
      <c r="A165" s="1">
        <v>95459</v>
      </c>
      <c r="B165" s="1" t="s">
        <v>243</v>
      </c>
      <c r="C165" s="1">
        <v>2</v>
      </c>
      <c r="D165" s="1">
        <v>162</v>
      </c>
      <c r="E165" s="1" t="s">
        <v>65</v>
      </c>
      <c r="F165" s="1">
        <v>123</v>
      </c>
      <c r="G165" s="1" t="s">
        <v>138</v>
      </c>
      <c r="H165" s="1">
        <v>2210.7600000000002</v>
      </c>
      <c r="I165" s="4">
        <v>4421.5200000000004</v>
      </c>
      <c r="J165" s="2">
        <f t="shared" si="3"/>
        <v>0</v>
      </c>
      <c r="K165" s="5"/>
      <c r="L165" s="1">
        <v>0</v>
      </c>
      <c r="M165" s="1">
        <v>2</v>
      </c>
      <c r="N165" s="7"/>
      <c r="O165" s="7">
        <v>0</v>
      </c>
      <c r="P165" s="1">
        <v>0</v>
      </c>
      <c r="Q165" s="1">
        <v>0</v>
      </c>
      <c r="R165" s="8"/>
      <c r="S165" s="1">
        <v>0</v>
      </c>
      <c r="T165" s="1">
        <v>0</v>
      </c>
      <c r="U165" s="8">
        <f t="shared" si="14"/>
        <v>0</v>
      </c>
      <c r="V165" s="1">
        <v>0</v>
      </c>
      <c r="W165" s="3">
        <v>0</v>
      </c>
      <c r="X165" s="3">
        <v>8843.0400000000009</v>
      </c>
      <c r="Y165" s="1">
        <v>0</v>
      </c>
      <c r="Z165" s="1">
        <v>0</v>
      </c>
      <c r="AA165" s="1">
        <v>0</v>
      </c>
      <c r="AB165" s="1">
        <v>0</v>
      </c>
      <c r="AC165" s="1">
        <v>4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 x14ac:dyDescent="0.2">
      <c r="A166" s="1">
        <v>91059</v>
      </c>
      <c r="B166" s="1" t="s">
        <v>246</v>
      </c>
      <c r="C166" s="1">
        <v>1</v>
      </c>
      <c r="D166" s="1">
        <v>162</v>
      </c>
      <c r="E166" s="1" t="s">
        <v>65</v>
      </c>
      <c r="F166" s="1">
        <v>999</v>
      </c>
      <c r="G166" s="1" t="s">
        <v>68</v>
      </c>
      <c r="H166" s="1">
        <v>5002.5600000000004</v>
      </c>
      <c r="I166" s="4">
        <v>5002.5600000000004</v>
      </c>
      <c r="J166" s="2">
        <f t="shared" si="3"/>
        <v>0</v>
      </c>
      <c r="K166" s="5"/>
      <c r="L166" s="1">
        <v>0</v>
      </c>
      <c r="M166" s="1">
        <v>-1</v>
      </c>
      <c r="N166" s="7"/>
      <c r="O166" s="7">
        <v>0</v>
      </c>
      <c r="P166" s="1">
        <v>0</v>
      </c>
      <c r="Q166" s="1">
        <v>0</v>
      </c>
      <c r="R166" s="8"/>
      <c r="S166" s="1">
        <v>0</v>
      </c>
      <c r="T166" s="1">
        <v>0</v>
      </c>
      <c r="U166" s="8">
        <f t="shared" si="14"/>
        <v>0</v>
      </c>
      <c r="V166" s="1">
        <v>0</v>
      </c>
      <c r="W166" s="3">
        <v>0</v>
      </c>
      <c r="X166" s="3">
        <v>-5002.5600000000004</v>
      </c>
      <c r="Y166" s="1">
        <v>0</v>
      </c>
      <c r="Z166" s="1">
        <v>0</v>
      </c>
      <c r="AA166" s="1">
        <v>0</v>
      </c>
      <c r="AB166" s="1">
        <v>0</v>
      </c>
      <c r="AC166" s="1">
        <v>-1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 x14ac:dyDescent="0.2">
      <c r="A167" s="1">
        <v>95285</v>
      </c>
      <c r="B167" s="1" t="s">
        <v>248</v>
      </c>
      <c r="C167" s="1">
        <v>1</v>
      </c>
      <c r="D167" s="1">
        <v>162</v>
      </c>
      <c r="E167" s="1" t="s">
        <v>65</v>
      </c>
      <c r="F167" s="1">
        <v>999</v>
      </c>
      <c r="G167" s="1" t="s">
        <v>68</v>
      </c>
      <c r="H167" s="1">
        <v>4356.72</v>
      </c>
      <c r="I167" s="4">
        <v>4356.72</v>
      </c>
      <c r="J167" s="2">
        <f t="shared" si="3"/>
        <v>0</v>
      </c>
      <c r="K167" s="5"/>
      <c r="L167" s="1">
        <v>0</v>
      </c>
      <c r="M167" s="1">
        <v>4</v>
      </c>
      <c r="N167" s="7"/>
      <c r="O167" s="7">
        <v>0</v>
      </c>
      <c r="P167" s="1">
        <v>0</v>
      </c>
      <c r="Q167" s="1">
        <v>0</v>
      </c>
      <c r="R167" s="8"/>
      <c r="S167" s="1">
        <v>0</v>
      </c>
      <c r="T167" s="1">
        <v>0</v>
      </c>
      <c r="U167" s="8">
        <f t="shared" si="14"/>
        <v>0</v>
      </c>
      <c r="V167" s="1">
        <v>0</v>
      </c>
      <c r="W167" s="3">
        <v>0</v>
      </c>
      <c r="X167" s="3">
        <v>17426.88</v>
      </c>
      <c r="Y167" s="1">
        <v>0</v>
      </c>
      <c r="Z167" s="1">
        <v>0</v>
      </c>
      <c r="AA167" s="1">
        <v>0</v>
      </c>
      <c r="AB167" s="1">
        <v>0</v>
      </c>
      <c r="AC167" s="1">
        <v>4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 x14ac:dyDescent="0.2">
      <c r="A168" s="1">
        <v>85004</v>
      </c>
      <c r="B168" s="1" t="s">
        <v>249</v>
      </c>
      <c r="C168" s="1">
        <v>1</v>
      </c>
      <c r="D168" s="1">
        <v>162</v>
      </c>
      <c r="E168" s="1" t="s">
        <v>65</v>
      </c>
      <c r="F168" s="1">
        <v>999</v>
      </c>
      <c r="G168" s="1" t="s">
        <v>68</v>
      </c>
      <c r="H168" s="1">
        <v>1954.8</v>
      </c>
      <c r="I168" s="4">
        <v>1954.8</v>
      </c>
      <c r="J168" s="2">
        <f t="shared" si="3"/>
        <v>0</v>
      </c>
      <c r="K168" s="5">
        <f t="shared" ref="K168:K178" si="15">SUM(O168+R168+U168)</f>
        <v>0</v>
      </c>
      <c r="L168" s="1">
        <v>0</v>
      </c>
      <c r="M168" s="1">
        <v>-2</v>
      </c>
      <c r="N168" s="7"/>
      <c r="O168" s="7">
        <v>0</v>
      </c>
      <c r="P168" s="1">
        <v>0</v>
      </c>
      <c r="Q168" s="1">
        <v>1</v>
      </c>
      <c r="R168" s="7">
        <v>0</v>
      </c>
      <c r="S168" s="1">
        <v>0</v>
      </c>
      <c r="T168" s="1">
        <v>0</v>
      </c>
      <c r="U168" s="8">
        <f t="shared" si="14"/>
        <v>0</v>
      </c>
      <c r="V168" s="1">
        <v>0</v>
      </c>
      <c r="W168" s="3">
        <v>0</v>
      </c>
      <c r="X168" s="3">
        <v>-1954.8</v>
      </c>
      <c r="Y168" s="1">
        <v>0</v>
      </c>
      <c r="Z168" s="1">
        <v>0</v>
      </c>
      <c r="AA168" s="1">
        <v>0</v>
      </c>
      <c r="AB168" s="1">
        <v>0</v>
      </c>
      <c r="AC168" s="1">
        <v>-2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1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 x14ac:dyDescent="0.2">
      <c r="A169" s="1">
        <v>61002</v>
      </c>
      <c r="B169" s="1" t="s">
        <v>244</v>
      </c>
      <c r="C169" s="1">
        <v>1</v>
      </c>
      <c r="D169" s="1">
        <v>162</v>
      </c>
      <c r="E169" s="1" t="s">
        <v>65</v>
      </c>
      <c r="F169" s="1">
        <v>999</v>
      </c>
      <c r="G169" s="1" t="s">
        <v>68</v>
      </c>
      <c r="H169" s="1">
        <v>1864.08</v>
      </c>
      <c r="I169" s="4">
        <v>1864.08</v>
      </c>
      <c r="J169" s="2">
        <f t="shared" si="3"/>
        <v>0</v>
      </c>
      <c r="K169" s="5">
        <f t="shared" si="15"/>
        <v>0</v>
      </c>
      <c r="L169" s="1">
        <v>0</v>
      </c>
      <c r="M169" s="1">
        <v>-2</v>
      </c>
      <c r="N169" s="7"/>
      <c r="O169" s="7">
        <v>0</v>
      </c>
      <c r="P169" s="1">
        <v>0</v>
      </c>
      <c r="Q169" s="1">
        <v>1</v>
      </c>
      <c r="R169" s="7">
        <v>0</v>
      </c>
      <c r="S169" s="1">
        <v>0</v>
      </c>
      <c r="T169" s="1">
        <v>0</v>
      </c>
      <c r="U169" s="8">
        <f t="shared" si="14"/>
        <v>0</v>
      </c>
      <c r="V169" s="1">
        <v>0</v>
      </c>
      <c r="W169" s="3">
        <v>0</v>
      </c>
      <c r="X169" s="3">
        <v>-1864.08</v>
      </c>
      <c r="Y169" s="1">
        <v>0</v>
      </c>
      <c r="Z169" s="1">
        <v>0</v>
      </c>
      <c r="AA169" s="1">
        <v>0</v>
      </c>
      <c r="AB169" s="1">
        <v>0</v>
      </c>
      <c r="AC169" s="1">
        <v>-2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</row>
    <row r="170" spans="1:64" x14ac:dyDescent="0.2">
      <c r="A170" s="1">
        <v>96156</v>
      </c>
      <c r="B170" s="1" t="s">
        <v>184</v>
      </c>
      <c r="C170" s="1">
        <v>24</v>
      </c>
      <c r="D170" s="1">
        <v>162</v>
      </c>
      <c r="E170" s="1" t="s">
        <v>65</v>
      </c>
      <c r="F170" s="1">
        <v>999</v>
      </c>
      <c r="G170" s="1" t="s">
        <v>68</v>
      </c>
      <c r="H170" s="1">
        <v>291.06</v>
      </c>
      <c r="I170" s="4">
        <v>6985.44</v>
      </c>
      <c r="J170" s="2">
        <f t="shared" si="3"/>
        <v>0</v>
      </c>
      <c r="K170" s="5">
        <f t="shared" si="15"/>
        <v>0</v>
      </c>
      <c r="L170" s="1">
        <v>0.33</v>
      </c>
      <c r="M170" s="1">
        <v>5.25</v>
      </c>
      <c r="N170" s="7"/>
      <c r="O170" s="7">
        <v>0</v>
      </c>
      <c r="P170" s="1">
        <v>0.17</v>
      </c>
      <c r="Q170" s="1">
        <v>0</v>
      </c>
      <c r="R170" s="7">
        <v>0</v>
      </c>
      <c r="S170" s="1">
        <v>0</v>
      </c>
      <c r="T170" s="1">
        <v>0</v>
      </c>
      <c r="U170" s="8">
        <f t="shared" si="14"/>
        <v>0</v>
      </c>
      <c r="V170" s="1">
        <v>0</v>
      </c>
      <c r="W170" s="27">
        <v>3492.72</v>
      </c>
      <c r="X170" s="3">
        <v>36673.56</v>
      </c>
      <c r="Y170" s="1">
        <v>6</v>
      </c>
      <c r="Z170" s="1">
        <v>2</v>
      </c>
      <c r="AA170" s="1">
        <v>1</v>
      </c>
      <c r="AB170" s="1">
        <v>0</v>
      </c>
      <c r="AC170" s="1">
        <v>126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3</v>
      </c>
      <c r="AV170" s="1">
        <v>2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 x14ac:dyDescent="0.2">
      <c r="A171" s="1">
        <v>88136</v>
      </c>
      <c r="B171" s="1" t="s">
        <v>198</v>
      </c>
      <c r="C171" s="1">
        <v>12</v>
      </c>
      <c r="D171" s="1">
        <v>162</v>
      </c>
      <c r="E171" s="1" t="s">
        <v>65</v>
      </c>
      <c r="F171" s="1">
        <v>974</v>
      </c>
      <c r="G171" s="1" t="s">
        <v>70</v>
      </c>
      <c r="H171" s="1">
        <v>107.7872</v>
      </c>
      <c r="I171" s="4">
        <v>1293.4464</v>
      </c>
      <c r="J171" s="2">
        <f t="shared" si="3"/>
        <v>0</v>
      </c>
      <c r="K171" s="5">
        <f t="shared" si="15"/>
        <v>0</v>
      </c>
      <c r="L171" s="1">
        <v>0</v>
      </c>
      <c r="M171" s="1">
        <v>0</v>
      </c>
      <c r="N171" s="7"/>
      <c r="O171" s="7">
        <v>0</v>
      </c>
      <c r="P171" s="1">
        <v>1.33</v>
      </c>
      <c r="Q171" s="1">
        <v>0</v>
      </c>
      <c r="R171" s="7">
        <v>0</v>
      </c>
      <c r="S171" s="1">
        <v>0.08</v>
      </c>
      <c r="T171" s="1">
        <v>0</v>
      </c>
      <c r="U171" s="7">
        <v>0</v>
      </c>
      <c r="V171" s="1">
        <v>0</v>
      </c>
      <c r="W171" s="20">
        <v>1832.38</v>
      </c>
      <c r="X171" s="3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8</v>
      </c>
      <c r="AV171" s="1">
        <v>3</v>
      </c>
      <c r="AW171" s="1">
        <v>0</v>
      </c>
      <c r="AX171" s="1">
        <v>0</v>
      </c>
      <c r="AY171" s="1">
        <v>0</v>
      </c>
      <c r="AZ171" s="1">
        <v>6</v>
      </c>
      <c r="BA171" s="1">
        <v>1</v>
      </c>
      <c r="BB171" s="1">
        <v>0</v>
      </c>
      <c r="BC171" s="1">
        <v>0</v>
      </c>
      <c r="BD171" s="1">
        <v>0</v>
      </c>
      <c r="BE171" s="1">
        <v>0</v>
      </c>
      <c r="BF171" s="1">
        <v>2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 x14ac:dyDescent="0.2">
      <c r="A172" s="1">
        <v>91014</v>
      </c>
      <c r="B172" s="1" t="s">
        <v>175</v>
      </c>
      <c r="C172" s="1">
        <v>4</v>
      </c>
      <c r="D172" s="1">
        <v>162</v>
      </c>
      <c r="E172" s="1" t="s">
        <v>65</v>
      </c>
      <c r="F172" s="1">
        <v>123</v>
      </c>
      <c r="G172" s="1" t="s">
        <v>138</v>
      </c>
      <c r="H172" s="1">
        <v>191.6</v>
      </c>
      <c r="I172" s="4">
        <v>766.4</v>
      </c>
      <c r="J172" s="2">
        <f t="shared" si="3"/>
        <v>2299.1999999999998</v>
      </c>
      <c r="K172" s="5">
        <f t="shared" si="15"/>
        <v>3</v>
      </c>
      <c r="L172" s="1">
        <v>0.5</v>
      </c>
      <c r="M172" s="1">
        <v>0</v>
      </c>
      <c r="N172" s="7"/>
      <c r="O172" s="7">
        <v>1</v>
      </c>
      <c r="P172" s="1">
        <v>3</v>
      </c>
      <c r="Q172" s="1">
        <v>1.5</v>
      </c>
      <c r="R172" s="7">
        <v>2</v>
      </c>
      <c r="S172" s="1">
        <v>0</v>
      </c>
      <c r="T172" s="1">
        <v>0</v>
      </c>
      <c r="U172" s="7">
        <v>0</v>
      </c>
      <c r="V172" s="1">
        <v>0</v>
      </c>
      <c r="W172" s="20">
        <v>2682.4</v>
      </c>
      <c r="X172" s="3">
        <v>1149.5999999999999</v>
      </c>
      <c r="Y172" s="1">
        <v>0</v>
      </c>
      <c r="Z172" s="1">
        <v>4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4</v>
      </c>
      <c r="AT172" s="1">
        <v>8</v>
      </c>
      <c r="AU172" s="1">
        <v>1</v>
      </c>
      <c r="AV172" s="1">
        <v>4</v>
      </c>
      <c r="AW172" s="1">
        <v>6</v>
      </c>
      <c r="AX172" s="1">
        <v>0</v>
      </c>
      <c r="AY172" s="1">
        <v>0</v>
      </c>
      <c r="AZ172" s="1">
        <v>0</v>
      </c>
      <c r="BA172" s="1">
        <v>2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 x14ac:dyDescent="0.2">
      <c r="A173" s="1">
        <v>6087</v>
      </c>
      <c r="B173" s="1" t="s">
        <v>164</v>
      </c>
      <c r="C173" s="1">
        <v>4</v>
      </c>
      <c r="D173" s="1">
        <v>162</v>
      </c>
      <c r="E173" s="1" t="s">
        <v>65</v>
      </c>
      <c r="F173" s="1">
        <v>123</v>
      </c>
      <c r="G173" s="1" t="s">
        <v>138</v>
      </c>
      <c r="H173" s="1">
        <v>255.4675</v>
      </c>
      <c r="I173" s="4">
        <v>1021.87</v>
      </c>
      <c r="J173" s="2">
        <f t="shared" si="3"/>
        <v>5109.3500000000004</v>
      </c>
      <c r="K173" s="5">
        <f t="shared" si="15"/>
        <v>5</v>
      </c>
      <c r="L173" s="1">
        <v>1.38</v>
      </c>
      <c r="M173" s="1">
        <v>0.75</v>
      </c>
      <c r="N173" s="7"/>
      <c r="O173" s="7">
        <v>0</v>
      </c>
      <c r="P173" s="1">
        <v>1.62</v>
      </c>
      <c r="Q173" s="1">
        <v>0.25</v>
      </c>
      <c r="R173" s="7">
        <v>5</v>
      </c>
      <c r="S173" s="1">
        <v>0.62</v>
      </c>
      <c r="T173" s="1">
        <v>1.5</v>
      </c>
      <c r="U173" s="7">
        <v>0</v>
      </c>
      <c r="V173" s="1">
        <v>0</v>
      </c>
      <c r="W173" s="27">
        <v>3704.28</v>
      </c>
      <c r="X173" s="3">
        <v>2554.6799999999998</v>
      </c>
      <c r="Y173" s="1">
        <v>0</v>
      </c>
      <c r="Z173" s="1">
        <v>7</v>
      </c>
      <c r="AA173" s="1">
        <v>2</v>
      </c>
      <c r="AB173" s="1">
        <v>0</v>
      </c>
      <c r="AC173" s="1">
        <v>3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3</v>
      </c>
      <c r="AW173" s="1">
        <v>0</v>
      </c>
      <c r="AX173" s="1">
        <v>2</v>
      </c>
      <c r="AY173" s="1">
        <v>6</v>
      </c>
      <c r="AZ173" s="1">
        <v>0</v>
      </c>
      <c r="BA173" s="1">
        <v>0</v>
      </c>
      <c r="BB173" s="1">
        <v>1</v>
      </c>
      <c r="BC173" s="1">
        <v>1</v>
      </c>
      <c r="BD173" s="1">
        <v>1</v>
      </c>
      <c r="BE173" s="1">
        <v>1</v>
      </c>
      <c r="BF173" s="1">
        <v>0</v>
      </c>
      <c r="BG173" s="1">
        <v>6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 x14ac:dyDescent="0.2">
      <c r="A174" s="1">
        <v>91015</v>
      </c>
      <c r="B174" s="1" t="s">
        <v>192</v>
      </c>
      <c r="C174" s="1">
        <v>4</v>
      </c>
      <c r="D174" s="1">
        <v>162</v>
      </c>
      <c r="E174" s="1" t="s">
        <v>65</v>
      </c>
      <c r="F174" s="1">
        <v>123</v>
      </c>
      <c r="G174" s="1" t="s">
        <v>138</v>
      </c>
      <c r="H174" s="1">
        <v>181.5642</v>
      </c>
      <c r="I174" s="4">
        <v>726.2568</v>
      </c>
      <c r="J174" s="2">
        <f t="shared" si="3"/>
        <v>2905.0272</v>
      </c>
      <c r="K174" s="5">
        <f t="shared" si="15"/>
        <v>4</v>
      </c>
      <c r="L174" s="1">
        <v>0</v>
      </c>
      <c r="M174" s="1">
        <v>0</v>
      </c>
      <c r="N174" s="7"/>
      <c r="O174" s="7">
        <v>1</v>
      </c>
      <c r="P174" s="1">
        <v>0.75</v>
      </c>
      <c r="Q174" s="1">
        <v>0.25</v>
      </c>
      <c r="R174" s="7">
        <v>2</v>
      </c>
      <c r="S174" s="1">
        <v>0.12</v>
      </c>
      <c r="T174" s="1">
        <v>0</v>
      </c>
      <c r="U174" s="7">
        <v>1</v>
      </c>
      <c r="V174" s="1">
        <v>0</v>
      </c>
      <c r="W174" s="20">
        <v>635.47</v>
      </c>
      <c r="X174" s="3">
        <v>181.56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1</v>
      </c>
      <c r="AW174" s="1">
        <v>1</v>
      </c>
      <c r="AX174" s="1">
        <v>1</v>
      </c>
      <c r="AY174" s="1">
        <v>1</v>
      </c>
      <c r="AZ174" s="1">
        <v>1</v>
      </c>
      <c r="BA174" s="1">
        <v>0</v>
      </c>
      <c r="BB174" s="1">
        <v>0</v>
      </c>
      <c r="BC174" s="1">
        <v>0</v>
      </c>
      <c r="BD174" s="1">
        <v>1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 x14ac:dyDescent="0.2">
      <c r="A175" s="1">
        <v>6018</v>
      </c>
      <c r="B175" s="1" t="s">
        <v>197</v>
      </c>
      <c r="C175" s="1">
        <v>12</v>
      </c>
      <c r="D175" s="1">
        <v>162</v>
      </c>
      <c r="E175" s="1" t="s">
        <v>65</v>
      </c>
      <c r="F175" s="1">
        <v>558</v>
      </c>
      <c r="G175" s="1" t="s">
        <v>74</v>
      </c>
      <c r="H175" s="1">
        <v>151.91</v>
      </c>
      <c r="I175" s="4">
        <v>1822.92</v>
      </c>
      <c r="J175" s="2">
        <f t="shared" si="3"/>
        <v>20052.120000000003</v>
      </c>
      <c r="K175" s="5">
        <f t="shared" si="15"/>
        <v>11</v>
      </c>
      <c r="L175" s="1">
        <v>0.92</v>
      </c>
      <c r="M175" s="1">
        <v>0</v>
      </c>
      <c r="N175" s="7"/>
      <c r="O175" s="7">
        <v>2</v>
      </c>
      <c r="P175" s="1">
        <v>0.62</v>
      </c>
      <c r="Q175" s="1">
        <v>0.42</v>
      </c>
      <c r="R175" s="7">
        <v>8</v>
      </c>
      <c r="S175" s="1">
        <v>1.17</v>
      </c>
      <c r="T175" s="1">
        <v>0</v>
      </c>
      <c r="U175" s="7">
        <v>1</v>
      </c>
      <c r="V175" s="1">
        <v>0</v>
      </c>
      <c r="W175" s="27">
        <v>4937.08</v>
      </c>
      <c r="X175" s="3">
        <v>759.55</v>
      </c>
      <c r="Y175" s="1">
        <v>0</v>
      </c>
      <c r="Z175" s="1">
        <v>0</v>
      </c>
      <c r="AA175" s="1">
        <v>7</v>
      </c>
      <c r="AB175" s="1">
        <v>8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9</v>
      </c>
      <c r="AW175" s="1">
        <v>0</v>
      </c>
      <c r="AX175" s="1">
        <v>1</v>
      </c>
      <c r="AY175" s="1">
        <v>4</v>
      </c>
      <c r="AZ175" s="1">
        <v>0</v>
      </c>
      <c r="BA175" s="1">
        <v>0</v>
      </c>
      <c r="BB175" s="1">
        <v>5</v>
      </c>
      <c r="BC175" s="1">
        <v>0</v>
      </c>
      <c r="BD175" s="1">
        <v>0</v>
      </c>
      <c r="BE175" s="1">
        <v>11</v>
      </c>
      <c r="BF175" s="1">
        <v>6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 x14ac:dyDescent="0.2">
      <c r="A176" s="1">
        <v>6017</v>
      </c>
      <c r="B176" s="1" t="s">
        <v>134</v>
      </c>
      <c r="C176" s="1">
        <v>12</v>
      </c>
      <c r="D176" s="1">
        <v>162</v>
      </c>
      <c r="E176" s="1" t="s">
        <v>65</v>
      </c>
      <c r="F176" s="1">
        <v>558</v>
      </c>
      <c r="G176" s="1" t="s">
        <v>74</v>
      </c>
      <c r="H176" s="1">
        <v>151.91</v>
      </c>
      <c r="I176" s="4">
        <v>1822.92</v>
      </c>
      <c r="J176" s="2">
        <f t="shared" si="3"/>
        <v>14583.36</v>
      </c>
      <c r="K176" s="5">
        <f t="shared" si="15"/>
        <v>8</v>
      </c>
      <c r="L176" s="1">
        <v>1.33</v>
      </c>
      <c r="M176" s="1">
        <v>1.83</v>
      </c>
      <c r="N176" s="7"/>
      <c r="O176" s="7">
        <v>0</v>
      </c>
      <c r="P176" s="1">
        <v>4.75</v>
      </c>
      <c r="Q176" s="1">
        <v>0.75</v>
      </c>
      <c r="R176" s="7">
        <v>8</v>
      </c>
      <c r="S176" s="1">
        <v>0.08</v>
      </c>
      <c r="T176" s="1">
        <v>1</v>
      </c>
      <c r="U176" s="7">
        <v>0</v>
      </c>
      <c r="V176" s="1">
        <v>0</v>
      </c>
      <c r="W176" s="19">
        <v>11241.34</v>
      </c>
      <c r="X176" s="3">
        <v>6532.13</v>
      </c>
      <c r="Y176" s="1">
        <v>7</v>
      </c>
      <c r="Z176" s="1">
        <v>1</v>
      </c>
      <c r="AA176" s="1">
        <v>6</v>
      </c>
      <c r="AB176" s="1">
        <v>5</v>
      </c>
      <c r="AC176" s="1">
        <v>22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19</v>
      </c>
      <c r="AT176" s="1">
        <v>15</v>
      </c>
      <c r="AU176" s="1">
        <v>21</v>
      </c>
      <c r="AV176" s="1">
        <v>7</v>
      </c>
      <c r="AW176" s="1">
        <v>9</v>
      </c>
      <c r="AX176" s="1">
        <v>1</v>
      </c>
      <c r="AY176" s="1">
        <v>3</v>
      </c>
      <c r="AZ176" s="1">
        <v>3</v>
      </c>
      <c r="BA176" s="1">
        <v>1</v>
      </c>
      <c r="BB176" s="1">
        <v>0</v>
      </c>
      <c r="BC176" s="1">
        <v>0</v>
      </c>
      <c r="BD176" s="1">
        <v>2</v>
      </c>
      <c r="BE176" s="1">
        <v>0</v>
      </c>
      <c r="BF176" s="1">
        <v>0</v>
      </c>
      <c r="BG176" s="1">
        <v>12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 x14ac:dyDescent="0.2">
      <c r="A177" s="1">
        <v>97314</v>
      </c>
      <c r="B177" s="1" t="s">
        <v>227</v>
      </c>
      <c r="C177" s="1">
        <v>5</v>
      </c>
      <c r="D177" s="1">
        <v>162</v>
      </c>
      <c r="E177" s="1" t="s">
        <v>65</v>
      </c>
      <c r="F177" s="1">
        <v>162</v>
      </c>
      <c r="G177" s="1" t="s">
        <v>84</v>
      </c>
      <c r="H177" s="1">
        <v>268.24099999999999</v>
      </c>
      <c r="I177" s="4">
        <v>1341.2049999999999</v>
      </c>
      <c r="J177" s="2">
        <f t="shared" si="3"/>
        <v>0</v>
      </c>
      <c r="K177" s="5">
        <f t="shared" si="15"/>
        <v>0</v>
      </c>
      <c r="L177" s="1">
        <v>0</v>
      </c>
      <c r="M177" s="1">
        <v>0</v>
      </c>
      <c r="N177" s="8"/>
      <c r="O177" s="8">
        <f>L177-M177</f>
        <v>0</v>
      </c>
      <c r="P177" s="1">
        <v>0</v>
      </c>
      <c r="Q177" s="1">
        <v>0</v>
      </c>
      <c r="R177" s="7">
        <v>0</v>
      </c>
      <c r="S177" s="1">
        <v>0</v>
      </c>
      <c r="T177" s="1">
        <v>0</v>
      </c>
      <c r="U177" s="7">
        <v>0</v>
      </c>
      <c r="V177" s="1">
        <v>0</v>
      </c>
      <c r="W177" s="3">
        <v>0</v>
      </c>
      <c r="X177" s="3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 x14ac:dyDescent="0.2">
      <c r="A178" s="1">
        <v>6047</v>
      </c>
      <c r="B178" s="1" t="s">
        <v>205</v>
      </c>
      <c r="C178" s="1">
        <v>12</v>
      </c>
      <c r="D178" s="1">
        <v>162</v>
      </c>
      <c r="E178" s="1" t="s">
        <v>65</v>
      </c>
      <c r="F178" s="1">
        <v>558</v>
      </c>
      <c r="G178" s="1" t="s">
        <v>74</v>
      </c>
      <c r="H178" s="1">
        <v>94.66</v>
      </c>
      <c r="I178" s="4">
        <v>1135.92</v>
      </c>
      <c r="J178" s="2">
        <f t="shared" si="3"/>
        <v>6815.52</v>
      </c>
      <c r="K178" s="5">
        <f t="shared" si="15"/>
        <v>6</v>
      </c>
      <c r="L178" s="1">
        <v>1.5</v>
      </c>
      <c r="M178" s="1">
        <v>0</v>
      </c>
      <c r="N178" s="7"/>
      <c r="O178" s="7">
        <v>2</v>
      </c>
      <c r="P178" s="1">
        <v>0.21</v>
      </c>
      <c r="Q178" s="1">
        <v>0</v>
      </c>
      <c r="R178" s="7">
        <v>3</v>
      </c>
      <c r="S178" s="1">
        <v>0.46</v>
      </c>
      <c r="T178" s="1">
        <v>0</v>
      </c>
      <c r="U178" s="7">
        <v>1</v>
      </c>
      <c r="V178" s="1">
        <v>0</v>
      </c>
      <c r="W178" s="20">
        <v>2461.16</v>
      </c>
      <c r="X178" s="3">
        <v>0</v>
      </c>
      <c r="Y178" s="1">
        <v>0</v>
      </c>
      <c r="Z178" s="1">
        <v>0</v>
      </c>
      <c r="AA178" s="1">
        <v>18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5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3</v>
      </c>
      <c r="BF178" s="1">
        <v>5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 x14ac:dyDescent="0.2">
      <c r="I179" s="2"/>
      <c r="J179" s="2"/>
      <c r="K179" s="5"/>
      <c r="N179" s="8"/>
      <c r="O179" s="8"/>
      <c r="R179" s="8"/>
      <c r="U179" s="8"/>
      <c r="W179" s="9"/>
      <c r="X179" s="9"/>
    </row>
    <row r="180" spans="1:64" x14ac:dyDescent="0.2">
      <c r="I180" s="2"/>
      <c r="J180" s="2"/>
      <c r="K180" s="5"/>
      <c r="N180" s="8"/>
      <c r="O180" s="8"/>
      <c r="R180" s="8"/>
      <c r="U180" s="8"/>
      <c r="W180" s="9"/>
      <c r="X180" s="9"/>
    </row>
    <row r="181" spans="1:64" x14ac:dyDescent="0.2">
      <c r="I181" s="2"/>
      <c r="J181" s="2"/>
      <c r="K181" s="5"/>
      <c r="N181" s="8"/>
      <c r="O181" s="8"/>
      <c r="R181" s="8"/>
      <c r="U181" s="8"/>
      <c r="W181" s="9"/>
      <c r="X181" s="9"/>
    </row>
    <row r="182" spans="1:64" x14ac:dyDescent="0.2">
      <c r="I182" s="2"/>
      <c r="J182" s="2"/>
      <c r="K182" s="5"/>
      <c r="N182" s="8"/>
      <c r="O182" s="8"/>
      <c r="R182" s="8"/>
      <c r="U182" s="8"/>
      <c r="W182" s="9"/>
      <c r="X182" s="9"/>
    </row>
    <row r="183" spans="1:64" x14ac:dyDescent="0.2">
      <c r="I183" s="2"/>
      <c r="J183" s="2"/>
      <c r="K183" s="5"/>
      <c r="N183" s="8"/>
      <c r="O183" s="8"/>
      <c r="R183" s="8"/>
      <c r="U183" s="8"/>
      <c r="W183" s="9"/>
      <c r="X183" s="9"/>
    </row>
    <row r="184" spans="1:64" x14ac:dyDescent="0.2">
      <c r="I184" s="2"/>
      <c r="J184" s="2"/>
      <c r="K184" s="5"/>
      <c r="N184" s="8"/>
      <c r="O184" s="8"/>
      <c r="R184" s="8"/>
      <c r="U184" s="8"/>
      <c r="W184" s="9"/>
      <c r="X184" s="9"/>
    </row>
    <row r="185" spans="1:64" x14ac:dyDescent="0.2">
      <c r="I185" s="2"/>
      <c r="J185" s="2"/>
      <c r="K185" s="5"/>
      <c r="N185" s="8"/>
      <c r="O185" s="8"/>
      <c r="R185" s="8"/>
      <c r="U185" s="8"/>
      <c r="W185" s="9"/>
      <c r="X185" s="9"/>
    </row>
    <row r="186" spans="1:64" x14ac:dyDescent="0.2">
      <c r="I186" s="2"/>
      <c r="J186" s="2"/>
      <c r="K186" s="5"/>
      <c r="N186" s="8"/>
      <c r="O186" s="8"/>
      <c r="R186" s="8"/>
      <c r="U186" s="8"/>
      <c r="W186" s="9"/>
      <c r="X186" s="9"/>
    </row>
    <row r="187" spans="1:64" x14ac:dyDescent="0.2">
      <c r="I187" s="2"/>
      <c r="J187" s="2"/>
      <c r="K187" s="5"/>
      <c r="N187" s="8"/>
      <c r="O187" s="8"/>
      <c r="R187" s="8"/>
      <c r="U187" s="8"/>
      <c r="W187" s="9"/>
      <c r="X187" s="9"/>
    </row>
    <row r="188" spans="1:64" x14ac:dyDescent="0.2">
      <c r="I188" s="2"/>
      <c r="J188" s="2"/>
      <c r="K188" s="5"/>
      <c r="N188" s="8"/>
      <c r="O188" s="8"/>
      <c r="R188" s="8"/>
      <c r="U188" s="8"/>
      <c r="W188" s="9"/>
      <c r="X188" s="9"/>
    </row>
    <row r="189" spans="1:64" x14ac:dyDescent="0.2">
      <c r="I189" s="2"/>
      <c r="J189" s="2"/>
      <c r="K189" s="5"/>
      <c r="N189" s="8"/>
      <c r="O189" s="8"/>
      <c r="R189" s="8"/>
      <c r="U189" s="8"/>
      <c r="W189" s="9"/>
      <c r="X189" s="9"/>
    </row>
    <row r="190" spans="1:64" x14ac:dyDescent="0.2">
      <c r="I190" s="2"/>
      <c r="J190" s="2"/>
      <c r="K190" s="5"/>
      <c r="N190" s="8"/>
      <c r="O190" s="8"/>
      <c r="R190" s="8"/>
      <c r="U190" s="8"/>
      <c r="W190" s="9"/>
      <c r="X190" s="9"/>
    </row>
    <row r="191" spans="1:64" x14ac:dyDescent="0.2">
      <c r="I191" s="2"/>
      <c r="J191" s="2"/>
      <c r="K191" s="5"/>
      <c r="N191" s="8"/>
      <c r="O191" s="8"/>
      <c r="R191" s="8"/>
      <c r="U191" s="8"/>
      <c r="W191" s="9"/>
      <c r="X191" s="9"/>
    </row>
    <row r="192" spans="1:64" x14ac:dyDescent="0.2">
      <c r="I192" s="2"/>
      <c r="J192" s="2"/>
      <c r="K192" s="5"/>
      <c r="N192" s="8"/>
      <c r="O192" s="8"/>
      <c r="R192" s="8"/>
      <c r="U192" s="8"/>
      <c r="W192" s="9"/>
      <c r="X192" s="9"/>
    </row>
    <row r="193" spans="9:24" x14ac:dyDescent="0.2">
      <c r="I193" s="2"/>
      <c r="J193" s="2"/>
      <c r="K193" s="5"/>
      <c r="N193" s="8"/>
      <c r="O193" s="8"/>
      <c r="R193" s="8"/>
      <c r="U193" s="8"/>
      <c r="W193" s="9"/>
      <c r="X193" s="9"/>
    </row>
    <row r="194" spans="9:24" x14ac:dyDescent="0.2">
      <c r="I194" s="2"/>
      <c r="J194" s="2"/>
      <c r="K194" s="5"/>
      <c r="N194" s="8"/>
      <c r="O194" s="8"/>
      <c r="R194" s="8"/>
      <c r="U194" s="8"/>
      <c r="W194" s="9"/>
      <c r="X194" s="9"/>
    </row>
    <row r="195" spans="9:24" x14ac:dyDescent="0.2">
      <c r="I195" s="2"/>
      <c r="J195" s="2"/>
      <c r="K195" s="5"/>
      <c r="N195" s="8"/>
      <c r="O195" s="8"/>
      <c r="R195" s="8"/>
      <c r="U195" s="8"/>
      <c r="W195" s="9"/>
      <c r="X195" s="9"/>
    </row>
    <row r="196" spans="9:24" x14ac:dyDescent="0.2">
      <c r="I196" s="2"/>
      <c r="J196" s="2"/>
      <c r="K196" s="5"/>
      <c r="N196" s="8"/>
      <c r="O196" s="8"/>
      <c r="R196" s="8"/>
      <c r="U196" s="8"/>
      <c r="W196" s="9"/>
      <c r="X196" s="9"/>
    </row>
    <row r="197" spans="9:24" x14ac:dyDescent="0.2">
      <c r="I197" s="2"/>
      <c r="J197" s="2"/>
      <c r="K197" s="5"/>
      <c r="N197" s="8"/>
      <c r="O197" s="8"/>
      <c r="R197" s="8"/>
      <c r="U197" s="8"/>
      <c r="W197" s="9"/>
      <c r="X197" s="9"/>
    </row>
    <row r="198" spans="9:24" x14ac:dyDescent="0.2">
      <c r="I198" s="2"/>
      <c r="J198" s="2"/>
      <c r="K198" s="5"/>
      <c r="N198" s="8"/>
      <c r="O198" s="8"/>
      <c r="R198" s="8"/>
      <c r="U198" s="8"/>
      <c r="W198" s="9"/>
      <c r="X198" s="9"/>
    </row>
    <row r="199" spans="9:24" x14ac:dyDescent="0.2">
      <c r="I199" s="2"/>
      <c r="J199" s="2"/>
      <c r="K199" s="5"/>
      <c r="N199" s="8"/>
      <c r="O199" s="8"/>
      <c r="R199" s="8"/>
      <c r="U199" s="8"/>
      <c r="W199" s="9"/>
      <c r="X199" s="9"/>
    </row>
    <row r="200" spans="9:24" x14ac:dyDescent="0.2">
      <c r="I200" s="2"/>
      <c r="J200" s="2"/>
      <c r="K200" s="5"/>
      <c r="N200" s="8"/>
      <c r="O200" s="8"/>
      <c r="R200" s="8"/>
      <c r="U200" s="8"/>
      <c r="W200" s="9"/>
      <c r="X200" s="9"/>
    </row>
    <row r="201" spans="9:24" x14ac:dyDescent="0.2">
      <c r="I201" s="2"/>
      <c r="J201" s="2"/>
      <c r="K201" s="5"/>
      <c r="N201" s="8"/>
      <c r="O201" s="8"/>
      <c r="R201" s="8"/>
      <c r="U201" s="8"/>
      <c r="W201" s="9"/>
      <c r="X201" s="9"/>
    </row>
    <row r="202" spans="9:24" x14ac:dyDescent="0.2">
      <c r="I202" s="2"/>
      <c r="J202" s="2"/>
      <c r="K202" s="5"/>
      <c r="N202" s="8"/>
      <c r="O202" s="8"/>
      <c r="R202" s="8"/>
      <c r="U202" s="8"/>
      <c r="W202" s="9"/>
      <c r="X202" s="9"/>
    </row>
    <row r="203" spans="9:24" x14ac:dyDescent="0.2">
      <c r="I203" s="2"/>
      <c r="J203" s="2"/>
      <c r="K203" s="5"/>
      <c r="N203" s="8"/>
      <c r="O203" s="8"/>
      <c r="R203" s="8"/>
      <c r="U203" s="8"/>
      <c r="W203" s="9"/>
      <c r="X203" s="9"/>
    </row>
    <row r="204" spans="9:24" x14ac:dyDescent="0.2">
      <c r="I204" s="2"/>
      <c r="J204" s="2"/>
      <c r="K204" s="5"/>
      <c r="N204" s="8"/>
      <c r="O204" s="8"/>
      <c r="R204" s="8"/>
      <c r="U204" s="8"/>
      <c r="W204" s="9"/>
      <c r="X204" s="9"/>
    </row>
    <row r="205" spans="9:24" x14ac:dyDescent="0.2">
      <c r="I205" s="2"/>
      <c r="J205" s="2"/>
      <c r="K205" s="5"/>
      <c r="N205" s="8"/>
      <c r="O205" s="8"/>
      <c r="R205" s="8"/>
      <c r="U205" s="8"/>
      <c r="W205" s="9"/>
      <c r="X205" s="9"/>
    </row>
    <row r="206" spans="9:24" x14ac:dyDescent="0.2">
      <c r="I206" s="2"/>
      <c r="J206" s="2"/>
      <c r="K206" s="5"/>
      <c r="N206" s="8"/>
      <c r="O206" s="8"/>
      <c r="R206" s="8"/>
      <c r="U206" s="8"/>
      <c r="W206" s="9"/>
      <c r="X206" s="9"/>
    </row>
    <row r="207" spans="9:24" x14ac:dyDescent="0.2">
      <c r="I207" s="2"/>
      <c r="J207" s="2"/>
      <c r="K207" s="5"/>
      <c r="N207" s="8"/>
      <c r="O207" s="8"/>
      <c r="R207" s="8"/>
      <c r="U207" s="8"/>
      <c r="W207" s="9"/>
      <c r="X207" s="9"/>
    </row>
    <row r="208" spans="9:24" x14ac:dyDescent="0.2">
      <c r="I208" s="2"/>
      <c r="J208" s="2"/>
      <c r="K208" s="5"/>
      <c r="N208" s="8"/>
      <c r="O208" s="8"/>
      <c r="R208" s="8"/>
      <c r="U208" s="8"/>
      <c r="W208" s="9"/>
      <c r="X208" s="9"/>
    </row>
    <row r="209" spans="9:24" x14ac:dyDescent="0.2">
      <c r="I209" s="2"/>
      <c r="J209" s="2"/>
      <c r="K209" s="5"/>
      <c r="N209" s="8"/>
      <c r="O209" s="8"/>
      <c r="R209" s="8"/>
      <c r="U209" s="8"/>
      <c r="W209" s="9"/>
      <c r="X209" s="9"/>
    </row>
    <row r="210" spans="9:24" x14ac:dyDescent="0.2">
      <c r="I210" s="2"/>
      <c r="J210" s="2"/>
      <c r="K210" s="5"/>
      <c r="N210" s="8"/>
      <c r="O210" s="8"/>
      <c r="R210" s="8"/>
      <c r="U210" s="8"/>
      <c r="W210" s="9"/>
      <c r="X210" s="9"/>
    </row>
    <row r="211" spans="9:24" x14ac:dyDescent="0.2">
      <c r="I211" s="2"/>
      <c r="J211" s="2"/>
      <c r="K211" s="5"/>
      <c r="N211" s="8"/>
      <c r="O211" s="8"/>
      <c r="R211" s="8"/>
      <c r="U211" s="8"/>
      <c r="W211" s="9"/>
      <c r="X211" s="9"/>
    </row>
    <row r="212" spans="9:24" x14ac:dyDescent="0.2">
      <c r="I212" s="2"/>
      <c r="J212" s="2"/>
      <c r="K212" s="5"/>
      <c r="N212" s="8"/>
      <c r="O212" s="8"/>
      <c r="R212" s="8"/>
      <c r="U212" s="8"/>
      <c r="W212" s="9"/>
      <c r="X212" s="9"/>
    </row>
    <row r="213" spans="9:24" x14ac:dyDescent="0.2">
      <c r="I213" s="2"/>
      <c r="J213" s="2"/>
      <c r="K213" s="5"/>
      <c r="N213" s="8"/>
      <c r="O213" s="8"/>
      <c r="R213" s="8"/>
      <c r="U213" s="8"/>
      <c r="W213" s="9"/>
      <c r="X213" s="9"/>
    </row>
    <row r="214" spans="9:24" x14ac:dyDescent="0.2">
      <c r="I214" s="2"/>
      <c r="J214" s="2"/>
      <c r="K214" s="5"/>
      <c r="N214" s="8"/>
      <c r="O214" s="8"/>
      <c r="R214" s="8"/>
      <c r="U214" s="8"/>
      <c r="W214" s="9"/>
      <c r="X214" s="9"/>
    </row>
    <row r="215" spans="9:24" x14ac:dyDescent="0.2">
      <c r="I215" s="2"/>
      <c r="J215" s="2"/>
      <c r="K215" s="5"/>
      <c r="N215" s="8"/>
      <c r="O215" s="8"/>
      <c r="R215" s="8"/>
      <c r="U215" s="8"/>
      <c r="W215" s="9"/>
      <c r="X215" s="9"/>
    </row>
    <row r="216" spans="9:24" x14ac:dyDescent="0.2">
      <c r="I216" s="2"/>
      <c r="J216" s="2"/>
      <c r="K216" s="5"/>
      <c r="N216" s="8"/>
      <c r="O216" s="8"/>
      <c r="R216" s="8"/>
      <c r="U216" s="8"/>
      <c r="W216" s="9"/>
      <c r="X216" s="9"/>
    </row>
    <row r="217" spans="9:24" x14ac:dyDescent="0.2">
      <c r="I217" s="2"/>
      <c r="J217" s="2"/>
      <c r="K217" s="5"/>
      <c r="N217" s="8"/>
      <c r="O217" s="8"/>
      <c r="R217" s="8"/>
      <c r="U217" s="8"/>
      <c r="W217" s="9"/>
      <c r="X217" s="9"/>
    </row>
    <row r="218" spans="9:24" x14ac:dyDescent="0.2">
      <c r="I218" s="2"/>
      <c r="J218" s="2"/>
      <c r="K218" s="5"/>
      <c r="N218" s="8"/>
      <c r="O218" s="8"/>
      <c r="R218" s="8"/>
      <c r="U218" s="8"/>
      <c r="W218" s="9"/>
      <c r="X218" s="9"/>
    </row>
    <row r="219" spans="9:24" x14ac:dyDescent="0.2">
      <c r="I219" s="2"/>
      <c r="J219" s="2"/>
      <c r="K219" s="5"/>
      <c r="N219" s="8"/>
      <c r="O219" s="8"/>
      <c r="R219" s="8"/>
      <c r="U219" s="8"/>
      <c r="W219" s="9"/>
      <c r="X219" s="9"/>
    </row>
    <row r="220" spans="9:24" x14ac:dyDescent="0.2">
      <c r="I220" s="2"/>
      <c r="J220" s="2"/>
      <c r="K220" s="5"/>
      <c r="N220" s="8"/>
      <c r="O220" s="8"/>
      <c r="R220" s="8"/>
      <c r="U220" s="8"/>
      <c r="W220" s="9"/>
      <c r="X220" s="9"/>
    </row>
    <row r="221" spans="9:24" x14ac:dyDescent="0.2">
      <c r="I221" s="2"/>
      <c r="J221" s="2"/>
      <c r="K221" s="5"/>
      <c r="N221" s="8"/>
      <c r="O221" s="8"/>
      <c r="R221" s="8"/>
      <c r="U221" s="8"/>
      <c r="W221" s="9"/>
      <c r="X221" s="9"/>
    </row>
    <row r="222" spans="9:24" x14ac:dyDescent="0.2">
      <c r="I222" s="2"/>
      <c r="J222" s="2"/>
      <c r="K222" s="5"/>
      <c r="N222" s="8"/>
      <c r="O222" s="8"/>
      <c r="R222" s="8"/>
      <c r="U222" s="8"/>
      <c r="W222" s="9"/>
      <c r="X222" s="9"/>
    </row>
    <row r="223" spans="9:24" x14ac:dyDescent="0.2">
      <c r="I223" s="2"/>
      <c r="J223" s="2"/>
      <c r="K223" s="5"/>
      <c r="N223" s="8"/>
      <c r="O223" s="8"/>
      <c r="R223" s="8"/>
      <c r="U223" s="8"/>
      <c r="W223" s="9"/>
      <c r="X223" s="9"/>
    </row>
    <row r="224" spans="9:24" x14ac:dyDescent="0.2">
      <c r="I224" s="2"/>
      <c r="J224" s="2"/>
      <c r="K224" s="5"/>
      <c r="N224" s="8"/>
      <c r="O224" s="8"/>
      <c r="R224" s="8"/>
      <c r="U224" s="8"/>
      <c r="W224" s="9"/>
      <c r="X224" s="9"/>
    </row>
    <row r="225" spans="9:24" x14ac:dyDescent="0.2">
      <c r="I225" s="2"/>
      <c r="J225" s="2"/>
      <c r="K225" s="5"/>
      <c r="N225" s="8"/>
      <c r="O225" s="8"/>
      <c r="R225" s="8"/>
      <c r="U225" s="8"/>
      <c r="W225" s="9"/>
      <c r="X225" s="9"/>
    </row>
    <row r="226" spans="9:24" x14ac:dyDescent="0.2">
      <c r="I226" s="2"/>
      <c r="J226" s="2"/>
      <c r="K226" s="5"/>
      <c r="N226" s="8"/>
      <c r="O226" s="8"/>
      <c r="R226" s="8"/>
      <c r="U226" s="8"/>
      <c r="W226" s="9"/>
      <c r="X226" s="9"/>
    </row>
    <row r="227" spans="9:24" x14ac:dyDescent="0.2">
      <c r="I227" s="2"/>
      <c r="J227" s="2"/>
      <c r="K227" s="5"/>
      <c r="N227" s="8"/>
      <c r="O227" s="8"/>
      <c r="R227" s="8"/>
      <c r="U227" s="8"/>
      <c r="W227" s="9"/>
      <c r="X227" s="9"/>
    </row>
    <row r="228" spans="9:24" x14ac:dyDescent="0.2">
      <c r="I228" s="2"/>
      <c r="J228" s="2"/>
      <c r="K228" s="5"/>
      <c r="N228" s="8"/>
      <c r="O228" s="8"/>
      <c r="R228" s="8"/>
      <c r="U228" s="8"/>
      <c r="W228" s="9"/>
      <c r="X228" s="9"/>
    </row>
    <row r="229" spans="9:24" x14ac:dyDescent="0.2">
      <c r="I229" s="2"/>
      <c r="J229" s="2"/>
      <c r="K229" s="5"/>
      <c r="N229" s="8"/>
      <c r="O229" s="8"/>
      <c r="R229" s="8"/>
      <c r="U229" s="8"/>
      <c r="W229" s="9"/>
      <c r="X229" s="9"/>
    </row>
    <row r="230" spans="9:24" x14ac:dyDescent="0.2">
      <c r="I230" s="2"/>
      <c r="J230" s="2"/>
      <c r="K230" s="5"/>
      <c r="N230" s="8"/>
      <c r="O230" s="8"/>
      <c r="R230" s="8"/>
      <c r="U230" s="8"/>
      <c r="W230" s="9"/>
      <c r="X230" s="9"/>
    </row>
    <row r="231" spans="9:24" x14ac:dyDescent="0.2">
      <c r="I231" s="2"/>
      <c r="J231" s="2"/>
      <c r="K231" s="5"/>
      <c r="N231" s="8"/>
      <c r="O231" s="8"/>
      <c r="R231" s="8"/>
      <c r="U231" s="8"/>
      <c r="W231" s="9"/>
      <c r="X231" s="9"/>
    </row>
    <row r="232" spans="9:24" x14ac:dyDescent="0.2">
      <c r="I232" s="2"/>
      <c r="J232" s="2"/>
      <c r="K232" s="5"/>
      <c r="N232" s="8"/>
      <c r="O232" s="8"/>
      <c r="R232" s="8"/>
      <c r="U232" s="8"/>
      <c r="W232" s="9"/>
      <c r="X232" s="9"/>
    </row>
    <row r="233" spans="9:24" x14ac:dyDescent="0.2">
      <c r="I233" s="2"/>
      <c r="J233" s="2"/>
      <c r="K233" s="5"/>
      <c r="N233" s="8"/>
      <c r="O233" s="8"/>
      <c r="R233" s="8"/>
      <c r="U233" s="8"/>
      <c r="W233" s="9"/>
      <c r="X233" s="9"/>
    </row>
    <row r="234" spans="9:24" x14ac:dyDescent="0.2">
      <c r="I234" s="2"/>
      <c r="J234" s="2"/>
      <c r="K234" s="5"/>
      <c r="N234" s="8"/>
      <c r="O234" s="8"/>
      <c r="R234" s="8"/>
      <c r="U234" s="8"/>
      <c r="W234" s="9"/>
      <c r="X234" s="9"/>
    </row>
    <row r="235" spans="9:24" x14ac:dyDescent="0.2">
      <c r="I235" s="2"/>
      <c r="J235" s="2"/>
      <c r="K235" s="5"/>
      <c r="N235" s="8"/>
      <c r="O235" s="8"/>
      <c r="R235" s="8"/>
      <c r="U235" s="8"/>
      <c r="W235" s="9"/>
      <c r="X235" s="9"/>
    </row>
    <row r="236" spans="9:24" x14ac:dyDescent="0.2">
      <c r="I236" s="2"/>
      <c r="J236" s="2"/>
      <c r="K236" s="5"/>
      <c r="N236" s="8"/>
      <c r="O236" s="8"/>
      <c r="R236" s="8"/>
      <c r="U236" s="8"/>
      <c r="W236" s="9"/>
      <c r="X236" s="9"/>
    </row>
    <row r="237" spans="9:24" x14ac:dyDescent="0.2">
      <c r="I237" s="2"/>
      <c r="J237" s="2"/>
      <c r="K237" s="5"/>
      <c r="N237" s="8"/>
      <c r="O237" s="8"/>
      <c r="R237" s="8"/>
      <c r="U237" s="8"/>
      <c r="W237" s="9"/>
      <c r="X237" s="9"/>
    </row>
    <row r="238" spans="9:24" x14ac:dyDescent="0.2">
      <c r="I238" s="2"/>
      <c r="J238" s="2"/>
      <c r="K238" s="5"/>
      <c r="N238" s="8"/>
      <c r="O238" s="8"/>
      <c r="R238" s="8"/>
      <c r="U238" s="8"/>
      <c r="W238" s="9"/>
      <c r="X238" s="9"/>
    </row>
    <row r="239" spans="9:24" x14ac:dyDescent="0.2">
      <c r="I239" s="2"/>
      <c r="J239" s="2"/>
      <c r="K239" s="5"/>
      <c r="N239" s="8"/>
      <c r="O239" s="8"/>
      <c r="R239" s="8"/>
      <c r="U239" s="8"/>
      <c r="W239" s="9"/>
      <c r="X239" s="9"/>
    </row>
    <row r="240" spans="9:24" x14ac:dyDescent="0.2">
      <c r="I240" s="2"/>
      <c r="J240" s="2"/>
      <c r="K240" s="5"/>
      <c r="N240" s="8"/>
      <c r="O240" s="8"/>
      <c r="R240" s="8"/>
      <c r="U240" s="8"/>
      <c r="W240" s="9"/>
      <c r="X240" s="9"/>
    </row>
    <row r="241" spans="9:24" x14ac:dyDescent="0.2">
      <c r="I241" s="2"/>
      <c r="J241" s="2"/>
      <c r="K241" s="5"/>
      <c r="N241" s="8"/>
      <c r="O241" s="8"/>
      <c r="R241" s="8"/>
      <c r="U241" s="8"/>
      <c r="W241" s="9"/>
      <c r="X241" s="9"/>
    </row>
    <row r="242" spans="9:24" x14ac:dyDescent="0.2">
      <c r="I242" s="2"/>
      <c r="J242" s="2"/>
      <c r="K242" s="5"/>
      <c r="N242" s="8"/>
      <c r="O242" s="8"/>
      <c r="R242" s="8"/>
      <c r="U242" s="8"/>
      <c r="W242" s="9"/>
      <c r="X242" s="9"/>
    </row>
    <row r="243" spans="9:24" x14ac:dyDescent="0.2">
      <c r="I243" s="2"/>
      <c r="J243" s="2"/>
      <c r="K243" s="5"/>
      <c r="N243" s="8"/>
      <c r="O243" s="8"/>
      <c r="R243" s="8"/>
      <c r="U243" s="8"/>
      <c r="W243" s="9"/>
      <c r="X243" s="9"/>
    </row>
    <row r="244" spans="9:24" x14ac:dyDescent="0.2">
      <c r="I244" s="2"/>
      <c r="J244" s="2"/>
      <c r="K244" s="5"/>
      <c r="N244" s="8"/>
      <c r="O244" s="8"/>
      <c r="R244" s="8"/>
      <c r="U244" s="8"/>
      <c r="W244" s="9"/>
      <c r="X244" s="9"/>
    </row>
    <row r="245" spans="9:24" x14ac:dyDescent="0.2">
      <c r="I245" s="2"/>
      <c r="J245" s="2"/>
      <c r="K245" s="5"/>
      <c r="N245" s="8"/>
      <c r="O245" s="8"/>
      <c r="R245" s="8"/>
      <c r="U245" s="8"/>
      <c r="W245" s="9"/>
      <c r="X245" s="9"/>
    </row>
    <row r="246" spans="9:24" x14ac:dyDescent="0.2">
      <c r="I246" s="2"/>
      <c r="J246" s="2"/>
      <c r="K246" s="5"/>
      <c r="N246" s="8"/>
      <c r="O246" s="8"/>
      <c r="R246" s="8"/>
      <c r="U246" s="8"/>
      <c r="W246" s="9"/>
      <c r="X246" s="9"/>
    </row>
    <row r="247" spans="9:24" x14ac:dyDescent="0.2">
      <c r="I247" s="2"/>
      <c r="J247" s="2"/>
      <c r="K247" s="5"/>
      <c r="N247" s="8"/>
      <c r="O247" s="8"/>
      <c r="R247" s="8"/>
      <c r="U247" s="8"/>
      <c r="W247" s="9"/>
      <c r="X247" s="9"/>
    </row>
    <row r="248" spans="9:24" x14ac:dyDescent="0.2">
      <c r="I248" s="2"/>
      <c r="J248" s="2"/>
      <c r="K248" s="5"/>
      <c r="N248" s="8"/>
      <c r="O248" s="8"/>
      <c r="R248" s="8"/>
      <c r="U248" s="8"/>
      <c r="W248" s="9"/>
      <c r="X248" s="9"/>
    </row>
    <row r="249" spans="9:24" x14ac:dyDescent="0.2">
      <c r="I249" s="2"/>
      <c r="J249" s="2"/>
      <c r="K249" s="5"/>
      <c r="N249" s="8"/>
      <c r="O249" s="8"/>
      <c r="R249" s="8"/>
      <c r="U249" s="8"/>
      <c r="W249" s="9"/>
      <c r="X249" s="9"/>
    </row>
    <row r="250" spans="9:24" x14ac:dyDescent="0.2">
      <c r="I250" s="2"/>
      <c r="J250" s="2"/>
      <c r="K250" s="5"/>
      <c r="N250" s="8"/>
      <c r="O250" s="8"/>
      <c r="R250" s="8"/>
      <c r="U250" s="8"/>
      <c r="W250" s="9"/>
      <c r="X250" s="9"/>
    </row>
    <row r="251" spans="9:24" x14ac:dyDescent="0.2">
      <c r="I251" s="2"/>
      <c r="J251" s="2"/>
      <c r="K251" s="5"/>
      <c r="N251" s="8"/>
      <c r="O251" s="8"/>
      <c r="R251" s="8"/>
      <c r="U251" s="8"/>
      <c r="W251" s="9"/>
      <c r="X251" s="9"/>
    </row>
    <row r="252" spans="9:24" x14ac:dyDescent="0.2">
      <c r="I252" s="2"/>
      <c r="J252" s="2"/>
      <c r="K252" s="5"/>
      <c r="N252" s="8"/>
      <c r="O252" s="8"/>
      <c r="R252" s="8"/>
      <c r="U252" s="8"/>
      <c r="W252" s="9"/>
      <c r="X252" s="9"/>
    </row>
    <row r="253" spans="9:24" x14ac:dyDescent="0.2">
      <c r="I253" s="2"/>
      <c r="J253" s="2"/>
      <c r="K253" s="5"/>
      <c r="N253" s="8"/>
      <c r="O253" s="8"/>
      <c r="R253" s="8"/>
      <c r="U253" s="8"/>
      <c r="W253" s="9"/>
      <c r="X253" s="9"/>
    </row>
    <row r="254" spans="9:24" x14ac:dyDescent="0.2">
      <c r="I254" s="2"/>
      <c r="J254" s="2"/>
      <c r="K254" s="5"/>
      <c r="N254" s="8"/>
      <c r="O254" s="8"/>
      <c r="R254" s="8"/>
      <c r="U254" s="8"/>
      <c r="W254" s="9"/>
      <c r="X254" s="9"/>
    </row>
    <row r="255" spans="9:24" x14ac:dyDescent="0.2">
      <c r="I255" s="2"/>
      <c r="J255" s="2"/>
      <c r="K255" s="5"/>
      <c r="N255" s="8"/>
      <c r="O255" s="8"/>
      <c r="R255" s="8"/>
      <c r="U255" s="8"/>
      <c r="W255" s="9"/>
      <c r="X255" s="9"/>
    </row>
    <row r="256" spans="9:24" x14ac:dyDescent="0.2">
      <c r="I256" s="2"/>
      <c r="J256" s="2"/>
      <c r="K256" s="5"/>
      <c r="N256" s="8"/>
      <c r="O256" s="8"/>
      <c r="R256" s="8"/>
      <c r="U256" s="8"/>
      <c r="W256" s="9"/>
      <c r="X256" s="9"/>
    </row>
    <row r="257" spans="9:24" x14ac:dyDescent="0.2">
      <c r="I257" s="2"/>
      <c r="J257" s="2"/>
      <c r="K257" s="5"/>
      <c r="N257" s="8"/>
      <c r="O257" s="8"/>
      <c r="R257" s="8"/>
      <c r="U257" s="8"/>
      <c r="W257" s="9"/>
      <c r="X257" s="9"/>
    </row>
    <row r="258" spans="9:24" x14ac:dyDescent="0.2">
      <c r="I258" s="2"/>
      <c r="J258" s="2"/>
      <c r="K258" s="5"/>
      <c r="N258" s="8"/>
      <c r="O258" s="8"/>
      <c r="R258" s="8"/>
      <c r="U258" s="8"/>
      <c r="W258" s="9"/>
      <c r="X258" s="9"/>
    </row>
    <row r="259" spans="9:24" x14ac:dyDescent="0.2">
      <c r="I259" s="2"/>
      <c r="J259" s="2"/>
      <c r="K259" s="5"/>
      <c r="N259" s="8"/>
      <c r="O259" s="8"/>
      <c r="R259" s="8"/>
      <c r="U259" s="8"/>
      <c r="W259" s="9"/>
      <c r="X259" s="9"/>
    </row>
    <row r="260" spans="9:24" x14ac:dyDescent="0.2">
      <c r="I260" s="2"/>
      <c r="J260" s="2"/>
      <c r="K260" s="5"/>
      <c r="N260" s="8"/>
      <c r="O260" s="8"/>
      <c r="R260" s="8"/>
      <c r="U260" s="8"/>
      <c r="W260" s="9"/>
      <c r="X260" s="9"/>
    </row>
    <row r="261" spans="9:24" x14ac:dyDescent="0.2">
      <c r="I261" s="2"/>
      <c r="J261" s="2"/>
      <c r="K261" s="5"/>
      <c r="N261" s="8"/>
      <c r="O261" s="8"/>
      <c r="R261" s="8"/>
      <c r="U261" s="8"/>
      <c r="W261" s="9"/>
      <c r="X261" s="9"/>
    </row>
    <row r="262" spans="9:24" x14ac:dyDescent="0.2">
      <c r="I262" s="2"/>
      <c r="J262" s="2"/>
      <c r="K262" s="5"/>
      <c r="N262" s="8"/>
      <c r="O262" s="8"/>
      <c r="R262" s="8"/>
      <c r="U262" s="8"/>
      <c r="W262" s="9"/>
      <c r="X262" s="9"/>
    </row>
    <row r="263" spans="9:24" x14ac:dyDescent="0.2">
      <c r="I263" s="2"/>
      <c r="J263" s="2"/>
      <c r="K263" s="5"/>
      <c r="N263" s="8"/>
      <c r="O263" s="8"/>
      <c r="R263" s="8"/>
      <c r="U263" s="8"/>
      <c r="W263" s="9"/>
      <c r="X263" s="9"/>
    </row>
    <row r="264" spans="9:24" x14ac:dyDescent="0.2">
      <c r="I264" s="2"/>
      <c r="J264" s="2"/>
      <c r="K264" s="5"/>
      <c r="N264" s="8"/>
      <c r="O264" s="8"/>
      <c r="R264" s="8"/>
      <c r="U264" s="8"/>
      <c r="W264" s="9"/>
      <c r="X264" s="9"/>
    </row>
    <row r="265" spans="9:24" x14ac:dyDescent="0.2">
      <c r="I265" s="2"/>
      <c r="J265" s="2"/>
      <c r="K265" s="5"/>
      <c r="N265" s="8"/>
      <c r="O265" s="8"/>
      <c r="R265" s="8"/>
      <c r="U265" s="8"/>
      <c r="W265" s="9"/>
      <c r="X265" s="9"/>
    </row>
    <row r="266" spans="9:24" x14ac:dyDescent="0.2">
      <c r="I266" s="2"/>
      <c r="J266" s="2"/>
      <c r="K266" s="5"/>
      <c r="N266" s="8"/>
      <c r="O266" s="8"/>
      <c r="R266" s="8"/>
      <c r="U266" s="8"/>
      <c r="W266" s="9"/>
      <c r="X266" s="9"/>
    </row>
    <row r="267" spans="9:24" x14ac:dyDescent="0.2">
      <c r="I267" s="2"/>
      <c r="J267" s="2"/>
      <c r="K267" s="5"/>
      <c r="N267" s="8"/>
      <c r="O267" s="8"/>
      <c r="R267" s="8"/>
      <c r="U267" s="8"/>
      <c r="W267" s="9"/>
      <c r="X267" s="9"/>
    </row>
    <row r="268" spans="9:24" x14ac:dyDescent="0.2">
      <c r="I268" s="2"/>
      <c r="J268" s="2"/>
      <c r="K268" s="5"/>
      <c r="N268" s="8"/>
      <c r="O268" s="8"/>
      <c r="R268" s="8"/>
      <c r="U268" s="8"/>
      <c r="W268" s="9"/>
      <c r="X268" s="9"/>
    </row>
    <row r="269" spans="9:24" x14ac:dyDescent="0.2">
      <c r="I269" s="2"/>
      <c r="J269" s="2"/>
      <c r="K269" s="5"/>
      <c r="N269" s="8"/>
      <c r="O269" s="8"/>
      <c r="R269" s="8"/>
      <c r="U269" s="8"/>
      <c r="W269" s="9"/>
      <c r="X269" s="9"/>
    </row>
    <row r="270" spans="9:24" x14ac:dyDescent="0.2">
      <c r="I270" s="2"/>
      <c r="J270" s="2"/>
      <c r="K270" s="5"/>
      <c r="N270" s="8"/>
      <c r="O270" s="8"/>
      <c r="R270" s="8"/>
      <c r="U270" s="8"/>
      <c r="W270" s="9"/>
      <c r="X270" s="9"/>
    </row>
    <row r="271" spans="9:24" x14ac:dyDescent="0.2">
      <c r="I271" s="2"/>
      <c r="J271" s="2"/>
      <c r="K271" s="5"/>
      <c r="N271" s="8"/>
      <c r="O271" s="8"/>
      <c r="R271" s="8"/>
      <c r="U271" s="8"/>
      <c r="W271" s="9"/>
      <c r="X271" s="9"/>
    </row>
    <row r="272" spans="9:24" x14ac:dyDescent="0.2">
      <c r="I272" s="2"/>
      <c r="J272" s="2"/>
      <c r="K272" s="5"/>
      <c r="N272" s="8"/>
      <c r="O272" s="8"/>
      <c r="R272" s="8"/>
      <c r="U272" s="8"/>
      <c r="W272" s="9"/>
      <c r="X272" s="9"/>
    </row>
    <row r="273" spans="9:24" x14ac:dyDescent="0.2">
      <c r="I273" s="2"/>
      <c r="J273" s="2"/>
      <c r="K273" s="5"/>
      <c r="N273" s="8"/>
      <c r="O273" s="8"/>
      <c r="R273" s="8"/>
      <c r="U273" s="8"/>
      <c r="W273" s="9"/>
      <c r="X273" s="9"/>
    </row>
    <row r="274" spans="9:24" x14ac:dyDescent="0.2">
      <c r="I274" s="2"/>
      <c r="J274" s="2"/>
      <c r="K274" s="5"/>
      <c r="N274" s="8"/>
      <c r="O274" s="8"/>
      <c r="R274" s="8"/>
      <c r="U274" s="8"/>
      <c r="W274" s="9"/>
      <c r="X274" s="9"/>
    </row>
    <row r="275" spans="9:24" x14ac:dyDescent="0.2">
      <c r="I275" s="2"/>
      <c r="J275" s="2"/>
      <c r="K275" s="5"/>
      <c r="N275" s="8"/>
      <c r="O275" s="8"/>
      <c r="R275" s="8"/>
      <c r="U275" s="8"/>
      <c r="W275" s="9"/>
      <c r="X275" s="9"/>
    </row>
    <row r="276" spans="9:24" x14ac:dyDescent="0.2">
      <c r="I276" s="2"/>
      <c r="J276" s="2"/>
      <c r="K276" s="5"/>
      <c r="N276" s="8"/>
      <c r="O276" s="8"/>
      <c r="R276" s="8"/>
      <c r="U276" s="8"/>
      <c r="W276" s="9"/>
      <c r="X276" s="9"/>
    </row>
    <row r="277" spans="9:24" x14ac:dyDescent="0.2">
      <c r="I277" s="2"/>
      <c r="J277" s="2"/>
      <c r="K277" s="5"/>
      <c r="N277" s="8"/>
      <c r="O277" s="8"/>
      <c r="R277" s="8"/>
      <c r="U277" s="8"/>
      <c r="W277" s="9"/>
      <c r="X277" s="9"/>
    </row>
    <row r="278" spans="9:24" x14ac:dyDescent="0.2">
      <c r="I278" s="2"/>
      <c r="J278" s="2"/>
      <c r="K278" s="5"/>
      <c r="N278" s="8"/>
      <c r="O278" s="8"/>
      <c r="R278" s="8"/>
      <c r="U278" s="8"/>
      <c r="W278" s="9"/>
      <c r="X278" s="9"/>
    </row>
    <row r="279" spans="9:24" x14ac:dyDescent="0.2">
      <c r="I279" s="2"/>
      <c r="J279" s="2"/>
      <c r="K279" s="5"/>
      <c r="N279" s="8"/>
      <c r="O279" s="8"/>
      <c r="R279" s="8"/>
      <c r="U279" s="8"/>
      <c r="W279" s="9"/>
      <c r="X279" s="9"/>
    </row>
    <row r="280" spans="9:24" x14ac:dyDescent="0.2">
      <c r="I280" s="2"/>
      <c r="J280" s="2"/>
      <c r="K280" s="5"/>
      <c r="N280" s="8"/>
      <c r="O280" s="8"/>
      <c r="R280" s="8"/>
      <c r="U280" s="8"/>
      <c r="W280" s="9"/>
      <c r="X280" s="9"/>
    </row>
    <row r="281" spans="9:24" x14ac:dyDescent="0.2">
      <c r="I281" s="2"/>
      <c r="J281" s="2"/>
      <c r="K281" s="5"/>
      <c r="N281" s="8"/>
      <c r="O281" s="8"/>
      <c r="R281" s="8"/>
      <c r="U281" s="8"/>
      <c r="W281" s="9"/>
      <c r="X281" s="9"/>
    </row>
    <row r="282" spans="9:24" x14ac:dyDescent="0.2">
      <c r="I282" s="2"/>
      <c r="J282" s="2"/>
      <c r="K282" s="5"/>
      <c r="N282" s="8"/>
      <c r="O282" s="8"/>
      <c r="R282" s="8"/>
      <c r="U282" s="8"/>
      <c r="W282" s="9"/>
      <c r="X282" s="9"/>
    </row>
    <row r="283" spans="9:24" x14ac:dyDescent="0.2">
      <c r="I283" s="2"/>
      <c r="J283" s="2"/>
      <c r="K283" s="5"/>
      <c r="N283" s="8"/>
      <c r="O283" s="8"/>
      <c r="R283" s="8"/>
      <c r="U283" s="8"/>
      <c r="W283" s="9"/>
      <c r="X283" s="9"/>
    </row>
    <row r="284" spans="9:24" x14ac:dyDescent="0.2">
      <c r="I284" s="2"/>
      <c r="J284" s="2"/>
      <c r="K284" s="5"/>
      <c r="N284" s="8"/>
      <c r="O284" s="8"/>
      <c r="R284" s="8"/>
      <c r="U284" s="8"/>
      <c r="W284" s="9"/>
      <c r="X284" s="9"/>
    </row>
    <row r="285" spans="9:24" x14ac:dyDescent="0.2">
      <c r="I285" s="2"/>
      <c r="J285" s="2"/>
      <c r="K285" s="5"/>
      <c r="N285" s="8"/>
      <c r="O285" s="8"/>
      <c r="R285" s="8"/>
      <c r="U285" s="8"/>
      <c r="W285" s="9"/>
      <c r="X285" s="9"/>
    </row>
    <row r="286" spans="9:24" x14ac:dyDescent="0.2">
      <c r="I286" s="2"/>
      <c r="J286" s="2"/>
      <c r="K286" s="5"/>
      <c r="N286" s="8"/>
      <c r="O286" s="8"/>
      <c r="R286" s="8"/>
      <c r="U286" s="8"/>
      <c r="W286" s="9"/>
      <c r="X286" s="9"/>
    </row>
    <row r="287" spans="9:24" x14ac:dyDescent="0.2">
      <c r="I287" s="2"/>
      <c r="J287" s="2"/>
      <c r="K287" s="5"/>
      <c r="N287" s="8"/>
      <c r="O287" s="8"/>
      <c r="R287" s="8"/>
      <c r="U287" s="8"/>
      <c r="W287" s="9"/>
      <c r="X287" s="9"/>
    </row>
    <row r="288" spans="9:24" x14ac:dyDescent="0.2">
      <c r="I288" s="2"/>
      <c r="J288" s="2"/>
      <c r="K288" s="5"/>
      <c r="N288" s="8"/>
      <c r="O288" s="8"/>
      <c r="R288" s="8"/>
      <c r="U288" s="8"/>
      <c r="W288" s="9"/>
      <c r="X288" s="9"/>
    </row>
    <row r="289" spans="9:24" x14ac:dyDescent="0.2">
      <c r="I289" s="2"/>
      <c r="J289" s="2"/>
      <c r="K289" s="5"/>
      <c r="N289" s="8"/>
      <c r="O289" s="8"/>
      <c r="R289" s="8"/>
      <c r="U289" s="8"/>
      <c r="W289" s="9"/>
      <c r="X289" s="9"/>
    </row>
    <row r="290" spans="9:24" x14ac:dyDescent="0.2">
      <c r="I290" s="2"/>
      <c r="J290" s="2"/>
      <c r="K290" s="5"/>
      <c r="N290" s="8"/>
      <c r="O290" s="8"/>
      <c r="R290" s="8"/>
      <c r="U290" s="8"/>
      <c r="W290" s="9"/>
      <c r="X290" s="9"/>
    </row>
    <row r="291" spans="9:24" x14ac:dyDescent="0.2">
      <c r="I291" s="2"/>
      <c r="J291" s="2"/>
      <c r="K291" s="5"/>
      <c r="N291" s="8"/>
      <c r="O291" s="8"/>
      <c r="R291" s="8"/>
      <c r="U291" s="8"/>
      <c r="W291" s="9"/>
      <c r="X291" s="9"/>
    </row>
    <row r="292" spans="9:24" x14ac:dyDescent="0.2">
      <c r="I292" s="2"/>
      <c r="J292" s="2"/>
      <c r="K292" s="5"/>
      <c r="N292" s="8"/>
      <c r="O292" s="8"/>
      <c r="R292" s="8"/>
      <c r="U292" s="8"/>
      <c r="W292" s="9"/>
      <c r="X292" s="9"/>
    </row>
    <row r="293" spans="9:24" x14ac:dyDescent="0.2">
      <c r="I293" s="2"/>
      <c r="J293" s="2"/>
      <c r="K293" s="5"/>
      <c r="N293" s="8"/>
      <c r="O293" s="8"/>
      <c r="R293" s="8"/>
      <c r="U293" s="8"/>
      <c r="W293" s="9"/>
      <c r="X293" s="9"/>
    </row>
    <row r="294" spans="9:24" x14ac:dyDescent="0.2">
      <c r="I294" s="2"/>
      <c r="J294" s="2"/>
      <c r="K294" s="5"/>
      <c r="N294" s="8"/>
      <c r="O294" s="8"/>
      <c r="R294" s="8"/>
      <c r="U294" s="8"/>
      <c r="W294" s="9"/>
      <c r="X294" s="9"/>
    </row>
    <row r="295" spans="9:24" x14ac:dyDescent="0.2">
      <c r="I295" s="2"/>
      <c r="J295" s="2"/>
      <c r="K295" s="5"/>
      <c r="N295" s="8"/>
      <c r="O295" s="8"/>
      <c r="R295" s="8"/>
      <c r="U295" s="8"/>
      <c r="W295" s="9"/>
      <c r="X295" s="9"/>
    </row>
    <row r="296" spans="9:24" x14ac:dyDescent="0.2">
      <c r="I296" s="2"/>
      <c r="J296" s="2"/>
      <c r="K296" s="5"/>
      <c r="N296" s="8"/>
      <c r="O296" s="8"/>
      <c r="R296" s="8"/>
      <c r="U296" s="8"/>
      <c r="W296" s="9"/>
      <c r="X296" s="9"/>
    </row>
    <row r="297" spans="9:24" x14ac:dyDescent="0.2">
      <c r="I297" s="2"/>
      <c r="J297" s="2"/>
      <c r="K297" s="5"/>
      <c r="N297" s="8"/>
      <c r="O297" s="8"/>
      <c r="R297" s="8"/>
      <c r="U297" s="8"/>
      <c r="W297" s="9"/>
      <c r="X297" s="9"/>
    </row>
    <row r="298" spans="9:24" x14ac:dyDescent="0.2">
      <c r="I298" s="2"/>
      <c r="J298" s="2"/>
      <c r="K298" s="5"/>
      <c r="N298" s="8"/>
      <c r="O298" s="8"/>
      <c r="R298" s="8"/>
      <c r="U298" s="8"/>
      <c r="W298" s="9"/>
      <c r="X298" s="9"/>
    </row>
    <row r="299" spans="9:24" x14ac:dyDescent="0.2">
      <c r="I299" s="2"/>
      <c r="J299" s="2"/>
      <c r="K299" s="5"/>
      <c r="N299" s="8"/>
      <c r="O299" s="8"/>
      <c r="R299" s="8"/>
      <c r="U299" s="8"/>
      <c r="W299" s="9"/>
      <c r="X299" s="9"/>
    </row>
    <row r="300" spans="9:24" x14ac:dyDescent="0.2">
      <c r="I300" s="2"/>
      <c r="J300" s="2"/>
      <c r="K300" s="5"/>
      <c r="N300" s="8"/>
      <c r="O300" s="8"/>
      <c r="R300" s="8"/>
      <c r="U300" s="8"/>
      <c r="W300" s="9"/>
      <c r="X300" s="9"/>
    </row>
    <row r="301" spans="9:24" x14ac:dyDescent="0.2">
      <c r="I301" s="2"/>
      <c r="J301" s="2"/>
      <c r="K301" s="5"/>
      <c r="N301" s="8"/>
      <c r="O301" s="8"/>
      <c r="R301" s="8"/>
      <c r="U301" s="8"/>
      <c r="W301" s="9"/>
      <c r="X301" s="9"/>
    </row>
    <row r="302" spans="9:24" x14ac:dyDescent="0.2">
      <c r="I302" s="2"/>
      <c r="J302" s="2"/>
      <c r="K302" s="5"/>
      <c r="N302" s="8"/>
      <c r="O302" s="8"/>
      <c r="R302" s="8"/>
      <c r="U302" s="8"/>
      <c r="W302" s="9"/>
      <c r="X302" s="9"/>
    </row>
    <row r="303" spans="9:24" x14ac:dyDescent="0.2">
      <c r="I303" s="2"/>
      <c r="J303" s="2"/>
      <c r="K303" s="5"/>
      <c r="N303" s="8"/>
      <c r="O303" s="8"/>
      <c r="R303" s="8"/>
      <c r="U303" s="8"/>
      <c r="W303" s="9"/>
      <c r="X303" s="9"/>
    </row>
    <row r="304" spans="9:24" x14ac:dyDescent="0.2">
      <c r="I304" s="2"/>
      <c r="J304" s="2"/>
      <c r="K304" s="5"/>
      <c r="N304" s="8"/>
      <c r="O304" s="8"/>
      <c r="R304" s="8"/>
      <c r="U304" s="8"/>
      <c r="W304" s="9"/>
      <c r="X304" s="9"/>
    </row>
    <row r="305" spans="9:24" x14ac:dyDescent="0.2">
      <c r="I305" s="2"/>
      <c r="J305" s="2"/>
      <c r="K305" s="5"/>
      <c r="N305" s="8"/>
      <c r="O305" s="8"/>
      <c r="R305" s="8"/>
      <c r="U305" s="8"/>
      <c r="W305" s="9"/>
      <c r="X305" s="9"/>
    </row>
    <row r="306" spans="9:24" x14ac:dyDescent="0.2">
      <c r="I306" s="2"/>
      <c r="J306" s="2"/>
      <c r="K306" s="5"/>
      <c r="N306" s="8"/>
      <c r="O306" s="8"/>
      <c r="R306" s="8"/>
      <c r="U306" s="8"/>
      <c r="W306" s="9"/>
      <c r="X306" s="9"/>
    </row>
    <row r="307" spans="9:24" x14ac:dyDescent="0.2">
      <c r="I307" s="2"/>
      <c r="J307" s="2"/>
      <c r="K307" s="5"/>
      <c r="N307" s="8"/>
      <c r="O307" s="8"/>
      <c r="R307" s="8"/>
      <c r="U307" s="8"/>
      <c r="W307" s="9"/>
      <c r="X307" s="9"/>
    </row>
    <row r="308" spans="9:24" x14ac:dyDescent="0.2">
      <c r="I308" s="2"/>
      <c r="J308" s="2"/>
      <c r="K308" s="5"/>
      <c r="N308" s="8"/>
      <c r="O308" s="8"/>
      <c r="R308" s="8"/>
      <c r="U308" s="8"/>
      <c r="W308" s="9"/>
      <c r="X308" s="9"/>
    </row>
    <row r="309" spans="9:24" x14ac:dyDescent="0.2">
      <c r="I309" s="2"/>
      <c r="J309" s="2"/>
      <c r="K309" s="5"/>
      <c r="N309" s="8"/>
      <c r="O309" s="8"/>
      <c r="R309" s="8"/>
      <c r="U309" s="8"/>
      <c r="W309" s="9"/>
      <c r="X309" s="9"/>
    </row>
    <row r="310" spans="9:24" x14ac:dyDescent="0.2">
      <c r="I310" s="2"/>
      <c r="J310" s="2"/>
      <c r="K310" s="5"/>
      <c r="N310" s="8"/>
      <c r="O310" s="8"/>
      <c r="R310" s="8"/>
      <c r="U310" s="8"/>
      <c r="W310" s="9"/>
      <c r="X310" s="9"/>
    </row>
    <row r="311" spans="9:24" x14ac:dyDescent="0.2">
      <c r="I311" s="2"/>
      <c r="J311" s="2"/>
      <c r="K311" s="5"/>
      <c r="N311" s="8"/>
      <c r="O311" s="8"/>
      <c r="R311" s="8"/>
      <c r="U311" s="8"/>
      <c r="W311" s="9"/>
      <c r="X311" s="9"/>
    </row>
    <row r="312" spans="9:24" x14ac:dyDescent="0.2">
      <c r="I312" s="2"/>
      <c r="J312" s="2"/>
      <c r="K312" s="5"/>
      <c r="N312" s="8"/>
      <c r="O312" s="8"/>
      <c r="R312" s="8"/>
      <c r="U312" s="8"/>
      <c r="W312" s="9"/>
      <c r="X312" s="9"/>
    </row>
    <row r="313" spans="9:24" x14ac:dyDescent="0.2">
      <c r="I313" s="2"/>
      <c r="J313" s="2"/>
      <c r="K313" s="5"/>
      <c r="N313" s="8"/>
      <c r="O313" s="8"/>
      <c r="R313" s="8"/>
      <c r="U313" s="8"/>
      <c r="W313" s="9"/>
      <c r="X313" s="9"/>
    </row>
    <row r="314" spans="9:24" x14ac:dyDescent="0.2">
      <c r="I314" s="2"/>
      <c r="J314" s="2"/>
      <c r="K314" s="5"/>
      <c r="N314" s="8"/>
      <c r="O314" s="8"/>
      <c r="R314" s="8"/>
      <c r="U314" s="8"/>
      <c r="W314" s="9"/>
      <c r="X314" s="9"/>
    </row>
    <row r="315" spans="9:24" x14ac:dyDescent="0.2">
      <c r="I315" s="2"/>
      <c r="J315" s="2"/>
      <c r="K315" s="5"/>
      <c r="N315" s="8"/>
      <c r="O315" s="8"/>
      <c r="R315" s="8"/>
      <c r="U315" s="8"/>
      <c r="W315" s="9"/>
      <c r="X315" s="9"/>
    </row>
    <row r="316" spans="9:24" x14ac:dyDescent="0.2">
      <c r="I316" s="2"/>
      <c r="J316" s="2"/>
      <c r="K316" s="5"/>
      <c r="N316" s="8"/>
      <c r="O316" s="8"/>
      <c r="R316" s="8"/>
      <c r="U316" s="8"/>
      <c r="W316" s="9"/>
      <c r="X316" s="9"/>
    </row>
    <row r="317" spans="9:24" x14ac:dyDescent="0.2">
      <c r="I317" s="2"/>
      <c r="J317" s="2"/>
      <c r="K317" s="5"/>
      <c r="N317" s="8"/>
      <c r="O317" s="8"/>
      <c r="R317" s="8"/>
      <c r="U317" s="8"/>
      <c r="W317" s="9"/>
      <c r="X317" s="9"/>
    </row>
    <row r="318" spans="9:24" x14ac:dyDescent="0.2">
      <c r="I318" s="2"/>
      <c r="J318" s="2"/>
      <c r="K318" s="5"/>
      <c r="N318" s="8"/>
      <c r="O318" s="8"/>
      <c r="R318" s="8"/>
      <c r="U318" s="8"/>
      <c r="W318" s="9"/>
      <c r="X318" s="9"/>
    </row>
    <row r="319" spans="9:24" x14ac:dyDescent="0.2">
      <c r="I319" s="2"/>
      <c r="J319" s="2"/>
      <c r="K319" s="5"/>
      <c r="N319" s="8"/>
      <c r="O319" s="8"/>
      <c r="R319" s="8"/>
      <c r="U319" s="8"/>
      <c r="W319" s="9"/>
      <c r="X319" s="9"/>
    </row>
    <row r="320" spans="9:24" x14ac:dyDescent="0.2">
      <c r="I320" s="2"/>
      <c r="J320" s="2"/>
      <c r="K320" s="5"/>
      <c r="N320" s="8"/>
      <c r="O320" s="8"/>
      <c r="R320" s="8"/>
      <c r="U320" s="8"/>
      <c r="W320" s="9"/>
      <c r="X320" s="9"/>
    </row>
    <row r="321" spans="9:24" x14ac:dyDescent="0.2">
      <c r="I321" s="2"/>
      <c r="J321" s="2"/>
      <c r="K321" s="5"/>
      <c r="N321" s="8"/>
      <c r="O321" s="8"/>
      <c r="R321" s="8"/>
      <c r="U321" s="8"/>
      <c r="W321" s="9"/>
      <c r="X321" s="9"/>
    </row>
    <row r="322" spans="9:24" x14ac:dyDescent="0.2">
      <c r="I322" s="2"/>
      <c r="J322" s="2"/>
      <c r="K322" s="5"/>
      <c r="N322" s="8"/>
      <c r="O322" s="8"/>
      <c r="R322" s="8"/>
      <c r="U322" s="8"/>
      <c r="W322" s="9"/>
      <c r="X322" s="9"/>
    </row>
    <row r="323" spans="9:24" x14ac:dyDescent="0.2">
      <c r="I323" s="2"/>
      <c r="J323" s="2"/>
      <c r="K323" s="5"/>
      <c r="N323" s="8"/>
      <c r="O323" s="8"/>
      <c r="R323" s="8"/>
      <c r="U323" s="8"/>
      <c r="W323" s="9"/>
      <c r="X323" s="9"/>
    </row>
    <row r="324" spans="9:24" x14ac:dyDescent="0.2">
      <c r="I324" s="2"/>
      <c r="J324" s="2"/>
      <c r="K324" s="5"/>
      <c r="N324" s="8"/>
      <c r="O324" s="8"/>
      <c r="R324" s="8"/>
      <c r="U324" s="8"/>
      <c r="W324" s="9"/>
      <c r="X324" s="9"/>
    </row>
    <row r="325" spans="9:24" x14ac:dyDescent="0.2">
      <c r="I325" s="2"/>
      <c r="J325" s="2"/>
      <c r="K325" s="5"/>
      <c r="N325" s="8"/>
      <c r="O325" s="8"/>
      <c r="R325" s="8"/>
      <c r="U325" s="8"/>
      <c r="W325" s="9"/>
      <c r="X325" s="9"/>
    </row>
    <row r="326" spans="9:24" x14ac:dyDescent="0.2">
      <c r="I326" s="2"/>
      <c r="J326" s="2"/>
      <c r="K326" s="5"/>
      <c r="N326" s="8"/>
      <c r="O326" s="8"/>
      <c r="R326" s="8"/>
      <c r="U326" s="8"/>
      <c r="W326" s="9"/>
      <c r="X326" s="9"/>
    </row>
    <row r="327" spans="9:24" x14ac:dyDescent="0.2">
      <c r="I327" s="2"/>
      <c r="J327" s="2"/>
      <c r="K327" s="5"/>
      <c r="N327" s="8"/>
      <c r="O327" s="8"/>
      <c r="R327" s="8"/>
      <c r="U327" s="8"/>
      <c r="W327" s="9"/>
      <c r="X327" s="9"/>
    </row>
    <row r="328" spans="9:24" x14ac:dyDescent="0.2">
      <c r="I328" s="2"/>
      <c r="J328" s="2"/>
      <c r="K328" s="5"/>
      <c r="N328" s="8"/>
      <c r="O328" s="8"/>
      <c r="R328" s="8"/>
      <c r="U328" s="8"/>
      <c r="W328" s="9"/>
      <c r="X328" s="9"/>
    </row>
    <row r="329" spans="9:24" x14ac:dyDescent="0.2">
      <c r="I329" s="2"/>
      <c r="J329" s="2"/>
      <c r="K329" s="5"/>
      <c r="N329" s="8"/>
      <c r="O329" s="8"/>
      <c r="R329" s="8"/>
      <c r="U329" s="8"/>
      <c r="W329" s="9"/>
      <c r="X329" s="9"/>
    </row>
    <row r="330" spans="9:24" x14ac:dyDescent="0.2">
      <c r="I330" s="2"/>
      <c r="J330" s="2"/>
      <c r="K330" s="5"/>
      <c r="N330" s="8"/>
      <c r="O330" s="8"/>
      <c r="R330" s="8"/>
      <c r="U330" s="8"/>
      <c r="W330" s="9"/>
      <c r="X330" s="9"/>
    </row>
    <row r="331" spans="9:24" x14ac:dyDescent="0.2">
      <c r="I331" s="2"/>
      <c r="J331" s="2"/>
      <c r="K331" s="5"/>
      <c r="N331" s="8"/>
      <c r="O331" s="8"/>
      <c r="R331" s="8"/>
      <c r="U331" s="8"/>
      <c r="W331" s="9"/>
      <c r="X331" s="9"/>
    </row>
    <row r="332" spans="9:24" x14ac:dyDescent="0.2">
      <c r="I332" s="2"/>
      <c r="J332" s="2"/>
      <c r="K332" s="5"/>
      <c r="N332" s="8"/>
      <c r="O332" s="8"/>
      <c r="R332" s="8"/>
      <c r="U332" s="8"/>
      <c r="W332" s="9"/>
      <c r="X332" s="9"/>
    </row>
    <row r="333" spans="9:24" x14ac:dyDescent="0.2">
      <c r="I333" s="2"/>
      <c r="J333" s="2"/>
      <c r="K333" s="5"/>
      <c r="N333" s="8"/>
      <c r="O333" s="8"/>
      <c r="R333" s="8"/>
      <c r="U333" s="8"/>
      <c r="W333" s="9"/>
      <c r="X333" s="9"/>
    </row>
    <row r="334" spans="9:24" x14ac:dyDescent="0.2">
      <c r="I334" s="2"/>
      <c r="J334" s="2"/>
      <c r="K334" s="5"/>
      <c r="N334" s="8"/>
      <c r="O334" s="8"/>
      <c r="R334" s="8"/>
      <c r="U334" s="8"/>
      <c r="W334" s="9"/>
      <c r="X334" s="9"/>
    </row>
    <row r="335" spans="9:24" x14ac:dyDescent="0.2">
      <c r="I335" s="2"/>
      <c r="J335" s="2"/>
      <c r="K335" s="5"/>
      <c r="N335" s="8"/>
      <c r="O335" s="8"/>
      <c r="R335" s="8"/>
      <c r="U335" s="8"/>
      <c r="W335" s="9"/>
      <c r="X335" s="9"/>
    </row>
    <row r="336" spans="9:24" x14ac:dyDescent="0.2">
      <c r="I336" s="2"/>
      <c r="J336" s="2"/>
      <c r="K336" s="5"/>
      <c r="N336" s="8"/>
      <c r="O336" s="8"/>
      <c r="R336" s="8"/>
      <c r="U336" s="8"/>
      <c r="W336" s="9"/>
      <c r="X336" s="9"/>
    </row>
    <row r="337" spans="9:24" x14ac:dyDescent="0.2">
      <c r="I337" s="2"/>
      <c r="J337" s="2"/>
      <c r="K337" s="5"/>
      <c r="N337" s="8"/>
      <c r="O337" s="8"/>
      <c r="R337" s="8"/>
      <c r="U337" s="8"/>
      <c r="W337" s="9"/>
      <c r="X337" s="9"/>
    </row>
    <row r="338" spans="9:24" x14ac:dyDescent="0.2">
      <c r="I338" s="2"/>
      <c r="J338" s="2"/>
      <c r="K338" s="5"/>
      <c r="N338" s="8"/>
      <c r="O338" s="8"/>
      <c r="R338" s="8"/>
      <c r="U338" s="8"/>
      <c r="W338" s="9"/>
      <c r="X338" s="9"/>
    </row>
    <row r="339" spans="9:24" x14ac:dyDescent="0.2">
      <c r="I339" s="2"/>
      <c r="J339" s="2"/>
      <c r="K339" s="5"/>
      <c r="N339" s="8"/>
      <c r="O339" s="8"/>
      <c r="R339" s="8"/>
      <c r="U339" s="8"/>
      <c r="W339" s="9"/>
      <c r="X339" s="9"/>
    </row>
    <row r="340" spans="9:24" x14ac:dyDescent="0.2">
      <c r="I340" s="2"/>
      <c r="J340" s="2"/>
      <c r="K340" s="5"/>
      <c r="N340" s="8"/>
      <c r="O340" s="8"/>
      <c r="R340" s="8"/>
      <c r="U340" s="8"/>
      <c r="W340" s="9"/>
      <c r="X340" s="9"/>
    </row>
    <row r="341" spans="9:24" x14ac:dyDescent="0.2">
      <c r="I341" s="2"/>
      <c r="J341" s="2"/>
      <c r="K341" s="5"/>
      <c r="N341" s="8"/>
      <c r="O341" s="8"/>
      <c r="R341" s="8"/>
      <c r="U341" s="8"/>
      <c r="W341" s="9"/>
      <c r="X341" s="9"/>
    </row>
    <row r="342" spans="9:24" x14ac:dyDescent="0.2">
      <c r="I342" s="2"/>
      <c r="J342" s="2"/>
      <c r="K342" s="5"/>
      <c r="N342" s="8"/>
      <c r="O342" s="8"/>
      <c r="R342" s="8"/>
      <c r="U342" s="8"/>
      <c r="W342" s="9"/>
      <c r="X342" s="9"/>
    </row>
    <row r="343" spans="9:24" x14ac:dyDescent="0.2">
      <c r="I343" s="2"/>
      <c r="J343" s="2"/>
      <c r="K343" s="5"/>
      <c r="N343" s="8"/>
      <c r="O343" s="8"/>
      <c r="R343" s="8"/>
      <c r="U343" s="8"/>
      <c r="W343" s="9"/>
      <c r="X343" s="9"/>
    </row>
    <row r="344" spans="9:24" x14ac:dyDescent="0.2">
      <c r="I344" s="2"/>
      <c r="J344" s="2"/>
      <c r="K344" s="5"/>
      <c r="N344" s="8"/>
      <c r="O344" s="8"/>
      <c r="R344" s="8"/>
      <c r="U344" s="8"/>
      <c r="W344" s="9"/>
      <c r="X344" s="9"/>
    </row>
    <row r="345" spans="9:24" x14ac:dyDescent="0.2">
      <c r="I345" s="2"/>
      <c r="J345" s="2"/>
      <c r="K345" s="5"/>
      <c r="N345" s="8"/>
      <c r="O345" s="8"/>
      <c r="R345" s="8"/>
      <c r="U345" s="8"/>
      <c r="W345" s="9"/>
      <c r="X345" s="9"/>
    </row>
    <row r="346" spans="9:24" x14ac:dyDescent="0.2">
      <c r="I346" s="2"/>
      <c r="J346" s="2"/>
      <c r="K346" s="5"/>
      <c r="N346" s="8"/>
      <c r="O346" s="8"/>
      <c r="R346" s="8"/>
      <c r="U346" s="8"/>
      <c r="W346" s="9"/>
      <c r="X346" s="9"/>
    </row>
    <row r="347" spans="9:24" x14ac:dyDescent="0.2">
      <c r="I347" s="2"/>
      <c r="J347" s="2"/>
      <c r="K347" s="5"/>
      <c r="N347" s="8"/>
      <c r="O347" s="8"/>
      <c r="R347" s="8"/>
      <c r="U347" s="8"/>
      <c r="W347" s="9"/>
      <c r="X347" s="9"/>
    </row>
    <row r="348" spans="9:24" x14ac:dyDescent="0.2">
      <c r="I348" s="2"/>
      <c r="J348" s="2"/>
      <c r="K348" s="5"/>
      <c r="N348" s="8"/>
      <c r="O348" s="8"/>
      <c r="R348" s="8"/>
      <c r="U348" s="8"/>
      <c r="W348" s="9"/>
      <c r="X348" s="9"/>
    </row>
    <row r="349" spans="9:24" x14ac:dyDescent="0.2">
      <c r="I349" s="2"/>
      <c r="J349" s="2"/>
      <c r="K349" s="5"/>
      <c r="N349" s="8"/>
      <c r="O349" s="8"/>
      <c r="R349" s="8"/>
      <c r="U349" s="8"/>
      <c r="W349" s="9"/>
      <c r="X349" s="9"/>
    </row>
    <row r="350" spans="9:24" x14ac:dyDescent="0.2">
      <c r="I350" s="2"/>
      <c r="J350" s="2"/>
      <c r="K350" s="5"/>
      <c r="N350" s="8"/>
      <c r="O350" s="8"/>
      <c r="R350" s="8"/>
      <c r="U350" s="8"/>
      <c r="W350" s="9"/>
      <c r="X350" s="9"/>
    </row>
    <row r="351" spans="9:24" x14ac:dyDescent="0.2">
      <c r="I351" s="2"/>
      <c r="J351" s="2"/>
      <c r="K351" s="5"/>
      <c r="N351" s="8"/>
      <c r="O351" s="8"/>
      <c r="R351" s="8"/>
      <c r="U351" s="8"/>
      <c r="W351" s="9"/>
      <c r="X351" s="9"/>
    </row>
    <row r="352" spans="9:24" x14ac:dyDescent="0.2">
      <c r="I352" s="2"/>
      <c r="J352" s="2"/>
      <c r="K352" s="5"/>
      <c r="N352" s="8"/>
      <c r="O352" s="8"/>
      <c r="R352" s="8"/>
      <c r="U352" s="8"/>
      <c r="W352" s="9"/>
      <c r="X352" s="9"/>
    </row>
    <row r="353" spans="9:24" x14ac:dyDescent="0.2">
      <c r="I353" s="2"/>
      <c r="J353" s="2"/>
      <c r="K353" s="5"/>
      <c r="N353" s="8"/>
      <c r="O353" s="8"/>
      <c r="R353" s="8"/>
      <c r="U353" s="8"/>
      <c r="W353" s="9"/>
      <c r="X353" s="9"/>
    </row>
    <row r="354" spans="9:24" x14ac:dyDescent="0.2">
      <c r="I354" s="2"/>
      <c r="J354" s="2"/>
      <c r="K354" s="5"/>
      <c r="N354" s="8"/>
      <c r="O354" s="8"/>
      <c r="R354" s="8"/>
      <c r="U354" s="8"/>
      <c r="W354" s="9"/>
      <c r="X354" s="9"/>
    </row>
    <row r="355" spans="9:24" x14ac:dyDescent="0.2">
      <c r="I355" s="2"/>
      <c r="J355" s="2"/>
      <c r="K355" s="5"/>
      <c r="N355" s="8"/>
      <c r="O355" s="8"/>
      <c r="R355" s="8"/>
      <c r="U355" s="8"/>
      <c r="W355" s="9"/>
      <c r="X355" s="9"/>
    </row>
    <row r="356" spans="9:24" x14ac:dyDescent="0.2">
      <c r="I356" s="2"/>
      <c r="J356" s="2"/>
      <c r="K356" s="5"/>
      <c r="N356" s="8"/>
      <c r="O356" s="8"/>
      <c r="R356" s="8"/>
      <c r="U356" s="8"/>
      <c r="W356" s="9"/>
      <c r="X356" s="9"/>
    </row>
    <row r="357" spans="9:24" x14ac:dyDescent="0.2">
      <c r="I357" s="2"/>
      <c r="J357" s="2"/>
      <c r="K357" s="5"/>
      <c r="N357" s="8"/>
      <c r="O357" s="8"/>
      <c r="R357" s="8"/>
      <c r="U357" s="8"/>
      <c r="W357" s="9"/>
      <c r="X357" s="9"/>
    </row>
    <row r="358" spans="9:24" x14ac:dyDescent="0.2">
      <c r="I358" s="2"/>
      <c r="J358" s="2"/>
      <c r="K358" s="5"/>
      <c r="N358" s="8"/>
      <c r="O358" s="8"/>
      <c r="R358" s="8"/>
      <c r="U358" s="8"/>
      <c r="W358" s="9"/>
      <c r="X358" s="9"/>
    </row>
    <row r="359" spans="9:24" x14ac:dyDescent="0.2">
      <c r="I359" s="2"/>
      <c r="J359" s="2"/>
      <c r="K359" s="5"/>
      <c r="N359" s="8"/>
      <c r="O359" s="8"/>
      <c r="R359" s="8"/>
      <c r="U359" s="8"/>
      <c r="W359" s="9"/>
      <c r="X359" s="9"/>
    </row>
    <row r="360" spans="9:24" x14ac:dyDescent="0.2">
      <c r="I360" s="2"/>
      <c r="J360" s="2"/>
      <c r="K360" s="5"/>
      <c r="N360" s="8"/>
      <c r="O360" s="8"/>
      <c r="R360" s="8"/>
      <c r="U360" s="8"/>
      <c r="W360" s="9"/>
      <c r="X360" s="9"/>
    </row>
    <row r="361" spans="9:24" x14ac:dyDescent="0.2">
      <c r="I361" s="2"/>
      <c r="J361" s="2"/>
      <c r="K361" s="5"/>
      <c r="N361" s="8"/>
      <c r="O361" s="8"/>
      <c r="R361" s="8"/>
      <c r="U361" s="8"/>
      <c r="W361" s="9"/>
      <c r="X361" s="9"/>
    </row>
    <row r="362" spans="9:24" x14ac:dyDescent="0.2">
      <c r="I362" s="2"/>
      <c r="J362" s="2"/>
      <c r="K362" s="5"/>
      <c r="N362" s="8"/>
      <c r="O362" s="8"/>
      <c r="R362" s="8"/>
      <c r="U362" s="8"/>
      <c r="W362" s="9"/>
      <c r="X362" s="9"/>
    </row>
    <row r="363" spans="9:24" x14ac:dyDescent="0.2">
      <c r="I363" s="2"/>
      <c r="J363" s="2"/>
      <c r="K363" s="5"/>
      <c r="N363" s="8"/>
      <c r="O363" s="8"/>
      <c r="R363" s="8"/>
      <c r="U363" s="8"/>
      <c r="W363" s="9"/>
      <c r="X363" s="9"/>
    </row>
    <row r="364" spans="9:24" x14ac:dyDescent="0.2">
      <c r="I364" s="2"/>
      <c r="J364" s="2"/>
      <c r="K364" s="5"/>
      <c r="N364" s="8"/>
      <c r="O364" s="8"/>
      <c r="R364" s="8"/>
      <c r="U364" s="8"/>
      <c r="W364" s="9"/>
      <c r="X364" s="9"/>
    </row>
    <row r="365" spans="9:24" x14ac:dyDescent="0.2">
      <c r="I365" s="2"/>
      <c r="J365" s="2"/>
      <c r="K365" s="5"/>
      <c r="N365" s="8"/>
      <c r="O365" s="8"/>
      <c r="R365" s="8"/>
      <c r="U365" s="8"/>
      <c r="W365" s="9"/>
      <c r="X365" s="9"/>
    </row>
    <row r="366" spans="9:24" x14ac:dyDescent="0.2">
      <c r="I366" s="2"/>
      <c r="J366" s="2"/>
      <c r="K366" s="5"/>
      <c r="N366" s="8"/>
      <c r="O366" s="8"/>
      <c r="R366" s="8"/>
      <c r="U366" s="8"/>
      <c r="W366" s="9"/>
      <c r="X366" s="9"/>
    </row>
    <row r="367" spans="9:24" x14ac:dyDescent="0.2">
      <c r="I367" s="2"/>
      <c r="J367" s="2"/>
      <c r="K367" s="5"/>
      <c r="N367" s="8"/>
      <c r="O367" s="8"/>
      <c r="R367" s="8"/>
      <c r="U367" s="8"/>
      <c r="W367" s="9"/>
      <c r="X367" s="9"/>
    </row>
    <row r="368" spans="9:24" x14ac:dyDescent="0.2">
      <c r="I368" s="2"/>
      <c r="J368" s="2"/>
      <c r="K368" s="5"/>
      <c r="N368" s="8"/>
      <c r="O368" s="8"/>
      <c r="R368" s="8"/>
      <c r="U368" s="8"/>
      <c r="W368" s="9"/>
      <c r="X368" s="9"/>
    </row>
    <row r="369" spans="9:24" x14ac:dyDescent="0.2">
      <c r="I369" s="2"/>
      <c r="J369" s="2"/>
      <c r="K369" s="5"/>
      <c r="N369" s="8"/>
      <c r="O369" s="8"/>
      <c r="R369" s="8"/>
      <c r="U369" s="8"/>
      <c r="W369" s="9"/>
      <c r="X369" s="9"/>
    </row>
    <row r="370" spans="9:24" x14ac:dyDescent="0.2">
      <c r="I370" s="2"/>
      <c r="J370" s="2"/>
      <c r="K370" s="5"/>
      <c r="N370" s="8"/>
      <c r="O370" s="8"/>
      <c r="R370" s="8"/>
      <c r="U370" s="8"/>
      <c r="W370" s="9"/>
      <c r="X370" s="9"/>
    </row>
    <row r="371" spans="9:24" x14ac:dyDescent="0.2">
      <c r="I371" s="2"/>
      <c r="J371" s="2"/>
      <c r="K371" s="5"/>
      <c r="N371" s="8"/>
      <c r="O371" s="8"/>
      <c r="R371" s="8"/>
      <c r="U371" s="8"/>
      <c r="W371" s="9"/>
      <c r="X371" s="9"/>
    </row>
    <row r="372" spans="9:24" x14ac:dyDescent="0.2">
      <c r="I372" s="2"/>
      <c r="J372" s="2"/>
      <c r="K372" s="5"/>
      <c r="N372" s="8"/>
      <c r="O372" s="8"/>
      <c r="R372" s="8"/>
      <c r="U372" s="8"/>
      <c r="W372" s="9"/>
      <c r="X372" s="9"/>
    </row>
    <row r="373" spans="9:24" x14ac:dyDescent="0.2">
      <c r="I373" s="2"/>
      <c r="J373" s="2"/>
      <c r="K373" s="5"/>
      <c r="N373" s="8"/>
      <c r="O373" s="8"/>
      <c r="R373" s="8"/>
      <c r="U373" s="8"/>
      <c r="W373" s="9"/>
      <c r="X373" s="9"/>
    </row>
    <row r="374" spans="9:24" x14ac:dyDescent="0.2">
      <c r="I374" s="2"/>
      <c r="J374" s="2"/>
      <c r="K374" s="5"/>
      <c r="N374" s="8"/>
      <c r="O374" s="8"/>
      <c r="R374" s="8"/>
      <c r="U374" s="8"/>
      <c r="W374" s="9"/>
      <c r="X374" s="9"/>
    </row>
    <row r="375" spans="9:24" x14ac:dyDescent="0.2">
      <c r="I375" s="2"/>
      <c r="J375" s="2"/>
      <c r="K375" s="5"/>
      <c r="N375" s="8"/>
      <c r="O375" s="8"/>
      <c r="R375" s="8"/>
      <c r="U375" s="8"/>
      <c r="W375" s="9"/>
      <c r="X375" s="9"/>
    </row>
    <row r="376" spans="9:24" x14ac:dyDescent="0.2">
      <c r="I376" s="2"/>
      <c r="J376" s="2"/>
      <c r="K376" s="5"/>
      <c r="N376" s="8"/>
      <c r="O376" s="8"/>
      <c r="R376" s="8"/>
      <c r="U376" s="8"/>
      <c r="W376" s="9"/>
      <c r="X376" s="9"/>
    </row>
    <row r="377" spans="9:24" x14ac:dyDescent="0.2">
      <c r="I377" s="2"/>
      <c r="J377" s="2"/>
      <c r="K377" s="5"/>
      <c r="N377" s="8"/>
      <c r="O377" s="8"/>
      <c r="R377" s="8"/>
      <c r="U377" s="8"/>
      <c r="W377" s="9"/>
      <c r="X377" s="9"/>
    </row>
    <row r="378" spans="9:24" x14ac:dyDescent="0.2">
      <c r="I378" s="2"/>
      <c r="J378" s="2"/>
      <c r="K378" s="5"/>
      <c r="N378" s="8"/>
      <c r="O378" s="8"/>
      <c r="R378" s="8"/>
      <c r="U378" s="8"/>
      <c r="W378" s="9"/>
      <c r="X378" s="9"/>
    </row>
    <row r="379" spans="9:24" x14ac:dyDescent="0.2">
      <c r="I379" s="2"/>
      <c r="J379" s="2"/>
      <c r="K379" s="5"/>
      <c r="N379" s="8"/>
      <c r="O379" s="8"/>
      <c r="R379" s="8"/>
      <c r="U379" s="8"/>
      <c r="W379" s="9"/>
      <c r="X379" s="9"/>
    </row>
    <row r="380" spans="9:24" x14ac:dyDescent="0.2">
      <c r="I380" s="2"/>
      <c r="J380" s="2"/>
      <c r="K380" s="5"/>
      <c r="N380" s="8"/>
      <c r="O380" s="8"/>
      <c r="R380" s="8"/>
      <c r="U380" s="8"/>
      <c r="W380" s="9"/>
      <c r="X380" s="9"/>
    </row>
    <row r="381" spans="9:24" x14ac:dyDescent="0.2">
      <c r="I381" s="2"/>
      <c r="J381" s="2"/>
      <c r="K381" s="5"/>
      <c r="N381" s="8"/>
      <c r="O381" s="8"/>
      <c r="R381" s="8"/>
      <c r="U381" s="8"/>
      <c r="W381" s="9"/>
      <c r="X381" s="9"/>
    </row>
    <row r="382" spans="9:24" x14ac:dyDescent="0.2">
      <c r="I382" s="2"/>
      <c r="J382" s="2"/>
      <c r="K382" s="5"/>
      <c r="N382" s="8"/>
      <c r="O382" s="8"/>
      <c r="R382" s="8"/>
      <c r="U382" s="8"/>
      <c r="W382" s="9"/>
      <c r="X382" s="9"/>
    </row>
    <row r="383" spans="9:24" x14ac:dyDescent="0.2">
      <c r="I383" s="2"/>
      <c r="J383" s="2"/>
      <c r="K383" s="5"/>
      <c r="N383" s="8"/>
      <c r="O383" s="8"/>
      <c r="R383" s="8"/>
      <c r="U383" s="8"/>
      <c r="W383" s="9"/>
      <c r="X383" s="9"/>
    </row>
    <row r="384" spans="9:24" x14ac:dyDescent="0.2">
      <c r="I384" s="2"/>
      <c r="J384" s="2"/>
      <c r="K384" s="5"/>
      <c r="N384" s="8"/>
      <c r="O384" s="8"/>
      <c r="R384" s="8"/>
      <c r="U384" s="8"/>
      <c r="W384" s="9"/>
      <c r="X384" s="9"/>
    </row>
    <row r="385" spans="9:24" x14ac:dyDescent="0.2">
      <c r="I385" s="2"/>
      <c r="J385" s="2"/>
      <c r="K385" s="5"/>
      <c r="N385" s="8"/>
      <c r="O385" s="8"/>
      <c r="R385" s="8"/>
      <c r="U385" s="8"/>
      <c r="W385" s="9"/>
      <c r="X385" s="9"/>
    </row>
    <row r="386" spans="9:24" x14ac:dyDescent="0.2">
      <c r="I386" s="2"/>
      <c r="J386" s="2"/>
      <c r="K386" s="5"/>
      <c r="N386" s="8"/>
      <c r="O386" s="8"/>
      <c r="R386" s="8"/>
      <c r="U386" s="8"/>
      <c r="W386" s="9"/>
      <c r="X386" s="9"/>
    </row>
    <row r="387" spans="9:24" x14ac:dyDescent="0.2">
      <c r="I387" s="2"/>
      <c r="J387" s="2"/>
      <c r="K387" s="5"/>
      <c r="N387" s="8"/>
      <c r="O387" s="8"/>
      <c r="R387" s="8"/>
      <c r="U387" s="8"/>
      <c r="W387" s="9"/>
      <c r="X387" s="9"/>
    </row>
    <row r="388" spans="9:24" x14ac:dyDescent="0.2">
      <c r="I388" s="2"/>
      <c r="J388" s="2"/>
      <c r="K388" s="5"/>
      <c r="N388" s="8"/>
      <c r="O388" s="8"/>
      <c r="R388" s="8"/>
      <c r="U388" s="8"/>
      <c r="W388" s="9"/>
      <c r="X388" s="9"/>
    </row>
    <row r="389" spans="9:24" x14ac:dyDescent="0.2">
      <c r="I389" s="2"/>
      <c r="J389" s="2"/>
      <c r="K389" s="5"/>
      <c r="N389" s="8"/>
      <c r="O389" s="8"/>
      <c r="R389" s="8"/>
      <c r="U389" s="8"/>
      <c r="W389" s="9"/>
      <c r="X389" s="9"/>
    </row>
    <row r="390" spans="9:24" x14ac:dyDescent="0.2">
      <c r="I390" s="2"/>
      <c r="J390" s="2"/>
      <c r="K390" s="5"/>
      <c r="N390" s="8"/>
      <c r="O390" s="8"/>
      <c r="R390" s="8"/>
      <c r="U390" s="8"/>
      <c r="W390" s="9"/>
      <c r="X390" s="9"/>
    </row>
    <row r="391" spans="9:24" x14ac:dyDescent="0.2">
      <c r="I391" s="2"/>
      <c r="J391" s="2"/>
      <c r="K391" s="5"/>
      <c r="N391" s="8"/>
      <c r="O391" s="8"/>
      <c r="R391" s="8"/>
      <c r="U391" s="8"/>
      <c r="W391" s="9"/>
      <c r="X391" s="9"/>
    </row>
    <row r="392" spans="9:24" x14ac:dyDescent="0.2">
      <c r="I392" s="2"/>
      <c r="J392" s="2"/>
      <c r="K392" s="5"/>
      <c r="N392" s="8"/>
      <c r="O392" s="8"/>
      <c r="R392" s="8"/>
      <c r="U392" s="8"/>
      <c r="W392" s="9"/>
      <c r="X392" s="9"/>
    </row>
    <row r="393" spans="9:24" x14ac:dyDescent="0.2">
      <c r="I393" s="2"/>
      <c r="J393" s="2"/>
      <c r="K393" s="5"/>
      <c r="N393" s="8"/>
      <c r="O393" s="8"/>
      <c r="R393" s="8"/>
      <c r="U393" s="8"/>
      <c r="W393" s="9"/>
      <c r="X393" s="9"/>
    </row>
    <row r="394" spans="9:24" x14ac:dyDescent="0.2">
      <c r="I394" s="2"/>
      <c r="J394" s="2"/>
      <c r="K394" s="5"/>
      <c r="N394" s="8"/>
      <c r="O394" s="8"/>
      <c r="R394" s="8"/>
      <c r="U394" s="8"/>
      <c r="W394" s="9"/>
      <c r="X394" s="9"/>
    </row>
    <row r="395" spans="9:24" x14ac:dyDescent="0.2">
      <c r="I395" s="2"/>
      <c r="J395" s="2"/>
      <c r="K395" s="5"/>
      <c r="N395" s="8"/>
      <c r="O395" s="8"/>
      <c r="R395" s="8"/>
      <c r="U395" s="8"/>
      <c r="W395" s="9"/>
      <c r="X395" s="9"/>
    </row>
    <row r="396" spans="9:24" x14ac:dyDescent="0.2">
      <c r="I396" s="2"/>
      <c r="J396" s="2"/>
      <c r="K396" s="5"/>
      <c r="N396" s="8"/>
      <c r="O396" s="8"/>
      <c r="R396" s="8"/>
      <c r="U396" s="8"/>
      <c r="W396" s="9"/>
      <c r="X396" s="9"/>
    </row>
    <row r="397" spans="9:24" x14ac:dyDescent="0.2">
      <c r="I397" s="2"/>
      <c r="J397" s="2"/>
      <c r="K397" s="5"/>
      <c r="N397" s="8"/>
      <c r="O397" s="8"/>
      <c r="R397" s="8"/>
      <c r="U397" s="8"/>
      <c r="W397" s="9"/>
      <c r="X397" s="9"/>
    </row>
    <row r="398" spans="9:24" x14ac:dyDescent="0.2">
      <c r="I398" s="2"/>
      <c r="J398" s="2"/>
      <c r="K398" s="5"/>
      <c r="N398" s="8"/>
      <c r="O398" s="8"/>
      <c r="R398" s="8"/>
      <c r="U398" s="8"/>
      <c r="W398" s="9"/>
      <c r="X398" s="9"/>
    </row>
    <row r="399" spans="9:24" x14ac:dyDescent="0.2">
      <c r="I399" s="2"/>
      <c r="J399" s="2"/>
      <c r="K399" s="5"/>
      <c r="N399" s="8"/>
      <c r="O399" s="8"/>
      <c r="R399" s="8"/>
      <c r="U399" s="8"/>
      <c r="W399" s="9"/>
      <c r="X399" s="9"/>
    </row>
    <row r="400" spans="9:24" x14ac:dyDescent="0.2">
      <c r="I400" s="2"/>
      <c r="J400" s="2"/>
      <c r="K400" s="5"/>
      <c r="N400" s="8"/>
      <c r="O400" s="8"/>
      <c r="R400" s="8"/>
      <c r="U400" s="8"/>
      <c r="W400" s="9"/>
      <c r="X400" s="9"/>
    </row>
    <row r="401" spans="9:24" x14ac:dyDescent="0.2">
      <c r="I401" s="2"/>
      <c r="J401" s="2"/>
      <c r="K401" s="5"/>
      <c r="N401" s="8"/>
      <c r="O401" s="8"/>
      <c r="R401" s="8"/>
      <c r="U401" s="8"/>
      <c r="W401" s="9"/>
      <c r="X401" s="9"/>
    </row>
    <row r="402" spans="9:24" x14ac:dyDescent="0.2">
      <c r="I402" s="2"/>
      <c r="J402" s="2"/>
      <c r="K402" s="5"/>
      <c r="N402" s="8"/>
      <c r="O402" s="8"/>
      <c r="R402" s="8"/>
      <c r="U402" s="8"/>
      <c r="W402" s="9"/>
      <c r="X402" s="9"/>
    </row>
    <row r="403" spans="9:24" x14ac:dyDescent="0.2">
      <c r="I403" s="2"/>
      <c r="J403" s="2"/>
      <c r="K403" s="5"/>
      <c r="N403" s="8"/>
      <c r="O403" s="8"/>
      <c r="R403" s="8"/>
      <c r="U403" s="8"/>
      <c r="W403" s="9"/>
      <c r="X403" s="9"/>
    </row>
    <row r="404" spans="9:24" x14ac:dyDescent="0.2">
      <c r="I404" s="2"/>
      <c r="J404" s="2"/>
      <c r="K404" s="5"/>
      <c r="N404" s="8"/>
      <c r="O404" s="8"/>
      <c r="R404" s="8"/>
      <c r="U404" s="8"/>
      <c r="W404" s="9"/>
      <c r="X404" s="9"/>
    </row>
    <row r="405" spans="9:24" x14ac:dyDescent="0.2">
      <c r="I405" s="2"/>
      <c r="J405" s="2"/>
      <c r="K405" s="5"/>
      <c r="N405" s="8"/>
      <c r="O405" s="8"/>
      <c r="R405" s="8"/>
      <c r="U405" s="8"/>
      <c r="W405" s="9"/>
      <c r="X405" s="9"/>
    </row>
    <row r="406" spans="9:24" x14ac:dyDescent="0.2">
      <c r="I406" s="2"/>
      <c r="J406" s="2"/>
      <c r="K406" s="5"/>
      <c r="N406" s="8"/>
      <c r="O406" s="8"/>
      <c r="R406" s="8"/>
      <c r="U406" s="8"/>
      <c r="W406" s="9"/>
      <c r="X406" s="9"/>
    </row>
    <row r="407" spans="9:24" x14ac:dyDescent="0.2">
      <c r="I407" s="2"/>
      <c r="J407" s="2"/>
      <c r="K407" s="5"/>
      <c r="N407" s="8"/>
      <c r="O407" s="8"/>
      <c r="R407" s="8"/>
      <c r="U407" s="8"/>
      <c r="W407" s="9"/>
      <c r="X407" s="9"/>
    </row>
    <row r="408" spans="9:24" x14ac:dyDescent="0.2">
      <c r="I408" s="2"/>
      <c r="J408" s="2"/>
      <c r="K408" s="5"/>
      <c r="N408" s="8"/>
      <c r="O408" s="8"/>
      <c r="R408" s="8"/>
      <c r="U408" s="8"/>
      <c r="W408" s="9"/>
      <c r="X408" s="9"/>
    </row>
    <row r="409" spans="9:24" x14ac:dyDescent="0.2">
      <c r="I409" s="2"/>
      <c r="J409" s="2"/>
      <c r="K409" s="5"/>
      <c r="N409" s="8"/>
      <c r="O409" s="8"/>
      <c r="R409" s="8"/>
      <c r="U409" s="8"/>
      <c r="W409" s="9"/>
      <c r="X409" s="9"/>
    </row>
    <row r="410" spans="9:24" x14ac:dyDescent="0.2">
      <c r="I410" s="2"/>
      <c r="J410" s="2"/>
      <c r="K410" s="5"/>
      <c r="N410" s="8"/>
      <c r="O410" s="8"/>
      <c r="R410" s="8"/>
      <c r="U410" s="8"/>
      <c r="W410" s="9"/>
      <c r="X410" s="9"/>
    </row>
    <row r="411" spans="9:24" x14ac:dyDescent="0.2">
      <c r="I411" s="2"/>
      <c r="J411" s="2"/>
      <c r="K411" s="5"/>
      <c r="N411" s="8"/>
      <c r="O411" s="8"/>
      <c r="R411" s="8"/>
      <c r="U411" s="8"/>
      <c r="W411" s="9"/>
      <c r="X411" s="9"/>
    </row>
    <row r="412" spans="9:24" x14ac:dyDescent="0.2">
      <c r="I412" s="2"/>
      <c r="J412" s="2"/>
      <c r="K412" s="5"/>
      <c r="N412" s="8"/>
      <c r="O412" s="8"/>
      <c r="R412" s="8"/>
      <c r="U412" s="8"/>
      <c r="W412" s="9"/>
      <c r="X412" s="9"/>
    </row>
    <row r="413" spans="9:24" x14ac:dyDescent="0.2">
      <c r="I413" s="2"/>
      <c r="J413" s="2"/>
      <c r="K413" s="5"/>
      <c r="N413" s="8"/>
      <c r="O413" s="8"/>
      <c r="R413" s="8"/>
      <c r="U413" s="8"/>
      <c r="W413" s="9"/>
      <c r="X413" s="9"/>
    </row>
    <row r="414" spans="9:24" x14ac:dyDescent="0.2">
      <c r="I414" s="2"/>
      <c r="J414" s="2"/>
      <c r="K414" s="5"/>
      <c r="N414" s="8"/>
      <c r="O414" s="8"/>
      <c r="R414" s="8"/>
      <c r="U414" s="8"/>
      <c r="W414" s="9"/>
      <c r="X414" s="9"/>
    </row>
    <row r="415" spans="9:24" x14ac:dyDescent="0.2">
      <c r="I415" s="2"/>
      <c r="J415" s="2"/>
      <c r="K415" s="5"/>
      <c r="N415" s="8"/>
      <c r="O415" s="8"/>
      <c r="R415" s="8"/>
      <c r="U415" s="8"/>
      <c r="W415" s="9"/>
      <c r="X415" s="9"/>
    </row>
    <row r="416" spans="9:24" x14ac:dyDescent="0.2">
      <c r="I416" s="2"/>
      <c r="J416" s="2"/>
      <c r="K416" s="5"/>
      <c r="N416" s="8"/>
      <c r="O416" s="8"/>
      <c r="R416" s="8"/>
      <c r="U416" s="8"/>
      <c r="W416" s="9"/>
      <c r="X416" s="9"/>
    </row>
    <row r="417" spans="9:24" x14ac:dyDescent="0.2">
      <c r="I417" s="2"/>
      <c r="J417" s="2"/>
      <c r="K417" s="5"/>
      <c r="N417" s="8"/>
      <c r="O417" s="8"/>
      <c r="R417" s="8"/>
      <c r="U417" s="8"/>
      <c r="W417" s="9"/>
      <c r="X417" s="9"/>
    </row>
    <row r="418" spans="9:24" x14ac:dyDescent="0.2">
      <c r="I418" s="2"/>
      <c r="J418" s="2"/>
      <c r="K418" s="5"/>
      <c r="N418" s="8"/>
      <c r="O418" s="8"/>
      <c r="R418" s="8"/>
      <c r="U418" s="8"/>
      <c r="W418" s="9"/>
      <c r="X418" s="9"/>
    </row>
    <row r="419" spans="9:24" x14ac:dyDescent="0.2">
      <c r="I419" s="2"/>
      <c r="J419" s="2"/>
      <c r="K419" s="5"/>
      <c r="N419" s="8"/>
      <c r="O419" s="8"/>
      <c r="R419" s="8"/>
      <c r="U419" s="8"/>
      <c r="W419" s="9"/>
      <c r="X419" s="9"/>
    </row>
    <row r="420" spans="9:24" x14ac:dyDescent="0.2">
      <c r="I420" s="2"/>
      <c r="J420" s="2"/>
      <c r="K420" s="5"/>
      <c r="N420" s="8"/>
      <c r="O420" s="8"/>
      <c r="R420" s="8"/>
      <c r="U420" s="8"/>
      <c r="W420" s="9"/>
      <c r="X420" s="9"/>
    </row>
    <row r="421" spans="9:24" x14ac:dyDescent="0.2">
      <c r="I421" s="2"/>
      <c r="J421" s="2"/>
      <c r="K421" s="5"/>
      <c r="N421" s="8"/>
      <c r="O421" s="8"/>
      <c r="R421" s="8"/>
      <c r="U421" s="8"/>
      <c r="W421" s="9"/>
      <c r="X421" s="9"/>
    </row>
    <row r="422" spans="9:24" x14ac:dyDescent="0.2">
      <c r="I422" s="2"/>
      <c r="J422" s="2"/>
      <c r="K422" s="5"/>
      <c r="N422" s="8"/>
      <c r="O422" s="8"/>
      <c r="R422" s="8"/>
      <c r="U422" s="8"/>
      <c r="W422" s="9"/>
      <c r="X422" s="9"/>
    </row>
    <row r="423" spans="9:24" x14ac:dyDescent="0.2">
      <c r="I423" s="2"/>
      <c r="J423" s="2"/>
      <c r="K423" s="5"/>
      <c r="N423" s="8"/>
      <c r="O423" s="8"/>
      <c r="R423" s="8"/>
      <c r="U423" s="8"/>
      <c r="W423" s="9"/>
      <c r="X423" s="9"/>
    </row>
    <row r="424" spans="9:24" x14ac:dyDescent="0.2">
      <c r="I424" s="2"/>
      <c r="J424" s="2"/>
      <c r="K424" s="5"/>
      <c r="N424" s="8"/>
      <c r="O424" s="8"/>
      <c r="R424" s="8"/>
      <c r="U424" s="8"/>
      <c r="W424" s="9"/>
      <c r="X424" s="9"/>
    </row>
    <row r="425" spans="9:24" x14ac:dyDescent="0.2">
      <c r="I425" s="2"/>
      <c r="J425" s="2"/>
      <c r="K425" s="5"/>
      <c r="N425" s="8"/>
      <c r="O425" s="8"/>
      <c r="R425" s="8"/>
      <c r="U425" s="8"/>
      <c r="W425" s="9"/>
      <c r="X425" s="9"/>
    </row>
    <row r="426" spans="9:24" x14ac:dyDescent="0.2">
      <c r="I426" s="2"/>
      <c r="J426" s="2"/>
      <c r="K426" s="5"/>
      <c r="N426" s="8"/>
      <c r="O426" s="8"/>
      <c r="R426" s="8"/>
      <c r="U426" s="8"/>
      <c r="W426" s="9"/>
      <c r="X426" s="9"/>
    </row>
    <row r="427" spans="9:24" x14ac:dyDescent="0.2">
      <c r="I427" s="2"/>
      <c r="J427" s="2"/>
      <c r="K427" s="5"/>
      <c r="N427" s="8"/>
      <c r="O427" s="8"/>
      <c r="R427" s="8"/>
      <c r="U427" s="8"/>
      <c r="W427" s="9"/>
      <c r="X427" s="9"/>
    </row>
    <row r="428" spans="9:24" x14ac:dyDescent="0.2">
      <c r="I428" s="2"/>
      <c r="J428" s="2"/>
      <c r="K428" s="5"/>
      <c r="N428" s="8"/>
      <c r="O428" s="8"/>
      <c r="R428" s="8"/>
      <c r="U428" s="8"/>
      <c r="W428" s="9"/>
      <c r="X428" s="9"/>
    </row>
    <row r="429" spans="9:24" x14ac:dyDescent="0.2">
      <c r="I429" s="2"/>
      <c r="J429" s="2"/>
      <c r="K429" s="5"/>
      <c r="N429" s="8"/>
      <c r="O429" s="8"/>
      <c r="R429" s="8"/>
      <c r="U429" s="8"/>
      <c r="W429" s="9"/>
      <c r="X429" s="9"/>
    </row>
    <row r="430" spans="9:24" x14ac:dyDescent="0.2">
      <c r="I430" s="2"/>
      <c r="J430" s="2"/>
      <c r="K430" s="5"/>
      <c r="N430" s="8"/>
      <c r="O430" s="8"/>
      <c r="R430" s="8"/>
      <c r="U430" s="8"/>
      <c r="W430" s="9"/>
      <c r="X430" s="9"/>
    </row>
    <row r="431" spans="9:24" x14ac:dyDescent="0.2">
      <c r="I431" s="2"/>
      <c r="J431" s="2"/>
      <c r="K431" s="5"/>
      <c r="N431" s="8"/>
      <c r="O431" s="8"/>
      <c r="R431" s="8"/>
      <c r="U431" s="8"/>
      <c r="W431" s="9"/>
      <c r="X431" s="9"/>
    </row>
    <row r="432" spans="9:24" x14ac:dyDescent="0.2">
      <c r="I432" s="2"/>
      <c r="J432" s="2"/>
      <c r="K432" s="5"/>
      <c r="N432" s="8"/>
      <c r="O432" s="8"/>
      <c r="R432" s="8"/>
      <c r="U432" s="8"/>
      <c r="W432" s="9"/>
      <c r="X432" s="9"/>
    </row>
    <row r="433" spans="9:24" x14ac:dyDescent="0.2">
      <c r="I433" s="2"/>
      <c r="J433" s="2"/>
      <c r="K433" s="5"/>
      <c r="N433" s="8"/>
      <c r="O433" s="8"/>
      <c r="R433" s="8"/>
      <c r="U433" s="8"/>
      <c r="W433" s="9"/>
      <c r="X433" s="9"/>
    </row>
    <row r="434" spans="9:24" x14ac:dyDescent="0.2">
      <c r="I434" s="2"/>
      <c r="J434" s="2"/>
      <c r="K434" s="5"/>
      <c r="N434" s="8"/>
      <c r="O434" s="8"/>
      <c r="R434" s="8"/>
      <c r="U434" s="8"/>
      <c r="W434" s="9"/>
      <c r="X434" s="9"/>
    </row>
    <row r="435" spans="9:24" x14ac:dyDescent="0.2">
      <c r="I435" s="2"/>
      <c r="J435" s="2"/>
      <c r="K435" s="5"/>
      <c r="N435" s="8"/>
      <c r="O435" s="8"/>
      <c r="R435" s="8"/>
      <c r="U435" s="8"/>
      <c r="W435" s="9"/>
      <c r="X435" s="9"/>
    </row>
    <row r="436" spans="9:24" x14ac:dyDescent="0.2">
      <c r="I436" s="2"/>
      <c r="J436" s="2"/>
      <c r="K436" s="5"/>
      <c r="N436" s="8"/>
      <c r="O436" s="8"/>
      <c r="R436" s="8"/>
      <c r="U436" s="8"/>
      <c r="W436" s="9"/>
      <c r="X436" s="9"/>
    </row>
    <row r="437" spans="9:24" x14ac:dyDescent="0.2">
      <c r="I437" s="2"/>
      <c r="J437" s="2"/>
      <c r="K437" s="5"/>
      <c r="N437" s="8"/>
      <c r="O437" s="8"/>
      <c r="R437" s="8"/>
      <c r="U437" s="8"/>
      <c r="W437" s="9"/>
      <c r="X437" s="9"/>
    </row>
    <row r="438" spans="9:24" x14ac:dyDescent="0.2">
      <c r="I438" s="2"/>
      <c r="J438" s="2"/>
      <c r="K438" s="5"/>
      <c r="N438" s="8"/>
      <c r="O438" s="8"/>
      <c r="R438" s="8"/>
      <c r="U438" s="8"/>
      <c r="W438" s="9"/>
      <c r="X438" s="9"/>
    </row>
    <row r="439" spans="9:24" x14ac:dyDescent="0.2">
      <c r="I439" s="2"/>
      <c r="J439" s="2"/>
      <c r="K439" s="5"/>
      <c r="N439" s="8"/>
      <c r="O439" s="8"/>
      <c r="R439" s="8"/>
      <c r="U439" s="8"/>
      <c r="W439" s="9"/>
      <c r="X439" s="9"/>
    </row>
    <row r="440" spans="9:24" x14ac:dyDescent="0.2">
      <c r="I440" s="2"/>
      <c r="J440" s="2"/>
      <c r="K440" s="5"/>
      <c r="N440" s="8"/>
      <c r="O440" s="8"/>
      <c r="R440" s="8"/>
      <c r="U440" s="8"/>
      <c r="W440" s="9"/>
      <c r="X440" s="9"/>
    </row>
    <row r="441" spans="9:24" x14ac:dyDescent="0.2">
      <c r="I441" s="2"/>
      <c r="J441" s="2"/>
      <c r="K441" s="5"/>
      <c r="N441" s="8"/>
      <c r="O441" s="8"/>
      <c r="R441" s="8"/>
      <c r="U441" s="8"/>
      <c r="W441" s="9"/>
      <c r="X441" s="9"/>
    </row>
    <row r="442" spans="9:24" x14ac:dyDescent="0.2">
      <c r="I442" s="2"/>
      <c r="J442" s="2"/>
      <c r="K442" s="5"/>
      <c r="N442" s="8"/>
      <c r="O442" s="8"/>
      <c r="R442" s="8"/>
      <c r="U442" s="8"/>
      <c r="W442" s="9"/>
      <c r="X442" s="9"/>
    </row>
    <row r="443" spans="9:24" x14ac:dyDescent="0.2">
      <c r="I443" s="2"/>
      <c r="J443" s="2"/>
      <c r="K443" s="5"/>
      <c r="N443" s="8"/>
      <c r="O443" s="8"/>
      <c r="R443" s="8"/>
      <c r="U443" s="8"/>
      <c r="W443" s="9"/>
      <c r="X443" s="9"/>
    </row>
    <row r="444" spans="9:24" x14ac:dyDescent="0.2">
      <c r="I444" s="2"/>
      <c r="J444" s="2"/>
      <c r="K444" s="5"/>
      <c r="N444" s="8"/>
      <c r="O444" s="8"/>
      <c r="R444" s="8"/>
      <c r="U444" s="8"/>
      <c r="W444" s="9"/>
      <c r="X444" s="9"/>
    </row>
    <row r="445" spans="9:24" x14ac:dyDescent="0.2">
      <c r="I445" s="2"/>
      <c r="J445" s="2"/>
      <c r="K445" s="5"/>
      <c r="N445" s="8"/>
      <c r="O445" s="8"/>
      <c r="R445" s="8"/>
      <c r="U445" s="8"/>
      <c r="W445" s="9"/>
      <c r="X445" s="9"/>
    </row>
    <row r="446" spans="9:24" x14ac:dyDescent="0.2">
      <c r="I446" s="2"/>
      <c r="J446" s="2"/>
      <c r="K446" s="5"/>
      <c r="N446" s="8"/>
      <c r="O446" s="8"/>
      <c r="R446" s="8"/>
      <c r="U446" s="8"/>
      <c r="W446" s="9"/>
      <c r="X446" s="9"/>
    </row>
    <row r="447" spans="9:24" x14ac:dyDescent="0.2">
      <c r="I447" s="2"/>
      <c r="J447" s="2"/>
      <c r="K447" s="5"/>
      <c r="N447" s="8"/>
      <c r="O447" s="8"/>
      <c r="R447" s="8"/>
      <c r="U447" s="8"/>
      <c r="W447" s="9"/>
      <c r="X447" s="9"/>
    </row>
    <row r="448" spans="9:24" x14ac:dyDescent="0.2">
      <c r="I448" s="2"/>
      <c r="J448" s="2"/>
      <c r="K448" s="5"/>
      <c r="N448" s="8"/>
      <c r="O448" s="8"/>
      <c r="R448" s="8"/>
      <c r="U448" s="8"/>
      <c r="W448" s="9"/>
      <c r="X448" s="9"/>
    </row>
    <row r="449" spans="9:24" x14ac:dyDescent="0.2">
      <c r="I449" s="2"/>
      <c r="J449" s="2"/>
      <c r="K449" s="5"/>
      <c r="N449" s="8"/>
      <c r="O449" s="8"/>
      <c r="R449" s="8"/>
      <c r="U449" s="8"/>
      <c r="W449" s="9"/>
      <c r="X449" s="9"/>
    </row>
    <row r="450" spans="9:24" x14ac:dyDescent="0.2">
      <c r="I450" s="2"/>
      <c r="J450" s="2"/>
      <c r="K450" s="5"/>
      <c r="N450" s="8"/>
      <c r="O450" s="8"/>
      <c r="R450" s="8"/>
      <c r="U450" s="8"/>
      <c r="W450" s="9"/>
      <c r="X450" s="9"/>
    </row>
    <row r="451" spans="9:24" x14ac:dyDescent="0.2">
      <c r="I451" s="2"/>
      <c r="J451" s="2"/>
      <c r="K451" s="5"/>
      <c r="N451" s="8"/>
      <c r="O451" s="8"/>
      <c r="R451" s="8"/>
      <c r="U451" s="8"/>
      <c r="W451" s="9"/>
      <c r="X451" s="9"/>
    </row>
    <row r="452" spans="9:24" x14ac:dyDescent="0.2">
      <c r="I452" s="2"/>
      <c r="J452" s="2"/>
      <c r="K452" s="5"/>
      <c r="N452" s="8"/>
      <c r="O452" s="8"/>
      <c r="R452" s="8"/>
      <c r="U452" s="8"/>
      <c r="W452" s="9"/>
      <c r="X452" s="9"/>
    </row>
    <row r="453" spans="9:24" x14ac:dyDescent="0.2">
      <c r="I453" s="2"/>
      <c r="J453" s="2"/>
      <c r="K453" s="5"/>
      <c r="N453" s="8"/>
      <c r="O453" s="8"/>
      <c r="R453" s="8"/>
      <c r="U453" s="8"/>
      <c r="W453" s="9"/>
      <c r="X453" s="9"/>
    </row>
    <row r="454" spans="9:24" x14ac:dyDescent="0.2">
      <c r="I454" s="2"/>
      <c r="J454" s="2"/>
      <c r="K454" s="5"/>
      <c r="N454" s="8"/>
      <c r="O454" s="8"/>
      <c r="R454" s="8"/>
      <c r="U454" s="8"/>
      <c r="W454" s="9"/>
      <c r="X454" s="9"/>
    </row>
    <row r="455" spans="9:24" x14ac:dyDescent="0.2">
      <c r="I455" s="2"/>
      <c r="J455" s="2"/>
      <c r="K455" s="5"/>
      <c r="N455" s="8"/>
      <c r="O455" s="8"/>
      <c r="R455" s="8"/>
      <c r="U455" s="8"/>
      <c r="W455" s="9"/>
      <c r="X455" s="9"/>
    </row>
    <row r="456" spans="9:24" x14ac:dyDescent="0.2">
      <c r="I456" s="2"/>
      <c r="J456" s="2"/>
      <c r="K456" s="5"/>
      <c r="N456" s="8"/>
      <c r="O456" s="8"/>
      <c r="R456" s="8"/>
      <c r="U456" s="8"/>
      <c r="W456" s="9"/>
      <c r="X456" s="9"/>
    </row>
    <row r="457" spans="9:24" x14ac:dyDescent="0.2">
      <c r="I457" s="2"/>
      <c r="J457" s="2"/>
      <c r="K457" s="5"/>
      <c r="N457" s="8"/>
      <c r="O457" s="8"/>
      <c r="R457" s="8"/>
      <c r="U457" s="8"/>
      <c r="W457" s="9"/>
      <c r="X457" s="9"/>
    </row>
    <row r="458" spans="9:24" x14ac:dyDescent="0.2">
      <c r="I458" s="2"/>
      <c r="J458" s="2"/>
      <c r="K458" s="5"/>
      <c r="N458" s="8"/>
      <c r="O458" s="8"/>
      <c r="R458" s="8"/>
      <c r="U458" s="8"/>
      <c r="W458" s="9"/>
      <c r="X458" s="9"/>
    </row>
    <row r="459" spans="9:24" x14ac:dyDescent="0.2">
      <c r="I459" s="2"/>
      <c r="J459" s="2"/>
      <c r="K459" s="5"/>
      <c r="N459" s="8"/>
      <c r="O459" s="8"/>
      <c r="R459" s="8"/>
      <c r="U459" s="8"/>
      <c r="W459" s="9"/>
      <c r="X459" s="9"/>
    </row>
    <row r="460" spans="9:24" x14ac:dyDescent="0.2">
      <c r="I460" s="2"/>
      <c r="J460" s="2"/>
      <c r="K460" s="5"/>
      <c r="N460" s="8"/>
      <c r="O460" s="8"/>
      <c r="R460" s="8"/>
      <c r="U460" s="8"/>
      <c r="W460" s="9"/>
      <c r="X460" s="9"/>
    </row>
    <row r="461" spans="9:24" x14ac:dyDescent="0.2">
      <c r="I461" s="2"/>
      <c r="J461" s="2"/>
      <c r="K461" s="5"/>
      <c r="N461" s="8"/>
      <c r="O461" s="8"/>
      <c r="R461" s="8"/>
      <c r="U461" s="8"/>
      <c r="W461" s="9"/>
      <c r="X461" s="9"/>
    </row>
    <row r="462" spans="9:24" x14ac:dyDescent="0.2">
      <c r="I462" s="2"/>
      <c r="J462" s="2"/>
      <c r="K462" s="5"/>
      <c r="N462" s="8"/>
      <c r="O462" s="8"/>
      <c r="R462" s="8"/>
      <c r="U462" s="8"/>
      <c r="W462" s="9"/>
      <c r="X462" s="9"/>
    </row>
    <row r="463" spans="9:24" x14ac:dyDescent="0.2">
      <c r="I463" s="2"/>
      <c r="J463" s="2"/>
      <c r="K463" s="5"/>
      <c r="N463" s="8"/>
      <c r="O463" s="8"/>
      <c r="R463" s="8"/>
      <c r="U463" s="8"/>
      <c r="W463" s="9"/>
      <c r="X463" s="9"/>
    </row>
    <row r="464" spans="9:24" x14ac:dyDescent="0.2">
      <c r="I464" s="2"/>
      <c r="J464" s="2"/>
      <c r="K464" s="5"/>
      <c r="N464" s="8"/>
      <c r="O464" s="8"/>
      <c r="R464" s="8"/>
      <c r="U464" s="8"/>
      <c r="W464" s="9"/>
      <c r="X464" s="9"/>
    </row>
    <row r="465" spans="9:24" x14ac:dyDescent="0.2">
      <c r="I465" s="2"/>
      <c r="J465" s="2"/>
      <c r="K465" s="5"/>
      <c r="N465" s="8"/>
      <c r="O465" s="8"/>
      <c r="R465" s="8"/>
      <c r="U465" s="8"/>
      <c r="W465" s="9"/>
      <c r="X465" s="9"/>
    </row>
    <row r="466" spans="9:24" x14ac:dyDescent="0.2">
      <c r="I466" s="2"/>
      <c r="J466" s="2"/>
      <c r="K466" s="5"/>
      <c r="N466" s="8"/>
      <c r="O466" s="8"/>
      <c r="R466" s="8"/>
      <c r="U466" s="8"/>
      <c r="W466" s="9"/>
      <c r="X466" s="9"/>
    </row>
    <row r="467" spans="9:24" x14ac:dyDescent="0.2">
      <c r="I467" s="2"/>
      <c r="J467" s="2"/>
      <c r="K467" s="5"/>
      <c r="N467" s="8"/>
      <c r="O467" s="8"/>
      <c r="R467" s="8"/>
      <c r="U467" s="8"/>
      <c r="W467" s="9"/>
      <c r="X467" s="9"/>
    </row>
    <row r="468" spans="9:24" x14ac:dyDescent="0.2">
      <c r="I468" s="2"/>
      <c r="J468" s="2"/>
      <c r="K468" s="5"/>
      <c r="N468" s="8"/>
      <c r="O468" s="8"/>
      <c r="R468" s="8"/>
      <c r="U468" s="8"/>
      <c r="W468" s="9"/>
      <c r="X468" s="9"/>
    </row>
    <row r="469" spans="9:24" x14ac:dyDescent="0.2">
      <c r="I469" s="2"/>
      <c r="J469" s="2"/>
      <c r="K469" s="5"/>
      <c r="N469" s="8"/>
      <c r="O469" s="8"/>
      <c r="R469" s="8"/>
      <c r="U469" s="8"/>
      <c r="W469" s="9"/>
      <c r="X469" s="9"/>
    </row>
    <row r="470" spans="9:24" x14ac:dyDescent="0.2">
      <c r="I470" s="2"/>
      <c r="J470" s="2"/>
      <c r="K470" s="5"/>
      <c r="N470" s="8"/>
      <c r="O470" s="8"/>
      <c r="R470" s="8"/>
      <c r="U470" s="8"/>
      <c r="W470" s="9"/>
      <c r="X470" s="9"/>
    </row>
    <row r="471" spans="9:24" x14ac:dyDescent="0.2">
      <c r="I471" s="2"/>
      <c r="J471" s="2"/>
      <c r="K471" s="5"/>
      <c r="N471" s="8"/>
      <c r="O471" s="8"/>
      <c r="R471" s="8"/>
      <c r="U471" s="8"/>
      <c r="W471" s="9"/>
      <c r="X471" s="9"/>
    </row>
    <row r="472" spans="9:24" x14ac:dyDescent="0.2">
      <c r="I472" s="2"/>
      <c r="J472" s="2"/>
      <c r="K472" s="5"/>
      <c r="N472" s="8"/>
      <c r="O472" s="8"/>
      <c r="R472" s="8"/>
      <c r="U472" s="8"/>
      <c r="W472" s="9"/>
      <c r="X472" s="9"/>
    </row>
    <row r="473" spans="9:24" x14ac:dyDescent="0.2">
      <c r="I473" s="2"/>
      <c r="J473" s="2"/>
      <c r="K473" s="5"/>
      <c r="N473" s="8"/>
      <c r="O473" s="8"/>
      <c r="R473" s="8"/>
      <c r="U473" s="8"/>
      <c r="W473" s="9"/>
      <c r="X473" s="9"/>
    </row>
    <row r="474" spans="9:24" x14ac:dyDescent="0.2">
      <c r="I474" s="2"/>
      <c r="J474" s="2"/>
      <c r="K474" s="5"/>
      <c r="N474" s="8"/>
      <c r="O474" s="8"/>
      <c r="R474" s="8"/>
      <c r="U474" s="8"/>
      <c r="W474" s="9"/>
      <c r="X474" s="9"/>
    </row>
    <row r="475" spans="9:24" x14ac:dyDescent="0.2">
      <c r="I475" s="2"/>
      <c r="J475" s="2"/>
      <c r="K475" s="5"/>
      <c r="N475" s="8"/>
      <c r="O475" s="8"/>
      <c r="R475" s="8"/>
      <c r="U475" s="8"/>
      <c r="W475" s="9"/>
      <c r="X475" s="9"/>
    </row>
    <row r="476" spans="9:24" x14ac:dyDescent="0.2">
      <c r="I476" s="2"/>
      <c r="J476" s="2"/>
      <c r="K476" s="5"/>
      <c r="N476" s="8"/>
      <c r="O476" s="8"/>
      <c r="R476" s="8"/>
      <c r="U476" s="8"/>
      <c r="W476" s="9"/>
      <c r="X476" s="9"/>
    </row>
    <row r="477" spans="9:24" x14ac:dyDescent="0.2">
      <c r="I477" s="2"/>
      <c r="J477" s="2"/>
      <c r="K477" s="5"/>
      <c r="N477" s="8"/>
      <c r="O477" s="8"/>
      <c r="R477" s="8"/>
      <c r="U477" s="8"/>
      <c r="W477" s="9"/>
      <c r="X477" s="9"/>
    </row>
    <row r="478" spans="9:24" x14ac:dyDescent="0.2">
      <c r="I478" s="2"/>
      <c r="J478" s="2"/>
      <c r="K478" s="5"/>
      <c r="N478" s="8"/>
      <c r="O478" s="8"/>
      <c r="R478" s="8"/>
      <c r="U478" s="8"/>
      <c r="W478" s="9"/>
      <c r="X478" s="9"/>
    </row>
    <row r="479" spans="9:24" x14ac:dyDescent="0.2">
      <c r="I479" s="2"/>
      <c r="J479" s="2"/>
      <c r="K479" s="5"/>
      <c r="N479" s="8"/>
      <c r="O479" s="8"/>
      <c r="R479" s="8"/>
      <c r="U479" s="8"/>
      <c r="W479" s="9"/>
      <c r="X479" s="9"/>
    </row>
    <row r="480" spans="9:24" x14ac:dyDescent="0.2">
      <c r="I480" s="2"/>
      <c r="J480" s="2"/>
      <c r="K480" s="5"/>
      <c r="N480" s="8"/>
      <c r="O480" s="8"/>
      <c r="R480" s="8"/>
      <c r="U480" s="8"/>
      <c r="W480" s="9"/>
      <c r="X480" s="9"/>
    </row>
    <row r="481" spans="9:24" x14ac:dyDescent="0.2">
      <c r="I481" s="2"/>
      <c r="J481" s="2"/>
      <c r="K481" s="5"/>
      <c r="N481" s="8"/>
      <c r="O481" s="8"/>
      <c r="R481" s="8"/>
      <c r="U481" s="8"/>
      <c r="W481" s="9"/>
      <c r="X481" s="9"/>
    </row>
    <row r="482" spans="9:24" x14ac:dyDescent="0.2">
      <c r="I482" s="2"/>
      <c r="J482" s="2"/>
      <c r="K482" s="5"/>
      <c r="N482" s="8"/>
      <c r="O482" s="8"/>
      <c r="R482" s="8"/>
      <c r="U482" s="8"/>
      <c r="W482" s="9"/>
      <c r="X482" s="9"/>
    </row>
    <row r="483" spans="9:24" x14ac:dyDescent="0.2">
      <c r="I483" s="2"/>
      <c r="J483" s="2"/>
      <c r="K483" s="5"/>
      <c r="N483" s="8"/>
      <c r="O483" s="8"/>
      <c r="R483" s="8"/>
      <c r="U483" s="8"/>
      <c r="W483" s="9"/>
      <c r="X483" s="9"/>
    </row>
    <row r="484" spans="9:24" x14ac:dyDescent="0.2">
      <c r="I484" s="2"/>
      <c r="J484" s="2"/>
      <c r="K484" s="5"/>
      <c r="N484" s="8"/>
      <c r="O484" s="8"/>
      <c r="R484" s="8"/>
      <c r="U484" s="8"/>
      <c r="W484" s="9"/>
      <c r="X484" s="9"/>
    </row>
    <row r="485" spans="9:24" x14ac:dyDescent="0.2">
      <c r="I485" s="2"/>
      <c r="J485" s="2"/>
      <c r="K485" s="5"/>
      <c r="N485" s="8"/>
      <c r="O485" s="8"/>
      <c r="R485" s="8"/>
      <c r="U485" s="8"/>
      <c r="W485" s="9"/>
      <c r="X485" s="9"/>
    </row>
    <row r="486" spans="9:24" x14ac:dyDescent="0.2">
      <c r="I486" s="2"/>
      <c r="J486" s="2"/>
      <c r="K486" s="5"/>
      <c r="N486" s="8"/>
      <c r="O486" s="8"/>
      <c r="R486" s="8"/>
      <c r="U486" s="8"/>
      <c r="W486" s="9"/>
      <c r="X486" s="9"/>
    </row>
    <row r="487" spans="9:24" x14ac:dyDescent="0.2">
      <c r="I487" s="2"/>
      <c r="J487" s="2"/>
      <c r="K487" s="5"/>
      <c r="N487" s="8"/>
      <c r="O487" s="8"/>
      <c r="R487" s="8"/>
      <c r="U487" s="8"/>
      <c r="W487" s="9"/>
      <c r="X487" s="9"/>
    </row>
    <row r="488" spans="9:24" x14ac:dyDescent="0.2">
      <c r="I488" s="2"/>
      <c r="J488" s="2"/>
      <c r="K488" s="5"/>
      <c r="N488" s="8"/>
      <c r="O488" s="8"/>
      <c r="R488" s="8"/>
      <c r="U488" s="8"/>
      <c r="W488" s="9"/>
      <c r="X488" s="9"/>
    </row>
    <row r="489" spans="9:24" x14ac:dyDescent="0.2">
      <c r="I489" s="2"/>
      <c r="J489" s="2"/>
      <c r="K489" s="5"/>
      <c r="N489" s="8"/>
      <c r="O489" s="8"/>
      <c r="R489" s="8"/>
      <c r="U489" s="8"/>
      <c r="W489" s="9"/>
      <c r="X489" s="9"/>
    </row>
    <row r="490" spans="9:24" x14ac:dyDescent="0.2">
      <c r="I490" s="2"/>
      <c r="J490" s="2"/>
      <c r="K490" s="5"/>
      <c r="N490" s="8"/>
      <c r="O490" s="8"/>
      <c r="R490" s="8"/>
      <c r="U490" s="8"/>
      <c r="W490" s="9"/>
      <c r="X490" s="9"/>
    </row>
    <row r="491" spans="9:24" x14ac:dyDescent="0.2">
      <c r="I491" s="2"/>
      <c r="J491" s="2"/>
      <c r="K491" s="5"/>
      <c r="N491" s="8"/>
      <c r="O491" s="8"/>
      <c r="R491" s="8"/>
      <c r="U491" s="8"/>
      <c r="W491" s="9"/>
      <c r="X491" s="9"/>
    </row>
    <row r="492" spans="9:24" x14ac:dyDescent="0.2">
      <c r="I492" s="2"/>
      <c r="J492" s="2"/>
      <c r="K492" s="5"/>
      <c r="N492" s="8"/>
      <c r="O492" s="8"/>
      <c r="R492" s="8"/>
      <c r="U492" s="8"/>
      <c r="W492" s="9"/>
      <c r="X492" s="9"/>
    </row>
    <row r="493" spans="9:24" x14ac:dyDescent="0.2">
      <c r="I493" s="2"/>
      <c r="J493" s="2"/>
      <c r="K493" s="5"/>
      <c r="N493" s="8"/>
      <c r="O493" s="8"/>
      <c r="R493" s="8"/>
      <c r="U493" s="8"/>
      <c r="W493" s="9"/>
      <c r="X493" s="9"/>
    </row>
    <row r="494" spans="9:24" x14ac:dyDescent="0.2">
      <c r="I494" s="2"/>
      <c r="J494" s="2"/>
      <c r="K494" s="5"/>
      <c r="N494" s="8"/>
      <c r="O494" s="8"/>
      <c r="R494" s="8"/>
      <c r="U494" s="8"/>
      <c r="W494" s="9"/>
      <c r="X494" s="9"/>
    </row>
    <row r="495" spans="9:24" x14ac:dyDescent="0.2">
      <c r="I495" s="2"/>
      <c r="J495" s="2"/>
      <c r="K495" s="5"/>
      <c r="N495" s="8"/>
      <c r="O495" s="8"/>
      <c r="R495" s="8"/>
      <c r="U495" s="8"/>
      <c r="W495" s="9"/>
      <c r="X495" s="9"/>
    </row>
    <row r="496" spans="9:24" x14ac:dyDescent="0.2">
      <c r="I496" s="2"/>
      <c r="J496" s="2"/>
      <c r="K496" s="5"/>
      <c r="N496" s="8"/>
      <c r="O496" s="8"/>
      <c r="R496" s="8"/>
      <c r="U496" s="8"/>
      <c r="W496" s="9"/>
      <c r="X496" s="9"/>
    </row>
    <row r="497" spans="9:24" x14ac:dyDescent="0.2">
      <c r="I497" s="2"/>
      <c r="J497" s="2"/>
      <c r="K497" s="5"/>
      <c r="N497" s="8"/>
      <c r="O497" s="8"/>
      <c r="R497" s="8"/>
      <c r="U497" s="8"/>
      <c r="W497" s="9"/>
      <c r="X497" s="9"/>
    </row>
    <row r="498" spans="9:24" x14ac:dyDescent="0.2">
      <c r="I498" s="2"/>
      <c r="J498" s="2"/>
      <c r="K498" s="5"/>
      <c r="N498" s="8"/>
      <c r="O498" s="8"/>
      <c r="R498" s="8"/>
      <c r="U498" s="8"/>
      <c r="W498" s="9"/>
      <c r="X498" s="9"/>
    </row>
    <row r="499" spans="9:24" x14ac:dyDescent="0.2">
      <c r="I499" s="2"/>
      <c r="J499" s="2"/>
      <c r="K499" s="5"/>
      <c r="N499" s="8"/>
      <c r="O499" s="8"/>
      <c r="R499" s="8"/>
      <c r="U499" s="8"/>
      <c r="W499" s="9"/>
      <c r="X499" s="9"/>
    </row>
    <row r="500" spans="9:24" x14ac:dyDescent="0.2">
      <c r="I500" s="2"/>
      <c r="J500" s="2"/>
      <c r="K500" s="5"/>
      <c r="N500" s="8"/>
      <c r="O500" s="8"/>
      <c r="R500" s="8"/>
      <c r="U500" s="8"/>
      <c r="W500" s="9"/>
      <c r="X500" s="9"/>
    </row>
    <row r="501" spans="9:24" x14ac:dyDescent="0.2">
      <c r="I501" s="2"/>
      <c r="J501" s="2"/>
      <c r="K501" s="5"/>
      <c r="N501" s="8"/>
      <c r="O501" s="8"/>
      <c r="R501" s="8"/>
      <c r="U501" s="8"/>
      <c r="W501" s="9"/>
      <c r="X501" s="9"/>
    </row>
    <row r="502" spans="9:24" x14ac:dyDescent="0.2">
      <c r="I502" s="2"/>
      <c r="J502" s="2"/>
      <c r="K502" s="5"/>
      <c r="N502" s="8"/>
      <c r="O502" s="8"/>
      <c r="R502" s="8"/>
      <c r="U502" s="8"/>
      <c r="W502" s="9"/>
      <c r="X502" s="9"/>
    </row>
    <row r="503" spans="9:24" x14ac:dyDescent="0.2">
      <c r="I503" s="2"/>
      <c r="J503" s="2"/>
      <c r="K503" s="5"/>
      <c r="N503" s="8"/>
      <c r="O503" s="8"/>
      <c r="R503" s="8"/>
      <c r="U503" s="8"/>
      <c r="W503" s="9"/>
      <c r="X503" s="9"/>
    </row>
    <row r="504" spans="9:24" x14ac:dyDescent="0.2">
      <c r="I504" s="2"/>
      <c r="J504" s="2"/>
      <c r="K504" s="5"/>
      <c r="N504" s="8"/>
      <c r="O504" s="8"/>
      <c r="R504" s="8"/>
      <c r="U504" s="8"/>
      <c r="W504" s="9"/>
      <c r="X504" s="9"/>
    </row>
    <row r="505" spans="9:24" x14ac:dyDescent="0.2">
      <c r="I505" s="2"/>
      <c r="J505" s="2"/>
      <c r="K505" s="5"/>
      <c r="N505" s="8"/>
      <c r="O505" s="8"/>
      <c r="R505" s="8"/>
      <c r="U505" s="8"/>
      <c r="W505" s="9"/>
      <c r="X505" s="9"/>
    </row>
    <row r="506" spans="9:24" x14ac:dyDescent="0.2">
      <c r="I506" s="2"/>
      <c r="J506" s="2"/>
      <c r="K506" s="5"/>
      <c r="N506" s="8"/>
      <c r="O506" s="8"/>
      <c r="R506" s="8"/>
      <c r="U506" s="8"/>
      <c r="W506" s="9"/>
      <c r="X506" s="9"/>
    </row>
    <row r="507" spans="9:24" x14ac:dyDescent="0.2">
      <c r="I507" s="2"/>
      <c r="J507" s="2"/>
      <c r="K507" s="5"/>
      <c r="N507" s="8"/>
      <c r="O507" s="8"/>
      <c r="R507" s="8"/>
      <c r="U507" s="8"/>
      <c r="W507" s="9"/>
      <c r="X507" s="9"/>
    </row>
    <row r="508" spans="9:24" x14ac:dyDescent="0.2">
      <c r="I508" s="2"/>
      <c r="J508" s="2"/>
      <c r="K508" s="5"/>
      <c r="N508" s="8"/>
      <c r="O508" s="8"/>
      <c r="R508" s="8"/>
      <c r="U508" s="8"/>
      <c r="W508" s="9"/>
      <c r="X508" s="9"/>
    </row>
    <row r="509" spans="9:24" x14ac:dyDescent="0.2">
      <c r="I509" s="2"/>
      <c r="J509" s="2"/>
      <c r="K509" s="5"/>
      <c r="N509" s="8"/>
      <c r="O509" s="8"/>
      <c r="R509" s="8"/>
      <c r="U509" s="8"/>
      <c r="W509" s="9"/>
      <c r="X509" s="9"/>
    </row>
    <row r="510" spans="9:24" x14ac:dyDescent="0.2">
      <c r="I510" s="2"/>
      <c r="J510" s="2"/>
      <c r="K510" s="5"/>
      <c r="N510" s="8"/>
      <c r="O510" s="8"/>
      <c r="R510" s="8"/>
      <c r="U510" s="8"/>
      <c r="W510" s="9"/>
      <c r="X510" s="9"/>
    </row>
    <row r="511" spans="9:24" x14ac:dyDescent="0.2">
      <c r="I511" s="2"/>
      <c r="J511" s="2"/>
      <c r="K511" s="5"/>
      <c r="N511" s="8"/>
      <c r="O511" s="8"/>
      <c r="R511" s="8"/>
      <c r="U511" s="8"/>
      <c r="W511" s="9"/>
      <c r="X511" s="9"/>
    </row>
    <row r="512" spans="9:24" x14ac:dyDescent="0.2">
      <c r="I512" s="2"/>
      <c r="J512" s="2"/>
      <c r="K512" s="5"/>
      <c r="N512" s="8"/>
      <c r="O512" s="8"/>
      <c r="R512" s="8"/>
      <c r="U512" s="8"/>
      <c r="W512" s="9"/>
      <c r="X512" s="9"/>
    </row>
    <row r="513" spans="9:24" x14ac:dyDescent="0.2">
      <c r="I513" s="2"/>
      <c r="J513" s="2"/>
      <c r="K513" s="5"/>
      <c r="N513" s="8"/>
      <c r="O513" s="8"/>
      <c r="R513" s="8"/>
      <c r="U513" s="8"/>
      <c r="W513" s="9"/>
      <c r="X513" s="9"/>
    </row>
    <row r="514" spans="9:24" x14ac:dyDescent="0.2">
      <c r="I514" s="2"/>
      <c r="J514" s="2"/>
      <c r="K514" s="5"/>
      <c r="N514" s="8"/>
      <c r="O514" s="8"/>
      <c r="R514" s="8"/>
      <c r="U514" s="8"/>
      <c r="W514" s="9"/>
      <c r="X514" s="9"/>
    </row>
    <row r="515" spans="9:24" x14ac:dyDescent="0.2">
      <c r="I515" s="2"/>
      <c r="J515" s="2"/>
      <c r="K515" s="5"/>
      <c r="N515" s="8"/>
      <c r="O515" s="8"/>
      <c r="R515" s="8"/>
      <c r="U515" s="8"/>
      <c r="W515" s="9"/>
      <c r="X515" s="9"/>
    </row>
    <row r="516" spans="9:24" x14ac:dyDescent="0.2">
      <c r="I516" s="2"/>
      <c r="J516" s="2"/>
      <c r="K516" s="5"/>
      <c r="N516" s="8"/>
      <c r="O516" s="8"/>
      <c r="R516" s="8"/>
      <c r="U516" s="8"/>
      <c r="W516" s="9"/>
      <c r="X516" s="9"/>
    </row>
    <row r="517" spans="9:24" x14ac:dyDescent="0.2">
      <c r="I517" s="2"/>
      <c r="J517" s="2"/>
      <c r="K517" s="5"/>
      <c r="N517" s="8"/>
      <c r="O517" s="8"/>
      <c r="R517" s="8"/>
      <c r="U517" s="8"/>
      <c r="W517" s="9"/>
      <c r="X517" s="9"/>
    </row>
    <row r="518" spans="9:24" x14ac:dyDescent="0.2">
      <c r="I518" s="2"/>
      <c r="J518" s="2"/>
      <c r="K518" s="5"/>
      <c r="N518" s="8"/>
      <c r="O518" s="8"/>
      <c r="R518" s="8"/>
      <c r="U518" s="8"/>
      <c r="W518" s="9"/>
      <c r="X518" s="9"/>
    </row>
    <row r="519" spans="9:24" x14ac:dyDescent="0.2">
      <c r="I519" s="2"/>
      <c r="J519" s="2"/>
      <c r="K519" s="5"/>
      <c r="N519" s="8"/>
      <c r="O519" s="8"/>
      <c r="R519" s="8"/>
      <c r="U519" s="8"/>
      <c r="W519" s="9"/>
      <c r="X519" s="9"/>
    </row>
    <row r="520" spans="9:24" x14ac:dyDescent="0.2">
      <c r="I520" s="2"/>
      <c r="J520" s="2"/>
      <c r="K520" s="5"/>
      <c r="N520" s="8"/>
      <c r="O520" s="8"/>
      <c r="R520" s="8"/>
      <c r="U520" s="8"/>
      <c r="W520" s="9"/>
      <c r="X520" s="9"/>
    </row>
    <row r="521" spans="9:24" x14ac:dyDescent="0.2">
      <c r="I521" s="2"/>
      <c r="J521" s="2"/>
      <c r="K521" s="5"/>
      <c r="N521" s="8"/>
      <c r="O521" s="8"/>
      <c r="R521" s="8"/>
      <c r="U521" s="8"/>
      <c r="W521" s="9"/>
      <c r="X521" s="9"/>
    </row>
    <row r="522" spans="9:24" x14ac:dyDescent="0.2">
      <c r="I522" s="2"/>
      <c r="J522" s="2"/>
      <c r="K522" s="5"/>
      <c r="N522" s="8"/>
      <c r="O522" s="8"/>
      <c r="R522" s="8"/>
      <c r="U522" s="8"/>
      <c r="W522" s="9"/>
      <c r="X522" s="9"/>
    </row>
    <row r="523" spans="9:24" x14ac:dyDescent="0.2">
      <c r="I523" s="2"/>
      <c r="J523" s="2"/>
      <c r="K523" s="5"/>
      <c r="N523" s="8"/>
      <c r="O523" s="8"/>
      <c r="R523" s="8"/>
      <c r="U523" s="8"/>
      <c r="W523" s="9"/>
      <c r="X523" s="9"/>
    </row>
    <row r="524" spans="9:24" x14ac:dyDescent="0.2">
      <c r="I524" s="2"/>
      <c r="J524" s="2"/>
      <c r="K524" s="5"/>
      <c r="N524" s="8"/>
      <c r="O524" s="8"/>
      <c r="R524" s="8"/>
      <c r="U524" s="8"/>
      <c r="W524" s="9"/>
      <c r="X524" s="9"/>
    </row>
    <row r="525" spans="9:24" x14ac:dyDescent="0.2">
      <c r="I525" s="2"/>
      <c r="J525" s="2"/>
      <c r="K525" s="5"/>
      <c r="N525" s="8"/>
      <c r="O525" s="8"/>
      <c r="R525" s="8"/>
      <c r="U525" s="8"/>
      <c r="W525" s="9"/>
      <c r="X525" s="9"/>
    </row>
    <row r="526" spans="9:24" x14ac:dyDescent="0.2">
      <c r="I526" s="2"/>
      <c r="J526" s="2"/>
      <c r="K526" s="5"/>
      <c r="N526" s="8"/>
      <c r="O526" s="8"/>
      <c r="R526" s="8"/>
      <c r="U526" s="8"/>
      <c r="W526" s="9"/>
      <c r="X526" s="9"/>
    </row>
    <row r="527" spans="9:24" x14ac:dyDescent="0.2">
      <c r="I527" s="2"/>
      <c r="J527" s="2"/>
      <c r="K527" s="5"/>
      <c r="N527" s="8"/>
      <c r="O527" s="8"/>
      <c r="R527" s="8"/>
      <c r="U527" s="8"/>
      <c r="W527" s="9"/>
      <c r="X527" s="9"/>
    </row>
    <row r="528" spans="9:24" x14ac:dyDescent="0.2">
      <c r="I528" s="2"/>
      <c r="J528" s="2"/>
      <c r="K528" s="5"/>
      <c r="N528" s="8"/>
      <c r="O528" s="8"/>
      <c r="R528" s="8"/>
      <c r="U528" s="8"/>
      <c r="W528" s="9"/>
      <c r="X528" s="9"/>
    </row>
    <row r="529" spans="9:24" x14ac:dyDescent="0.2">
      <c r="I529" s="2"/>
      <c r="J529" s="2"/>
      <c r="K529" s="5"/>
      <c r="N529" s="8"/>
      <c r="O529" s="8"/>
      <c r="R529" s="8"/>
      <c r="U529" s="8"/>
      <c r="W529" s="9"/>
      <c r="X529" s="9"/>
    </row>
    <row r="530" spans="9:24" x14ac:dyDescent="0.2">
      <c r="I530" s="2"/>
      <c r="J530" s="2"/>
      <c r="K530" s="5"/>
      <c r="N530" s="8"/>
      <c r="O530" s="8"/>
      <c r="R530" s="8"/>
      <c r="U530" s="8"/>
      <c r="W530" s="9"/>
      <c r="X530" s="9"/>
    </row>
    <row r="531" spans="9:24" x14ac:dyDescent="0.2">
      <c r="I531" s="2"/>
      <c r="J531" s="2"/>
      <c r="K531" s="5"/>
      <c r="N531" s="8"/>
      <c r="O531" s="8"/>
      <c r="R531" s="8"/>
      <c r="U531" s="8"/>
      <c r="W531" s="9"/>
      <c r="X531" s="9"/>
    </row>
    <row r="532" spans="9:24" x14ac:dyDescent="0.2">
      <c r="I532" s="2"/>
      <c r="J532" s="2"/>
      <c r="K532" s="5"/>
      <c r="N532" s="8"/>
      <c r="O532" s="8"/>
      <c r="R532" s="8"/>
      <c r="U532" s="8"/>
      <c r="W532" s="9"/>
      <c r="X532" s="9"/>
    </row>
    <row r="533" spans="9:24" x14ac:dyDescent="0.2">
      <c r="I533" s="2"/>
      <c r="J533" s="2"/>
      <c r="K533" s="5"/>
      <c r="N533" s="8"/>
      <c r="O533" s="8"/>
      <c r="R533" s="8"/>
      <c r="U533" s="8"/>
      <c r="W533" s="9"/>
      <c r="X533" s="9"/>
    </row>
    <row r="534" spans="9:24" x14ac:dyDescent="0.2">
      <c r="I534" s="2"/>
      <c r="J534" s="2"/>
      <c r="K534" s="5"/>
      <c r="N534" s="8"/>
      <c r="O534" s="8"/>
      <c r="R534" s="8"/>
      <c r="U534" s="8"/>
      <c r="W534" s="9"/>
      <c r="X534" s="9"/>
    </row>
    <row r="535" spans="9:24" x14ac:dyDescent="0.2">
      <c r="I535" s="2"/>
      <c r="J535" s="2"/>
      <c r="K535" s="5"/>
      <c r="N535" s="8"/>
      <c r="O535" s="8"/>
      <c r="R535" s="8"/>
      <c r="U535" s="8"/>
      <c r="W535" s="9"/>
      <c r="X535" s="9"/>
    </row>
    <row r="536" spans="9:24" x14ac:dyDescent="0.2">
      <c r="I536" s="2"/>
      <c r="J536" s="2"/>
      <c r="K536" s="5"/>
      <c r="N536" s="8"/>
      <c r="O536" s="8"/>
      <c r="R536" s="8"/>
      <c r="U536" s="8"/>
      <c r="W536" s="9"/>
      <c r="X536" s="9"/>
    </row>
    <row r="537" spans="9:24" x14ac:dyDescent="0.2">
      <c r="I537" s="2"/>
      <c r="J537" s="2"/>
      <c r="K537" s="5"/>
      <c r="N537" s="8"/>
      <c r="O537" s="8"/>
      <c r="R537" s="8"/>
      <c r="U537" s="8"/>
      <c r="W537" s="9"/>
      <c r="X537" s="9"/>
    </row>
    <row r="538" spans="9:24" x14ac:dyDescent="0.2">
      <c r="I538" s="2"/>
      <c r="J538" s="2"/>
      <c r="K538" s="5"/>
      <c r="N538" s="8"/>
      <c r="O538" s="8"/>
      <c r="R538" s="8"/>
      <c r="U538" s="8"/>
      <c r="W538" s="9"/>
      <c r="X538" s="9"/>
    </row>
    <row r="539" spans="9:24" x14ac:dyDescent="0.2">
      <c r="I539" s="2"/>
      <c r="J539" s="2"/>
      <c r="K539" s="5"/>
      <c r="N539" s="8"/>
      <c r="O539" s="8"/>
      <c r="R539" s="8"/>
      <c r="U539" s="8"/>
      <c r="W539" s="9"/>
      <c r="X539" s="9"/>
    </row>
    <row r="540" spans="9:24" x14ac:dyDescent="0.2">
      <c r="I540" s="2"/>
      <c r="J540" s="2"/>
      <c r="K540" s="5"/>
      <c r="N540" s="8"/>
      <c r="O540" s="8"/>
      <c r="R540" s="8"/>
      <c r="U540" s="8"/>
      <c r="W540" s="9"/>
      <c r="X540" s="9"/>
    </row>
    <row r="541" spans="9:24" x14ac:dyDescent="0.2">
      <c r="I541" s="2"/>
      <c r="J541" s="2"/>
      <c r="K541" s="5"/>
      <c r="N541" s="8"/>
      <c r="O541" s="8"/>
      <c r="R541" s="8"/>
      <c r="U541" s="8"/>
      <c r="W541" s="9"/>
      <c r="X541" s="9"/>
    </row>
    <row r="542" spans="9:24" x14ac:dyDescent="0.2">
      <c r="I542" s="2"/>
      <c r="J542" s="2"/>
      <c r="K542" s="5"/>
      <c r="N542" s="8"/>
      <c r="O542" s="8"/>
      <c r="R542" s="8"/>
      <c r="U542" s="8"/>
      <c r="W542" s="9"/>
      <c r="X542" s="9"/>
    </row>
    <row r="543" spans="9:24" x14ac:dyDescent="0.2">
      <c r="I543" s="2"/>
      <c r="J543" s="2"/>
      <c r="K543" s="5"/>
      <c r="N543" s="8"/>
      <c r="O543" s="8"/>
      <c r="R543" s="8"/>
      <c r="U543" s="8"/>
      <c r="W543" s="9"/>
      <c r="X543" s="9"/>
    </row>
    <row r="544" spans="9:24" x14ac:dyDescent="0.2">
      <c r="I544" s="2"/>
      <c r="J544" s="2"/>
      <c r="K544" s="5"/>
      <c r="N544" s="8"/>
      <c r="O544" s="8"/>
      <c r="R544" s="8"/>
      <c r="U544" s="8"/>
      <c r="W544" s="9"/>
      <c r="X544" s="9"/>
    </row>
    <row r="545" spans="9:24" x14ac:dyDescent="0.2">
      <c r="I545" s="2"/>
      <c r="J545" s="2"/>
      <c r="K545" s="5"/>
      <c r="N545" s="8"/>
      <c r="O545" s="8"/>
      <c r="R545" s="8"/>
      <c r="U545" s="8"/>
      <c r="W545" s="9"/>
      <c r="X545" s="9"/>
    </row>
    <row r="546" spans="9:24" x14ac:dyDescent="0.2">
      <c r="I546" s="2"/>
      <c r="J546" s="2"/>
      <c r="K546" s="5"/>
      <c r="N546" s="8"/>
      <c r="O546" s="8"/>
      <c r="R546" s="8"/>
      <c r="U546" s="8"/>
      <c r="W546" s="9"/>
      <c r="X546" s="9"/>
    </row>
    <row r="547" spans="9:24" x14ac:dyDescent="0.2">
      <c r="I547" s="2"/>
      <c r="J547" s="2"/>
      <c r="K547" s="5"/>
      <c r="N547" s="8"/>
      <c r="O547" s="8"/>
      <c r="R547" s="8"/>
      <c r="U547" s="8"/>
      <c r="W547" s="9"/>
      <c r="X547" s="9"/>
    </row>
    <row r="548" spans="9:24" x14ac:dyDescent="0.2">
      <c r="I548" s="2"/>
      <c r="J548" s="2"/>
      <c r="K548" s="5"/>
      <c r="N548" s="8"/>
      <c r="O548" s="8"/>
      <c r="R548" s="8"/>
      <c r="U548" s="8"/>
      <c r="W548" s="9"/>
      <c r="X548" s="9"/>
    </row>
    <row r="549" spans="9:24" x14ac:dyDescent="0.2">
      <c r="I549" s="2"/>
      <c r="J549" s="2"/>
      <c r="K549" s="5"/>
      <c r="N549" s="8"/>
      <c r="O549" s="8"/>
      <c r="R549" s="8"/>
      <c r="U549" s="8"/>
      <c r="W549" s="9"/>
      <c r="X549" s="9"/>
    </row>
    <row r="550" spans="9:24" x14ac:dyDescent="0.2">
      <c r="I550" s="2"/>
      <c r="J550" s="2"/>
      <c r="K550" s="5"/>
      <c r="N550" s="8"/>
      <c r="O550" s="8"/>
      <c r="R550" s="8"/>
      <c r="U550" s="8"/>
      <c r="W550" s="9"/>
      <c r="X550" s="9"/>
    </row>
    <row r="551" spans="9:24" x14ac:dyDescent="0.2">
      <c r="I551" s="2"/>
      <c r="J551" s="2"/>
      <c r="K551" s="5"/>
      <c r="N551" s="8"/>
      <c r="O551" s="8"/>
      <c r="R551" s="8"/>
      <c r="U551" s="8"/>
      <c r="W551" s="9"/>
      <c r="X551" s="9"/>
    </row>
    <row r="552" spans="9:24" x14ac:dyDescent="0.2">
      <c r="I552" s="2"/>
      <c r="J552" s="2"/>
      <c r="K552" s="5"/>
      <c r="N552" s="8"/>
      <c r="O552" s="8"/>
      <c r="R552" s="8"/>
      <c r="U552" s="8"/>
      <c r="W552" s="9"/>
      <c r="X552" s="9"/>
    </row>
    <row r="553" spans="9:24" x14ac:dyDescent="0.2">
      <c r="I553" s="2"/>
      <c r="J553" s="2"/>
      <c r="K553" s="5"/>
      <c r="N553" s="8"/>
      <c r="O553" s="8"/>
      <c r="R553" s="8"/>
      <c r="U553" s="8"/>
      <c r="W553" s="9"/>
      <c r="X553" s="9"/>
    </row>
    <row r="554" spans="9:24" x14ac:dyDescent="0.2">
      <c r="I554" s="2"/>
      <c r="J554" s="2"/>
      <c r="K554" s="5"/>
      <c r="N554" s="8"/>
      <c r="O554" s="8"/>
      <c r="R554" s="8"/>
      <c r="U554" s="8"/>
      <c r="W554" s="9"/>
      <c r="X554" s="9"/>
    </row>
    <row r="555" spans="9:24" x14ac:dyDescent="0.2">
      <c r="I555" s="2"/>
      <c r="J555" s="2"/>
      <c r="K555" s="5"/>
      <c r="N555" s="8"/>
      <c r="O555" s="8"/>
      <c r="R555" s="8"/>
      <c r="U555" s="8"/>
      <c r="W555" s="9"/>
      <c r="X555" s="9"/>
    </row>
    <row r="556" spans="9:24" x14ac:dyDescent="0.2">
      <c r="I556" s="2"/>
      <c r="J556" s="2"/>
      <c r="K556" s="5"/>
      <c r="N556" s="8"/>
      <c r="O556" s="8"/>
      <c r="R556" s="8"/>
      <c r="U556" s="8"/>
      <c r="W556" s="9"/>
      <c r="X556" s="9"/>
    </row>
    <row r="557" spans="9:24" x14ac:dyDescent="0.2">
      <c r="I557" s="2"/>
      <c r="J557" s="2"/>
      <c r="K557" s="5"/>
      <c r="N557" s="8"/>
      <c r="O557" s="8"/>
      <c r="R557" s="8"/>
      <c r="U557" s="8"/>
      <c r="W557" s="9"/>
      <c r="X557" s="9"/>
    </row>
    <row r="558" spans="9:24" x14ac:dyDescent="0.2">
      <c r="I558" s="2"/>
      <c r="J558" s="2"/>
      <c r="K558" s="5"/>
      <c r="N558" s="8"/>
      <c r="O558" s="8"/>
      <c r="R558" s="8"/>
      <c r="U558" s="8"/>
      <c r="W558" s="9"/>
      <c r="X558" s="9"/>
    </row>
    <row r="559" spans="9:24" x14ac:dyDescent="0.2">
      <c r="I559" s="2"/>
      <c r="J559" s="2"/>
      <c r="K559" s="5"/>
      <c r="N559" s="8"/>
      <c r="O559" s="8"/>
      <c r="R559" s="8"/>
      <c r="U559" s="8"/>
      <c r="W559" s="9"/>
      <c r="X559" s="9"/>
    </row>
    <row r="560" spans="9:24" x14ac:dyDescent="0.2">
      <c r="I560" s="2"/>
      <c r="J560" s="2"/>
      <c r="K560" s="5"/>
      <c r="N560" s="8"/>
      <c r="O560" s="8"/>
      <c r="R560" s="8"/>
      <c r="U560" s="8"/>
      <c r="W560" s="9"/>
      <c r="X560" s="9"/>
    </row>
    <row r="561" spans="9:24" x14ac:dyDescent="0.2">
      <c r="I561" s="2"/>
      <c r="J561" s="2"/>
      <c r="K561" s="5"/>
      <c r="N561" s="8"/>
      <c r="O561" s="8"/>
      <c r="R561" s="8"/>
      <c r="U561" s="8"/>
      <c r="W561" s="9"/>
      <c r="X561" s="9"/>
    </row>
    <row r="562" spans="9:24" x14ac:dyDescent="0.2">
      <c r="I562" s="2"/>
      <c r="J562" s="2"/>
      <c r="K562" s="5"/>
      <c r="N562" s="8"/>
      <c r="O562" s="8"/>
      <c r="R562" s="8"/>
      <c r="U562" s="8"/>
      <c r="W562" s="9"/>
      <c r="X562" s="9"/>
    </row>
    <row r="563" spans="9:24" x14ac:dyDescent="0.2">
      <c r="I563" s="2"/>
      <c r="J563" s="2"/>
      <c r="K563" s="5"/>
      <c r="N563" s="8"/>
      <c r="O563" s="8"/>
      <c r="R563" s="8"/>
      <c r="U563" s="8"/>
      <c r="W563" s="9"/>
      <c r="X563" s="9"/>
    </row>
    <row r="564" spans="9:24" x14ac:dyDescent="0.2">
      <c r="I564" s="2"/>
      <c r="J564" s="2"/>
      <c r="K564" s="5"/>
      <c r="N564" s="8"/>
      <c r="O564" s="8"/>
      <c r="R564" s="8"/>
      <c r="U564" s="8"/>
      <c r="W564" s="9"/>
      <c r="X564" s="9"/>
    </row>
    <row r="565" spans="9:24" x14ac:dyDescent="0.2">
      <c r="I565" s="2"/>
      <c r="J565" s="2"/>
      <c r="K565" s="5"/>
      <c r="N565" s="8"/>
      <c r="O565" s="8"/>
      <c r="R565" s="8"/>
      <c r="U565" s="8"/>
      <c r="W565" s="9"/>
      <c r="X565" s="9"/>
    </row>
    <row r="566" spans="9:24" x14ac:dyDescent="0.2">
      <c r="I566" s="2"/>
      <c r="J566" s="2"/>
      <c r="K566" s="5"/>
      <c r="N566" s="8"/>
      <c r="O566" s="8"/>
      <c r="R566" s="8"/>
      <c r="U566" s="8"/>
      <c r="W566" s="9"/>
      <c r="X566" s="9"/>
    </row>
    <row r="567" spans="9:24" x14ac:dyDescent="0.2">
      <c r="I567" s="2"/>
      <c r="J567" s="2"/>
      <c r="K567" s="5"/>
      <c r="N567" s="8"/>
      <c r="O567" s="8"/>
      <c r="R567" s="8"/>
      <c r="U567" s="8"/>
      <c r="W567" s="9"/>
      <c r="X567" s="9"/>
    </row>
    <row r="568" spans="9:24" x14ac:dyDescent="0.2">
      <c r="I568" s="2"/>
      <c r="J568" s="2"/>
      <c r="K568" s="5"/>
      <c r="N568" s="8"/>
      <c r="O568" s="8"/>
      <c r="R568" s="8"/>
      <c r="U568" s="8"/>
      <c r="W568" s="9"/>
      <c r="X568" s="9"/>
    </row>
    <row r="569" spans="9:24" x14ac:dyDescent="0.2">
      <c r="I569" s="2"/>
      <c r="J569" s="2"/>
      <c r="K569" s="5"/>
      <c r="N569" s="8"/>
      <c r="O569" s="8"/>
      <c r="R569" s="8"/>
      <c r="U569" s="8"/>
      <c r="W569" s="9"/>
      <c r="X569" s="9"/>
    </row>
    <row r="570" spans="9:24" x14ac:dyDescent="0.2">
      <c r="I570" s="2"/>
      <c r="J570" s="2"/>
      <c r="K570" s="5"/>
      <c r="N570" s="8"/>
      <c r="O570" s="8"/>
      <c r="R570" s="8"/>
      <c r="U570" s="8"/>
      <c r="W570" s="9"/>
      <c r="X570" s="9"/>
    </row>
    <row r="571" spans="9:24" x14ac:dyDescent="0.2">
      <c r="I571" s="2"/>
      <c r="J571" s="2"/>
      <c r="K571" s="5"/>
      <c r="N571" s="8"/>
      <c r="O571" s="8"/>
      <c r="R571" s="8"/>
      <c r="U571" s="8"/>
      <c r="W571" s="9"/>
      <c r="X571" s="9"/>
    </row>
    <row r="572" spans="9:24" x14ac:dyDescent="0.2">
      <c r="I572" s="2"/>
      <c r="J572" s="2"/>
      <c r="K572" s="5"/>
      <c r="N572" s="8"/>
      <c r="O572" s="8"/>
      <c r="R572" s="8"/>
      <c r="U572" s="8"/>
      <c r="W572" s="9"/>
      <c r="X572" s="9"/>
    </row>
    <row r="573" spans="9:24" x14ac:dyDescent="0.2">
      <c r="I573" s="2"/>
      <c r="J573" s="2"/>
      <c r="K573" s="5"/>
      <c r="N573" s="8"/>
      <c r="O573" s="8"/>
      <c r="R573" s="8"/>
      <c r="U573" s="8"/>
      <c r="W573" s="9"/>
      <c r="X573" s="9"/>
    </row>
    <row r="574" spans="9:24" x14ac:dyDescent="0.2">
      <c r="I574" s="2"/>
      <c r="J574" s="2"/>
      <c r="K574" s="5"/>
      <c r="N574" s="8"/>
      <c r="O574" s="8"/>
      <c r="R574" s="8"/>
      <c r="U574" s="8"/>
      <c r="W574" s="9"/>
      <c r="X574" s="9"/>
    </row>
    <row r="575" spans="9:24" x14ac:dyDescent="0.2">
      <c r="I575" s="2"/>
      <c r="J575" s="2"/>
      <c r="K575" s="5"/>
      <c r="N575" s="8"/>
      <c r="O575" s="8"/>
      <c r="R575" s="8"/>
      <c r="U575" s="8"/>
      <c r="W575" s="9"/>
      <c r="X575" s="9"/>
    </row>
    <row r="576" spans="9:24" x14ac:dyDescent="0.2">
      <c r="I576" s="2"/>
      <c r="J576" s="2"/>
      <c r="K576" s="5"/>
      <c r="N576" s="8"/>
      <c r="O576" s="8"/>
      <c r="R576" s="8"/>
      <c r="U576" s="8"/>
      <c r="W576" s="9"/>
      <c r="X576" s="9"/>
    </row>
    <row r="577" spans="9:24" x14ac:dyDescent="0.2">
      <c r="I577" s="2"/>
      <c r="J577" s="2"/>
      <c r="K577" s="5"/>
      <c r="N577" s="8"/>
      <c r="O577" s="8"/>
      <c r="R577" s="8"/>
      <c r="U577" s="8"/>
      <c r="W577" s="9"/>
      <c r="X577" s="9"/>
    </row>
    <row r="578" spans="9:24" x14ac:dyDescent="0.2">
      <c r="I578" s="2"/>
      <c r="J578" s="2"/>
      <c r="K578" s="5"/>
      <c r="N578" s="8"/>
      <c r="O578" s="8"/>
      <c r="R578" s="8"/>
      <c r="U578" s="8"/>
      <c r="W578" s="9"/>
      <c r="X578" s="9"/>
    </row>
    <row r="579" spans="9:24" x14ac:dyDescent="0.2">
      <c r="I579" s="2"/>
      <c r="J579" s="2"/>
      <c r="K579" s="5"/>
      <c r="N579" s="8"/>
      <c r="O579" s="8"/>
      <c r="R579" s="8"/>
      <c r="U579" s="8"/>
      <c r="W579" s="9"/>
      <c r="X579" s="9"/>
    </row>
    <row r="580" spans="9:24" x14ac:dyDescent="0.2">
      <c r="I580" s="2"/>
      <c r="J580" s="2"/>
      <c r="K580" s="5"/>
      <c r="N580" s="8"/>
      <c r="O580" s="8"/>
      <c r="R580" s="8"/>
      <c r="U580" s="8"/>
      <c r="W580" s="9"/>
      <c r="X580" s="9"/>
    </row>
    <row r="581" spans="9:24" x14ac:dyDescent="0.2">
      <c r="I581" s="2"/>
      <c r="J581" s="2"/>
      <c r="K581" s="5"/>
      <c r="N581" s="8"/>
      <c r="O581" s="8"/>
      <c r="R581" s="8"/>
      <c r="U581" s="8"/>
      <c r="W581" s="9"/>
      <c r="X581" s="9"/>
    </row>
    <row r="582" spans="9:24" x14ac:dyDescent="0.2">
      <c r="I582" s="2"/>
      <c r="J582" s="2"/>
      <c r="K582" s="5"/>
      <c r="N582" s="8"/>
      <c r="O582" s="8"/>
      <c r="R582" s="8"/>
      <c r="U582" s="8"/>
      <c r="W582" s="9"/>
      <c r="X582" s="9"/>
    </row>
    <row r="583" spans="9:24" x14ac:dyDescent="0.2">
      <c r="I583" s="2"/>
      <c r="J583" s="2"/>
      <c r="K583" s="5"/>
      <c r="N583" s="8"/>
      <c r="O583" s="8"/>
      <c r="R583" s="8"/>
      <c r="U583" s="8"/>
      <c r="W583" s="9"/>
      <c r="X583" s="9"/>
    </row>
    <row r="584" spans="9:24" x14ac:dyDescent="0.2">
      <c r="I584" s="2"/>
      <c r="J584" s="2"/>
      <c r="K584" s="5"/>
      <c r="N584" s="8"/>
      <c r="O584" s="8"/>
      <c r="R584" s="8"/>
      <c r="U584" s="8"/>
      <c r="W584" s="9"/>
      <c r="X584" s="9"/>
    </row>
    <row r="585" spans="9:24" x14ac:dyDescent="0.2">
      <c r="I585" s="2"/>
      <c r="J585" s="2"/>
      <c r="K585" s="5"/>
      <c r="N585" s="8"/>
      <c r="O585" s="8"/>
      <c r="R585" s="8"/>
      <c r="U585" s="8"/>
      <c r="W585" s="9"/>
      <c r="X585" s="9"/>
    </row>
    <row r="586" spans="9:24" x14ac:dyDescent="0.2">
      <c r="I586" s="2"/>
      <c r="J586" s="2"/>
      <c r="K586" s="5"/>
      <c r="N586" s="8"/>
      <c r="O586" s="8"/>
      <c r="R586" s="8"/>
      <c r="U586" s="8"/>
      <c r="W586" s="9"/>
      <c r="X586" s="9"/>
    </row>
    <row r="587" spans="9:24" x14ac:dyDescent="0.2">
      <c r="I587" s="2"/>
      <c r="J587" s="2"/>
      <c r="K587" s="5"/>
      <c r="N587" s="8"/>
      <c r="O587" s="8"/>
      <c r="R587" s="8"/>
      <c r="U587" s="8"/>
      <c r="W587" s="9"/>
      <c r="X587" s="9"/>
    </row>
    <row r="588" spans="9:24" x14ac:dyDescent="0.2">
      <c r="I588" s="2"/>
      <c r="J588" s="2"/>
      <c r="K588" s="5"/>
      <c r="N588" s="8"/>
      <c r="O588" s="8"/>
      <c r="R588" s="8"/>
      <c r="U588" s="8"/>
      <c r="W588" s="9"/>
      <c r="X588" s="9"/>
    </row>
    <row r="589" spans="9:24" x14ac:dyDescent="0.2">
      <c r="I589" s="2"/>
      <c r="J589" s="2"/>
      <c r="K589" s="5"/>
      <c r="N589" s="8"/>
      <c r="O589" s="8"/>
      <c r="R589" s="8"/>
      <c r="U589" s="8"/>
      <c r="W589" s="9"/>
      <c r="X589" s="9"/>
    </row>
    <row r="590" spans="9:24" x14ac:dyDescent="0.2">
      <c r="I590" s="2"/>
      <c r="J590" s="2"/>
      <c r="K590" s="5"/>
      <c r="N590" s="8"/>
      <c r="O590" s="8"/>
      <c r="R590" s="8"/>
      <c r="U590" s="8"/>
      <c r="W590" s="9"/>
      <c r="X590" s="9"/>
    </row>
    <row r="591" spans="9:24" x14ac:dyDescent="0.2">
      <c r="I591" s="2"/>
      <c r="J591" s="2"/>
      <c r="K591" s="5"/>
      <c r="N591" s="8"/>
      <c r="O591" s="8"/>
      <c r="R591" s="8"/>
      <c r="U591" s="8"/>
      <c r="W591" s="9"/>
      <c r="X591" s="9"/>
    </row>
    <row r="592" spans="9:24" x14ac:dyDescent="0.2">
      <c r="I592" s="2"/>
      <c r="J592" s="2"/>
      <c r="K592" s="5"/>
      <c r="N592" s="8"/>
      <c r="O592" s="8"/>
      <c r="R592" s="8"/>
      <c r="U592" s="8"/>
      <c r="W592" s="9"/>
      <c r="X592" s="9"/>
    </row>
    <row r="593" spans="9:24" x14ac:dyDescent="0.2">
      <c r="I593" s="2"/>
      <c r="J593" s="2"/>
      <c r="K593" s="5"/>
      <c r="N593" s="8"/>
      <c r="O593" s="8"/>
      <c r="R593" s="8"/>
      <c r="U593" s="8"/>
      <c r="W593" s="9"/>
      <c r="X593" s="9"/>
    </row>
    <row r="594" spans="9:24" x14ac:dyDescent="0.2">
      <c r="I594" s="2"/>
      <c r="J594" s="2"/>
      <c r="K594" s="5"/>
      <c r="N594" s="8"/>
      <c r="O594" s="8"/>
      <c r="R594" s="8"/>
      <c r="U594" s="8"/>
      <c r="W594" s="9"/>
      <c r="X594" s="9"/>
    </row>
    <row r="595" spans="9:24" x14ac:dyDescent="0.2">
      <c r="I595" s="2"/>
      <c r="J595" s="2"/>
      <c r="K595" s="5"/>
      <c r="N595" s="8"/>
      <c r="O595" s="8"/>
      <c r="R595" s="8"/>
      <c r="U595" s="8"/>
      <c r="W595" s="9"/>
      <c r="X595" s="9"/>
    </row>
    <row r="596" spans="9:24" x14ac:dyDescent="0.2">
      <c r="I596" s="2"/>
      <c r="J596" s="2"/>
      <c r="K596" s="5"/>
      <c r="N596" s="8"/>
      <c r="O596" s="8"/>
      <c r="R596" s="8"/>
      <c r="U596" s="8"/>
      <c r="W596" s="9"/>
      <c r="X596" s="9"/>
    </row>
    <row r="597" spans="9:24" x14ac:dyDescent="0.2">
      <c r="I597" s="2"/>
      <c r="J597" s="2"/>
      <c r="K597" s="5"/>
      <c r="N597" s="8"/>
      <c r="O597" s="8"/>
      <c r="R597" s="8"/>
      <c r="U597" s="8"/>
      <c r="W597" s="9"/>
      <c r="X597" s="9"/>
    </row>
    <row r="598" spans="9:24" x14ac:dyDescent="0.2">
      <c r="I598" s="2"/>
      <c r="J598" s="2"/>
      <c r="K598" s="5"/>
      <c r="N598" s="8"/>
      <c r="O598" s="8"/>
      <c r="R598" s="8"/>
      <c r="U598" s="8"/>
      <c r="W598" s="9"/>
      <c r="X598" s="9"/>
    </row>
    <row r="599" spans="9:24" x14ac:dyDescent="0.2">
      <c r="I599" s="2"/>
      <c r="J599" s="2"/>
      <c r="K599" s="5"/>
      <c r="N599" s="8"/>
      <c r="O599" s="8"/>
      <c r="R599" s="8"/>
      <c r="U599" s="8"/>
      <c r="W599" s="9"/>
      <c r="X599" s="9"/>
    </row>
    <row r="600" spans="9:24" x14ac:dyDescent="0.2">
      <c r="I600" s="2"/>
      <c r="J600" s="2"/>
      <c r="K600" s="5"/>
      <c r="N600" s="8"/>
      <c r="O600" s="8"/>
      <c r="R600" s="8"/>
      <c r="U600" s="8"/>
      <c r="W600" s="9"/>
      <c r="X600" s="9"/>
    </row>
    <row r="601" spans="9:24" x14ac:dyDescent="0.2">
      <c r="I601" s="2"/>
      <c r="J601" s="2"/>
      <c r="K601" s="5"/>
      <c r="N601" s="8"/>
      <c r="O601" s="8"/>
      <c r="R601" s="8"/>
      <c r="U601" s="8"/>
      <c r="W601" s="9"/>
      <c r="X601" s="9"/>
    </row>
    <row r="602" spans="9:24" x14ac:dyDescent="0.2">
      <c r="I602" s="2"/>
      <c r="J602" s="2"/>
      <c r="K602" s="5"/>
      <c r="N602" s="8"/>
      <c r="O602" s="8"/>
      <c r="R602" s="8"/>
      <c r="U602" s="8"/>
      <c r="W602" s="9"/>
      <c r="X602" s="9"/>
    </row>
    <row r="603" spans="9:24" x14ac:dyDescent="0.2">
      <c r="I603" s="2"/>
      <c r="J603" s="2"/>
      <c r="K603" s="5"/>
      <c r="N603" s="8"/>
      <c r="O603" s="8"/>
      <c r="R603" s="8"/>
      <c r="U603" s="8"/>
      <c r="W603" s="9"/>
      <c r="X603" s="9"/>
    </row>
    <row r="604" spans="9:24" x14ac:dyDescent="0.2">
      <c r="I604" s="2"/>
      <c r="J604" s="2"/>
      <c r="K604" s="5"/>
      <c r="N604" s="8"/>
      <c r="O604" s="8"/>
      <c r="R604" s="8"/>
      <c r="U604" s="8"/>
      <c r="W604" s="9"/>
      <c r="X604" s="9"/>
    </row>
    <row r="605" spans="9:24" x14ac:dyDescent="0.2">
      <c r="I605" s="2"/>
      <c r="J605" s="2"/>
      <c r="K605" s="5"/>
      <c r="N605" s="8"/>
      <c r="O605" s="8"/>
      <c r="R605" s="8"/>
      <c r="U605" s="8"/>
      <c r="W605" s="9"/>
      <c r="X605" s="9"/>
    </row>
    <row r="606" spans="9:24" x14ac:dyDescent="0.2">
      <c r="I606" s="2"/>
      <c r="J606" s="2"/>
      <c r="K606" s="5"/>
      <c r="N606" s="8"/>
      <c r="O606" s="8"/>
      <c r="R606" s="8"/>
      <c r="U606" s="8"/>
      <c r="W606" s="9"/>
      <c r="X606" s="9"/>
    </row>
    <row r="607" spans="9:24" x14ac:dyDescent="0.2">
      <c r="I607" s="2"/>
      <c r="J607" s="2"/>
      <c r="K607" s="5"/>
      <c r="N607" s="8"/>
      <c r="O607" s="8"/>
      <c r="R607" s="8"/>
      <c r="U607" s="8"/>
      <c r="W607" s="9"/>
      <c r="X607" s="9"/>
    </row>
    <row r="608" spans="9:24" x14ac:dyDescent="0.2">
      <c r="I608" s="2"/>
      <c r="J608" s="2"/>
      <c r="K608" s="5"/>
      <c r="N608" s="8"/>
      <c r="O608" s="8"/>
      <c r="R608" s="8"/>
      <c r="U608" s="8"/>
      <c r="W608" s="9"/>
      <c r="X608" s="9"/>
    </row>
    <row r="609" spans="9:24" x14ac:dyDescent="0.2">
      <c r="I609" s="2"/>
      <c r="J609" s="2"/>
      <c r="K609" s="5"/>
      <c r="N609" s="8"/>
      <c r="O609" s="8"/>
      <c r="R609" s="8"/>
      <c r="U609" s="8"/>
      <c r="W609" s="9"/>
      <c r="X609" s="9"/>
    </row>
    <row r="610" spans="9:24" x14ac:dyDescent="0.2">
      <c r="I610" s="2"/>
      <c r="J610" s="2"/>
      <c r="K610" s="5"/>
      <c r="N610" s="8"/>
      <c r="O610" s="8"/>
      <c r="R610" s="8"/>
      <c r="U610" s="8"/>
      <c r="W610" s="9"/>
      <c r="X610" s="9"/>
    </row>
    <row r="611" spans="9:24" x14ac:dyDescent="0.2">
      <c r="I611" s="2"/>
      <c r="J611" s="2"/>
      <c r="K611" s="5"/>
      <c r="N611" s="8"/>
      <c r="O611" s="8"/>
      <c r="R611" s="8"/>
      <c r="U611" s="8"/>
      <c r="W611" s="9"/>
      <c r="X611" s="9"/>
    </row>
    <row r="612" spans="9:24" x14ac:dyDescent="0.2">
      <c r="I612" s="2"/>
      <c r="J612" s="2"/>
      <c r="K612" s="5"/>
      <c r="N612" s="8"/>
      <c r="O612" s="8"/>
      <c r="R612" s="8"/>
      <c r="U612" s="8"/>
      <c r="W612" s="9"/>
      <c r="X612" s="9"/>
    </row>
    <row r="613" spans="9:24" x14ac:dyDescent="0.2">
      <c r="I613" s="2"/>
      <c r="J613" s="2"/>
      <c r="K613" s="5"/>
      <c r="N613" s="8"/>
      <c r="O613" s="8"/>
      <c r="R613" s="8"/>
      <c r="U613" s="8"/>
      <c r="W613" s="9"/>
      <c r="X613" s="9"/>
    </row>
    <row r="614" spans="9:24" x14ac:dyDescent="0.2">
      <c r="I614" s="2"/>
      <c r="J614" s="2"/>
      <c r="K614" s="5"/>
      <c r="N614" s="8"/>
      <c r="O614" s="8"/>
      <c r="R614" s="8"/>
      <c r="U614" s="8"/>
      <c r="W614" s="9"/>
      <c r="X614" s="9"/>
    </row>
    <row r="615" spans="9:24" x14ac:dyDescent="0.2">
      <c r="I615" s="2"/>
      <c r="J615" s="2"/>
      <c r="K615" s="5"/>
      <c r="N615" s="8"/>
      <c r="O615" s="8"/>
      <c r="R615" s="8"/>
      <c r="U615" s="8"/>
      <c r="W615" s="9"/>
      <c r="X615" s="9"/>
    </row>
    <row r="616" spans="9:24" x14ac:dyDescent="0.2">
      <c r="I616" s="2"/>
      <c r="J616" s="2"/>
      <c r="K616" s="5"/>
      <c r="N616" s="8"/>
      <c r="O616" s="8"/>
      <c r="R616" s="8"/>
      <c r="U616" s="8"/>
      <c r="W616" s="9"/>
      <c r="X616" s="9"/>
    </row>
    <row r="617" spans="9:24" x14ac:dyDescent="0.2">
      <c r="I617" s="2"/>
      <c r="J617" s="2"/>
      <c r="K617" s="5"/>
      <c r="N617" s="8"/>
      <c r="O617" s="8"/>
      <c r="R617" s="8"/>
      <c r="U617" s="8"/>
      <c r="W617" s="9"/>
      <c r="X617" s="9"/>
    </row>
    <row r="618" spans="9:24" x14ac:dyDescent="0.2">
      <c r="I618" s="2"/>
      <c r="J618" s="2"/>
      <c r="K618" s="5"/>
      <c r="N618" s="8"/>
      <c r="O618" s="8"/>
      <c r="R618" s="8"/>
      <c r="U618" s="8"/>
      <c r="W618" s="9"/>
      <c r="X618" s="9"/>
    </row>
    <row r="619" spans="9:24" x14ac:dyDescent="0.2">
      <c r="I619" s="2"/>
      <c r="J619" s="2"/>
      <c r="K619" s="5"/>
      <c r="N619" s="8"/>
      <c r="O619" s="8"/>
      <c r="R619" s="8"/>
      <c r="U619" s="8"/>
      <c r="W619" s="9"/>
      <c r="X619" s="9"/>
    </row>
    <row r="620" spans="9:24" x14ac:dyDescent="0.2">
      <c r="I620" s="2"/>
      <c r="J620" s="2"/>
      <c r="K620" s="5"/>
      <c r="N620" s="8"/>
      <c r="O620" s="8"/>
      <c r="R620" s="8"/>
      <c r="U620" s="8"/>
      <c r="W620" s="9"/>
      <c r="X620" s="9"/>
    </row>
    <row r="621" spans="9:24" x14ac:dyDescent="0.2">
      <c r="I621" s="2"/>
      <c r="J621" s="2"/>
      <c r="K621" s="5"/>
      <c r="N621" s="8"/>
      <c r="O621" s="8"/>
      <c r="R621" s="8"/>
      <c r="U621" s="8"/>
      <c r="W621" s="9"/>
      <c r="X621" s="9"/>
    </row>
    <row r="622" spans="9:24" x14ac:dyDescent="0.2">
      <c r="I622" s="2"/>
      <c r="J622" s="2"/>
      <c r="K622" s="5"/>
      <c r="N622" s="8"/>
      <c r="O622" s="8"/>
      <c r="R622" s="8"/>
      <c r="U622" s="8"/>
      <c r="W622" s="9"/>
      <c r="X622" s="9"/>
    </row>
    <row r="623" spans="9:24" x14ac:dyDescent="0.2">
      <c r="I623" s="2"/>
      <c r="J623" s="2"/>
      <c r="K623" s="5"/>
      <c r="N623" s="8"/>
      <c r="O623" s="8"/>
      <c r="R623" s="8"/>
      <c r="U623" s="8"/>
      <c r="W623" s="9"/>
      <c r="X623" s="9"/>
    </row>
    <row r="624" spans="9:24" x14ac:dyDescent="0.2">
      <c r="I624" s="2"/>
      <c r="J624" s="2"/>
      <c r="K624" s="5"/>
      <c r="N624" s="8"/>
      <c r="O624" s="8"/>
      <c r="R624" s="8"/>
      <c r="U624" s="8"/>
      <c r="W624" s="9"/>
      <c r="X624" s="9"/>
    </row>
    <row r="625" spans="9:24" x14ac:dyDescent="0.2">
      <c r="I625" s="2"/>
      <c r="J625" s="2"/>
      <c r="K625" s="5"/>
      <c r="N625" s="8"/>
      <c r="O625" s="8"/>
      <c r="R625" s="8"/>
      <c r="U625" s="8"/>
      <c r="W625" s="9"/>
      <c r="X625" s="9"/>
    </row>
    <row r="626" spans="9:24" x14ac:dyDescent="0.2">
      <c r="I626" s="2"/>
      <c r="J626" s="2"/>
      <c r="K626" s="5"/>
      <c r="N626" s="8"/>
      <c r="O626" s="8"/>
      <c r="R626" s="8"/>
      <c r="U626" s="8"/>
      <c r="W626" s="9"/>
      <c r="X626" s="9"/>
    </row>
    <row r="627" spans="9:24" x14ac:dyDescent="0.2">
      <c r="I627" s="2"/>
      <c r="J627" s="2"/>
      <c r="K627" s="5"/>
      <c r="N627" s="8"/>
      <c r="O627" s="8"/>
      <c r="R627" s="8"/>
      <c r="U627" s="8"/>
      <c r="W627" s="9"/>
      <c r="X627" s="9"/>
    </row>
    <row r="628" spans="9:24" x14ac:dyDescent="0.2">
      <c r="I628" s="2"/>
      <c r="J628" s="2"/>
      <c r="K628" s="5"/>
      <c r="N628" s="8"/>
      <c r="O628" s="8"/>
      <c r="R628" s="8"/>
      <c r="U628" s="8"/>
      <c r="W628" s="9"/>
      <c r="X628" s="9"/>
    </row>
    <row r="629" spans="9:24" x14ac:dyDescent="0.2">
      <c r="I629" s="2"/>
      <c r="J629" s="2"/>
      <c r="K629" s="5"/>
      <c r="N629" s="8"/>
      <c r="O629" s="8"/>
      <c r="R629" s="8"/>
      <c r="U629" s="8"/>
      <c r="W629" s="9"/>
      <c r="X629" s="9"/>
    </row>
    <row r="630" spans="9:24" x14ac:dyDescent="0.2">
      <c r="I630" s="2"/>
      <c r="J630" s="2"/>
      <c r="K630" s="5"/>
      <c r="N630" s="8"/>
      <c r="O630" s="8"/>
      <c r="R630" s="8"/>
      <c r="U630" s="8"/>
      <c r="W630" s="9"/>
      <c r="X630" s="9"/>
    </row>
    <row r="631" spans="9:24" x14ac:dyDescent="0.2">
      <c r="I631" s="2"/>
      <c r="J631" s="2"/>
      <c r="K631" s="5"/>
      <c r="N631" s="8"/>
      <c r="O631" s="8"/>
      <c r="R631" s="8"/>
      <c r="U631" s="8"/>
      <c r="W631" s="9"/>
      <c r="X631" s="9"/>
    </row>
    <row r="632" spans="9:24" x14ac:dyDescent="0.2">
      <c r="I632" s="2"/>
      <c r="J632" s="2"/>
      <c r="K632" s="5"/>
      <c r="N632" s="8"/>
      <c r="O632" s="8"/>
      <c r="R632" s="8"/>
      <c r="U632" s="8"/>
      <c r="W632" s="9"/>
      <c r="X632" s="9"/>
    </row>
    <row r="633" spans="9:24" x14ac:dyDescent="0.2">
      <c r="I633" s="2"/>
      <c r="J633" s="2"/>
      <c r="K633" s="5"/>
      <c r="N633" s="8"/>
      <c r="O633" s="8"/>
      <c r="R633" s="8"/>
      <c r="U633" s="8"/>
      <c r="W633" s="9"/>
      <c r="X633" s="9"/>
    </row>
    <row r="634" spans="9:24" x14ac:dyDescent="0.2">
      <c r="I634" s="2"/>
      <c r="J634" s="2"/>
      <c r="K634" s="5"/>
      <c r="N634" s="8"/>
      <c r="O634" s="8"/>
      <c r="R634" s="8"/>
      <c r="U634" s="8"/>
      <c r="W634" s="9"/>
      <c r="X634" s="9"/>
    </row>
    <row r="635" spans="9:24" x14ac:dyDescent="0.2">
      <c r="I635" s="2"/>
      <c r="J635" s="2"/>
      <c r="K635" s="5"/>
      <c r="N635" s="8"/>
      <c r="O635" s="8"/>
      <c r="R635" s="8"/>
      <c r="U635" s="8"/>
      <c r="W635" s="9"/>
      <c r="X635" s="9"/>
    </row>
    <row r="636" spans="9:24" x14ac:dyDescent="0.2">
      <c r="I636" s="2"/>
      <c r="J636" s="2"/>
      <c r="K636" s="5"/>
      <c r="N636" s="8"/>
      <c r="O636" s="8"/>
      <c r="R636" s="8"/>
      <c r="U636" s="8"/>
      <c r="W636" s="9"/>
      <c r="X636" s="9"/>
    </row>
    <row r="637" spans="9:24" x14ac:dyDescent="0.2">
      <c r="I637" s="2"/>
      <c r="J637" s="2"/>
      <c r="K637" s="5"/>
      <c r="N637" s="8"/>
      <c r="O637" s="8"/>
      <c r="R637" s="8"/>
      <c r="U637" s="8"/>
      <c r="W637" s="9"/>
      <c r="X637" s="9"/>
    </row>
    <row r="638" spans="9:24" x14ac:dyDescent="0.2">
      <c r="I638" s="2"/>
      <c r="J638" s="2"/>
      <c r="K638" s="5"/>
      <c r="N638" s="8"/>
      <c r="O638" s="8"/>
      <c r="R638" s="8"/>
      <c r="U638" s="8"/>
      <c r="W638" s="9"/>
      <c r="X638" s="9"/>
    </row>
    <row r="639" spans="9:24" x14ac:dyDescent="0.2">
      <c r="I639" s="2"/>
      <c r="J639" s="2"/>
      <c r="K639" s="5"/>
      <c r="N639" s="8"/>
      <c r="O639" s="8"/>
      <c r="R639" s="8"/>
      <c r="U639" s="8"/>
      <c r="W639" s="9"/>
      <c r="X639" s="9"/>
    </row>
    <row r="640" spans="9:24" x14ac:dyDescent="0.2">
      <c r="I640" s="2"/>
      <c r="J640" s="2"/>
      <c r="K640" s="5"/>
      <c r="N640" s="8"/>
      <c r="O640" s="8"/>
      <c r="R640" s="8"/>
      <c r="U640" s="8"/>
      <c r="W640" s="9"/>
      <c r="X640" s="9"/>
    </row>
    <row r="641" spans="9:24" x14ac:dyDescent="0.2">
      <c r="I641" s="2"/>
      <c r="J641" s="2"/>
      <c r="K641" s="5"/>
      <c r="N641" s="8"/>
      <c r="O641" s="8"/>
      <c r="R641" s="8"/>
      <c r="U641" s="8"/>
      <c r="W641" s="9"/>
      <c r="X641" s="9"/>
    </row>
    <row r="642" spans="9:24" x14ac:dyDescent="0.2">
      <c r="I642" s="2"/>
      <c r="J642" s="2"/>
      <c r="K642" s="5"/>
      <c r="N642" s="8"/>
      <c r="O642" s="8"/>
      <c r="R642" s="8"/>
      <c r="U642" s="8"/>
      <c r="W642" s="9"/>
      <c r="X642" s="9"/>
    </row>
    <row r="643" spans="9:24" x14ac:dyDescent="0.2">
      <c r="I643" s="2"/>
      <c r="J643" s="2"/>
      <c r="K643" s="5"/>
      <c r="N643" s="8"/>
      <c r="O643" s="8"/>
      <c r="R643" s="8"/>
      <c r="U643" s="8"/>
      <c r="W643" s="9"/>
      <c r="X643" s="9"/>
    </row>
    <row r="644" spans="9:24" x14ac:dyDescent="0.2">
      <c r="I644" s="2"/>
      <c r="J644" s="2"/>
      <c r="K644" s="5"/>
      <c r="N644" s="8"/>
      <c r="O644" s="8"/>
      <c r="R644" s="8"/>
      <c r="U644" s="8"/>
      <c r="W644" s="9"/>
      <c r="X644" s="9"/>
    </row>
    <row r="645" spans="9:24" x14ac:dyDescent="0.2">
      <c r="I645" s="2"/>
      <c r="J645" s="2"/>
      <c r="K645" s="5"/>
      <c r="N645" s="8"/>
      <c r="O645" s="8"/>
      <c r="R645" s="8"/>
      <c r="U645" s="8"/>
      <c r="W645" s="9"/>
      <c r="X645" s="9"/>
    </row>
    <row r="646" spans="9:24" x14ac:dyDescent="0.2">
      <c r="I646" s="2"/>
      <c r="J646" s="2"/>
      <c r="K646" s="5"/>
      <c r="N646" s="8"/>
      <c r="O646" s="8"/>
      <c r="R646" s="8"/>
      <c r="U646" s="8"/>
      <c r="W646" s="9"/>
      <c r="X646" s="9"/>
    </row>
    <row r="647" spans="9:24" x14ac:dyDescent="0.2">
      <c r="I647" s="2"/>
      <c r="J647" s="2"/>
      <c r="K647" s="5"/>
      <c r="N647" s="8"/>
      <c r="O647" s="8"/>
      <c r="R647" s="8"/>
      <c r="U647" s="8"/>
      <c r="W647" s="9"/>
      <c r="X647" s="9"/>
    </row>
    <row r="648" spans="9:24" x14ac:dyDescent="0.2">
      <c r="I648" s="2"/>
      <c r="J648" s="2"/>
      <c r="K648" s="5"/>
      <c r="N648" s="8"/>
      <c r="O648" s="8"/>
      <c r="R648" s="8"/>
      <c r="U648" s="8"/>
      <c r="W648" s="9"/>
      <c r="X648" s="9"/>
    </row>
    <row r="649" spans="9:24" x14ac:dyDescent="0.2">
      <c r="I649" s="2"/>
      <c r="J649" s="2"/>
      <c r="K649" s="5"/>
      <c r="N649" s="8"/>
      <c r="O649" s="8"/>
      <c r="R649" s="8"/>
      <c r="U649" s="8"/>
      <c r="W649" s="9"/>
      <c r="X649" s="9"/>
    </row>
    <row r="650" spans="9:24" x14ac:dyDescent="0.2">
      <c r="I650" s="2"/>
      <c r="J650" s="2"/>
      <c r="K650" s="5"/>
      <c r="N650" s="8"/>
      <c r="O650" s="8"/>
      <c r="R650" s="8"/>
      <c r="U650" s="8"/>
      <c r="W650" s="9"/>
      <c r="X650" s="9"/>
    </row>
    <row r="651" spans="9:24" x14ac:dyDescent="0.2">
      <c r="I651" s="2"/>
      <c r="J651" s="2"/>
      <c r="K651" s="5"/>
      <c r="N651" s="8"/>
      <c r="O651" s="8"/>
      <c r="R651" s="8"/>
      <c r="U651" s="8"/>
      <c r="W651" s="9"/>
      <c r="X651" s="9"/>
    </row>
    <row r="652" spans="9:24" x14ac:dyDescent="0.2">
      <c r="I652" s="2"/>
      <c r="J652" s="2"/>
      <c r="K652" s="5"/>
      <c r="N652" s="8"/>
      <c r="O652" s="8"/>
      <c r="R652" s="8"/>
      <c r="U652" s="8"/>
      <c r="W652" s="9"/>
      <c r="X652" s="9"/>
    </row>
    <row r="653" spans="9:24" x14ac:dyDescent="0.2">
      <c r="I653" s="2"/>
      <c r="J653" s="2"/>
      <c r="K653" s="5"/>
      <c r="N653" s="8"/>
      <c r="O653" s="8"/>
      <c r="R653" s="8"/>
      <c r="U653" s="8"/>
      <c r="W653" s="9"/>
      <c r="X653" s="9"/>
    </row>
    <row r="654" spans="9:24" x14ac:dyDescent="0.2">
      <c r="I654" s="2"/>
      <c r="J654" s="2"/>
      <c r="K654" s="5"/>
      <c r="N654" s="8"/>
      <c r="O654" s="8"/>
      <c r="R654" s="8"/>
      <c r="U654" s="8"/>
      <c r="W654" s="9"/>
      <c r="X654" s="9"/>
    </row>
    <row r="655" spans="9:24" x14ac:dyDescent="0.2">
      <c r="I655" s="2"/>
      <c r="J655" s="2"/>
      <c r="K655" s="5"/>
      <c r="N655" s="8"/>
      <c r="O655" s="8"/>
      <c r="R655" s="8"/>
      <c r="U655" s="8"/>
      <c r="W655" s="9"/>
      <c r="X655" s="9"/>
    </row>
    <row r="656" spans="9:24" x14ac:dyDescent="0.2">
      <c r="I656" s="2"/>
      <c r="J656" s="2"/>
      <c r="K656" s="5"/>
      <c r="N656" s="8"/>
      <c r="O656" s="8"/>
      <c r="R656" s="8"/>
      <c r="U656" s="8"/>
      <c r="W656" s="9"/>
      <c r="X656" s="9"/>
    </row>
    <row r="657" spans="9:24" x14ac:dyDescent="0.2">
      <c r="I657" s="2"/>
      <c r="J657" s="2"/>
      <c r="K657" s="5"/>
      <c r="N657" s="8"/>
      <c r="O657" s="8"/>
      <c r="R657" s="8"/>
      <c r="U657" s="8"/>
      <c r="W657" s="9"/>
      <c r="X657" s="9"/>
    </row>
    <row r="658" spans="9:24" x14ac:dyDescent="0.2">
      <c r="I658" s="2"/>
      <c r="J658" s="2"/>
      <c r="K658" s="5"/>
      <c r="N658" s="8"/>
      <c r="O658" s="8"/>
      <c r="R658" s="8"/>
      <c r="U658" s="8"/>
      <c r="W658" s="9"/>
      <c r="X658" s="9"/>
    </row>
    <row r="659" spans="9:24" x14ac:dyDescent="0.2">
      <c r="I659" s="2"/>
      <c r="J659" s="2"/>
      <c r="K659" s="5"/>
      <c r="N659" s="8"/>
      <c r="O659" s="8"/>
      <c r="R659" s="8"/>
      <c r="U659" s="8"/>
      <c r="W659" s="9"/>
      <c r="X659" s="9"/>
    </row>
    <row r="660" spans="9:24" x14ac:dyDescent="0.2">
      <c r="I660" s="2"/>
      <c r="J660" s="2"/>
      <c r="K660" s="5"/>
      <c r="N660" s="8"/>
      <c r="O660" s="8"/>
      <c r="R660" s="8"/>
      <c r="U660" s="8"/>
      <c r="W660" s="9"/>
      <c r="X660" s="9"/>
    </row>
    <row r="661" spans="9:24" x14ac:dyDescent="0.2">
      <c r="I661" s="2"/>
      <c r="J661" s="2"/>
      <c r="K661" s="5"/>
      <c r="N661" s="8"/>
      <c r="O661" s="8"/>
      <c r="R661" s="8"/>
      <c r="U661" s="8"/>
      <c r="W661" s="9"/>
      <c r="X661" s="9"/>
    </row>
    <row r="662" spans="9:24" x14ac:dyDescent="0.2">
      <c r="I662" s="2"/>
      <c r="J662" s="2"/>
      <c r="K662" s="5"/>
      <c r="N662" s="8"/>
      <c r="O662" s="8"/>
      <c r="R662" s="8"/>
      <c r="U662" s="8"/>
      <c r="W662" s="9"/>
      <c r="X662" s="9"/>
    </row>
    <row r="663" spans="9:24" x14ac:dyDescent="0.2">
      <c r="I663" s="2"/>
      <c r="J663" s="2"/>
      <c r="K663" s="5"/>
      <c r="N663" s="8"/>
      <c r="O663" s="8"/>
      <c r="R663" s="8"/>
      <c r="U663" s="8"/>
      <c r="W663" s="9"/>
      <c r="X663" s="9"/>
    </row>
    <row r="664" spans="9:24" x14ac:dyDescent="0.2">
      <c r="I664" s="2"/>
      <c r="J664" s="2"/>
      <c r="K664" s="5"/>
      <c r="N664" s="8"/>
      <c r="O664" s="8"/>
      <c r="R664" s="8"/>
      <c r="U664" s="8"/>
      <c r="W664" s="9"/>
      <c r="X664" s="9"/>
    </row>
    <row r="665" spans="9:24" x14ac:dyDescent="0.2">
      <c r="I665" s="2"/>
      <c r="J665" s="2"/>
      <c r="K665" s="5"/>
      <c r="N665" s="8"/>
      <c r="O665" s="8"/>
      <c r="R665" s="8"/>
      <c r="U665" s="8"/>
      <c r="W665" s="9"/>
      <c r="X665" s="9"/>
    </row>
    <row r="666" spans="9:24" x14ac:dyDescent="0.2">
      <c r="I666" s="2"/>
      <c r="J666" s="2"/>
      <c r="K666" s="5"/>
      <c r="N666" s="8"/>
      <c r="O666" s="8"/>
      <c r="R666" s="8"/>
      <c r="U666" s="8"/>
      <c r="W666" s="9"/>
      <c r="X666" s="9"/>
    </row>
    <row r="667" spans="9:24" x14ac:dyDescent="0.2">
      <c r="I667" s="2"/>
      <c r="J667" s="2"/>
      <c r="K667" s="5"/>
      <c r="N667" s="8"/>
      <c r="O667" s="8"/>
      <c r="R667" s="8"/>
      <c r="U667" s="8"/>
      <c r="W667" s="9"/>
      <c r="X667" s="9"/>
    </row>
    <row r="668" spans="9:24" x14ac:dyDescent="0.2">
      <c r="I668" s="2"/>
      <c r="J668" s="2"/>
      <c r="K668" s="5"/>
      <c r="N668" s="8"/>
      <c r="O668" s="8"/>
      <c r="R668" s="8"/>
      <c r="U668" s="8"/>
      <c r="W668" s="9"/>
      <c r="X668" s="9"/>
    </row>
    <row r="669" spans="9:24" x14ac:dyDescent="0.2">
      <c r="I669" s="2"/>
      <c r="J669" s="2"/>
      <c r="K669" s="5"/>
      <c r="N669" s="8"/>
      <c r="O669" s="8"/>
      <c r="R669" s="8"/>
      <c r="U669" s="8"/>
      <c r="W669" s="9"/>
      <c r="X669" s="9"/>
    </row>
    <row r="670" spans="9:24" x14ac:dyDescent="0.2">
      <c r="I670" s="2"/>
      <c r="J670" s="2"/>
      <c r="K670" s="5"/>
      <c r="N670" s="8"/>
      <c r="O670" s="8"/>
      <c r="R670" s="8"/>
      <c r="U670" s="8"/>
      <c r="W670" s="9"/>
      <c r="X670" s="9"/>
    </row>
    <row r="671" spans="9:24" x14ac:dyDescent="0.2">
      <c r="I671" s="2"/>
      <c r="J671" s="2"/>
      <c r="K671" s="5"/>
      <c r="N671" s="8"/>
      <c r="O671" s="8"/>
      <c r="R671" s="8"/>
      <c r="U671" s="8"/>
      <c r="W671" s="9"/>
      <c r="X671" s="9"/>
    </row>
    <row r="672" spans="9:24" x14ac:dyDescent="0.2">
      <c r="I672" s="2"/>
      <c r="J672" s="2"/>
      <c r="K672" s="5"/>
      <c r="N672" s="8"/>
      <c r="O672" s="8"/>
      <c r="R672" s="8"/>
      <c r="U672" s="8"/>
      <c r="W672" s="9"/>
      <c r="X672" s="9"/>
    </row>
    <row r="673" spans="9:24" x14ac:dyDescent="0.2">
      <c r="I673" s="2"/>
      <c r="J673" s="2"/>
      <c r="K673" s="5"/>
      <c r="N673" s="8"/>
      <c r="O673" s="8"/>
      <c r="R673" s="8"/>
      <c r="U673" s="8"/>
      <c r="W673" s="9"/>
      <c r="X673" s="9"/>
    </row>
    <row r="674" spans="9:24" x14ac:dyDescent="0.2">
      <c r="I674" s="2"/>
      <c r="J674" s="2"/>
      <c r="K674" s="5"/>
      <c r="N674" s="8"/>
      <c r="O674" s="8"/>
      <c r="R674" s="8"/>
      <c r="U674" s="8"/>
      <c r="W674" s="9"/>
      <c r="X674" s="9"/>
    </row>
    <row r="675" spans="9:24" x14ac:dyDescent="0.2">
      <c r="I675" s="2"/>
      <c r="J675" s="2"/>
      <c r="K675" s="5"/>
      <c r="N675" s="8"/>
      <c r="O675" s="8"/>
      <c r="R675" s="8"/>
      <c r="U675" s="8"/>
      <c r="W675" s="9"/>
      <c r="X675" s="9"/>
    </row>
    <row r="676" spans="9:24" x14ac:dyDescent="0.2">
      <c r="I676" s="2"/>
      <c r="J676" s="2"/>
      <c r="K676" s="5"/>
      <c r="N676" s="8"/>
      <c r="O676" s="8"/>
      <c r="R676" s="8"/>
      <c r="U676" s="8"/>
      <c r="W676" s="9"/>
      <c r="X676" s="9"/>
    </row>
    <row r="677" spans="9:24" x14ac:dyDescent="0.2">
      <c r="I677" s="2"/>
      <c r="J677" s="2"/>
      <c r="K677" s="5"/>
      <c r="N677" s="8"/>
      <c r="O677" s="8"/>
      <c r="R677" s="8"/>
      <c r="U677" s="8"/>
      <c r="W677" s="9"/>
      <c r="X677" s="9"/>
    </row>
    <row r="678" spans="9:24" x14ac:dyDescent="0.2">
      <c r="I678" s="2"/>
      <c r="J678" s="2"/>
      <c r="K678" s="5"/>
      <c r="N678" s="8"/>
      <c r="O678" s="8"/>
      <c r="R678" s="8"/>
      <c r="U678" s="8"/>
      <c r="W678" s="9"/>
      <c r="X678" s="9"/>
    </row>
    <row r="679" spans="9:24" x14ac:dyDescent="0.2">
      <c r="I679" s="2"/>
      <c r="J679" s="2"/>
      <c r="K679" s="5"/>
      <c r="N679" s="8"/>
      <c r="O679" s="8"/>
      <c r="R679" s="8"/>
      <c r="U679" s="8"/>
      <c r="W679" s="9"/>
      <c r="X679" s="9"/>
    </row>
    <row r="680" spans="9:24" x14ac:dyDescent="0.2">
      <c r="I680" s="2"/>
      <c r="J680" s="2"/>
      <c r="K680" s="5"/>
      <c r="N680" s="8"/>
      <c r="O680" s="8"/>
      <c r="R680" s="8"/>
      <c r="U680" s="8"/>
      <c r="W680" s="9"/>
      <c r="X680" s="9"/>
    </row>
    <row r="681" spans="9:24" x14ac:dyDescent="0.2">
      <c r="I681" s="2"/>
      <c r="J681" s="2"/>
      <c r="K681" s="5"/>
      <c r="N681" s="8"/>
      <c r="O681" s="8"/>
      <c r="R681" s="8"/>
      <c r="U681" s="8"/>
      <c r="W681" s="9"/>
      <c r="X681" s="9"/>
    </row>
    <row r="682" spans="9:24" x14ac:dyDescent="0.2">
      <c r="I682" s="2"/>
      <c r="J682" s="2"/>
      <c r="K682" s="5"/>
      <c r="N682" s="8"/>
      <c r="O682" s="8"/>
      <c r="R682" s="8"/>
      <c r="U682" s="8"/>
      <c r="W682" s="9"/>
      <c r="X682" s="9"/>
    </row>
    <row r="683" spans="9:24" x14ac:dyDescent="0.2">
      <c r="I683" s="2"/>
      <c r="J683" s="2"/>
      <c r="K683" s="5"/>
      <c r="N683" s="8"/>
      <c r="O683" s="8"/>
      <c r="R683" s="8"/>
      <c r="U683" s="8"/>
      <c r="W683" s="9"/>
      <c r="X683" s="9"/>
    </row>
    <row r="684" spans="9:24" x14ac:dyDescent="0.2">
      <c r="I684" s="2"/>
      <c r="J684" s="2"/>
      <c r="K684" s="5"/>
      <c r="N684" s="8"/>
      <c r="O684" s="8"/>
      <c r="R684" s="8"/>
      <c r="U684" s="8"/>
      <c r="W684" s="9"/>
      <c r="X684" s="9"/>
    </row>
    <row r="685" spans="9:24" x14ac:dyDescent="0.2">
      <c r="I685" s="2"/>
      <c r="J685" s="2"/>
      <c r="K685" s="5"/>
      <c r="N685" s="8"/>
      <c r="O685" s="8"/>
      <c r="R685" s="8"/>
      <c r="U685" s="8"/>
      <c r="W685" s="9"/>
      <c r="X685" s="9"/>
    </row>
    <row r="686" spans="9:24" x14ac:dyDescent="0.2">
      <c r="I686" s="2"/>
      <c r="J686" s="2"/>
      <c r="K686" s="5"/>
      <c r="N686" s="8"/>
      <c r="O686" s="8"/>
      <c r="R686" s="8"/>
      <c r="U686" s="8"/>
      <c r="W686" s="9"/>
      <c r="X686" s="9"/>
    </row>
    <row r="687" spans="9:24" x14ac:dyDescent="0.2">
      <c r="I687" s="2"/>
      <c r="J687" s="2"/>
      <c r="K687" s="5"/>
      <c r="N687" s="8"/>
      <c r="O687" s="8"/>
      <c r="R687" s="8"/>
      <c r="U687" s="8"/>
      <c r="W687" s="9"/>
      <c r="X687" s="9"/>
    </row>
    <row r="688" spans="9:24" x14ac:dyDescent="0.2">
      <c r="I688" s="2"/>
      <c r="J688" s="2"/>
      <c r="K688" s="5"/>
      <c r="N688" s="8"/>
      <c r="O688" s="8"/>
      <c r="R688" s="8"/>
      <c r="U688" s="8"/>
      <c r="W688" s="9"/>
      <c r="X688" s="9"/>
    </row>
    <row r="689" spans="9:24" x14ac:dyDescent="0.2">
      <c r="I689" s="2"/>
      <c r="J689" s="2"/>
      <c r="K689" s="5"/>
      <c r="N689" s="8"/>
      <c r="O689" s="8"/>
      <c r="R689" s="8"/>
      <c r="U689" s="8"/>
      <c r="W689" s="9"/>
      <c r="X689" s="9"/>
    </row>
    <row r="690" spans="9:24" x14ac:dyDescent="0.2">
      <c r="I690" s="2"/>
      <c r="J690" s="2"/>
      <c r="K690" s="5"/>
      <c r="N690" s="8"/>
      <c r="O690" s="8"/>
      <c r="R690" s="8"/>
      <c r="U690" s="8"/>
      <c r="W690" s="9"/>
      <c r="X690" s="9"/>
    </row>
    <row r="691" spans="9:24" x14ac:dyDescent="0.2">
      <c r="I691" s="2"/>
      <c r="J691" s="2"/>
      <c r="K691" s="5"/>
      <c r="N691" s="8"/>
      <c r="O691" s="8"/>
      <c r="R691" s="8"/>
      <c r="U691" s="8"/>
      <c r="W691" s="9"/>
      <c r="X691" s="9"/>
    </row>
    <row r="692" spans="9:24" x14ac:dyDescent="0.2">
      <c r="I692" s="2"/>
      <c r="J692" s="2"/>
      <c r="K692" s="5"/>
      <c r="N692" s="8"/>
      <c r="O692" s="8"/>
      <c r="R692" s="8"/>
      <c r="U692" s="8"/>
      <c r="W692" s="9"/>
      <c r="X692" s="9"/>
    </row>
    <row r="693" spans="9:24" x14ac:dyDescent="0.2">
      <c r="I693" s="2"/>
      <c r="J693" s="2"/>
      <c r="K693" s="5"/>
      <c r="N693" s="8"/>
      <c r="O693" s="8"/>
      <c r="R693" s="8"/>
      <c r="U693" s="8"/>
      <c r="W693" s="9"/>
      <c r="X693" s="9"/>
    </row>
    <row r="694" spans="9:24" x14ac:dyDescent="0.2">
      <c r="I694" s="2"/>
      <c r="J694" s="2"/>
      <c r="K694" s="5"/>
      <c r="N694" s="8"/>
      <c r="O694" s="8"/>
      <c r="R694" s="8"/>
      <c r="U694" s="8"/>
      <c r="W694" s="9"/>
      <c r="X694" s="9"/>
    </row>
    <row r="695" spans="9:24" x14ac:dyDescent="0.2">
      <c r="I695" s="2"/>
      <c r="J695" s="2"/>
      <c r="K695" s="5"/>
      <c r="N695" s="8"/>
      <c r="O695" s="8"/>
      <c r="R695" s="8"/>
      <c r="U695" s="8"/>
      <c r="W695" s="9"/>
      <c r="X695" s="9"/>
    </row>
    <row r="696" spans="9:24" x14ac:dyDescent="0.2">
      <c r="I696" s="2"/>
      <c r="J696" s="2"/>
      <c r="K696" s="5"/>
      <c r="N696" s="8"/>
      <c r="O696" s="8"/>
      <c r="R696" s="8"/>
      <c r="U696" s="8"/>
      <c r="W696" s="9"/>
      <c r="X696" s="9"/>
    </row>
    <row r="697" spans="9:24" x14ac:dyDescent="0.2">
      <c r="I697" s="2"/>
      <c r="J697" s="2"/>
      <c r="K697" s="5"/>
      <c r="N697" s="8"/>
      <c r="O697" s="8"/>
      <c r="R697" s="8"/>
      <c r="U697" s="8"/>
      <c r="W697" s="9"/>
      <c r="X697" s="9"/>
    </row>
    <row r="698" spans="9:24" x14ac:dyDescent="0.2">
      <c r="I698" s="2"/>
      <c r="J698" s="2"/>
      <c r="K698" s="5"/>
      <c r="N698" s="8"/>
      <c r="O698" s="8"/>
      <c r="R698" s="8"/>
      <c r="U698" s="8"/>
      <c r="W698" s="9"/>
      <c r="X698" s="9"/>
    </row>
    <row r="699" spans="9:24" x14ac:dyDescent="0.2">
      <c r="I699" s="2"/>
      <c r="J699" s="2"/>
      <c r="K699" s="5"/>
      <c r="N699" s="8"/>
      <c r="O699" s="8"/>
      <c r="R699" s="8"/>
      <c r="U699" s="8"/>
      <c r="W699" s="9"/>
      <c r="X699" s="9"/>
    </row>
    <row r="700" spans="9:24" x14ac:dyDescent="0.2">
      <c r="I700" s="2"/>
      <c r="J700" s="2"/>
      <c r="K700" s="5"/>
      <c r="N700" s="8"/>
      <c r="O700" s="8"/>
      <c r="R700" s="8"/>
      <c r="U700" s="8"/>
      <c r="W700" s="9"/>
      <c r="X700" s="9"/>
    </row>
    <row r="701" spans="9:24" x14ac:dyDescent="0.2">
      <c r="I701" s="2"/>
      <c r="J701" s="2"/>
      <c r="K701" s="5"/>
      <c r="N701" s="8"/>
      <c r="O701" s="8"/>
      <c r="R701" s="8"/>
      <c r="U701" s="8"/>
      <c r="W701" s="9"/>
      <c r="X701" s="9"/>
    </row>
    <row r="702" spans="9:24" x14ac:dyDescent="0.2">
      <c r="I702" s="2"/>
      <c r="J702" s="2"/>
      <c r="K702" s="5"/>
      <c r="N702" s="8"/>
      <c r="O702" s="8"/>
      <c r="R702" s="8"/>
      <c r="U702" s="8"/>
      <c r="W702" s="9"/>
      <c r="X702" s="9"/>
    </row>
    <row r="703" spans="9:24" x14ac:dyDescent="0.2">
      <c r="I703" s="2"/>
      <c r="J703" s="2"/>
      <c r="K703" s="5"/>
      <c r="N703" s="8"/>
      <c r="O703" s="8"/>
      <c r="R703" s="8"/>
      <c r="U703" s="8"/>
      <c r="W703" s="9"/>
      <c r="X703" s="9"/>
    </row>
    <row r="704" spans="9:24" x14ac:dyDescent="0.2">
      <c r="I704" s="2"/>
      <c r="J704" s="2"/>
      <c r="K704" s="5"/>
      <c r="N704" s="8"/>
      <c r="O704" s="8"/>
      <c r="R704" s="8"/>
      <c r="U704" s="8"/>
      <c r="W704" s="9"/>
      <c r="X704" s="9"/>
    </row>
    <row r="705" spans="9:24" x14ac:dyDescent="0.2">
      <c r="I705" s="2"/>
      <c r="J705" s="2"/>
      <c r="K705" s="5"/>
      <c r="N705" s="8"/>
      <c r="O705" s="8"/>
      <c r="R705" s="8"/>
      <c r="U705" s="8"/>
      <c r="W705" s="9"/>
      <c r="X705" s="9"/>
    </row>
    <row r="706" spans="9:24" x14ac:dyDescent="0.2">
      <c r="I706" s="2"/>
      <c r="J706" s="2"/>
      <c r="K706" s="5"/>
      <c r="N706" s="8"/>
      <c r="O706" s="8"/>
      <c r="R706" s="8"/>
      <c r="U706" s="8"/>
      <c r="W706" s="9"/>
      <c r="X706" s="9"/>
    </row>
    <row r="707" spans="9:24" x14ac:dyDescent="0.2">
      <c r="I707" s="2"/>
      <c r="J707" s="2"/>
      <c r="K707" s="5"/>
      <c r="N707" s="8"/>
      <c r="O707" s="8"/>
      <c r="R707" s="8"/>
      <c r="U707" s="8"/>
      <c r="W707" s="9"/>
      <c r="X707" s="9"/>
    </row>
    <row r="708" spans="9:24" x14ac:dyDescent="0.2">
      <c r="I708" s="2"/>
      <c r="J708" s="2"/>
      <c r="K708" s="5"/>
      <c r="N708" s="8"/>
      <c r="O708" s="8"/>
      <c r="R708" s="8"/>
      <c r="U708" s="8"/>
      <c r="W708" s="9"/>
      <c r="X708" s="9"/>
    </row>
    <row r="709" spans="9:24" x14ac:dyDescent="0.2">
      <c r="I709" s="2"/>
      <c r="J709" s="2"/>
      <c r="K709" s="5"/>
      <c r="N709" s="8"/>
      <c r="O709" s="8"/>
      <c r="R709" s="8"/>
      <c r="U709" s="8"/>
      <c r="W709" s="9"/>
      <c r="X709" s="9"/>
    </row>
    <row r="710" spans="9:24" x14ac:dyDescent="0.2">
      <c r="I710" s="2"/>
      <c r="J710" s="2"/>
      <c r="K710" s="5"/>
      <c r="N710" s="8"/>
      <c r="O710" s="8"/>
      <c r="R710" s="8"/>
      <c r="U710" s="8"/>
      <c r="W710" s="9"/>
      <c r="X710" s="9"/>
    </row>
    <row r="711" spans="9:24" x14ac:dyDescent="0.2">
      <c r="I711" s="2"/>
      <c r="J711" s="2"/>
      <c r="K711" s="5"/>
      <c r="N711" s="8"/>
      <c r="O711" s="8"/>
      <c r="R711" s="8"/>
      <c r="U711" s="8"/>
      <c r="W711" s="9"/>
      <c r="X711" s="9"/>
    </row>
    <row r="712" spans="9:24" x14ac:dyDescent="0.2">
      <c r="I712" s="2"/>
      <c r="J712" s="2"/>
      <c r="K712" s="5"/>
      <c r="N712" s="8"/>
      <c r="O712" s="8"/>
      <c r="R712" s="8"/>
      <c r="U712" s="8"/>
      <c r="W712" s="9"/>
      <c r="X712" s="9"/>
    </row>
    <row r="713" spans="9:24" x14ac:dyDescent="0.2">
      <c r="I713" s="2"/>
      <c r="J713" s="2"/>
      <c r="K713" s="5"/>
      <c r="N713" s="8"/>
      <c r="O713" s="8"/>
      <c r="R713" s="8"/>
      <c r="U713" s="8"/>
      <c r="W713" s="9"/>
      <c r="X713" s="9"/>
    </row>
    <row r="714" spans="9:24" x14ac:dyDescent="0.2">
      <c r="I714" s="2"/>
      <c r="J714" s="2"/>
      <c r="K714" s="5"/>
      <c r="N714" s="8"/>
      <c r="O714" s="8"/>
      <c r="R714" s="8"/>
      <c r="U714" s="8"/>
      <c r="W714" s="9"/>
      <c r="X714" s="9"/>
    </row>
    <row r="715" spans="9:24" x14ac:dyDescent="0.2">
      <c r="I715" s="2"/>
      <c r="J715" s="2"/>
      <c r="K715" s="5"/>
      <c r="N715" s="8"/>
      <c r="O715" s="8"/>
      <c r="R715" s="8"/>
      <c r="U715" s="8"/>
      <c r="W715" s="9"/>
      <c r="X715" s="9"/>
    </row>
    <row r="716" spans="9:24" x14ac:dyDescent="0.2">
      <c r="I716" s="2"/>
      <c r="J716" s="2"/>
      <c r="K716" s="5"/>
      <c r="N716" s="8"/>
      <c r="O716" s="8"/>
      <c r="R716" s="8"/>
      <c r="U716" s="8"/>
      <c r="W716" s="9"/>
      <c r="X716" s="9"/>
    </row>
    <row r="717" spans="9:24" x14ac:dyDescent="0.2">
      <c r="I717" s="2"/>
      <c r="J717" s="2"/>
      <c r="K717" s="5"/>
      <c r="N717" s="8"/>
      <c r="O717" s="8"/>
      <c r="R717" s="8"/>
      <c r="U717" s="8"/>
      <c r="W717" s="9"/>
      <c r="X717" s="9"/>
    </row>
    <row r="718" spans="9:24" x14ac:dyDescent="0.2">
      <c r="I718" s="2"/>
      <c r="J718" s="2"/>
      <c r="K718" s="5"/>
      <c r="N718" s="8"/>
      <c r="O718" s="8"/>
      <c r="R718" s="8"/>
      <c r="U718" s="8"/>
      <c r="W718" s="9"/>
      <c r="X718" s="9"/>
    </row>
    <row r="719" spans="9:24" x14ac:dyDescent="0.2">
      <c r="I719" s="2"/>
      <c r="J719" s="2"/>
      <c r="K719" s="5"/>
      <c r="N719" s="8"/>
      <c r="O719" s="8"/>
      <c r="R719" s="8"/>
      <c r="U719" s="8"/>
      <c r="W719" s="9"/>
      <c r="X719" s="9"/>
    </row>
    <row r="720" spans="9:24" x14ac:dyDescent="0.2">
      <c r="I720" s="2"/>
      <c r="J720" s="2"/>
      <c r="K720" s="5"/>
      <c r="N720" s="8"/>
      <c r="O720" s="8"/>
      <c r="R720" s="8"/>
      <c r="U720" s="8"/>
      <c r="W720" s="9"/>
      <c r="X720" s="9"/>
    </row>
    <row r="721" spans="9:24" x14ac:dyDescent="0.2">
      <c r="I721" s="2"/>
      <c r="J721" s="2"/>
      <c r="K721" s="5"/>
      <c r="N721" s="8"/>
      <c r="O721" s="8"/>
      <c r="R721" s="8"/>
      <c r="U721" s="8"/>
      <c r="W721" s="9"/>
      <c r="X721" s="9"/>
    </row>
    <row r="722" spans="9:24" x14ac:dyDescent="0.2">
      <c r="I722" s="2"/>
      <c r="J722" s="2"/>
      <c r="K722" s="5"/>
      <c r="N722" s="8"/>
      <c r="O722" s="8"/>
      <c r="R722" s="8"/>
      <c r="U722" s="8"/>
      <c r="W722" s="9"/>
      <c r="X722" s="9"/>
    </row>
    <row r="723" spans="9:24" x14ac:dyDescent="0.2">
      <c r="I723" s="2"/>
      <c r="J723" s="2"/>
      <c r="K723" s="5"/>
      <c r="N723" s="8"/>
      <c r="O723" s="8"/>
      <c r="R723" s="8"/>
      <c r="U723" s="8"/>
      <c r="W723" s="9"/>
      <c r="X723" s="9"/>
    </row>
    <row r="724" spans="9:24" x14ac:dyDescent="0.2">
      <c r="I724" s="2"/>
      <c r="J724" s="2"/>
      <c r="K724" s="5"/>
      <c r="N724" s="8"/>
      <c r="O724" s="8"/>
      <c r="R724" s="8"/>
      <c r="U724" s="8"/>
      <c r="W724" s="9"/>
      <c r="X724" s="9"/>
    </row>
    <row r="725" spans="9:24" x14ac:dyDescent="0.2">
      <c r="I725" s="2"/>
      <c r="J725" s="2"/>
      <c r="K725" s="5"/>
      <c r="N725" s="8"/>
      <c r="O725" s="8"/>
      <c r="R725" s="8"/>
      <c r="U725" s="8"/>
      <c r="W725" s="9"/>
      <c r="X725" s="9"/>
    </row>
    <row r="726" spans="9:24" x14ac:dyDescent="0.2">
      <c r="I726" s="2"/>
      <c r="J726" s="2"/>
      <c r="K726" s="5"/>
      <c r="N726" s="8"/>
      <c r="O726" s="8"/>
      <c r="R726" s="8"/>
      <c r="U726" s="8"/>
      <c r="W726" s="9"/>
      <c r="X726" s="9"/>
    </row>
    <row r="727" spans="9:24" x14ac:dyDescent="0.2">
      <c r="I727" s="2"/>
      <c r="J727" s="2"/>
      <c r="K727" s="5"/>
      <c r="N727" s="8"/>
      <c r="O727" s="8"/>
      <c r="R727" s="8"/>
      <c r="U727" s="8"/>
      <c r="W727" s="9"/>
      <c r="X727" s="9"/>
    </row>
    <row r="728" spans="9:24" x14ac:dyDescent="0.2">
      <c r="I728" s="2"/>
      <c r="J728" s="2"/>
      <c r="K728" s="5"/>
      <c r="N728" s="8"/>
      <c r="O728" s="8"/>
      <c r="R728" s="8"/>
      <c r="U728" s="8"/>
      <c r="W728" s="9"/>
      <c r="X728" s="9"/>
    </row>
    <row r="729" spans="9:24" x14ac:dyDescent="0.2">
      <c r="I729" s="2"/>
      <c r="J729" s="2"/>
      <c r="K729" s="5"/>
      <c r="N729" s="8"/>
      <c r="O729" s="8"/>
      <c r="R729" s="8"/>
      <c r="U729" s="8"/>
      <c r="W729" s="9"/>
      <c r="X729" s="9"/>
    </row>
    <row r="730" spans="9:24" x14ac:dyDescent="0.2">
      <c r="I730" s="2"/>
      <c r="J730" s="2"/>
      <c r="K730" s="5"/>
      <c r="N730" s="8"/>
      <c r="O730" s="8"/>
      <c r="R730" s="8"/>
      <c r="U730" s="8"/>
      <c r="W730" s="9"/>
      <c r="X730" s="9"/>
    </row>
    <row r="731" spans="9:24" x14ac:dyDescent="0.2">
      <c r="I731" s="2"/>
      <c r="J731" s="2"/>
      <c r="K731" s="5"/>
      <c r="N731" s="8"/>
      <c r="O731" s="8"/>
      <c r="R731" s="8"/>
      <c r="U731" s="8"/>
      <c r="W731" s="9"/>
      <c r="X731" s="9"/>
    </row>
    <row r="732" spans="9:24" x14ac:dyDescent="0.2">
      <c r="I732" s="2"/>
      <c r="J732" s="2"/>
      <c r="K732" s="5"/>
      <c r="N732" s="8"/>
      <c r="O732" s="8"/>
      <c r="R732" s="8"/>
      <c r="U732" s="8"/>
      <c r="W732" s="9"/>
      <c r="X732" s="9"/>
    </row>
    <row r="733" spans="9:24" x14ac:dyDescent="0.2">
      <c r="I733" s="2"/>
      <c r="J733" s="2"/>
      <c r="K733" s="5"/>
      <c r="N733" s="8"/>
      <c r="O733" s="8"/>
      <c r="R733" s="8"/>
      <c r="U733" s="8"/>
      <c r="W733" s="9"/>
      <c r="X733" s="9"/>
    </row>
    <row r="734" spans="9:24" x14ac:dyDescent="0.2">
      <c r="I734" s="2"/>
      <c r="J734" s="2"/>
      <c r="K734" s="5"/>
      <c r="N734" s="8"/>
      <c r="O734" s="8"/>
      <c r="R734" s="8"/>
      <c r="U734" s="8"/>
      <c r="W734" s="9"/>
      <c r="X734" s="9"/>
    </row>
    <row r="735" spans="9:24" x14ac:dyDescent="0.2">
      <c r="I735" s="2"/>
      <c r="J735" s="2"/>
      <c r="K735" s="5"/>
      <c r="N735" s="8"/>
      <c r="O735" s="8"/>
      <c r="R735" s="8"/>
      <c r="U735" s="8"/>
      <c r="W735" s="9"/>
      <c r="X735" s="9"/>
    </row>
    <row r="736" spans="9:24" x14ac:dyDescent="0.2">
      <c r="I736" s="2"/>
      <c r="J736" s="2"/>
      <c r="K736" s="5"/>
      <c r="N736" s="8"/>
      <c r="O736" s="8"/>
      <c r="R736" s="8"/>
      <c r="U736" s="8"/>
      <c r="W736" s="9"/>
      <c r="X736" s="9"/>
    </row>
    <row r="737" spans="9:24" x14ac:dyDescent="0.2">
      <c r="I737" s="2"/>
      <c r="J737" s="2"/>
      <c r="K737" s="5"/>
      <c r="N737" s="8"/>
      <c r="O737" s="8"/>
      <c r="R737" s="8"/>
      <c r="U737" s="8"/>
      <c r="W737" s="9"/>
      <c r="X737" s="9"/>
    </row>
    <row r="738" spans="9:24" x14ac:dyDescent="0.2">
      <c r="I738" s="2"/>
      <c r="J738" s="2"/>
      <c r="K738" s="5"/>
      <c r="N738" s="8"/>
      <c r="O738" s="8"/>
      <c r="R738" s="8"/>
      <c r="U738" s="8"/>
      <c r="W738" s="9"/>
      <c r="X738" s="9"/>
    </row>
    <row r="739" spans="9:24" x14ac:dyDescent="0.2">
      <c r="I739" s="2"/>
      <c r="J739" s="2"/>
      <c r="K739" s="5"/>
      <c r="N739" s="8"/>
      <c r="O739" s="8"/>
      <c r="R739" s="8"/>
      <c r="U739" s="8"/>
      <c r="W739" s="9"/>
      <c r="X739" s="9"/>
    </row>
    <row r="740" spans="9:24" x14ac:dyDescent="0.2">
      <c r="I740" s="2"/>
      <c r="J740" s="2"/>
      <c r="K740" s="5"/>
      <c r="N740" s="8"/>
      <c r="O740" s="8"/>
      <c r="R740" s="8"/>
      <c r="U740" s="8"/>
      <c r="W740" s="9"/>
      <c r="X740" s="9"/>
    </row>
    <row r="741" spans="9:24" x14ac:dyDescent="0.2">
      <c r="I741" s="2"/>
      <c r="J741" s="2"/>
      <c r="K741" s="5"/>
      <c r="N741" s="8"/>
      <c r="O741" s="8"/>
      <c r="R741" s="8"/>
      <c r="U741" s="8"/>
      <c r="W741" s="9"/>
      <c r="X741" s="9"/>
    </row>
    <row r="742" spans="9:24" x14ac:dyDescent="0.2">
      <c r="I742" s="2"/>
      <c r="J742" s="2"/>
      <c r="K742" s="5"/>
      <c r="N742" s="8"/>
      <c r="O742" s="8"/>
      <c r="R742" s="8"/>
      <c r="U742" s="8"/>
      <c r="W742" s="9"/>
      <c r="X742" s="9"/>
    </row>
    <row r="743" spans="9:24" x14ac:dyDescent="0.2">
      <c r="I743" s="2"/>
      <c r="J743" s="2"/>
      <c r="K743" s="5"/>
      <c r="N743" s="8"/>
      <c r="O743" s="8"/>
      <c r="R743" s="8"/>
      <c r="U743" s="8"/>
      <c r="W743" s="9"/>
      <c r="X743" s="9"/>
    </row>
    <row r="744" spans="9:24" x14ac:dyDescent="0.2">
      <c r="I744" s="2"/>
      <c r="J744" s="2"/>
      <c r="K744" s="5"/>
      <c r="N744" s="8"/>
      <c r="O744" s="8"/>
      <c r="R744" s="8"/>
      <c r="U744" s="8"/>
      <c r="W744" s="9"/>
      <c r="X744" s="9"/>
    </row>
    <row r="745" spans="9:24" x14ac:dyDescent="0.2">
      <c r="I745" s="2"/>
      <c r="J745" s="2"/>
      <c r="K745" s="5"/>
      <c r="N745" s="8"/>
      <c r="O745" s="8"/>
      <c r="R745" s="8"/>
      <c r="U745" s="8"/>
      <c r="W745" s="9"/>
      <c r="X745" s="9"/>
    </row>
    <row r="746" spans="9:24" x14ac:dyDescent="0.2">
      <c r="I746" s="2"/>
      <c r="J746" s="2"/>
      <c r="K746" s="5"/>
      <c r="N746" s="8"/>
      <c r="O746" s="8"/>
      <c r="R746" s="8"/>
      <c r="U746" s="8"/>
      <c r="W746" s="9"/>
      <c r="X746" s="9"/>
    </row>
    <row r="747" spans="9:24" x14ac:dyDescent="0.2">
      <c r="I747" s="2"/>
      <c r="J747" s="2"/>
      <c r="K747" s="5"/>
      <c r="N747" s="8"/>
      <c r="O747" s="8"/>
      <c r="R747" s="8"/>
      <c r="U747" s="8"/>
      <c r="W747" s="9"/>
      <c r="X747" s="9"/>
    </row>
    <row r="748" spans="9:24" x14ac:dyDescent="0.2">
      <c r="I748" s="2"/>
      <c r="J748" s="2"/>
      <c r="K748" s="5"/>
      <c r="N748" s="8"/>
      <c r="O748" s="8"/>
      <c r="R748" s="8"/>
      <c r="U748" s="8"/>
      <c r="W748" s="9"/>
      <c r="X748" s="9"/>
    </row>
    <row r="749" spans="9:24" x14ac:dyDescent="0.2">
      <c r="I749" s="2"/>
      <c r="J749" s="2"/>
      <c r="K749" s="5"/>
      <c r="N749" s="8"/>
      <c r="O749" s="8"/>
      <c r="R749" s="8"/>
      <c r="U749" s="8"/>
      <c r="W749" s="9"/>
      <c r="X749" s="9"/>
    </row>
    <row r="750" spans="9:24" x14ac:dyDescent="0.2">
      <c r="I750" s="2"/>
      <c r="J750" s="2"/>
      <c r="K750" s="5"/>
      <c r="N750" s="8"/>
      <c r="O750" s="8"/>
      <c r="R750" s="8"/>
      <c r="U750" s="8"/>
      <c r="W750" s="9"/>
      <c r="X750" s="9"/>
    </row>
    <row r="751" spans="9:24" x14ac:dyDescent="0.2">
      <c r="I751" s="2"/>
      <c r="J751" s="2"/>
      <c r="K751" s="5"/>
      <c r="N751" s="8"/>
      <c r="O751" s="8"/>
      <c r="R751" s="8"/>
      <c r="U751" s="8"/>
      <c r="W751" s="9"/>
      <c r="X751" s="9"/>
    </row>
    <row r="752" spans="9:24" x14ac:dyDescent="0.2">
      <c r="I752" s="2"/>
      <c r="J752" s="2"/>
      <c r="K752" s="5"/>
      <c r="N752" s="8"/>
      <c r="O752" s="8"/>
      <c r="R752" s="8"/>
      <c r="U752" s="8"/>
      <c r="W752" s="9"/>
      <c r="X752" s="9"/>
    </row>
    <row r="753" spans="9:24" x14ac:dyDescent="0.2">
      <c r="I753" s="2"/>
      <c r="J753" s="2"/>
      <c r="K753" s="5"/>
      <c r="N753" s="8"/>
      <c r="O753" s="8"/>
      <c r="R753" s="8"/>
      <c r="U753" s="8"/>
      <c r="W753" s="9"/>
      <c r="X753" s="9"/>
    </row>
    <row r="754" spans="9:24" x14ac:dyDescent="0.2">
      <c r="I754" s="2"/>
      <c r="J754" s="2"/>
      <c r="K754" s="5"/>
      <c r="N754" s="8"/>
      <c r="O754" s="8"/>
      <c r="R754" s="8"/>
      <c r="U754" s="8"/>
      <c r="W754" s="9"/>
      <c r="X754" s="9"/>
    </row>
    <row r="755" spans="9:24" x14ac:dyDescent="0.2">
      <c r="I755" s="2"/>
      <c r="J755" s="2"/>
      <c r="K755" s="5"/>
      <c r="N755" s="8"/>
      <c r="O755" s="8"/>
      <c r="R755" s="8"/>
      <c r="U755" s="8"/>
      <c r="W755" s="9"/>
      <c r="X755" s="9"/>
    </row>
    <row r="756" spans="9:24" x14ac:dyDescent="0.2">
      <c r="I756" s="2"/>
      <c r="J756" s="2"/>
      <c r="K756" s="5"/>
      <c r="N756" s="8"/>
      <c r="O756" s="8"/>
      <c r="R756" s="8"/>
      <c r="U756" s="8"/>
      <c r="W756" s="9"/>
      <c r="X756" s="9"/>
    </row>
    <row r="757" spans="9:24" x14ac:dyDescent="0.2">
      <c r="I757" s="2"/>
      <c r="J757" s="2"/>
      <c r="K757" s="5"/>
      <c r="N757" s="8"/>
      <c r="O757" s="8"/>
      <c r="R757" s="8"/>
      <c r="U757" s="8"/>
      <c r="W757" s="9"/>
      <c r="X757" s="9"/>
    </row>
    <row r="758" spans="9:24" x14ac:dyDescent="0.2">
      <c r="I758" s="2"/>
      <c r="J758" s="2"/>
      <c r="K758" s="5"/>
      <c r="N758" s="8"/>
      <c r="O758" s="8"/>
      <c r="R758" s="8"/>
      <c r="U758" s="8"/>
      <c r="W758" s="9"/>
      <c r="X758" s="9"/>
    </row>
    <row r="759" spans="9:24" x14ac:dyDescent="0.2">
      <c r="I759" s="2"/>
      <c r="J759" s="2"/>
      <c r="K759" s="5"/>
      <c r="N759" s="8"/>
      <c r="O759" s="8"/>
      <c r="R759" s="8"/>
      <c r="U759" s="8"/>
      <c r="W759" s="9"/>
      <c r="X759" s="9"/>
    </row>
    <row r="760" spans="9:24" x14ac:dyDescent="0.2">
      <c r="I760" s="2"/>
      <c r="J760" s="2"/>
      <c r="K760" s="5"/>
      <c r="N760" s="8"/>
      <c r="O760" s="8"/>
      <c r="R760" s="8"/>
      <c r="U760" s="8"/>
      <c r="W760" s="9"/>
      <c r="X760" s="9"/>
    </row>
    <row r="761" spans="9:24" x14ac:dyDescent="0.2">
      <c r="I761" s="2"/>
      <c r="J761" s="2"/>
      <c r="K761" s="5"/>
      <c r="N761" s="8"/>
      <c r="O761" s="8"/>
      <c r="R761" s="8"/>
      <c r="U761" s="8"/>
      <c r="W761" s="9"/>
      <c r="X761" s="9"/>
    </row>
    <row r="762" spans="9:24" x14ac:dyDescent="0.2">
      <c r="I762" s="2"/>
      <c r="J762" s="2"/>
      <c r="K762" s="5"/>
      <c r="N762" s="8"/>
      <c r="O762" s="8"/>
      <c r="R762" s="8"/>
      <c r="U762" s="8"/>
      <c r="W762" s="9"/>
      <c r="X762" s="9"/>
    </row>
    <row r="763" spans="9:24" x14ac:dyDescent="0.2">
      <c r="I763" s="2"/>
      <c r="J763" s="2"/>
      <c r="K763" s="5"/>
      <c r="N763" s="8"/>
      <c r="O763" s="8"/>
      <c r="R763" s="8"/>
      <c r="U763" s="8"/>
      <c r="W763" s="9"/>
      <c r="X763" s="9"/>
    </row>
    <row r="764" spans="9:24" x14ac:dyDescent="0.2">
      <c r="I764" s="2"/>
      <c r="J764" s="2"/>
      <c r="K764" s="5"/>
      <c r="N764" s="8"/>
      <c r="O764" s="8"/>
      <c r="R764" s="8"/>
      <c r="U764" s="8"/>
      <c r="W764" s="9"/>
      <c r="X764" s="9"/>
    </row>
    <row r="765" spans="9:24" x14ac:dyDescent="0.2">
      <c r="I765" s="2"/>
      <c r="J765" s="2"/>
      <c r="K765" s="5"/>
      <c r="N765" s="8"/>
      <c r="O765" s="8"/>
      <c r="R765" s="8"/>
      <c r="U765" s="8"/>
      <c r="W765" s="9"/>
      <c r="X765" s="9"/>
    </row>
    <row r="766" spans="9:24" x14ac:dyDescent="0.2">
      <c r="I766" s="2"/>
      <c r="J766" s="2"/>
      <c r="K766" s="5"/>
      <c r="N766" s="8"/>
      <c r="O766" s="8"/>
      <c r="R766" s="8"/>
      <c r="U766" s="8"/>
      <c r="W766" s="9"/>
      <c r="X766" s="9"/>
    </row>
    <row r="767" spans="9:24" x14ac:dyDescent="0.2">
      <c r="I767" s="2"/>
      <c r="J767" s="2"/>
      <c r="K767" s="5"/>
      <c r="N767" s="8"/>
      <c r="O767" s="8"/>
      <c r="R767" s="8"/>
      <c r="U767" s="8"/>
      <c r="W767" s="9"/>
      <c r="X767" s="9"/>
    </row>
    <row r="768" spans="9:24" x14ac:dyDescent="0.2">
      <c r="I768" s="2"/>
      <c r="J768" s="2"/>
      <c r="K768" s="5"/>
      <c r="N768" s="8"/>
      <c r="O768" s="8"/>
      <c r="R768" s="8"/>
      <c r="U768" s="8"/>
      <c r="W768" s="9"/>
      <c r="X768" s="9"/>
    </row>
    <row r="769" spans="9:24" x14ac:dyDescent="0.2">
      <c r="I769" s="2"/>
      <c r="J769" s="2"/>
      <c r="K769" s="5"/>
      <c r="N769" s="8"/>
      <c r="O769" s="8"/>
      <c r="R769" s="8"/>
      <c r="U769" s="8"/>
      <c r="W769" s="9"/>
      <c r="X769" s="9"/>
    </row>
    <row r="770" spans="9:24" x14ac:dyDescent="0.2">
      <c r="I770" s="2"/>
      <c r="J770" s="2"/>
      <c r="K770" s="5"/>
      <c r="N770" s="8"/>
      <c r="O770" s="8"/>
      <c r="R770" s="8"/>
      <c r="U770" s="8"/>
      <c r="W770" s="9"/>
      <c r="X770" s="9"/>
    </row>
    <row r="771" spans="9:24" x14ac:dyDescent="0.2">
      <c r="I771" s="2"/>
      <c r="J771" s="2"/>
      <c r="K771" s="5"/>
      <c r="N771" s="8"/>
      <c r="O771" s="8"/>
      <c r="R771" s="8"/>
      <c r="U771" s="8"/>
      <c r="W771" s="9"/>
      <c r="X771" s="9"/>
    </row>
    <row r="772" spans="9:24" x14ac:dyDescent="0.2">
      <c r="I772" s="2"/>
      <c r="J772" s="2"/>
      <c r="K772" s="5"/>
      <c r="N772" s="8"/>
      <c r="O772" s="8"/>
      <c r="R772" s="8"/>
      <c r="U772" s="8"/>
      <c r="W772" s="9"/>
      <c r="X772" s="9"/>
    </row>
    <row r="773" spans="9:24" x14ac:dyDescent="0.2">
      <c r="I773" s="2"/>
      <c r="J773" s="2"/>
      <c r="K773" s="5"/>
      <c r="N773" s="8"/>
      <c r="O773" s="8"/>
      <c r="R773" s="8"/>
      <c r="U773" s="8"/>
      <c r="W773" s="9"/>
      <c r="X773" s="9"/>
    </row>
    <row r="774" spans="9:24" x14ac:dyDescent="0.2">
      <c r="I774" s="2"/>
      <c r="J774" s="2"/>
      <c r="K774" s="5"/>
      <c r="N774" s="8"/>
      <c r="O774" s="8"/>
      <c r="R774" s="8"/>
      <c r="U774" s="8"/>
      <c r="W774" s="9"/>
      <c r="X774" s="9"/>
    </row>
    <row r="775" spans="9:24" x14ac:dyDescent="0.2">
      <c r="I775" s="2"/>
      <c r="J775" s="2"/>
      <c r="K775" s="5"/>
      <c r="N775" s="8"/>
      <c r="O775" s="8"/>
      <c r="R775" s="8"/>
      <c r="U775" s="8"/>
      <c r="W775" s="9"/>
      <c r="X775" s="9"/>
    </row>
    <row r="776" spans="9:24" x14ac:dyDescent="0.2">
      <c r="I776" s="2"/>
      <c r="J776" s="2"/>
      <c r="K776" s="5"/>
      <c r="N776" s="8"/>
      <c r="O776" s="8"/>
      <c r="R776" s="8"/>
      <c r="U776" s="8"/>
      <c r="W776" s="9"/>
      <c r="X776" s="9"/>
    </row>
    <row r="777" spans="9:24" x14ac:dyDescent="0.2">
      <c r="I777" s="2"/>
      <c r="J777" s="2"/>
      <c r="K777" s="5"/>
      <c r="N777" s="8"/>
      <c r="O777" s="8"/>
      <c r="R777" s="8"/>
      <c r="U777" s="8"/>
      <c r="W777" s="9"/>
      <c r="X777" s="9"/>
    </row>
    <row r="778" spans="9:24" x14ac:dyDescent="0.2">
      <c r="I778" s="2"/>
      <c r="J778" s="2"/>
      <c r="K778" s="5"/>
      <c r="N778" s="8"/>
      <c r="O778" s="8"/>
      <c r="R778" s="8"/>
      <c r="U778" s="8"/>
      <c r="W778" s="9"/>
      <c r="X778" s="9"/>
    </row>
    <row r="779" spans="9:24" x14ac:dyDescent="0.2">
      <c r="I779" s="2"/>
      <c r="J779" s="2"/>
      <c r="K779" s="5"/>
      <c r="N779" s="8"/>
      <c r="O779" s="8"/>
      <c r="R779" s="8"/>
      <c r="U779" s="8"/>
      <c r="W779" s="9"/>
      <c r="X779" s="9"/>
    </row>
    <row r="780" spans="9:24" x14ac:dyDescent="0.2">
      <c r="I780" s="2"/>
      <c r="J780" s="2"/>
      <c r="K780" s="5"/>
      <c r="N780" s="8"/>
      <c r="O780" s="8"/>
      <c r="R780" s="8"/>
      <c r="U780" s="8"/>
      <c r="W780" s="9"/>
      <c r="X780" s="9"/>
    </row>
    <row r="781" spans="9:24" x14ac:dyDescent="0.2">
      <c r="I781" s="2"/>
      <c r="J781" s="2"/>
      <c r="K781" s="5"/>
      <c r="N781" s="8"/>
      <c r="O781" s="8"/>
      <c r="R781" s="8"/>
      <c r="U781" s="8"/>
      <c r="W781" s="9"/>
      <c r="X781" s="9"/>
    </row>
    <row r="782" spans="9:24" x14ac:dyDescent="0.2">
      <c r="I782" s="2"/>
      <c r="J782" s="2"/>
      <c r="K782" s="5"/>
      <c r="N782" s="8"/>
      <c r="O782" s="8"/>
      <c r="R782" s="8"/>
      <c r="U782" s="8"/>
      <c r="W782" s="9"/>
      <c r="X782" s="9"/>
    </row>
    <row r="783" spans="9:24" x14ac:dyDescent="0.2">
      <c r="I783" s="2"/>
      <c r="J783" s="2"/>
      <c r="K783" s="5"/>
      <c r="N783" s="8"/>
      <c r="O783" s="8"/>
      <c r="R783" s="8"/>
      <c r="U783" s="8"/>
      <c r="W783" s="9"/>
      <c r="X783" s="9"/>
    </row>
    <row r="784" spans="9:24" x14ac:dyDescent="0.2">
      <c r="I784" s="2"/>
      <c r="J784" s="2"/>
      <c r="K784" s="5"/>
      <c r="N784" s="8"/>
      <c r="O784" s="8"/>
      <c r="R784" s="8"/>
      <c r="U784" s="8"/>
      <c r="W784" s="9"/>
      <c r="X784" s="9"/>
    </row>
    <row r="785" spans="9:24" x14ac:dyDescent="0.2">
      <c r="I785" s="2"/>
      <c r="J785" s="2"/>
      <c r="K785" s="5"/>
      <c r="N785" s="8"/>
      <c r="O785" s="8"/>
      <c r="R785" s="8"/>
      <c r="U785" s="8"/>
      <c r="W785" s="9"/>
      <c r="X785" s="9"/>
    </row>
    <row r="786" spans="9:24" x14ac:dyDescent="0.2">
      <c r="I786" s="2"/>
      <c r="J786" s="2"/>
      <c r="K786" s="5"/>
      <c r="N786" s="8"/>
      <c r="O786" s="8"/>
      <c r="R786" s="8"/>
      <c r="U786" s="8"/>
      <c r="W786" s="9"/>
      <c r="X786" s="9"/>
    </row>
    <row r="787" spans="9:24" x14ac:dyDescent="0.2">
      <c r="I787" s="2"/>
      <c r="J787" s="2"/>
      <c r="K787" s="5"/>
      <c r="N787" s="8"/>
      <c r="O787" s="8"/>
      <c r="R787" s="8"/>
      <c r="U787" s="8"/>
      <c r="W787" s="9"/>
      <c r="X787" s="9"/>
    </row>
    <row r="788" spans="9:24" x14ac:dyDescent="0.2">
      <c r="I788" s="2"/>
      <c r="J788" s="2"/>
      <c r="K788" s="5"/>
      <c r="N788" s="8"/>
      <c r="O788" s="8"/>
      <c r="R788" s="8"/>
      <c r="U788" s="8"/>
      <c r="W788" s="9"/>
      <c r="X788" s="9"/>
    </row>
    <row r="789" spans="9:24" x14ac:dyDescent="0.2">
      <c r="I789" s="2"/>
      <c r="J789" s="2"/>
      <c r="K789" s="5"/>
      <c r="N789" s="8"/>
      <c r="O789" s="8"/>
      <c r="R789" s="8"/>
      <c r="U789" s="8"/>
      <c r="W789" s="9"/>
      <c r="X789" s="9"/>
    </row>
    <row r="790" spans="9:24" x14ac:dyDescent="0.2">
      <c r="I790" s="2"/>
      <c r="J790" s="2"/>
      <c r="K790" s="5"/>
      <c r="N790" s="8"/>
      <c r="O790" s="8"/>
      <c r="R790" s="8"/>
      <c r="U790" s="8"/>
      <c r="W790" s="9"/>
      <c r="X790" s="9"/>
    </row>
    <row r="791" spans="9:24" x14ac:dyDescent="0.2">
      <c r="I791" s="2"/>
      <c r="J791" s="2"/>
      <c r="K791" s="5"/>
      <c r="N791" s="8"/>
      <c r="O791" s="8"/>
      <c r="R791" s="8"/>
      <c r="U791" s="8"/>
      <c r="W791" s="9"/>
      <c r="X791" s="9"/>
    </row>
    <row r="792" spans="9:24" x14ac:dyDescent="0.2">
      <c r="I792" s="2"/>
      <c r="J792" s="2"/>
      <c r="K792" s="5"/>
      <c r="N792" s="8"/>
      <c r="O792" s="8"/>
      <c r="R792" s="8"/>
      <c r="U792" s="8"/>
      <c r="W792" s="9"/>
      <c r="X792" s="9"/>
    </row>
    <row r="793" spans="9:24" x14ac:dyDescent="0.2">
      <c r="I793" s="2"/>
      <c r="J793" s="2"/>
      <c r="K793" s="5"/>
      <c r="N793" s="8"/>
      <c r="O793" s="8"/>
      <c r="R793" s="8"/>
      <c r="U793" s="8"/>
      <c r="W793" s="9"/>
      <c r="X793" s="9"/>
    </row>
    <row r="794" spans="9:24" x14ac:dyDescent="0.2">
      <c r="I794" s="2"/>
      <c r="J794" s="2"/>
      <c r="K794" s="5"/>
      <c r="N794" s="8"/>
      <c r="O794" s="8"/>
      <c r="R794" s="8"/>
      <c r="U794" s="8"/>
      <c r="W794" s="9"/>
      <c r="X794" s="9"/>
    </row>
    <row r="795" spans="9:24" x14ac:dyDescent="0.2">
      <c r="I795" s="2"/>
      <c r="J795" s="2"/>
      <c r="K795" s="5"/>
      <c r="N795" s="8"/>
      <c r="O795" s="8"/>
      <c r="R795" s="8"/>
      <c r="U795" s="8"/>
      <c r="W795" s="9"/>
      <c r="X795" s="9"/>
    </row>
    <row r="796" spans="9:24" x14ac:dyDescent="0.2">
      <c r="I796" s="2"/>
      <c r="J796" s="2"/>
      <c r="K796" s="5"/>
      <c r="N796" s="8"/>
      <c r="O796" s="8"/>
      <c r="R796" s="8"/>
      <c r="U796" s="8"/>
      <c r="W796" s="9"/>
      <c r="X796" s="9"/>
    </row>
    <row r="797" spans="9:24" x14ac:dyDescent="0.2">
      <c r="I797" s="2"/>
      <c r="J797" s="2"/>
      <c r="K797" s="5"/>
      <c r="N797" s="8"/>
      <c r="O797" s="8"/>
      <c r="R797" s="8"/>
      <c r="U797" s="8"/>
      <c r="W797" s="9"/>
      <c r="X797" s="9"/>
    </row>
    <row r="798" spans="9:24" x14ac:dyDescent="0.2">
      <c r="I798" s="2"/>
      <c r="J798" s="2"/>
      <c r="K798" s="5"/>
      <c r="N798" s="8"/>
      <c r="O798" s="8"/>
      <c r="R798" s="8"/>
      <c r="U798" s="8"/>
      <c r="W798" s="9"/>
      <c r="X798" s="9"/>
    </row>
    <row r="799" spans="9:24" x14ac:dyDescent="0.2">
      <c r="I799" s="2"/>
      <c r="J799" s="2"/>
      <c r="K799" s="5"/>
      <c r="N799" s="8"/>
      <c r="O799" s="8"/>
      <c r="R799" s="8"/>
      <c r="U799" s="8"/>
      <c r="W799" s="9"/>
      <c r="X799" s="9"/>
    </row>
    <row r="800" spans="9:24" x14ac:dyDescent="0.2">
      <c r="I800" s="2"/>
      <c r="J800" s="2"/>
      <c r="K800" s="5"/>
      <c r="N800" s="8"/>
      <c r="O800" s="8"/>
      <c r="R800" s="8"/>
      <c r="U800" s="8"/>
      <c r="W800" s="9"/>
      <c r="X800" s="9"/>
    </row>
    <row r="801" spans="9:24" x14ac:dyDescent="0.2">
      <c r="I801" s="2"/>
      <c r="J801" s="2"/>
      <c r="K801" s="5"/>
      <c r="N801" s="8"/>
      <c r="O801" s="8"/>
      <c r="R801" s="8"/>
      <c r="U801" s="8"/>
      <c r="W801" s="9"/>
      <c r="X801" s="9"/>
    </row>
    <row r="802" spans="9:24" x14ac:dyDescent="0.2">
      <c r="I802" s="2"/>
      <c r="J802" s="2"/>
      <c r="K802" s="5"/>
      <c r="N802" s="8"/>
      <c r="O802" s="8"/>
      <c r="R802" s="8"/>
      <c r="U802" s="8"/>
      <c r="W802" s="9"/>
      <c r="X802" s="9"/>
    </row>
    <row r="803" spans="9:24" x14ac:dyDescent="0.2">
      <c r="I803" s="2"/>
      <c r="J803" s="2"/>
      <c r="K803" s="5"/>
      <c r="N803" s="8"/>
      <c r="O803" s="8"/>
      <c r="R803" s="8"/>
      <c r="U803" s="8"/>
      <c r="W803" s="9"/>
      <c r="X803" s="9"/>
    </row>
    <row r="804" spans="9:24" x14ac:dyDescent="0.2">
      <c r="I804" s="2"/>
      <c r="J804" s="2"/>
      <c r="K804" s="5"/>
      <c r="N804" s="8"/>
      <c r="O804" s="8"/>
      <c r="R804" s="8"/>
      <c r="U804" s="8"/>
      <c r="W804" s="9"/>
      <c r="X804" s="9"/>
    </row>
    <row r="805" spans="9:24" x14ac:dyDescent="0.2">
      <c r="I805" s="2"/>
      <c r="J805" s="2"/>
      <c r="K805" s="5"/>
      <c r="N805" s="8"/>
      <c r="O805" s="8"/>
      <c r="R805" s="8"/>
      <c r="U805" s="8"/>
      <c r="W805" s="9"/>
      <c r="X805" s="9"/>
    </row>
    <row r="806" spans="9:24" x14ac:dyDescent="0.2">
      <c r="I806" s="2"/>
      <c r="J806" s="2"/>
      <c r="K806" s="5"/>
      <c r="N806" s="8"/>
      <c r="O806" s="8"/>
      <c r="R806" s="8"/>
      <c r="U806" s="8"/>
      <c r="W806" s="9"/>
      <c r="X806" s="9"/>
    </row>
    <row r="807" spans="9:24" x14ac:dyDescent="0.2">
      <c r="I807" s="2"/>
      <c r="J807" s="2"/>
      <c r="K807" s="5"/>
      <c r="N807" s="8"/>
      <c r="O807" s="8"/>
      <c r="R807" s="8"/>
      <c r="U807" s="8"/>
      <c r="W807" s="9"/>
      <c r="X807" s="9"/>
    </row>
    <row r="808" spans="9:24" x14ac:dyDescent="0.2">
      <c r="I808" s="2"/>
      <c r="J808" s="2"/>
      <c r="K808" s="5"/>
      <c r="N808" s="8"/>
      <c r="O808" s="8"/>
      <c r="R808" s="8"/>
      <c r="U808" s="8"/>
      <c r="W808" s="9"/>
      <c r="X808" s="9"/>
    </row>
    <row r="809" spans="9:24" x14ac:dyDescent="0.2">
      <c r="I809" s="2"/>
      <c r="J809" s="2"/>
      <c r="K809" s="5"/>
      <c r="N809" s="8"/>
      <c r="O809" s="8"/>
      <c r="R809" s="8"/>
      <c r="U809" s="8"/>
      <c r="W809" s="9"/>
      <c r="X809" s="9"/>
    </row>
    <row r="810" spans="9:24" x14ac:dyDescent="0.2">
      <c r="I810" s="2"/>
      <c r="J810" s="2"/>
      <c r="K810" s="5"/>
      <c r="N810" s="8"/>
      <c r="O810" s="8"/>
      <c r="R810" s="8"/>
      <c r="U810" s="8"/>
      <c r="W810" s="9"/>
      <c r="X810" s="9"/>
    </row>
    <row r="811" spans="9:24" x14ac:dyDescent="0.2">
      <c r="I811" s="2"/>
      <c r="J811" s="2"/>
      <c r="K811" s="5"/>
      <c r="N811" s="8"/>
      <c r="O811" s="8"/>
      <c r="R811" s="8"/>
      <c r="U811" s="8"/>
      <c r="W811" s="9"/>
      <c r="X811" s="9"/>
    </row>
    <row r="812" spans="9:24" x14ac:dyDescent="0.2">
      <c r="I812" s="2"/>
      <c r="J812" s="2"/>
      <c r="K812" s="5"/>
      <c r="N812" s="8"/>
      <c r="O812" s="8"/>
      <c r="R812" s="8"/>
      <c r="U812" s="8"/>
      <c r="W812" s="9"/>
      <c r="X812" s="9"/>
    </row>
    <row r="813" spans="9:24" x14ac:dyDescent="0.2">
      <c r="I813" s="2"/>
      <c r="J813" s="2"/>
      <c r="K813" s="5"/>
      <c r="N813" s="8"/>
      <c r="O813" s="8"/>
      <c r="R813" s="8"/>
      <c r="U813" s="8"/>
      <c r="W813" s="9"/>
      <c r="X813" s="9"/>
    </row>
    <row r="814" spans="9:24" x14ac:dyDescent="0.2">
      <c r="I814" s="2"/>
      <c r="J814" s="2"/>
      <c r="K814" s="5"/>
      <c r="N814" s="8"/>
      <c r="O814" s="8"/>
      <c r="R814" s="8"/>
      <c r="U814" s="8"/>
      <c r="W814" s="9"/>
      <c r="X814" s="9"/>
    </row>
    <row r="815" spans="9:24" x14ac:dyDescent="0.2">
      <c r="I815" s="2"/>
      <c r="J815" s="2"/>
      <c r="K815" s="5"/>
      <c r="N815" s="8"/>
      <c r="O815" s="8"/>
      <c r="R815" s="8"/>
      <c r="U815" s="8"/>
      <c r="W815" s="9"/>
      <c r="X815" s="9"/>
    </row>
    <row r="816" spans="9:24" x14ac:dyDescent="0.2">
      <c r="I816" s="2"/>
      <c r="J816" s="2"/>
      <c r="K816" s="5"/>
      <c r="N816" s="8"/>
      <c r="O816" s="8"/>
      <c r="R816" s="8"/>
      <c r="U816" s="8"/>
      <c r="W816" s="9"/>
      <c r="X816" s="9"/>
    </row>
    <row r="817" spans="9:24" x14ac:dyDescent="0.2">
      <c r="I817" s="2"/>
      <c r="J817" s="2"/>
      <c r="K817" s="5"/>
      <c r="N817" s="8"/>
      <c r="O817" s="8"/>
      <c r="R817" s="8"/>
      <c r="U817" s="8"/>
      <c r="W817" s="9"/>
      <c r="X817" s="9"/>
    </row>
    <row r="818" spans="9:24" x14ac:dyDescent="0.2">
      <c r="I818" s="2"/>
      <c r="J818" s="2"/>
      <c r="K818" s="5"/>
      <c r="N818" s="8"/>
      <c r="O818" s="8"/>
      <c r="R818" s="8"/>
      <c r="U818" s="8"/>
      <c r="W818" s="9"/>
      <c r="X818" s="9"/>
    </row>
    <row r="819" spans="9:24" x14ac:dyDescent="0.2">
      <c r="I819" s="2"/>
      <c r="J819" s="2"/>
      <c r="K819" s="5"/>
      <c r="N819" s="8"/>
      <c r="O819" s="8"/>
      <c r="R819" s="8"/>
      <c r="U819" s="8"/>
      <c r="W819" s="9"/>
      <c r="X819" s="9"/>
    </row>
    <row r="820" spans="9:24" x14ac:dyDescent="0.2">
      <c r="I820" s="2"/>
      <c r="J820" s="2"/>
      <c r="K820" s="5"/>
      <c r="N820" s="8"/>
      <c r="O820" s="8"/>
      <c r="R820" s="8"/>
      <c r="U820" s="8"/>
      <c r="W820" s="9"/>
      <c r="X820" s="9"/>
    </row>
    <row r="821" spans="9:24" x14ac:dyDescent="0.2">
      <c r="I821" s="2"/>
      <c r="J821" s="2"/>
      <c r="K821" s="5"/>
      <c r="N821" s="8"/>
      <c r="O821" s="8"/>
      <c r="R821" s="8"/>
      <c r="U821" s="8"/>
      <c r="W821" s="9"/>
      <c r="X821" s="9"/>
    </row>
    <row r="822" spans="9:24" x14ac:dyDescent="0.2">
      <c r="I822" s="2"/>
      <c r="J822" s="2"/>
      <c r="K822" s="5"/>
      <c r="N822" s="8"/>
      <c r="O822" s="8"/>
      <c r="R822" s="8"/>
      <c r="U822" s="8"/>
      <c r="W822" s="9"/>
      <c r="X822" s="9"/>
    </row>
    <row r="823" spans="9:24" x14ac:dyDescent="0.2">
      <c r="I823" s="2"/>
      <c r="J823" s="2"/>
      <c r="K823" s="5"/>
      <c r="N823" s="8"/>
      <c r="O823" s="8"/>
      <c r="R823" s="8"/>
      <c r="U823" s="8"/>
      <c r="W823" s="9"/>
      <c r="X823" s="9"/>
    </row>
    <row r="824" spans="9:24" x14ac:dyDescent="0.2">
      <c r="I824" s="2"/>
      <c r="J824" s="2"/>
      <c r="K824" s="5"/>
      <c r="N824" s="8"/>
      <c r="O824" s="8"/>
      <c r="R824" s="8"/>
      <c r="U824" s="8"/>
      <c r="W824" s="9"/>
      <c r="X824" s="9"/>
    </row>
    <row r="825" spans="9:24" x14ac:dyDescent="0.2">
      <c r="I825" s="2"/>
      <c r="J825" s="2"/>
      <c r="K825" s="5"/>
      <c r="N825" s="8"/>
      <c r="O825" s="8"/>
      <c r="R825" s="8"/>
      <c r="U825" s="8"/>
      <c r="W825" s="9"/>
      <c r="X825" s="9"/>
    </row>
    <row r="826" spans="9:24" x14ac:dyDescent="0.2">
      <c r="I826" s="2"/>
      <c r="J826" s="2"/>
      <c r="K826" s="5"/>
      <c r="N826" s="8"/>
      <c r="O826" s="8"/>
      <c r="R826" s="8"/>
      <c r="U826" s="8"/>
      <c r="W826" s="9"/>
      <c r="X826" s="9"/>
    </row>
    <row r="827" spans="9:24" x14ac:dyDescent="0.2">
      <c r="I827" s="2"/>
      <c r="J827" s="2"/>
      <c r="K827" s="5"/>
      <c r="N827" s="8"/>
      <c r="O827" s="8"/>
      <c r="R827" s="8"/>
      <c r="U827" s="8"/>
      <c r="W827" s="9"/>
      <c r="X827" s="9"/>
    </row>
    <row r="828" spans="9:24" x14ac:dyDescent="0.2">
      <c r="I828" s="2"/>
      <c r="J828" s="2"/>
      <c r="K828" s="5"/>
      <c r="N828" s="8"/>
      <c r="O828" s="8"/>
      <c r="R828" s="8"/>
      <c r="U828" s="8"/>
      <c r="W828" s="9"/>
      <c r="X828" s="9"/>
    </row>
    <row r="829" spans="9:24" x14ac:dyDescent="0.2">
      <c r="I829" s="2"/>
      <c r="J829" s="2"/>
      <c r="K829" s="5"/>
      <c r="N829" s="8"/>
      <c r="O829" s="8"/>
      <c r="R829" s="8"/>
      <c r="U829" s="8"/>
      <c r="W829" s="9"/>
      <c r="X829" s="9"/>
    </row>
    <row r="830" spans="9:24" x14ac:dyDescent="0.2">
      <c r="I830" s="2"/>
      <c r="J830" s="2"/>
      <c r="K830" s="5"/>
      <c r="N830" s="8"/>
      <c r="O830" s="8"/>
      <c r="R830" s="8"/>
      <c r="U830" s="8"/>
      <c r="W830" s="9"/>
      <c r="X830" s="9"/>
    </row>
    <row r="831" spans="9:24" x14ac:dyDescent="0.2">
      <c r="I831" s="2"/>
      <c r="J831" s="2"/>
      <c r="K831" s="5"/>
      <c r="N831" s="8"/>
      <c r="O831" s="8"/>
      <c r="R831" s="8"/>
      <c r="U831" s="8"/>
      <c r="W831" s="9"/>
      <c r="X831" s="9"/>
    </row>
    <row r="832" spans="9:24" x14ac:dyDescent="0.2">
      <c r="I832" s="2"/>
      <c r="J832" s="2"/>
      <c r="K832" s="5"/>
      <c r="N832" s="8"/>
      <c r="O832" s="8"/>
      <c r="R832" s="8"/>
      <c r="U832" s="8"/>
      <c r="W832" s="9"/>
      <c r="X832" s="9"/>
    </row>
    <row r="833" spans="9:24" x14ac:dyDescent="0.2">
      <c r="I833" s="2"/>
      <c r="J833" s="2"/>
      <c r="K833" s="5"/>
      <c r="N833" s="8"/>
      <c r="O833" s="8"/>
      <c r="R833" s="8"/>
      <c r="U833" s="8"/>
      <c r="W833" s="9"/>
      <c r="X833" s="9"/>
    </row>
    <row r="834" spans="9:24" x14ac:dyDescent="0.2">
      <c r="I834" s="2"/>
      <c r="J834" s="2"/>
      <c r="K834" s="5"/>
      <c r="N834" s="8"/>
      <c r="O834" s="8"/>
      <c r="R834" s="8"/>
      <c r="U834" s="8"/>
      <c r="W834" s="9"/>
      <c r="X834" s="9"/>
    </row>
    <row r="835" spans="9:24" x14ac:dyDescent="0.2">
      <c r="I835" s="2"/>
      <c r="J835" s="2"/>
      <c r="K835" s="5"/>
      <c r="N835" s="8"/>
      <c r="O835" s="8"/>
      <c r="R835" s="8"/>
      <c r="U835" s="8"/>
      <c r="W835" s="9"/>
      <c r="X835" s="9"/>
    </row>
    <row r="836" spans="9:24" x14ac:dyDescent="0.2">
      <c r="I836" s="2"/>
      <c r="J836" s="2"/>
      <c r="K836" s="5"/>
      <c r="N836" s="8"/>
      <c r="O836" s="8"/>
      <c r="R836" s="8"/>
      <c r="U836" s="8"/>
      <c r="W836" s="9"/>
      <c r="X836" s="9"/>
    </row>
    <row r="837" spans="9:24" x14ac:dyDescent="0.2">
      <c r="I837" s="2"/>
      <c r="J837" s="2"/>
      <c r="K837" s="5"/>
      <c r="N837" s="8"/>
      <c r="O837" s="8"/>
      <c r="R837" s="8"/>
      <c r="U837" s="8"/>
      <c r="W837" s="9"/>
      <c r="X837" s="9"/>
    </row>
    <row r="838" spans="9:24" x14ac:dyDescent="0.2">
      <c r="I838" s="2"/>
      <c r="J838" s="2"/>
      <c r="K838" s="5"/>
      <c r="N838" s="8"/>
      <c r="O838" s="8"/>
      <c r="R838" s="8"/>
      <c r="U838" s="8"/>
      <c r="W838" s="9"/>
      <c r="X838" s="9"/>
    </row>
    <row r="839" spans="9:24" x14ac:dyDescent="0.2">
      <c r="I839" s="2"/>
      <c r="J839" s="2"/>
      <c r="K839" s="5"/>
      <c r="N839" s="8"/>
      <c r="O839" s="8"/>
      <c r="R839" s="8"/>
      <c r="U839" s="8"/>
      <c r="W839" s="9"/>
      <c r="X839" s="9"/>
    </row>
    <row r="840" spans="9:24" x14ac:dyDescent="0.2">
      <c r="I840" s="2"/>
      <c r="J840" s="2"/>
      <c r="K840" s="5"/>
      <c r="N840" s="8"/>
      <c r="O840" s="8"/>
      <c r="R840" s="8"/>
      <c r="U840" s="8"/>
      <c r="W840" s="9"/>
      <c r="X840" s="9"/>
    </row>
    <row r="841" spans="9:24" x14ac:dyDescent="0.2">
      <c r="I841" s="2"/>
      <c r="J841" s="2"/>
      <c r="K841" s="5"/>
      <c r="N841" s="8"/>
      <c r="O841" s="8"/>
      <c r="R841" s="8"/>
      <c r="U841" s="8"/>
      <c r="W841" s="9"/>
      <c r="X841" s="9"/>
    </row>
    <row r="842" spans="9:24" x14ac:dyDescent="0.2">
      <c r="I842" s="2"/>
      <c r="J842" s="2"/>
      <c r="K842" s="5"/>
      <c r="N842" s="8"/>
      <c r="O842" s="8"/>
      <c r="R842" s="8"/>
      <c r="U842" s="8"/>
      <c r="W842" s="9"/>
      <c r="X842" s="9"/>
    </row>
    <row r="843" spans="9:24" x14ac:dyDescent="0.2">
      <c r="I843" s="2"/>
      <c r="J843" s="2"/>
      <c r="K843" s="5"/>
      <c r="N843" s="8"/>
      <c r="O843" s="8"/>
      <c r="R843" s="8"/>
      <c r="U843" s="8"/>
      <c r="W843" s="9"/>
      <c r="X843" s="9"/>
    </row>
    <row r="844" spans="9:24" x14ac:dyDescent="0.2">
      <c r="I844" s="2"/>
      <c r="J844" s="2"/>
      <c r="K844" s="5"/>
      <c r="N844" s="8"/>
      <c r="O844" s="8"/>
      <c r="R844" s="8"/>
      <c r="U844" s="8"/>
      <c r="W844" s="9"/>
      <c r="X844" s="9"/>
    </row>
    <row r="845" spans="9:24" x14ac:dyDescent="0.2">
      <c r="I845" s="2"/>
      <c r="J845" s="2"/>
      <c r="K845" s="5"/>
      <c r="N845" s="8"/>
      <c r="O845" s="8"/>
      <c r="R845" s="8"/>
      <c r="U845" s="8"/>
      <c r="W845" s="9"/>
      <c r="X845" s="9"/>
    </row>
    <row r="846" spans="9:24" x14ac:dyDescent="0.2">
      <c r="I846" s="2"/>
      <c r="J846" s="2"/>
      <c r="K846" s="5"/>
      <c r="N846" s="8"/>
      <c r="O846" s="8"/>
      <c r="R846" s="8"/>
      <c r="U846" s="8"/>
      <c r="W846" s="9"/>
      <c r="X846" s="9"/>
    </row>
    <row r="847" spans="9:24" x14ac:dyDescent="0.2">
      <c r="I847" s="2"/>
      <c r="J847" s="2"/>
      <c r="K847" s="5"/>
      <c r="N847" s="8"/>
      <c r="O847" s="8"/>
      <c r="R847" s="8"/>
      <c r="U847" s="8"/>
      <c r="W847" s="9"/>
      <c r="X847" s="9"/>
    </row>
    <row r="848" spans="9:24" x14ac:dyDescent="0.2">
      <c r="I848" s="2"/>
      <c r="J848" s="2"/>
      <c r="K848" s="5"/>
      <c r="N848" s="8"/>
      <c r="O848" s="8"/>
      <c r="R848" s="8"/>
      <c r="U848" s="8"/>
      <c r="W848" s="9"/>
      <c r="X848" s="9"/>
    </row>
    <row r="849" spans="9:24" x14ac:dyDescent="0.2">
      <c r="I849" s="2"/>
      <c r="J849" s="2"/>
      <c r="K849" s="5"/>
      <c r="N849" s="8"/>
      <c r="O849" s="8"/>
      <c r="R849" s="8"/>
      <c r="U849" s="8"/>
      <c r="W849" s="9"/>
      <c r="X849" s="9"/>
    </row>
    <row r="850" spans="9:24" x14ac:dyDescent="0.2">
      <c r="I850" s="2"/>
      <c r="J850" s="2"/>
      <c r="K850" s="5"/>
      <c r="N850" s="8"/>
      <c r="O850" s="8"/>
      <c r="R850" s="8"/>
      <c r="U850" s="8"/>
      <c r="W850" s="9"/>
      <c r="X850" s="9"/>
    </row>
    <row r="851" spans="9:24" x14ac:dyDescent="0.2">
      <c r="I851" s="2"/>
      <c r="J851" s="2"/>
      <c r="K851" s="5"/>
      <c r="N851" s="8"/>
      <c r="O851" s="8"/>
      <c r="R851" s="8"/>
      <c r="U851" s="8"/>
      <c r="W851" s="9"/>
      <c r="X851" s="9"/>
    </row>
    <row r="852" spans="9:24" x14ac:dyDescent="0.2">
      <c r="I852" s="2"/>
      <c r="J852" s="2"/>
      <c r="K852" s="5"/>
      <c r="N852" s="8"/>
      <c r="O852" s="8"/>
      <c r="R852" s="8"/>
      <c r="U852" s="8"/>
      <c r="W852" s="9"/>
      <c r="X852" s="9"/>
    </row>
    <row r="853" spans="9:24" x14ac:dyDescent="0.2">
      <c r="I853" s="2"/>
      <c r="J853" s="2"/>
      <c r="K853" s="5"/>
      <c r="N853" s="8"/>
      <c r="O853" s="8"/>
      <c r="R853" s="8"/>
      <c r="U853" s="8"/>
      <c r="W853" s="9"/>
      <c r="X853" s="9"/>
    </row>
    <row r="854" spans="9:24" x14ac:dyDescent="0.2">
      <c r="I854" s="2"/>
      <c r="J854" s="2"/>
      <c r="K854" s="5"/>
      <c r="N854" s="8"/>
      <c r="O854" s="8"/>
      <c r="R854" s="8"/>
      <c r="U854" s="8"/>
      <c r="W854" s="9"/>
      <c r="X854" s="9"/>
    </row>
    <row r="855" spans="9:24" x14ac:dyDescent="0.2">
      <c r="I855" s="2"/>
      <c r="J855" s="2"/>
      <c r="K855" s="5"/>
      <c r="N855" s="8"/>
      <c r="O855" s="8"/>
      <c r="R855" s="8"/>
      <c r="U855" s="8"/>
      <c r="W855" s="9"/>
      <c r="X855" s="9"/>
    </row>
    <row r="856" spans="9:24" x14ac:dyDescent="0.2">
      <c r="I856" s="2"/>
      <c r="J856" s="2"/>
      <c r="K856" s="5"/>
      <c r="N856" s="8"/>
      <c r="O856" s="8"/>
      <c r="R856" s="8"/>
      <c r="U856" s="8"/>
      <c r="W856" s="9"/>
      <c r="X856" s="9"/>
    </row>
    <row r="857" spans="9:24" x14ac:dyDescent="0.2">
      <c r="I857" s="2"/>
      <c r="J857" s="2"/>
      <c r="K857" s="5"/>
      <c r="N857" s="8"/>
      <c r="O857" s="8"/>
      <c r="R857" s="8"/>
      <c r="U857" s="8"/>
      <c r="W857" s="9"/>
      <c r="X857" s="9"/>
    </row>
    <row r="858" spans="9:24" x14ac:dyDescent="0.2">
      <c r="I858" s="2"/>
      <c r="J858" s="2"/>
      <c r="K858" s="5"/>
      <c r="N858" s="8"/>
      <c r="O858" s="8"/>
      <c r="R858" s="8"/>
      <c r="U858" s="8"/>
      <c r="W858" s="9"/>
      <c r="X858" s="9"/>
    </row>
    <row r="859" spans="9:24" x14ac:dyDescent="0.2">
      <c r="I859" s="2"/>
      <c r="J859" s="2"/>
      <c r="K859" s="5"/>
      <c r="N859" s="8"/>
      <c r="O859" s="8"/>
      <c r="R859" s="8"/>
      <c r="U859" s="8"/>
      <c r="W859" s="9"/>
      <c r="X859" s="9"/>
    </row>
    <row r="860" spans="9:24" x14ac:dyDescent="0.2">
      <c r="I860" s="2"/>
      <c r="J860" s="2"/>
      <c r="K860" s="5"/>
      <c r="N860" s="8"/>
      <c r="O860" s="8"/>
      <c r="R860" s="8"/>
      <c r="U860" s="8"/>
      <c r="W860" s="9"/>
      <c r="X860" s="9"/>
    </row>
    <row r="861" spans="9:24" x14ac:dyDescent="0.2">
      <c r="I861" s="2"/>
      <c r="J861" s="2"/>
      <c r="K861" s="5"/>
      <c r="N861" s="8"/>
      <c r="O861" s="8"/>
      <c r="R861" s="8"/>
      <c r="U861" s="8"/>
      <c r="W861" s="9"/>
      <c r="X861" s="9"/>
    </row>
    <row r="862" spans="9:24" x14ac:dyDescent="0.2">
      <c r="I862" s="2"/>
      <c r="J862" s="2"/>
      <c r="K862" s="5"/>
      <c r="N862" s="8"/>
      <c r="O862" s="8"/>
      <c r="R862" s="8"/>
      <c r="U862" s="8"/>
      <c r="W862" s="9"/>
      <c r="X862" s="9"/>
    </row>
    <row r="863" spans="9:24" x14ac:dyDescent="0.2">
      <c r="I863" s="2"/>
      <c r="J863" s="2"/>
      <c r="K863" s="5"/>
      <c r="N863" s="8"/>
      <c r="O863" s="8"/>
      <c r="R863" s="8"/>
      <c r="U863" s="8"/>
      <c r="W863" s="9"/>
      <c r="X863" s="9"/>
    </row>
    <row r="864" spans="9:24" x14ac:dyDescent="0.2">
      <c r="I864" s="2"/>
      <c r="J864" s="2"/>
      <c r="K864" s="5"/>
      <c r="N864" s="8"/>
      <c r="O864" s="8"/>
      <c r="R864" s="8"/>
      <c r="U864" s="8"/>
      <c r="W864" s="9"/>
      <c r="X864" s="9"/>
    </row>
    <row r="865" spans="9:24" x14ac:dyDescent="0.2">
      <c r="I865" s="2"/>
      <c r="J865" s="2"/>
      <c r="K865" s="5"/>
      <c r="N865" s="8"/>
      <c r="O865" s="8"/>
      <c r="R865" s="8"/>
      <c r="U865" s="8"/>
      <c r="W865" s="9"/>
      <c r="X865" s="9"/>
    </row>
    <row r="866" spans="9:24" x14ac:dyDescent="0.2">
      <c r="I866" s="2"/>
      <c r="J866" s="2"/>
      <c r="K866" s="5"/>
      <c r="N866" s="8"/>
      <c r="O866" s="8"/>
      <c r="R866" s="8"/>
      <c r="U866" s="8"/>
      <c r="W866" s="9"/>
      <c r="X866" s="9"/>
    </row>
    <row r="867" spans="9:24" x14ac:dyDescent="0.2">
      <c r="I867" s="2"/>
      <c r="J867" s="2"/>
      <c r="K867" s="5"/>
      <c r="N867" s="8"/>
      <c r="O867" s="8"/>
      <c r="R867" s="8"/>
      <c r="U867" s="8"/>
      <c r="W867" s="9"/>
      <c r="X867" s="9"/>
    </row>
    <row r="868" spans="9:24" x14ac:dyDescent="0.2">
      <c r="I868" s="2"/>
      <c r="J868" s="2"/>
      <c r="K868" s="5"/>
      <c r="N868" s="8"/>
      <c r="O868" s="8"/>
      <c r="R868" s="8"/>
      <c r="U868" s="8"/>
      <c r="W868" s="9"/>
      <c r="X868" s="9"/>
    </row>
    <row r="869" spans="9:24" x14ac:dyDescent="0.2">
      <c r="I869" s="2"/>
      <c r="J869" s="2"/>
      <c r="K869" s="5"/>
      <c r="N869" s="8"/>
      <c r="O869" s="8"/>
      <c r="R869" s="8"/>
      <c r="U869" s="8"/>
      <c r="W869" s="9"/>
      <c r="X869" s="9"/>
    </row>
    <row r="870" spans="9:24" x14ac:dyDescent="0.2">
      <c r="I870" s="2"/>
      <c r="J870" s="2"/>
      <c r="K870" s="5"/>
      <c r="N870" s="8"/>
      <c r="O870" s="8"/>
      <c r="R870" s="8"/>
      <c r="U870" s="8"/>
      <c r="W870" s="9"/>
      <c r="X870" s="9"/>
    </row>
    <row r="871" spans="9:24" x14ac:dyDescent="0.2">
      <c r="I871" s="2"/>
      <c r="J871" s="2"/>
      <c r="K871" s="5"/>
      <c r="N871" s="8"/>
      <c r="O871" s="8"/>
      <c r="R871" s="8"/>
      <c r="U871" s="8"/>
      <c r="W871" s="9"/>
      <c r="X871" s="9"/>
    </row>
    <row r="872" spans="9:24" x14ac:dyDescent="0.2">
      <c r="I872" s="2"/>
      <c r="J872" s="2"/>
      <c r="K872" s="5"/>
      <c r="N872" s="8"/>
      <c r="O872" s="8"/>
      <c r="R872" s="8"/>
      <c r="U872" s="8"/>
      <c r="W872" s="9"/>
      <c r="X872" s="9"/>
    </row>
    <row r="873" spans="9:24" x14ac:dyDescent="0.2">
      <c r="I873" s="2"/>
      <c r="J873" s="2"/>
      <c r="K873" s="5"/>
      <c r="N873" s="8"/>
      <c r="O873" s="8"/>
      <c r="R873" s="8"/>
      <c r="U873" s="8"/>
      <c r="W873" s="9"/>
      <c r="X873" s="9"/>
    </row>
    <row r="874" spans="9:24" x14ac:dyDescent="0.2">
      <c r="I874" s="2"/>
      <c r="J874" s="2"/>
      <c r="K874" s="5"/>
      <c r="N874" s="8"/>
      <c r="O874" s="8"/>
      <c r="R874" s="8"/>
      <c r="U874" s="8"/>
      <c r="W874" s="9"/>
      <c r="X874" s="9"/>
    </row>
    <row r="875" spans="9:24" x14ac:dyDescent="0.2">
      <c r="I875" s="2"/>
      <c r="J875" s="2"/>
      <c r="K875" s="5"/>
      <c r="N875" s="8"/>
      <c r="O875" s="8"/>
      <c r="R875" s="8"/>
      <c r="U875" s="8"/>
      <c r="W875" s="9"/>
      <c r="X875" s="9"/>
    </row>
    <row r="876" spans="9:24" x14ac:dyDescent="0.2">
      <c r="I876" s="2"/>
      <c r="J876" s="2"/>
      <c r="K876" s="5"/>
      <c r="N876" s="8"/>
      <c r="O876" s="8"/>
      <c r="R876" s="8"/>
      <c r="U876" s="8"/>
      <c r="W876" s="9"/>
      <c r="X876" s="9"/>
    </row>
    <row r="877" spans="9:24" x14ac:dyDescent="0.2">
      <c r="I877" s="2"/>
      <c r="J877" s="2"/>
      <c r="K877" s="5"/>
      <c r="N877" s="8"/>
      <c r="O877" s="8"/>
      <c r="R877" s="8"/>
      <c r="U877" s="8"/>
      <c r="W877" s="9"/>
      <c r="X877" s="9"/>
    </row>
    <row r="878" spans="9:24" x14ac:dyDescent="0.2">
      <c r="I878" s="2"/>
      <c r="J878" s="2"/>
      <c r="K878" s="5"/>
      <c r="N878" s="8"/>
      <c r="O878" s="8"/>
      <c r="R878" s="8"/>
      <c r="U878" s="8"/>
      <c r="W878" s="9"/>
      <c r="X878" s="9"/>
    </row>
    <row r="879" spans="9:24" x14ac:dyDescent="0.2">
      <c r="I879" s="2"/>
      <c r="J879" s="2"/>
      <c r="K879" s="5"/>
      <c r="N879" s="8"/>
      <c r="O879" s="8"/>
      <c r="R879" s="8"/>
      <c r="U879" s="8"/>
      <c r="W879" s="9"/>
      <c r="X879" s="9"/>
    </row>
    <row r="880" spans="9:24" x14ac:dyDescent="0.2">
      <c r="I880" s="2"/>
      <c r="J880" s="2"/>
      <c r="K880" s="5"/>
      <c r="N880" s="8"/>
      <c r="O880" s="8"/>
      <c r="R880" s="8"/>
      <c r="U880" s="8"/>
      <c r="W880" s="9"/>
      <c r="X880" s="9"/>
    </row>
    <row r="881" spans="9:24" x14ac:dyDescent="0.2">
      <c r="I881" s="2"/>
      <c r="J881" s="2"/>
      <c r="K881" s="5"/>
      <c r="N881" s="8"/>
      <c r="O881" s="8"/>
      <c r="R881" s="8"/>
      <c r="U881" s="8"/>
      <c r="W881" s="9"/>
      <c r="X881" s="9"/>
    </row>
    <row r="882" spans="9:24" x14ac:dyDescent="0.2">
      <c r="I882" s="2"/>
      <c r="J882" s="2"/>
      <c r="K882" s="5"/>
      <c r="N882" s="8"/>
      <c r="O882" s="8"/>
      <c r="R882" s="8"/>
      <c r="U882" s="8"/>
      <c r="W882" s="9"/>
      <c r="X882" s="9"/>
    </row>
    <row r="883" spans="9:24" x14ac:dyDescent="0.2">
      <c r="I883" s="2"/>
      <c r="J883" s="2"/>
      <c r="K883" s="5"/>
      <c r="N883" s="8"/>
      <c r="O883" s="8"/>
      <c r="R883" s="8"/>
      <c r="U883" s="8"/>
      <c r="W883" s="9"/>
      <c r="X883" s="9"/>
    </row>
    <row r="884" spans="9:24" x14ac:dyDescent="0.2">
      <c r="I884" s="2"/>
      <c r="J884" s="2"/>
      <c r="K884" s="5"/>
      <c r="N884" s="8"/>
      <c r="O884" s="8"/>
      <c r="R884" s="8"/>
      <c r="U884" s="8"/>
      <c r="W884" s="9"/>
      <c r="X884" s="9"/>
    </row>
    <row r="885" spans="9:24" x14ac:dyDescent="0.2">
      <c r="I885" s="2"/>
      <c r="J885" s="2"/>
      <c r="K885" s="5"/>
      <c r="N885" s="8"/>
      <c r="O885" s="8"/>
      <c r="R885" s="8"/>
      <c r="U885" s="8"/>
      <c r="W885" s="9"/>
      <c r="X885" s="9"/>
    </row>
    <row r="886" spans="9:24" x14ac:dyDescent="0.2">
      <c r="I886" s="2"/>
      <c r="J886" s="2"/>
      <c r="K886" s="5"/>
      <c r="N886" s="8"/>
      <c r="O886" s="8"/>
      <c r="R886" s="8"/>
      <c r="U886" s="8"/>
      <c r="W886" s="9"/>
      <c r="X886" s="9"/>
    </row>
    <row r="887" spans="9:24" x14ac:dyDescent="0.2">
      <c r="I887" s="2"/>
      <c r="J887" s="2"/>
      <c r="K887" s="5"/>
      <c r="N887" s="8"/>
      <c r="O887" s="8"/>
      <c r="R887" s="8"/>
      <c r="U887" s="8"/>
      <c r="W887" s="9"/>
      <c r="X887" s="9"/>
    </row>
    <row r="888" spans="9:24" x14ac:dyDescent="0.2">
      <c r="I888" s="2"/>
      <c r="J888" s="2"/>
      <c r="K888" s="5"/>
      <c r="N888" s="8"/>
      <c r="O888" s="8"/>
      <c r="R888" s="8"/>
      <c r="U888" s="8"/>
      <c r="W888" s="9"/>
      <c r="X888" s="9"/>
    </row>
    <row r="889" spans="9:24" x14ac:dyDescent="0.2">
      <c r="I889" s="2"/>
      <c r="J889" s="2"/>
      <c r="K889" s="5"/>
      <c r="N889" s="8"/>
      <c r="O889" s="8"/>
      <c r="R889" s="8"/>
      <c r="U889" s="8"/>
      <c r="W889" s="9"/>
      <c r="X889" s="9"/>
    </row>
    <row r="890" spans="9:24" x14ac:dyDescent="0.2">
      <c r="I890" s="2"/>
      <c r="J890" s="2"/>
      <c r="K890" s="5"/>
      <c r="N890" s="8"/>
      <c r="O890" s="8"/>
      <c r="R890" s="8"/>
      <c r="U890" s="8"/>
      <c r="W890" s="9"/>
      <c r="X890" s="9"/>
    </row>
    <row r="891" spans="9:24" x14ac:dyDescent="0.2">
      <c r="I891" s="2"/>
      <c r="J891" s="2"/>
      <c r="K891" s="5"/>
      <c r="N891" s="8"/>
      <c r="O891" s="8"/>
      <c r="R891" s="8"/>
      <c r="U891" s="8"/>
      <c r="W891" s="9"/>
      <c r="X891" s="9"/>
    </row>
    <row r="892" spans="9:24" x14ac:dyDescent="0.2">
      <c r="I892" s="2"/>
      <c r="J892" s="2"/>
      <c r="K892" s="5"/>
      <c r="N892" s="8"/>
      <c r="O892" s="8"/>
      <c r="R892" s="8"/>
      <c r="U892" s="8"/>
      <c r="W892" s="9"/>
      <c r="X892" s="9"/>
    </row>
    <row r="893" spans="9:24" x14ac:dyDescent="0.2">
      <c r="I893" s="2"/>
      <c r="J893" s="2"/>
      <c r="K893" s="5"/>
      <c r="N893" s="8"/>
      <c r="O893" s="8"/>
      <c r="R893" s="8"/>
      <c r="U893" s="8"/>
      <c r="W893" s="9"/>
      <c r="X893" s="9"/>
    </row>
    <row r="894" spans="9:24" x14ac:dyDescent="0.2">
      <c r="I894" s="2"/>
      <c r="J894" s="2"/>
      <c r="K894" s="5"/>
      <c r="N894" s="8"/>
      <c r="O894" s="8"/>
      <c r="R894" s="8"/>
      <c r="U894" s="8"/>
      <c r="W894" s="9"/>
      <c r="X894" s="9"/>
    </row>
    <row r="895" spans="9:24" x14ac:dyDescent="0.2">
      <c r="I895" s="2"/>
      <c r="J895" s="2"/>
      <c r="K895" s="5"/>
      <c r="N895" s="8"/>
      <c r="O895" s="8"/>
      <c r="R895" s="8"/>
      <c r="U895" s="8"/>
      <c r="W895" s="9"/>
      <c r="X895" s="9"/>
    </row>
    <row r="896" spans="9:24" x14ac:dyDescent="0.2">
      <c r="I896" s="2"/>
      <c r="J896" s="2"/>
      <c r="K896" s="5"/>
      <c r="N896" s="8"/>
      <c r="O896" s="8"/>
      <c r="R896" s="8"/>
      <c r="U896" s="8"/>
      <c r="W896" s="9"/>
      <c r="X896" s="9"/>
    </row>
    <row r="897" spans="9:24" x14ac:dyDescent="0.2">
      <c r="I897" s="2"/>
      <c r="J897" s="2"/>
      <c r="K897" s="5"/>
      <c r="N897" s="8"/>
      <c r="O897" s="8"/>
      <c r="R897" s="8"/>
      <c r="U897" s="8"/>
      <c r="W897" s="9"/>
      <c r="X897" s="9"/>
    </row>
    <row r="898" spans="9:24" x14ac:dyDescent="0.2">
      <c r="I898" s="2"/>
      <c r="J898" s="2"/>
      <c r="K898" s="5"/>
      <c r="N898" s="8"/>
      <c r="O898" s="8"/>
      <c r="R898" s="8"/>
      <c r="U898" s="8"/>
      <c r="W898" s="9"/>
      <c r="X898" s="9"/>
    </row>
    <row r="899" spans="9:24" x14ac:dyDescent="0.2">
      <c r="I899" s="2"/>
      <c r="J899" s="2"/>
      <c r="K899" s="5"/>
      <c r="N899" s="8"/>
      <c r="O899" s="8"/>
      <c r="R899" s="8"/>
      <c r="U899" s="8"/>
      <c r="W899" s="9"/>
      <c r="X899" s="9"/>
    </row>
    <row r="900" spans="9:24" x14ac:dyDescent="0.2">
      <c r="I900" s="2"/>
      <c r="J900" s="2"/>
      <c r="K900" s="5"/>
      <c r="N900" s="8"/>
      <c r="O900" s="8"/>
      <c r="R900" s="8"/>
      <c r="U900" s="8"/>
      <c r="W900" s="9"/>
      <c r="X900" s="9"/>
    </row>
    <row r="901" spans="9:24" x14ac:dyDescent="0.2">
      <c r="I901" s="2"/>
      <c r="J901" s="2"/>
      <c r="K901" s="5"/>
      <c r="N901" s="8"/>
      <c r="O901" s="8"/>
      <c r="R901" s="8"/>
      <c r="U901" s="8"/>
      <c r="W901" s="9"/>
      <c r="X901" s="9"/>
    </row>
    <row r="902" spans="9:24" x14ac:dyDescent="0.2">
      <c r="I902" s="2"/>
      <c r="J902" s="2"/>
      <c r="K902" s="5"/>
      <c r="N902" s="8"/>
      <c r="O902" s="8"/>
      <c r="R902" s="8"/>
      <c r="U902" s="8"/>
      <c r="W902" s="9"/>
      <c r="X902" s="9"/>
    </row>
    <row r="903" spans="9:24" x14ac:dyDescent="0.2">
      <c r="I903" s="2"/>
      <c r="J903" s="2"/>
      <c r="K903" s="5"/>
      <c r="N903" s="8"/>
      <c r="O903" s="8"/>
      <c r="R903" s="8"/>
      <c r="U903" s="8"/>
      <c r="W903" s="9"/>
      <c r="X903" s="9"/>
    </row>
    <row r="904" spans="9:24" x14ac:dyDescent="0.2">
      <c r="I904" s="2"/>
      <c r="J904" s="2"/>
      <c r="K904" s="5"/>
      <c r="N904" s="8"/>
      <c r="O904" s="8"/>
      <c r="R904" s="8"/>
      <c r="U904" s="8"/>
      <c r="W904" s="9"/>
      <c r="X904" s="9"/>
    </row>
    <row r="905" spans="9:24" x14ac:dyDescent="0.2">
      <c r="I905" s="2"/>
      <c r="J905" s="2"/>
      <c r="K905" s="5"/>
      <c r="N905" s="8"/>
      <c r="O905" s="8"/>
      <c r="R905" s="8"/>
      <c r="U905" s="8"/>
      <c r="W905" s="9"/>
      <c r="X905" s="9"/>
    </row>
    <row r="906" spans="9:24" x14ac:dyDescent="0.2">
      <c r="I906" s="2"/>
      <c r="J906" s="2"/>
      <c r="K906" s="5"/>
      <c r="N906" s="8"/>
      <c r="O906" s="8"/>
      <c r="R906" s="8"/>
      <c r="U906" s="8"/>
      <c r="W906" s="9"/>
      <c r="X906" s="9"/>
    </row>
    <row r="907" spans="9:24" x14ac:dyDescent="0.2">
      <c r="I907" s="2"/>
      <c r="J907" s="2"/>
      <c r="K907" s="5"/>
      <c r="N907" s="8"/>
      <c r="O907" s="8"/>
      <c r="R907" s="8"/>
      <c r="U907" s="8"/>
      <c r="W907" s="9"/>
      <c r="X907" s="9"/>
    </row>
    <row r="908" spans="9:24" x14ac:dyDescent="0.2">
      <c r="I908" s="2"/>
      <c r="J908" s="2"/>
      <c r="K908" s="5"/>
      <c r="N908" s="8"/>
      <c r="O908" s="8"/>
      <c r="R908" s="8"/>
      <c r="U908" s="8"/>
      <c r="W908" s="9"/>
      <c r="X908" s="9"/>
    </row>
    <row r="909" spans="9:24" x14ac:dyDescent="0.2">
      <c r="I909" s="2"/>
      <c r="J909" s="2"/>
      <c r="K909" s="5"/>
      <c r="N909" s="8"/>
      <c r="O909" s="8"/>
      <c r="R909" s="8"/>
      <c r="U909" s="8"/>
      <c r="W909" s="9"/>
      <c r="X909" s="9"/>
    </row>
    <row r="910" spans="9:24" x14ac:dyDescent="0.2">
      <c r="I910" s="2"/>
      <c r="J910" s="2"/>
      <c r="K910" s="5"/>
      <c r="N910" s="8"/>
      <c r="O910" s="8"/>
      <c r="R910" s="8"/>
      <c r="U910" s="8"/>
      <c r="W910" s="9"/>
      <c r="X910" s="9"/>
    </row>
    <row r="911" spans="9:24" x14ac:dyDescent="0.2">
      <c r="I911" s="2"/>
      <c r="J911" s="2"/>
      <c r="K911" s="5"/>
      <c r="N911" s="8"/>
      <c r="O911" s="8"/>
      <c r="R911" s="8"/>
      <c r="U911" s="8"/>
      <c r="W911" s="9"/>
      <c r="X911" s="9"/>
    </row>
    <row r="912" spans="9:24" x14ac:dyDescent="0.2">
      <c r="I912" s="2"/>
      <c r="J912" s="2"/>
      <c r="K912" s="5"/>
      <c r="N912" s="8"/>
      <c r="O912" s="8"/>
      <c r="R912" s="8"/>
      <c r="U912" s="8"/>
      <c r="W912" s="9"/>
      <c r="X912" s="9"/>
    </row>
    <row r="913" spans="9:24" x14ac:dyDescent="0.2">
      <c r="I913" s="2"/>
      <c r="J913" s="2"/>
      <c r="K913" s="5"/>
      <c r="N913" s="8"/>
      <c r="O913" s="8"/>
      <c r="R913" s="8"/>
      <c r="U913" s="8"/>
      <c r="W913" s="9"/>
      <c r="X913" s="9"/>
    </row>
    <row r="914" spans="9:24" x14ac:dyDescent="0.2">
      <c r="I914" s="2"/>
      <c r="J914" s="2"/>
      <c r="K914" s="5"/>
      <c r="N914" s="8"/>
      <c r="O914" s="8"/>
      <c r="R914" s="8"/>
      <c r="U914" s="8"/>
      <c r="W914" s="9"/>
      <c r="X914" s="9"/>
    </row>
    <row r="915" spans="9:24" x14ac:dyDescent="0.2">
      <c r="I915" s="2"/>
      <c r="J915" s="2"/>
      <c r="K915" s="5"/>
      <c r="N915" s="8"/>
      <c r="O915" s="8"/>
      <c r="R915" s="8"/>
      <c r="U915" s="8"/>
      <c r="W915" s="9"/>
      <c r="X915" s="9"/>
    </row>
    <row r="916" spans="9:24" x14ac:dyDescent="0.2">
      <c r="I916" s="2"/>
      <c r="J916" s="2"/>
      <c r="K916" s="5"/>
      <c r="N916" s="8"/>
      <c r="O916" s="8"/>
      <c r="R916" s="8"/>
      <c r="U916" s="8"/>
      <c r="W916" s="9"/>
      <c r="X916" s="9"/>
    </row>
    <row r="917" spans="9:24" x14ac:dyDescent="0.2">
      <c r="I917" s="2"/>
      <c r="J917" s="2"/>
      <c r="K917" s="5"/>
      <c r="N917" s="8"/>
      <c r="O917" s="8"/>
      <c r="R917" s="8"/>
      <c r="U917" s="8"/>
      <c r="W917" s="9"/>
      <c r="X917" s="9"/>
    </row>
    <row r="918" spans="9:24" x14ac:dyDescent="0.2">
      <c r="I918" s="2"/>
      <c r="J918" s="2"/>
      <c r="K918" s="5"/>
      <c r="N918" s="8"/>
      <c r="O918" s="8"/>
      <c r="R918" s="8"/>
      <c r="U918" s="8"/>
      <c r="W918" s="9"/>
      <c r="X918" s="9"/>
    </row>
    <row r="919" spans="9:24" x14ac:dyDescent="0.2">
      <c r="I919" s="2"/>
      <c r="J919" s="2"/>
      <c r="K919" s="5"/>
      <c r="N919" s="8"/>
      <c r="O919" s="8"/>
      <c r="R919" s="8"/>
      <c r="U919" s="8"/>
      <c r="W919" s="9"/>
      <c r="X919" s="9"/>
    </row>
    <row r="920" spans="9:24" x14ac:dyDescent="0.2">
      <c r="I920" s="2"/>
      <c r="J920" s="2"/>
      <c r="K920" s="5"/>
      <c r="N920" s="8"/>
      <c r="O920" s="8"/>
      <c r="R920" s="8"/>
      <c r="U920" s="8"/>
      <c r="W920" s="9"/>
      <c r="X920" s="9"/>
    </row>
    <row r="921" spans="9:24" x14ac:dyDescent="0.2">
      <c r="I921" s="2"/>
      <c r="J921" s="2"/>
      <c r="K921" s="5"/>
      <c r="N921" s="8"/>
      <c r="O921" s="8"/>
      <c r="R921" s="8"/>
      <c r="U921" s="8"/>
      <c r="W921" s="9"/>
      <c r="X921" s="9"/>
    </row>
    <row r="922" spans="9:24" x14ac:dyDescent="0.2">
      <c r="I922" s="2"/>
      <c r="J922" s="2"/>
      <c r="K922" s="5"/>
      <c r="N922" s="8"/>
      <c r="O922" s="8"/>
      <c r="R922" s="8"/>
      <c r="U922" s="8"/>
      <c r="W922" s="9"/>
      <c r="X922" s="9"/>
    </row>
    <row r="923" spans="9:24" x14ac:dyDescent="0.2">
      <c r="I923" s="2"/>
      <c r="J923" s="2"/>
      <c r="K923" s="5"/>
      <c r="N923" s="8"/>
      <c r="O923" s="8"/>
      <c r="R923" s="8"/>
      <c r="U923" s="8"/>
      <c r="W923" s="9"/>
      <c r="X923" s="9"/>
    </row>
    <row r="924" spans="9:24" x14ac:dyDescent="0.2">
      <c r="I924" s="2"/>
      <c r="J924" s="2"/>
      <c r="K924" s="5"/>
      <c r="N924" s="8"/>
      <c r="O924" s="8"/>
      <c r="R924" s="8"/>
      <c r="U924" s="8"/>
      <c r="W924" s="9"/>
      <c r="X924" s="9"/>
    </row>
    <row r="925" spans="9:24" x14ac:dyDescent="0.2">
      <c r="I925" s="2"/>
      <c r="J925" s="2"/>
      <c r="K925" s="5"/>
      <c r="N925" s="8"/>
      <c r="O925" s="8"/>
      <c r="R925" s="8"/>
      <c r="U925" s="8"/>
      <c r="W925" s="9"/>
      <c r="X925" s="9"/>
    </row>
    <row r="926" spans="9:24" x14ac:dyDescent="0.2">
      <c r="I926" s="2"/>
      <c r="J926" s="2"/>
      <c r="K926" s="5"/>
      <c r="N926" s="8"/>
      <c r="O926" s="8"/>
      <c r="R926" s="8"/>
      <c r="U926" s="8"/>
      <c r="W926" s="9"/>
      <c r="X926" s="9"/>
    </row>
    <row r="927" spans="9:24" x14ac:dyDescent="0.2">
      <c r="I927" s="2"/>
      <c r="J927" s="2"/>
      <c r="K927" s="5"/>
      <c r="N927" s="8"/>
      <c r="O927" s="8"/>
      <c r="R927" s="8"/>
      <c r="U927" s="8"/>
      <c r="W927" s="9"/>
      <c r="X927" s="9"/>
    </row>
    <row r="928" spans="9:24" x14ac:dyDescent="0.2">
      <c r="I928" s="2"/>
      <c r="J928" s="2"/>
      <c r="K928" s="5"/>
      <c r="N928" s="8"/>
      <c r="O928" s="8"/>
      <c r="R928" s="8"/>
      <c r="U928" s="8"/>
      <c r="W928" s="9"/>
      <c r="X928" s="9"/>
    </row>
    <row r="929" spans="9:24" x14ac:dyDescent="0.2">
      <c r="I929" s="2"/>
      <c r="J929" s="2"/>
      <c r="K929" s="5"/>
      <c r="N929" s="8"/>
      <c r="O929" s="8"/>
      <c r="R929" s="8"/>
      <c r="U929" s="8"/>
      <c r="W929" s="9"/>
      <c r="X929" s="9"/>
    </row>
    <row r="930" spans="9:24" x14ac:dyDescent="0.2">
      <c r="I930" s="2"/>
      <c r="J930" s="2"/>
      <c r="K930" s="5"/>
      <c r="N930" s="8"/>
      <c r="O930" s="8"/>
      <c r="R930" s="8"/>
      <c r="U930" s="8"/>
      <c r="W930" s="9"/>
      <c r="X930" s="9"/>
    </row>
    <row r="931" spans="9:24" x14ac:dyDescent="0.2">
      <c r="I931" s="2"/>
      <c r="J931" s="2"/>
      <c r="K931" s="5"/>
      <c r="N931" s="8"/>
      <c r="O931" s="8"/>
      <c r="R931" s="8"/>
      <c r="U931" s="8"/>
      <c r="W931" s="9"/>
      <c r="X931" s="9"/>
    </row>
    <row r="932" spans="9:24" x14ac:dyDescent="0.2">
      <c r="I932" s="2"/>
      <c r="J932" s="2"/>
      <c r="K932" s="5"/>
      <c r="N932" s="8"/>
      <c r="O932" s="8"/>
      <c r="R932" s="8"/>
      <c r="U932" s="8"/>
      <c r="W932" s="9"/>
      <c r="X932" s="9"/>
    </row>
    <row r="933" spans="9:24" x14ac:dyDescent="0.2">
      <c r="I933" s="2"/>
      <c r="J933" s="2"/>
      <c r="K933" s="5"/>
      <c r="N933" s="8"/>
      <c r="O933" s="8"/>
      <c r="R933" s="8"/>
      <c r="U933" s="8"/>
      <c r="W933" s="9"/>
      <c r="X933" s="9"/>
    </row>
    <row r="934" spans="9:24" x14ac:dyDescent="0.2">
      <c r="I934" s="2"/>
      <c r="J934" s="2"/>
      <c r="K934" s="5"/>
      <c r="N934" s="8"/>
      <c r="O934" s="8"/>
      <c r="R934" s="8"/>
      <c r="U934" s="8"/>
      <c r="W934" s="9"/>
      <c r="X934" s="9"/>
    </row>
    <row r="935" spans="9:24" x14ac:dyDescent="0.2">
      <c r="I935" s="2"/>
      <c r="J935" s="2"/>
      <c r="K935" s="5"/>
      <c r="N935" s="8"/>
      <c r="O935" s="8"/>
      <c r="R935" s="8"/>
      <c r="U935" s="8"/>
      <c r="W935" s="9"/>
      <c r="X935" s="9"/>
    </row>
    <row r="936" spans="9:24" x14ac:dyDescent="0.2">
      <c r="I936" s="2"/>
      <c r="J936" s="2"/>
      <c r="K936" s="5"/>
      <c r="N936" s="8"/>
      <c r="O936" s="8"/>
      <c r="R936" s="8"/>
      <c r="U936" s="8"/>
      <c r="W936" s="9"/>
      <c r="X936" s="9"/>
    </row>
    <row r="937" spans="9:24" x14ac:dyDescent="0.2">
      <c r="I937" s="2"/>
      <c r="J937" s="2"/>
      <c r="K937" s="5"/>
      <c r="N937" s="8"/>
      <c r="O937" s="8"/>
      <c r="R937" s="8"/>
      <c r="U937" s="8"/>
      <c r="W937" s="9"/>
      <c r="X937" s="9"/>
    </row>
    <row r="938" spans="9:24" x14ac:dyDescent="0.2">
      <c r="I938" s="2"/>
      <c r="J938" s="2"/>
      <c r="K938" s="5"/>
      <c r="N938" s="8"/>
      <c r="O938" s="8"/>
      <c r="R938" s="8"/>
      <c r="U938" s="8"/>
      <c r="W938" s="9"/>
      <c r="X938" s="9"/>
    </row>
    <row r="939" spans="9:24" x14ac:dyDescent="0.2">
      <c r="I939" s="2"/>
      <c r="J939" s="2"/>
      <c r="K939" s="5"/>
      <c r="N939" s="8"/>
      <c r="O939" s="8"/>
      <c r="R939" s="8"/>
      <c r="U939" s="8"/>
      <c r="W939" s="9"/>
      <c r="X939" s="9"/>
    </row>
    <row r="940" spans="9:24" x14ac:dyDescent="0.2">
      <c r="I940" s="2"/>
      <c r="J940" s="2"/>
      <c r="K940" s="5"/>
      <c r="N940" s="8"/>
      <c r="O940" s="8"/>
      <c r="R940" s="8"/>
      <c r="U940" s="8"/>
      <c r="W940" s="9"/>
      <c r="X940" s="9"/>
    </row>
    <row r="941" spans="9:24" x14ac:dyDescent="0.2">
      <c r="I941" s="2"/>
      <c r="J941" s="2"/>
      <c r="K941" s="5"/>
      <c r="N941" s="8"/>
      <c r="O941" s="8"/>
      <c r="R941" s="8"/>
      <c r="U941" s="8"/>
      <c r="W941" s="9"/>
      <c r="X941" s="9"/>
    </row>
    <row r="942" spans="9:24" x14ac:dyDescent="0.2">
      <c r="I942" s="2"/>
      <c r="J942" s="2"/>
      <c r="K942" s="5"/>
      <c r="N942" s="8"/>
      <c r="O942" s="8"/>
      <c r="R942" s="8"/>
      <c r="U942" s="8"/>
      <c r="W942" s="9"/>
      <c r="X942" s="9"/>
    </row>
    <row r="943" spans="9:24" x14ac:dyDescent="0.2">
      <c r="I943" s="2"/>
      <c r="J943" s="2"/>
      <c r="K943" s="5"/>
      <c r="N943" s="8"/>
      <c r="O943" s="8"/>
      <c r="R943" s="8"/>
      <c r="U943" s="8"/>
      <c r="W943" s="9"/>
      <c r="X943" s="9"/>
    </row>
    <row r="944" spans="9:24" x14ac:dyDescent="0.2">
      <c r="I944" s="2"/>
      <c r="J944" s="2"/>
      <c r="K944" s="5"/>
      <c r="N944" s="8"/>
      <c r="O944" s="8"/>
      <c r="R944" s="8"/>
      <c r="U944" s="8"/>
      <c r="W944" s="9"/>
      <c r="X944" s="9"/>
    </row>
    <row r="945" spans="9:24" x14ac:dyDescent="0.2">
      <c r="I945" s="2"/>
      <c r="J945" s="2"/>
      <c r="K945" s="5"/>
      <c r="N945" s="8"/>
      <c r="O945" s="8"/>
      <c r="R945" s="8"/>
      <c r="U945" s="8"/>
      <c r="W945" s="9"/>
      <c r="X945" s="9"/>
    </row>
    <row r="946" spans="9:24" x14ac:dyDescent="0.2">
      <c r="I946" s="2"/>
      <c r="J946" s="2"/>
      <c r="K946" s="5"/>
      <c r="N946" s="8"/>
      <c r="O946" s="8"/>
      <c r="R946" s="8"/>
      <c r="U946" s="8"/>
      <c r="W946" s="9"/>
      <c r="X946" s="9"/>
    </row>
    <row r="947" spans="9:24" x14ac:dyDescent="0.2">
      <c r="I947" s="2"/>
      <c r="J947" s="2"/>
      <c r="K947" s="5"/>
      <c r="N947" s="8"/>
      <c r="O947" s="8"/>
      <c r="R947" s="8"/>
      <c r="U947" s="8"/>
      <c r="W947" s="9"/>
      <c r="X947" s="9"/>
    </row>
    <row r="948" spans="9:24" x14ac:dyDescent="0.2">
      <c r="I948" s="2"/>
      <c r="J948" s="2"/>
      <c r="K948" s="5"/>
      <c r="N948" s="8"/>
      <c r="O948" s="8"/>
      <c r="R948" s="8"/>
      <c r="U948" s="8"/>
      <c r="W948" s="9"/>
      <c r="X948" s="9"/>
    </row>
    <row r="949" spans="9:24" x14ac:dyDescent="0.2">
      <c r="I949" s="2"/>
      <c r="J949" s="2"/>
      <c r="K949" s="5"/>
      <c r="N949" s="8"/>
      <c r="O949" s="8"/>
      <c r="R949" s="8"/>
      <c r="U949" s="8"/>
      <c r="W949" s="9"/>
      <c r="X949" s="9"/>
    </row>
    <row r="950" spans="9:24" x14ac:dyDescent="0.2">
      <c r="I950" s="2"/>
      <c r="J950" s="2"/>
      <c r="K950" s="5"/>
      <c r="N950" s="8"/>
      <c r="O950" s="8"/>
      <c r="R950" s="8"/>
      <c r="U950" s="8"/>
      <c r="W950" s="9"/>
      <c r="X950" s="9"/>
    </row>
    <row r="951" spans="9:24" x14ac:dyDescent="0.2">
      <c r="I951" s="2"/>
      <c r="J951" s="2"/>
      <c r="K951" s="5"/>
      <c r="N951" s="8"/>
      <c r="O951" s="8"/>
      <c r="R951" s="8"/>
      <c r="U951" s="8"/>
      <c r="W951" s="9"/>
      <c r="X951" s="9"/>
    </row>
    <row r="952" spans="9:24" x14ac:dyDescent="0.2">
      <c r="I952" s="2"/>
      <c r="J952" s="2"/>
      <c r="K952" s="5"/>
      <c r="N952" s="8"/>
      <c r="O952" s="8"/>
      <c r="R952" s="8"/>
      <c r="U952" s="8"/>
      <c r="W952" s="9"/>
      <c r="X952" s="9"/>
    </row>
    <row r="953" spans="9:24" x14ac:dyDescent="0.2">
      <c r="I953" s="2"/>
      <c r="J953" s="2"/>
      <c r="K953" s="5"/>
      <c r="N953" s="8"/>
      <c r="O953" s="8"/>
      <c r="R953" s="8"/>
      <c r="U953" s="8"/>
      <c r="W953" s="9"/>
      <c r="X953" s="9"/>
    </row>
    <row r="954" spans="9:24" x14ac:dyDescent="0.2">
      <c r="I954" s="2"/>
      <c r="J954" s="2"/>
      <c r="K954" s="5"/>
      <c r="N954" s="8"/>
      <c r="O954" s="8"/>
      <c r="R954" s="8"/>
      <c r="U954" s="8"/>
      <c r="W954" s="9"/>
      <c r="X954" s="9"/>
    </row>
    <row r="955" spans="9:24" x14ac:dyDescent="0.2">
      <c r="I955" s="2"/>
      <c r="J955" s="2"/>
      <c r="K955" s="5"/>
      <c r="N955" s="8"/>
      <c r="O955" s="8"/>
      <c r="R955" s="8"/>
      <c r="U955" s="8"/>
      <c r="W955" s="9"/>
      <c r="X955" s="9"/>
    </row>
    <row r="956" spans="9:24" x14ac:dyDescent="0.2">
      <c r="I956" s="2"/>
      <c r="J956" s="2"/>
      <c r="K956" s="5"/>
      <c r="N956" s="8"/>
      <c r="O956" s="8"/>
      <c r="R956" s="8"/>
      <c r="U956" s="8"/>
      <c r="W956" s="9"/>
      <c r="X956" s="9"/>
    </row>
    <row r="957" spans="9:24" x14ac:dyDescent="0.2">
      <c r="I957" s="2"/>
      <c r="J957" s="2"/>
      <c r="K957" s="5"/>
      <c r="N957" s="8"/>
      <c r="O957" s="8"/>
      <c r="R957" s="8"/>
      <c r="U957" s="8"/>
      <c r="W957" s="9"/>
      <c r="X957" s="9"/>
    </row>
    <row r="958" spans="9:24" x14ac:dyDescent="0.2">
      <c r="I958" s="2"/>
      <c r="J958" s="2"/>
      <c r="K958" s="5"/>
      <c r="N958" s="8"/>
      <c r="O958" s="8"/>
      <c r="R958" s="8"/>
      <c r="U958" s="8"/>
      <c r="W958" s="9"/>
      <c r="X958" s="9"/>
    </row>
    <row r="959" spans="9:24" x14ac:dyDescent="0.2">
      <c r="I959" s="2"/>
      <c r="J959" s="2"/>
      <c r="K959" s="5"/>
      <c r="N959" s="8"/>
      <c r="O959" s="8"/>
      <c r="R959" s="8"/>
      <c r="U959" s="8"/>
      <c r="W959" s="9"/>
      <c r="X959" s="9"/>
    </row>
    <row r="960" spans="9:24" x14ac:dyDescent="0.2">
      <c r="I960" s="2"/>
      <c r="J960" s="2"/>
      <c r="K960" s="5"/>
      <c r="N960" s="8"/>
      <c r="O960" s="8"/>
      <c r="R960" s="8"/>
      <c r="U960" s="8"/>
      <c r="W960" s="9"/>
      <c r="X960" s="9"/>
    </row>
    <row r="961" spans="9:24" x14ac:dyDescent="0.2">
      <c r="I961" s="2"/>
      <c r="J961" s="2"/>
      <c r="K961" s="5"/>
      <c r="N961" s="8"/>
      <c r="O961" s="8"/>
      <c r="R961" s="8"/>
      <c r="U961" s="8"/>
      <c r="W961" s="9"/>
      <c r="X961" s="9"/>
    </row>
    <row r="962" spans="9:24" x14ac:dyDescent="0.2">
      <c r="I962" s="2"/>
      <c r="J962" s="2"/>
      <c r="K962" s="5"/>
      <c r="N962" s="8"/>
      <c r="O962" s="8"/>
      <c r="R962" s="8"/>
      <c r="U962" s="8"/>
      <c r="W962" s="9"/>
      <c r="X962" s="9"/>
    </row>
    <row r="963" spans="9:24" x14ac:dyDescent="0.2">
      <c r="I963" s="2"/>
      <c r="J963" s="2"/>
      <c r="K963" s="5"/>
      <c r="N963" s="8"/>
      <c r="O963" s="8"/>
      <c r="R963" s="8"/>
      <c r="U963" s="8"/>
      <c r="W963" s="9"/>
      <c r="X963" s="9"/>
    </row>
    <row r="964" spans="9:24" x14ac:dyDescent="0.2">
      <c r="I964" s="2"/>
      <c r="J964" s="2"/>
      <c r="K964" s="5"/>
      <c r="N964" s="8"/>
      <c r="O964" s="8"/>
      <c r="R964" s="8"/>
      <c r="U964" s="8"/>
      <c r="W964" s="9"/>
      <c r="X964" s="9"/>
    </row>
    <row r="965" spans="9:24" x14ac:dyDescent="0.2">
      <c r="I965" s="2"/>
      <c r="J965" s="2"/>
      <c r="K965" s="5"/>
      <c r="N965" s="8"/>
      <c r="O965" s="8"/>
      <c r="R965" s="8"/>
      <c r="U965" s="8"/>
      <c r="W965" s="9"/>
      <c r="X965" s="9"/>
    </row>
    <row r="966" spans="9:24" x14ac:dyDescent="0.2">
      <c r="I966" s="2"/>
      <c r="J966" s="2"/>
      <c r="K966" s="5"/>
      <c r="N966" s="8"/>
      <c r="O966" s="8"/>
      <c r="R966" s="8"/>
      <c r="U966" s="8"/>
      <c r="W966" s="9"/>
      <c r="X966" s="9"/>
    </row>
    <row r="967" spans="9:24" x14ac:dyDescent="0.2">
      <c r="I967" s="2"/>
      <c r="J967" s="2"/>
      <c r="K967" s="5"/>
      <c r="N967" s="8"/>
      <c r="O967" s="8"/>
      <c r="R967" s="8"/>
      <c r="U967" s="8"/>
      <c r="W967" s="9"/>
      <c r="X967" s="9"/>
    </row>
    <row r="968" spans="9:24" x14ac:dyDescent="0.2">
      <c r="I968" s="2"/>
      <c r="J968" s="2"/>
      <c r="K968" s="5"/>
      <c r="N968" s="8"/>
      <c r="O968" s="8"/>
      <c r="R968" s="8"/>
      <c r="U968" s="8"/>
      <c r="W968" s="9"/>
      <c r="X968" s="9"/>
    </row>
    <row r="969" spans="9:24" x14ac:dyDescent="0.2">
      <c r="I969" s="2"/>
      <c r="J969" s="2"/>
      <c r="K969" s="5"/>
      <c r="N969" s="8"/>
      <c r="O969" s="8"/>
      <c r="R969" s="8"/>
      <c r="U969" s="8"/>
      <c r="W969" s="9"/>
      <c r="X969" s="9"/>
    </row>
    <row r="970" spans="9:24" x14ac:dyDescent="0.2">
      <c r="I970" s="2"/>
      <c r="J970" s="2"/>
      <c r="K970" s="5"/>
      <c r="N970" s="8"/>
      <c r="O970" s="8"/>
      <c r="R970" s="8"/>
      <c r="U970" s="8"/>
      <c r="W970" s="9"/>
      <c r="X970" s="9"/>
    </row>
    <row r="971" spans="9:24" x14ac:dyDescent="0.2">
      <c r="I971" s="2"/>
      <c r="J971" s="2"/>
      <c r="K971" s="5"/>
      <c r="N971" s="8"/>
      <c r="O971" s="8"/>
      <c r="R971" s="8"/>
      <c r="U971" s="8"/>
      <c r="W971" s="9"/>
      <c r="X971" s="9"/>
    </row>
    <row r="972" spans="9:24" x14ac:dyDescent="0.2">
      <c r="I972" s="2"/>
      <c r="J972" s="2"/>
      <c r="K972" s="5"/>
      <c r="N972" s="8"/>
      <c r="O972" s="8"/>
      <c r="R972" s="8"/>
      <c r="U972" s="8"/>
      <c r="W972" s="9"/>
      <c r="X972" s="9"/>
    </row>
    <row r="973" spans="9:24" x14ac:dyDescent="0.2">
      <c r="I973" s="2"/>
      <c r="J973" s="2"/>
      <c r="K973" s="5"/>
      <c r="N973" s="8"/>
      <c r="O973" s="8"/>
      <c r="R973" s="8"/>
      <c r="U973" s="8"/>
      <c r="W973" s="9"/>
      <c r="X973" s="9"/>
    </row>
    <row r="974" spans="9:24" x14ac:dyDescent="0.2">
      <c r="I974" s="2"/>
      <c r="J974" s="2"/>
      <c r="K974" s="5"/>
      <c r="N974" s="8"/>
      <c r="O974" s="8"/>
      <c r="R974" s="8"/>
      <c r="U974" s="8"/>
      <c r="W974" s="9"/>
      <c r="X974" s="9"/>
    </row>
    <row r="975" spans="9:24" x14ac:dyDescent="0.2">
      <c r="I975" s="2"/>
      <c r="J975" s="2"/>
      <c r="K975" s="5"/>
      <c r="N975" s="8"/>
      <c r="O975" s="8"/>
      <c r="R975" s="8"/>
      <c r="U975" s="8"/>
      <c r="W975" s="9"/>
      <c r="X975" s="9"/>
    </row>
    <row r="976" spans="9:24" x14ac:dyDescent="0.2">
      <c r="I976" s="2"/>
      <c r="J976" s="2"/>
      <c r="K976" s="5"/>
      <c r="N976" s="8"/>
      <c r="O976" s="8"/>
      <c r="R976" s="8"/>
      <c r="U976" s="8"/>
      <c r="W976" s="9"/>
      <c r="X976" s="9"/>
    </row>
    <row r="977" spans="9:24" x14ac:dyDescent="0.2">
      <c r="I977" s="2"/>
      <c r="J977" s="2"/>
      <c r="K977" s="5"/>
      <c r="N977" s="8"/>
      <c r="O977" s="8"/>
      <c r="R977" s="8"/>
      <c r="U977" s="8"/>
      <c r="W977" s="9"/>
      <c r="X977" s="9"/>
    </row>
    <row r="978" spans="9:24" x14ac:dyDescent="0.2">
      <c r="I978" s="2"/>
      <c r="J978" s="2"/>
      <c r="K978" s="5"/>
      <c r="N978" s="8"/>
      <c r="O978" s="8"/>
      <c r="R978" s="8"/>
      <c r="U978" s="8"/>
      <c r="W978" s="9"/>
      <c r="X978" s="9"/>
    </row>
    <row r="979" spans="9:24" x14ac:dyDescent="0.2">
      <c r="I979" s="2"/>
      <c r="J979" s="2"/>
      <c r="K979" s="5"/>
      <c r="N979" s="8"/>
      <c r="O979" s="8"/>
      <c r="R979" s="8"/>
      <c r="U979" s="8"/>
      <c r="W979" s="9"/>
      <c r="X979" s="9"/>
    </row>
    <row r="980" spans="9:24" x14ac:dyDescent="0.2">
      <c r="I980" s="2"/>
      <c r="J980" s="2"/>
      <c r="K980" s="5"/>
      <c r="N980" s="8"/>
      <c r="O980" s="8"/>
      <c r="R980" s="8"/>
      <c r="U980" s="8"/>
      <c r="W980" s="9"/>
      <c r="X980" s="9"/>
    </row>
    <row r="981" spans="9:24" x14ac:dyDescent="0.2">
      <c r="I981" s="2"/>
      <c r="J981" s="2"/>
      <c r="K981" s="5"/>
      <c r="N981" s="8"/>
      <c r="O981" s="8"/>
      <c r="R981" s="8"/>
      <c r="U981" s="8"/>
      <c r="W981" s="9"/>
      <c r="X981" s="9"/>
    </row>
    <row r="982" spans="9:24" x14ac:dyDescent="0.2">
      <c r="I982" s="2"/>
      <c r="J982" s="2"/>
      <c r="K982" s="5"/>
      <c r="N982" s="8"/>
      <c r="O982" s="8"/>
      <c r="R982" s="8"/>
      <c r="U982" s="8"/>
      <c r="W982" s="9"/>
      <c r="X982" s="9"/>
    </row>
    <row r="983" spans="9:24" x14ac:dyDescent="0.2">
      <c r="I983" s="2"/>
      <c r="J983" s="2"/>
      <c r="K983" s="5"/>
      <c r="N983" s="8"/>
      <c r="O983" s="8"/>
      <c r="R983" s="8"/>
      <c r="U983" s="8"/>
      <c r="W983" s="9"/>
      <c r="X983" s="9"/>
    </row>
    <row r="984" spans="9:24" x14ac:dyDescent="0.2">
      <c r="I984" s="2"/>
      <c r="J984" s="2"/>
      <c r="K984" s="5"/>
      <c r="N984" s="8"/>
      <c r="O984" s="8"/>
      <c r="R984" s="8"/>
      <c r="U984" s="8"/>
      <c r="W984" s="9"/>
      <c r="X984" s="9"/>
    </row>
    <row r="985" spans="9:24" x14ac:dyDescent="0.2">
      <c r="I985" s="2"/>
      <c r="J985" s="2"/>
      <c r="K985" s="5"/>
      <c r="N985" s="8"/>
      <c r="O985" s="8"/>
      <c r="R985" s="8"/>
      <c r="U985" s="8"/>
      <c r="W985" s="9"/>
      <c r="X985" s="9"/>
    </row>
    <row r="986" spans="9:24" x14ac:dyDescent="0.2">
      <c r="I986" s="2"/>
      <c r="J986" s="2"/>
      <c r="K986" s="5"/>
      <c r="N986" s="8"/>
      <c r="O986" s="8"/>
      <c r="R986" s="8"/>
      <c r="U986" s="8"/>
      <c r="W986" s="9"/>
      <c r="X986" s="9"/>
    </row>
    <row r="987" spans="9:24" x14ac:dyDescent="0.2">
      <c r="I987" s="2"/>
      <c r="J987" s="2"/>
      <c r="K987" s="5"/>
      <c r="N987" s="8"/>
      <c r="O987" s="8"/>
      <c r="R987" s="8"/>
      <c r="U987" s="8"/>
      <c r="W987" s="9"/>
      <c r="X987" s="9"/>
    </row>
    <row r="988" spans="9:24" x14ac:dyDescent="0.2">
      <c r="I988" s="2"/>
      <c r="J988" s="2"/>
      <c r="K988" s="5"/>
      <c r="N988" s="8"/>
      <c r="O988" s="8"/>
      <c r="R988" s="8"/>
      <c r="U988" s="8"/>
      <c r="W988" s="9"/>
      <c r="X988" s="9"/>
    </row>
    <row r="989" spans="9:24" x14ac:dyDescent="0.2">
      <c r="I989" s="2"/>
      <c r="J989" s="2"/>
      <c r="K989" s="5"/>
      <c r="N989" s="8"/>
      <c r="O989" s="8"/>
      <c r="R989" s="8"/>
      <c r="U989" s="8"/>
      <c r="W989" s="9"/>
      <c r="X989" s="9"/>
    </row>
    <row r="990" spans="9:24" x14ac:dyDescent="0.2">
      <c r="I990" s="2"/>
      <c r="J990" s="2"/>
      <c r="K990" s="5"/>
      <c r="N990" s="8"/>
      <c r="O990" s="8"/>
      <c r="R990" s="8"/>
      <c r="U990" s="8"/>
      <c r="W990" s="9"/>
      <c r="X990" s="9"/>
    </row>
    <row r="991" spans="9:24" x14ac:dyDescent="0.2">
      <c r="I991" s="2"/>
      <c r="J991" s="2"/>
      <c r="K991" s="5"/>
      <c r="N991" s="8"/>
      <c r="O991" s="8"/>
      <c r="R991" s="8"/>
      <c r="U991" s="8"/>
      <c r="W991" s="9"/>
      <c r="X991" s="9"/>
    </row>
    <row r="992" spans="9:24" x14ac:dyDescent="0.2">
      <c r="I992" s="2"/>
      <c r="J992" s="2"/>
      <c r="K992" s="5"/>
      <c r="N992" s="8"/>
      <c r="O992" s="8"/>
      <c r="R992" s="8"/>
      <c r="U992" s="8"/>
      <c r="W992" s="9"/>
      <c r="X992" s="9"/>
    </row>
    <row r="993" spans="9:24" x14ac:dyDescent="0.2">
      <c r="I993" s="2"/>
      <c r="J993" s="2"/>
      <c r="K993" s="5"/>
      <c r="N993" s="8"/>
      <c r="O993" s="8"/>
      <c r="R993" s="8"/>
      <c r="U993" s="8"/>
      <c r="W993" s="9"/>
      <c r="X993" s="9"/>
    </row>
    <row r="994" spans="9:24" x14ac:dyDescent="0.2">
      <c r="I994" s="2"/>
      <c r="J994" s="2"/>
      <c r="K994" s="5"/>
      <c r="N994" s="8"/>
      <c r="O994" s="8"/>
      <c r="R994" s="8"/>
      <c r="U994" s="8"/>
      <c r="W994" s="9"/>
      <c r="X994" s="9"/>
    </row>
    <row r="995" spans="9:24" x14ac:dyDescent="0.2">
      <c r="I995" s="2"/>
      <c r="J995" s="2"/>
      <c r="K995" s="5"/>
      <c r="N995" s="8"/>
      <c r="O995" s="8"/>
      <c r="R995" s="8"/>
      <c r="U995" s="8"/>
      <c r="W995" s="9"/>
      <c r="X995" s="9"/>
    </row>
    <row r="996" spans="9:24" x14ac:dyDescent="0.2">
      <c r="I996" s="2"/>
      <c r="J996" s="2"/>
      <c r="K996" s="5"/>
      <c r="N996" s="8"/>
      <c r="O996" s="8"/>
      <c r="R996" s="8"/>
      <c r="U996" s="8"/>
      <c r="W996" s="9"/>
      <c r="X996" s="9"/>
    </row>
    <row r="997" spans="9:24" x14ac:dyDescent="0.2">
      <c r="I997" s="2"/>
      <c r="J997" s="2"/>
      <c r="K997" s="5"/>
      <c r="N997" s="8"/>
      <c r="O997" s="8"/>
      <c r="R997" s="8"/>
      <c r="U997" s="8"/>
      <c r="W997" s="9"/>
      <c r="X997" s="9"/>
    </row>
    <row r="998" spans="9:24" x14ac:dyDescent="0.2">
      <c r="I998" s="2"/>
      <c r="J998" s="2"/>
      <c r="K998" s="5"/>
      <c r="N998" s="8"/>
      <c r="O998" s="8"/>
      <c r="R998" s="8"/>
      <c r="U998" s="8"/>
      <c r="W998" s="9"/>
      <c r="X998" s="9"/>
    </row>
    <row r="999" spans="9:24" x14ac:dyDescent="0.2">
      <c r="I999" s="2"/>
      <c r="J999" s="2"/>
      <c r="K999" s="5"/>
      <c r="N999" s="8"/>
      <c r="O999" s="8"/>
      <c r="R999" s="8"/>
      <c r="U999" s="8"/>
      <c r="W999" s="9"/>
      <c r="X999" s="9"/>
    </row>
    <row r="1000" spans="9:24" x14ac:dyDescent="0.2">
      <c r="I1000" s="2"/>
      <c r="J1000" s="2"/>
      <c r="K1000" s="5"/>
      <c r="N1000" s="8"/>
      <c r="O1000" s="8"/>
      <c r="R1000" s="8"/>
      <c r="U1000" s="8"/>
      <c r="W1000" s="9"/>
      <c r="X1000" s="9"/>
    </row>
    <row r="1001" spans="9:24" x14ac:dyDescent="0.2">
      <c r="I1001" s="2"/>
      <c r="J1001" s="2"/>
      <c r="K1001" s="5"/>
      <c r="N1001" s="8"/>
      <c r="O1001" s="8"/>
      <c r="R1001" s="8"/>
      <c r="U1001" s="8"/>
      <c r="W1001" s="9"/>
      <c r="X1001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I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9.140625" customWidth="1"/>
    <col min="5" max="5" width="9.85546875" customWidth="1"/>
    <col min="6" max="6" width="7.140625" customWidth="1"/>
    <col min="7" max="7" width="10.42578125" customWidth="1"/>
    <col min="8" max="9" width="6.5703125" customWidth="1"/>
    <col min="10" max="10" width="9.28515625" customWidth="1"/>
    <col min="11" max="11" width="11.7109375" customWidth="1"/>
    <col min="12" max="12" width="9.42578125" customWidth="1"/>
    <col min="13" max="13" width="9.28515625" customWidth="1"/>
    <col min="14" max="14" width="12.5703125" customWidth="1"/>
    <col min="15" max="15" width="9.42578125" customWidth="1"/>
    <col min="16" max="16" width="9.28515625" customWidth="1"/>
    <col min="17" max="17" width="11.7109375" customWidth="1"/>
    <col min="18" max="18" width="9.42578125" customWidth="1"/>
    <col min="19" max="19" width="8" customWidth="1"/>
    <col min="20" max="20" width="10.42578125" customWidth="1"/>
    <col min="21" max="21" width="13.5703125" customWidth="1"/>
    <col min="22" max="22" width="9.42578125" hidden="1" customWidth="1"/>
    <col min="23" max="24" width="10.42578125" hidden="1" customWidth="1"/>
    <col min="25" max="25" width="11.7109375" hidden="1" customWidth="1"/>
    <col min="26" max="26" width="13.28515625" hidden="1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</cols>
  <sheetData>
    <row r="1" spans="1:61" ht="12.75" x14ac:dyDescent="0.2">
      <c r="A1" s="1"/>
      <c r="B1" s="1"/>
      <c r="C1" s="1"/>
      <c r="D1" s="3"/>
      <c r="E1" s="3"/>
      <c r="F1" s="4">
        <f t="shared" ref="F1:G1" si="0">SUM(F3:F178)</f>
        <v>1217057.1069999998</v>
      </c>
      <c r="G1" s="6">
        <f t="shared" si="0"/>
        <v>647</v>
      </c>
      <c r="H1" s="6"/>
      <c r="I1" s="6"/>
      <c r="J1" s="1"/>
      <c r="K1" s="1"/>
      <c r="L1" s="7"/>
      <c r="M1" s="1"/>
      <c r="N1" s="1"/>
      <c r="O1" s="7"/>
      <c r="P1" s="1"/>
      <c r="Q1" s="1"/>
      <c r="R1" s="7"/>
      <c r="S1" s="10">
        <f>U1/T1</f>
        <v>1.6777996018457786</v>
      </c>
      <c r="T1" s="12">
        <f t="shared" ref="T1:U1" si="1">SUM(T3:T178)</f>
        <v>1796655.5699999996</v>
      </c>
      <c r="U1" s="12">
        <f t="shared" si="1"/>
        <v>3014427.9999999995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2.75" x14ac:dyDescent="0.2">
      <c r="A2" s="11" t="s">
        <v>1</v>
      </c>
      <c r="B2" s="11" t="s">
        <v>2</v>
      </c>
      <c r="C2" s="11" t="s">
        <v>3</v>
      </c>
      <c r="D2" s="15" t="s">
        <v>8</v>
      </c>
      <c r="E2" s="15" t="s">
        <v>9</v>
      </c>
      <c r="F2" s="4" t="s">
        <v>10</v>
      </c>
      <c r="G2" s="6" t="s">
        <v>11</v>
      </c>
      <c r="H2" s="6"/>
      <c r="I2" s="6"/>
      <c r="J2" s="11" t="s">
        <v>12</v>
      </c>
      <c r="K2" s="11" t="s">
        <v>13</v>
      </c>
      <c r="L2" s="7" t="s">
        <v>14</v>
      </c>
      <c r="M2" s="11" t="s">
        <v>15</v>
      </c>
      <c r="N2" s="11" t="s">
        <v>16</v>
      </c>
      <c r="O2" s="7" t="s">
        <v>17</v>
      </c>
      <c r="P2" s="11" t="s">
        <v>18</v>
      </c>
      <c r="Q2" s="11" t="s">
        <v>19</v>
      </c>
      <c r="R2" s="7" t="s">
        <v>20</v>
      </c>
      <c r="S2" s="11" t="s">
        <v>21</v>
      </c>
      <c r="T2" s="15" t="s">
        <v>22</v>
      </c>
      <c r="U2" s="15" t="s">
        <v>23</v>
      </c>
      <c r="V2" s="11" t="s">
        <v>24</v>
      </c>
      <c r="W2" s="11" t="s">
        <v>25</v>
      </c>
      <c r="X2" s="11" t="s">
        <v>26</v>
      </c>
      <c r="Y2" s="11" t="s">
        <v>27</v>
      </c>
      <c r="Z2" s="11" t="s">
        <v>28</v>
      </c>
      <c r="AA2" s="11" t="s">
        <v>29</v>
      </c>
      <c r="AB2" s="11" t="s">
        <v>30</v>
      </c>
      <c r="AC2" s="11" t="s">
        <v>31</v>
      </c>
      <c r="AD2" s="11" t="s">
        <v>32</v>
      </c>
      <c r="AE2" s="11" t="s">
        <v>33</v>
      </c>
      <c r="AF2" s="11" t="s">
        <v>34</v>
      </c>
      <c r="AG2" s="11" t="s">
        <v>35</v>
      </c>
      <c r="AH2" s="11" t="s">
        <v>36</v>
      </c>
      <c r="AI2" s="11" t="s">
        <v>37</v>
      </c>
      <c r="AJ2" s="11" t="s">
        <v>38</v>
      </c>
      <c r="AK2" s="11" t="s">
        <v>39</v>
      </c>
      <c r="AL2" s="11" t="s">
        <v>40</v>
      </c>
      <c r="AM2" s="11" t="s">
        <v>41</v>
      </c>
      <c r="AN2" s="11" t="s">
        <v>42</v>
      </c>
      <c r="AO2" s="11" t="s">
        <v>43</v>
      </c>
      <c r="AP2" s="11" t="s">
        <v>44</v>
      </c>
      <c r="AQ2" s="11" t="s">
        <v>45</v>
      </c>
      <c r="AR2" s="11" t="s">
        <v>46</v>
      </c>
      <c r="AS2" s="11" t="s">
        <v>47</v>
      </c>
      <c r="AT2" s="11" t="s">
        <v>48</v>
      </c>
      <c r="AU2" s="11" t="s">
        <v>49</v>
      </c>
      <c r="AV2" s="11" t="s">
        <v>50</v>
      </c>
      <c r="AW2" s="11" t="s">
        <v>51</v>
      </c>
      <c r="AX2" s="11" t="s">
        <v>52</v>
      </c>
      <c r="AY2" s="11" t="s">
        <v>53</v>
      </c>
      <c r="AZ2" s="11" t="s">
        <v>54</v>
      </c>
      <c r="BA2" s="11" t="s">
        <v>55</v>
      </c>
      <c r="BB2" s="11" t="s">
        <v>56</v>
      </c>
      <c r="BC2" s="11" t="s">
        <v>57</v>
      </c>
      <c r="BD2" s="11" t="s">
        <v>58</v>
      </c>
      <c r="BE2" s="11" t="s">
        <v>59</v>
      </c>
      <c r="BF2" s="11" t="s">
        <v>60</v>
      </c>
      <c r="BG2" s="11" t="s">
        <v>61</v>
      </c>
      <c r="BH2" s="11" t="s">
        <v>62</v>
      </c>
      <c r="BI2" s="11" t="s">
        <v>63</v>
      </c>
    </row>
    <row r="3" spans="1:61" ht="12.75" x14ac:dyDescent="0.2">
      <c r="A3" s="1">
        <v>65124</v>
      </c>
      <c r="B3" s="1" t="s">
        <v>64</v>
      </c>
      <c r="C3" s="1">
        <v>20</v>
      </c>
      <c r="D3" s="3">
        <v>80.936000000000007</v>
      </c>
      <c r="E3" s="3">
        <v>1618.72</v>
      </c>
      <c r="F3" s="2">
        <f t="shared" ref="F3:F178" si="2">G3*E3</f>
        <v>145684.79999999999</v>
      </c>
      <c r="G3" s="24">
        <f t="shared" ref="G3:G32" si="3">SUM(L3+O3+R3)</f>
        <v>90</v>
      </c>
      <c r="H3" s="5"/>
      <c r="I3" s="5"/>
      <c r="J3" s="1">
        <v>46.52</v>
      </c>
      <c r="K3" s="1">
        <v>41.2</v>
      </c>
      <c r="L3" s="7">
        <v>50</v>
      </c>
      <c r="M3" s="1">
        <v>41.42</v>
      </c>
      <c r="N3" s="1">
        <v>88.55</v>
      </c>
      <c r="O3" s="8">
        <f>MAX(0,(TRUNC((M3*1.25)-N3)))</f>
        <v>0</v>
      </c>
      <c r="P3" s="1">
        <v>49.1</v>
      </c>
      <c r="Q3" s="1">
        <v>24.1</v>
      </c>
      <c r="R3" s="7">
        <v>40</v>
      </c>
      <c r="S3" s="1">
        <v>0</v>
      </c>
      <c r="T3" s="19">
        <v>221845.58</v>
      </c>
      <c r="U3" s="3">
        <v>249040.07</v>
      </c>
      <c r="V3" s="1">
        <v>308</v>
      </c>
      <c r="W3" s="1">
        <v>179</v>
      </c>
      <c r="X3" s="1">
        <v>376</v>
      </c>
      <c r="Y3" s="1">
        <v>314</v>
      </c>
      <c r="Z3" s="1">
        <v>824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275</v>
      </c>
      <c r="AQ3" s="1">
        <v>348</v>
      </c>
      <c r="AR3" s="1">
        <v>251</v>
      </c>
      <c r="AS3" s="1">
        <v>257</v>
      </c>
      <c r="AT3" s="1">
        <v>1771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309</v>
      </c>
      <c r="BA3" s="1">
        <v>313</v>
      </c>
      <c r="BB3" s="1">
        <v>383</v>
      </c>
      <c r="BC3" s="1">
        <v>267</v>
      </c>
      <c r="BD3" s="1">
        <v>482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</row>
    <row r="4" spans="1:61" ht="12.75" x14ac:dyDescent="0.2">
      <c r="A4" s="1">
        <v>88124</v>
      </c>
      <c r="B4" s="1" t="s">
        <v>69</v>
      </c>
      <c r="C4" s="1">
        <v>24</v>
      </c>
      <c r="D4" s="3">
        <v>76.927599999999998</v>
      </c>
      <c r="E4" s="3">
        <v>1846.2624000000001</v>
      </c>
      <c r="F4" s="2">
        <f t="shared" si="2"/>
        <v>110775.74400000001</v>
      </c>
      <c r="G4" s="24">
        <f t="shared" si="3"/>
        <v>60</v>
      </c>
      <c r="H4" s="5"/>
      <c r="I4" s="5"/>
      <c r="J4" s="1">
        <v>47.85</v>
      </c>
      <c r="K4" s="1">
        <v>38.119999999999997</v>
      </c>
      <c r="L4" s="7">
        <v>40</v>
      </c>
      <c r="M4" s="1">
        <v>24.52</v>
      </c>
      <c r="N4" s="1">
        <v>41.08</v>
      </c>
      <c r="O4" s="7">
        <v>15</v>
      </c>
      <c r="P4" s="1">
        <v>7.46</v>
      </c>
      <c r="Q4" s="1">
        <v>9.58</v>
      </c>
      <c r="R4" s="7">
        <v>5</v>
      </c>
      <c r="S4" s="1">
        <v>0</v>
      </c>
      <c r="T4" s="19">
        <v>147393.28</v>
      </c>
      <c r="U4" s="3">
        <v>163932.72</v>
      </c>
      <c r="V4" s="1">
        <v>351</v>
      </c>
      <c r="W4" s="1">
        <v>482</v>
      </c>
      <c r="X4" s="1">
        <v>411</v>
      </c>
      <c r="Y4" s="1">
        <v>291</v>
      </c>
      <c r="Z4" s="1">
        <v>915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196</v>
      </c>
      <c r="AQ4" s="1">
        <v>199</v>
      </c>
      <c r="AR4" s="1">
        <v>186</v>
      </c>
      <c r="AS4" s="1">
        <v>214</v>
      </c>
      <c r="AT4" s="1">
        <v>986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34</v>
      </c>
      <c r="BA4" s="1">
        <v>26</v>
      </c>
      <c r="BB4" s="1">
        <v>124</v>
      </c>
      <c r="BC4" s="1">
        <v>16</v>
      </c>
      <c r="BD4" s="1">
        <v>230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</row>
    <row r="5" spans="1:61" ht="12.75" x14ac:dyDescent="0.2">
      <c r="A5" s="1">
        <v>65133</v>
      </c>
      <c r="B5" s="1" t="s">
        <v>71</v>
      </c>
      <c r="C5" s="1">
        <v>24</v>
      </c>
      <c r="D5" s="3">
        <v>76.069999999999993</v>
      </c>
      <c r="E5" s="3">
        <v>1825.68</v>
      </c>
      <c r="F5" s="2">
        <f t="shared" si="2"/>
        <v>63898.8</v>
      </c>
      <c r="G5" s="24">
        <f t="shared" si="3"/>
        <v>35</v>
      </c>
      <c r="H5" s="5"/>
      <c r="I5" s="5"/>
      <c r="J5" s="1">
        <v>19.940000000000001</v>
      </c>
      <c r="K5" s="1">
        <v>24.29</v>
      </c>
      <c r="L5" s="7">
        <v>20</v>
      </c>
      <c r="M5" s="1">
        <v>29.65</v>
      </c>
      <c r="N5" s="1">
        <v>65.5</v>
      </c>
      <c r="O5" s="8">
        <f>MAX(0,(TRUNC((M5*1.25)-N5)))</f>
        <v>0</v>
      </c>
      <c r="P5" s="1">
        <v>25.04</v>
      </c>
      <c r="Q5" s="1">
        <v>17.96</v>
      </c>
      <c r="R5" s="7">
        <v>15</v>
      </c>
      <c r="S5" s="1">
        <v>0</v>
      </c>
      <c r="T5" s="19">
        <v>136241.37</v>
      </c>
      <c r="U5" s="3">
        <v>196717.02</v>
      </c>
      <c r="V5" s="1">
        <v>194</v>
      </c>
      <c r="W5" s="1">
        <v>213</v>
      </c>
      <c r="X5" s="1">
        <v>99</v>
      </c>
      <c r="Y5" s="1">
        <v>158</v>
      </c>
      <c r="Z5" s="1">
        <v>583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190</v>
      </c>
      <c r="AQ5" s="1">
        <v>209</v>
      </c>
      <c r="AR5" s="1">
        <v>345</v>
      </c>
      <c r="AS5" s="1">
        <v>144</v>
      </c>
      <c r="AT5" s="1">
        <v>1572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170</v>
      </c>
      <c r="BA5" s="1">
        <v>164</v>
      </c>
      <c r="BB5" s="1">
        <v>262</v>
      </c>
      <c r="BC5" s="1">
        <v>174</v>
      </c>
      <c r="BD5" s="1">
        <v>431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</row>
    <row r="6" spans="1:61" ht="12.75" x14ac:dyDescent="0.2">
      <c r="A6" s="1">
        <v>6001</v>
      </c>
      <c r="B6" s="1" t="s">
        <v>73</v>
      </c>
      <c r="C6" s="1">
        <v>32</v>
      </c>
      <c r="D6" s="3">
        <v>84.167500000000004</v>
      </c>
      <c r="E6" s="3">
        <v>2693.36</v>
      </c>
      <c r="F6" s="2">
        <f t="shared" si="2"/>
        <v>94267.6</v>
      </c>
      <c r="G6" s="5">
        <f t="shared" si="3"/>
        <v>35</v>
      </c>
      <c r="H6" s="22">
        <v>26</v>
      </c>
      <c r="I6" s="23">
        <v>9</v>
      </c>
      <c r="J6" s="1">
        <v>11.33</v>
      </c>
      <c r="K6" s="1">
        <v>12.25</v>
      </c>
      <c r="L6" s="7">
        <v>10</v>
      </c>
      <c r="M6" s="1">
        <v>12</v>
      </c>
      <c r="N6" s="1">
        <v>21.25</v>
      </c>
      <c r="O6" s="7">
        <v>10</v>
      </c>
      <c r="P6" s="1">
        <v>19.579999999999998</v>
      </c>
      <c r="Q6" s="1">
        <v>11.31</v>
      </c>
      <c r="R6" s="7">
        <v>15</v>
      </c>
      <c r="S6" s="1">
        <v>0</v>
      </c>
      <c r="T6" s="19">
        <v>115561.98</v>
      </c>
      <c r="U6" s="3">
        <v>120696.2</v>
      </c>
      <c r="V6" s="1">
        <v>125</v>
      </c>
      <c r="W6" s="1">
        <v>149</v>
      </c>
      <c r="X6" s="1">
        <v>89</v>
      </c>
      <c r="Y6" s="1">
        <v>148</v>
      </c>
      <c r="Z6" s="1">
        <v>392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84</v>
      </c>
      <c r="AQ6" s="1">
        <v>118</v>
      </c>
      <c r="AR6" s="1">
        <v>186</v>
      </c>
      <c r="AS6" s="1">
        <v>110</v>
      </c>
      <c r="AT6" s="1">
        <v>680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315</v>
      </c>
      <c r="BA6" s="1">
        <v>169</v>
      </c>
      <c r="BB6" s="1">
        <v>173</v>
      </c>
      <c r="BC6" s="1">
        <v>108</v>
      </c>
      <c r="BD6" s="1">
        <v>362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</row>
    <row r="7" spans="1:61" ht="12.75" x14ac:dyDescent="0.2">
      <c r="A7" s="1">
        <v>65109</v>
      </c>
      <c r="B7" s="1" t="s">
        <v>79</v>
      </c>
      <c r="C7" s="1">
        <v>30</v>
      </c>
      <c r="D7" s="3">
        <v>65.2744</v>
      </c>
      <c r="E7" s="3">
        <v>1958.232</v>
      </c>
      <c r="F7" s="2">
        <f t="shared" si="2"/>
        <v>39164.639999999999</v>
      </c>
      <c r="G7" s="5">
        <f t="shared" si="3"/>
        <v>20</v>
      </c>
      <c r="H7" s="5"/>
      <c r="I7" s="5"/>
      <c r="J7" s="1">
        <v>12.03</v>
      </c>
      <c r="K7" s="1">
        <v>28.83</v>
      </c>
      <c r="L7" s="7">
        <v>10</v>
      </c>
      <c r="M7" s="1">
        <v>17.43</v>
      </c>
      <c r="N7" s="1">
        <v>34.93</v>
      </c>
      <c r="O7" s="7">
        <v>5</v>
      </c>
      <c r="P7" s="1">
        <v>16.18</v>
      </c>
      <c r="Q7" s="1">
        <v>15.3</v>
      </c>
      <c r="R7" s="7">
        <v>5</v>
      </c>
      <c r="S7" s="1">
        <v>0</v>
      </c>
      <c r="T7" s="19">
        <v>89393.29</v>
      </c>
      <c r="U7" s="3">
        <v>154830.88</v>
      </c>
      <c r="V7" s="1">
        <v>146</v>
      </c>
      <c r="W7" s="1">
        <v>145</v>
      </c>
      <c r="X7" s="1">
        <v>74</v>
      </c>
      <c r="Y7" s="1">
        <v>137</v>
      </c>
      <c r="Z7" s="1">
        <v>865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148</v>
      </c>
      <c r="AQ7" s="1">
        <v>204</v>
      </c>
      <c r="AR7" s="1">
        <v>188</v>
      </c>
      <c r="AS7" s="1">
        <v>170</v>
      </c>
      <c r="AT7" s="1">
        <v>1048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163</v>
      </c>
      <c r="BA7" s="1">
        <v>111</v>
      </c>
      <c r="BB7" s="1">
        <v>204</v>
      </c>
      <c r="BC7" s="1">
        <v>126</v>
      </c>
      <c r="BD7" s="1">
        <v>459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</row>
    <row r="8" spans="1:61" ht="12.75" x14ac:dyDescent="0.2">
      <c r="A8" s="1">
        <v>88102</v>
      </c>
      <c r="B8" s="1" t="s">
        <v>77</v>
      </c>
      <c r="C8" s="1">
        <v>24</v>
      </c>
      <c r="D8" s="3">
        <v>76.927599999999998</v>
      </c>
      <c r="E8" s="3">
        <v>1846.2624000000001</v>
      </c>
      <c r="F8" s="2">
        <f t="shared" si="2"/>
        <v>36925.248</v>
      </c>
      <c r="G8" s="5">
        <f t="shared" si="3"/>
        <v>20</v>
      </c>
      <c r="H8" s="5"/>
      <c r="I8" s="5"/>
      <c r="J8" s="1">
        <v>20.67</v>
      </c>
      <c r="K8" s="1">
        <v>31.42</v>
      </c>
      <c r="L8" s="7">
        <v>20</v>
      </c>
      <c r="M8" s="1">
        <v>18.79</v>
      </c>
      <c r="N8" s="1">
        <v>39.67</v>
      </c>
      <c r="O8" s="8">
        <f>MAX(0,(TRUNC((M8*1.25)-N8)))</f>
        <v>0</v>
      </c>
      <c r="P8" s="1">
        <v>6.65</v>
      </c>
      <c r="Q8" s="1">
        <v>13.21</v>
      </c>
      <c r="R8" s="8">
        <f t="shared" ref="R8:R10" si="4">MAX(0,(TRUNC((P8*1.25)-Q8)))</f>
        <v>0</v>
      </c>
      <c r="S8" s="1">
        <v>0</v>
      </c>
      <c r="T8" s="19">
        <v>85120.39</v>
      </c>
      <c r="U8" s="3">
        <v>155624.53</v>
      </c>
      <c r="V8" s="1">
        <v>220</v>
      </c>
      <c r="W8" s="1">
        <v>168</v>
      </c>
      <c r="X8" s="1">
        <v>74</v>
      </c>
      <c r="Y8" s="1">
        <v>236</v>
      </c>
      <c r="Z8" s="1">
        <v>754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148</v>
      </c>
      <c r="AQ8" s="1">
        <v>172</v>
      </c>
      <c r="AR8" s="1">
        <v>147</v>
      </c>
      <c r="AS8" s="1">
        <v>140</v>
      </c>
      <c r="AT8" s="1">
        <v>952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33</v>
      </c>
      <c r="BA8" s="1">
        <v>16</v>
      </c>
      <c r="BB8" s="1">
        <v>112</v>
      </c>
      <c r="BC8" s="1">
        <v>13</v>
      </c>
      <c r="BD8" s="1">
        <v>317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</row>
    <row r="9" spans="1:61" ht="12.75" x14ac:dyDescent="0.2">
      <c r="A9" s="1">
        <v>88135</v>
      </c>
      <c r="B9" s="1" t="s">
        <v>82</v>
      </c>
      <c r="C9" s="1">
        <v>24</v>
      </c>
      <c r="D9" s="3">
        <v>76.927599999999998</v>
      </c>
      <c r="E9" s="3">
        <v>1846.2624000000001</v>
      </c>
      <c r="F9" s="2">
        <f t="shared" si="2"/>
        <v>36925.248</v>
      </c>
      <c r="G9" s="24">
        <f t="shared" si="3"/>
        <v>20</v>
      </c>
      <c r="H9" s="5"/>
      <c r="I9" s="5"/>
      <c r="J9" s="1">
        <v>18.899999999999999</v>
      </c>
      <c r="K9" s="1">
        <v>23.17</v>
      </c>
      <c r="L9" s="7">
        <v>10</v>
      </c>
      <c r="M9" s="1">
        <v>16.420000000000002</v>
      </c>
      <c r="N9" s="1">
        <v>27.08</v>
      </c>
      <c r="O9" s="7">
        <v>10</v>
      </c>
      <c r="P9" s="1">
        <v>3.88</v>
      </c>
      <c r="Q9" s="1">
        <v>11.79</v>
      </c>
      <c r="R9" s="8">
        <f t="shared" si="4"/>
        <v>0</v>
      </c>
      <c r="S9" s="1">
        <v>0</v>
      </c>
      <c r="T9" s="19">
        <v>72350.41</v>
      </c>
      <c r="U9" s="3">
        <v>114545.2</v>
      </c>
      <c r="V9" s="1">
        <v>162</v>
      </c>
      <c r="W9" s="1">
        <v>104</v>
      </c>
      <c r="X9" s="1">
        <v>158</v>
      </c>
      <c r="Y9" s="1">
        <v>163</v>
      </c>
      <c r="Z9" s="1">
        <v>556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117</v>
      </c>
      <c r="AQ9" s="1">
        <v>136</v>
      </c>
      <c r="AR9" s="1">
        <v>152</v>
      </c>
      <c r="AS9" s="1">
        <v>114</v>
      </c>
      <c r="AT9" s="1">
        <v>650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20</v>
      </c>
      <c r="BA9" s="1">
        <v>23</v>
      </c>
      <c r="BB9" s="1">
        <v>52</v>
      </c>
      <c r="BC9" s="1">
        <v>19</v>
      </c>
      <c r="BD9" s="1">
        <v>283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</row>
    <row r="10" spans="1:61" ht="12.75" x14ac:dyDescent="0.2">
      <c r="A10" s="1">
        <v>88158</v>
      </c>
      <c r="B10" s="1" t="s">
        <v>85</v>
      </c>
      <c r="C10" s="1">
        <v>24</v>
      </c>
      <c r="D10" s="3">
        <v>76.927599999999998</v>
      </c>
      <c r="E10" s="3">
        <v>1846.2624000000001</v>
      </c>
      <c r="F10" s="2">
        <f t="shared" si="2"/>
        <v>18462.624</v>
      </c>
      <c r="G10" s="5">
        <f t="shared" si="3"/>
        <v>10</v>
      </c>
      <c r="H10" s="5"/>
      <c r="I10" s="5"/>
      <c r="J10" s="1">
        <v>17.829999999999998</v>
      </c>
      <c r="K10" s="1">
        <v>11.54</v>
      </c>
      <c r="L10" s="8">
        <f t="shared" ref="L10:L11" si="5">MAX(0,(TRUNC((J10*1.25)-K10)))</f>
        <v>10</v>
      </c>
      <c r="M10" s="1">
        <v>14.21</v>
      </c>
      <c r="N10" s="1">
        <v>40.83</v>
      </c>
      <c r="O10" s="8">
        <f>MAX(0,(TRUNC((M10*1.25)-N10)))</f>
        <v>0</v>
      </c>
      <c r="P10" s="1">
        <v>2.88</v>
      </c>
      <c r="Q10" s="1">
        <v>11.08</v>
      </c>
      <c r="R10" s="8">
        <f t="shared" si="4"/>
        <v>0</v>
      </c>
      <c r="S10" s="1">
        <v>0</v>
      </c>
      <c r="T10" s="19">
        <v>64465.33</v>
      </c>
      <c r="U10" s="3">
        <v>117160.73</v>
      </c>
      <c r="V10" s="1">
        <v>187</v>
      </c>
      <c r="W10" s="1">
        <v>135</v>
      </c>
      <c r="X10" s="1">
        <v>114</v>
      </c>
      <c r="Y10" s="1">
        <v>119</v>
      </c>
      <c r="Z10" s="1">
        <v>277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109</v>
      </c>
      <c r="AQ10" s="1">
        <v>123</v>
      </c>
      <c r="AR10" s="1">
        <v>117</v>
      </c>
      <c r="AS10" s="1">
        <v>107</v>
      </c>
      <c r="AT10" s="1">
        <v>980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15</v>
      </c>
      <c r="BA10" s="1">
        <v>20</v>
      </c>
      <c r="BB10" s="1">
        <v>43</v>
      </c>
      <c r="BC10" s="1">
        <v>2</v>
      </c>
      <c r="BD10" s="1">
        <v>266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</row>
    <row r="11" spans="1:61" ht="12.75" x14ac:dyDescent="0.2">
      <c r="A11" s="1">
        <v>6002</v>
      </c>
      <c r="B11" s="1" t="s">
        <v>81</v>
      </c>
      <c r="C11" s="1">
        <v>32</v>
      </c>
      <c r="D11" s="3">
        <v>84.167500000000004</v>
      </c>
      <c r="E11" s="3">
        <v>2693.36</v>
      </c>
      <c r="F11" s="2">
        <f t="shared" si="2"/>
        <v>26933.600000000002</v>
      </c>
      <c r="G11" s="24">
        <f t="shared" si="3"/>
        <v>10</v>
      </c>
      <c r="H11" s="5"/>
      <c r="I11" s="5"/>
      <c r="J11" s="1">
        <v>8.73</v>
      </c>
      <c r="K11" s="1">
        <v>5.62</v>
      </c>
      <c r="L11" s="8">
        <f t="shared" si="5"/>
        <v>5</v>
      </c>
      <c r="M11" s="1">
        <v>6.42</v>
      </c>
      <c r="N11" s="1">
        <v>21.91</v>
      </c>
      <c r="O11" s="7">
        <v>0</v>
      </c>
      <c r="P11" s="1">
        <v>8.2200000000000006</v>
      </c>
      <c r="Q11" s="1">
        <v>13.56</v>
      </c>
      <c r="R11" s="7">
        <v>5</v>
      </c>
      <c r="S11" s="1">
        <v>0</v>
      </c>
      <c r="T11" s="19">
        <v>62957.29</v>
      </c>
      <c r="U11" s="3">
        <v>110680.26</v>
      </c>
      <c r="V11" s="1">
        <v>134</v>
      </c>
      <c r="W11" s="1">
        <v>104</v>
      </c>
      <c r="X11" s="1">
        <v>21</v>
      </c>
      <c r="Y11" s="1">
        <v>145</v>
      </c>
      <c r="Z11" s="1">
        <v>180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76</v>
      </c>
      <c r="AQ11" s="1">
        <v>100</v>
      </c>
      <c r="AR11" s="1">
        <v>26</v>
      </c>
      <c r="AS11" s="1">
        <v>107</v>
      </c>
      <c r="AT11" s="1">
        <v>701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132</v>
      </c>
      <c r="BA11" s="1">
        <v>89</v>
      </c>
      <c r="BB11" s="1">
        <v>5</v>
      </c>
      <c r="BC11" s="1">
        <v>163</v>
      </c>
      <c r="BD11" s="1">
        <v>434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</row>
    <row r="12" spans="1:61" ht="12.75" x14ac:dyDescent="0.2">
      <c r="A12" s="1">
        <v>65112</v>
      </c>
      <c r="B12" s="1" t="s">
        <v>87</v>
      </c>
      <c r="C12" s="1">
        <v>24</v>
      </c>
      <c r="D12" s="3">
        <v>63.79</v>
      </c>
      <c r="E12" s="3">
        <v>1530.96</v>
      </c>
      <c r="F12" s="2">
        <f t="shared" si="2"/>
        <v>30619.200000000001</v>
      </c>
      <c r="G12" s="16">
        <f t="shared" si="3"/>
        <v>20</v>
      </c>
      <c r="H12" s="5"/>
      <c r="I12" s="5"/>
      <c r="J12" s="1">
        <v>12.6</v>
      </c>
      <c r="K12" s="1">
        <v>19.170000000000002</v>
      </c>
      <c r="L12" s="7">
        <v>10</v>
      </c>
      <c r="M12" s="1">
        <v>17.48</v>
      </c>
      <c r="N12" s="1">
        <v>42.58</v>
      </c>
      <c r="O12" s="8">
        <f>MAX(0,(TRUNC((M12*1.25)-N12)))</f>
        <v>0</v>
      </c>
      <c r="P12" s="1">
        <v>9.7899999999999991</v>
      </c>
      <c r="Q12" s="1">
        <v>0.62</v>
      </c>
      <c r="R12" s="7">
        <v>10</v>
      </c>
      <c r="S12" s="1">
        <v>0</v>
      </c>
      <c r="T12" s="19">
        <v>61047.03</v>
      </c>
      <c r="U12" s="3">
        <v>95493.63</v>
      </c>
      <c r="V12" s="1">
        <v>118</v>
      </c>
      <c r="W12" s="1">
        <v>114</v>
      </c>
      <c r="X12" s="1">
        <v>70</v>
      </c>
      <c r="Y12" s="1">
        <v>115</v>
      </c>
      <c r="Z12" s="1">
        <v>460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133</v>
      </c>
      <c r="AQ12" s="1">
        <v>148</v>
      </c>
      <c r="AR12" s="1">
        <v>140</v>
      </c>
      <c r="AS12" s="1">
        <v>145</v>
      </c>
      <c r="AT12" s="1">
        <v>1022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54</v>
      </c>
      <c r="BA12" s="1">
        <v>42</v>
      </c>
      <c r="BB12" s="1">
        <v>123</v>
      </c>
      <c r="BC12" s="1">
        <v>74</v>
      </c>
      <c r="BD12" s="1">
        <v>15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</row>
    <row r="13" spans="1:61" ht="12.75" x14ac:dyDescent="0.2">
      <c r="A13" s="1">
        <v>88060</v>
      </c>
      <c r="B13" s="1" t="s">
        <v>86</v>
      </c>
      <c r="C13" s="1">
        <v>24</v>
      </c>
      <c r="D13" s="3">
        <v>61.51</v>
      </c>
      <c r="E13" s="3">
        <v>1476.24</v>
      </c>
      <c r="F13" s="2">
        <f t="shared" si="2"/>
        <v>29524.799999999999</v>
      </c>
      <c r="G13" s="5">
        <f t="shared" si="3"/>
        <v>20</v>
      </c>
      <c r="H13" s="22">
        <v>10</v>
      </c>
      <c r="I13" s="23">
        <v>10</v>
      </c>
      <c r="J13" s="1">
        <v>10.27</v>
      </c>
      <c r="K13" s="1">
        <v>27.62</v>
      </c>
      <c r="L13" s="8">
        <f t="shared" ref="L13:L14" si="6">MAX(0,(TRUNC((J13*1.25)-K13)))</f>
        <v>0</v>
      </c>
      <c r="M13" s="1">
        <v>15.67</v>
      </c>
      <c r="N13" s="1">
        <v>33.58</v>
      </c>
      <c r="O13" s="7">
        <v>10</v>
      </c>
      <c r="P13" s="1">
        <v>11.88</v>
      </c>
      <c r="Q13" s="1">
        <v>3.75</v>
      </c>
      <c r="R13" s="7">
        <v>10</v>
      </c>
      <c r="S13" s="1">
        <v>0</v>
      </c>
      <c r="T13" s="19">
        <v>55820.32</v>
      </c>
      <c r="U13" s="3">
        <v>95894.09</v>
      </c>
      <c r="V13" s="1">
        <v>97</v>
      </c>
      <c r="W13" s="1">
        <v>113</v>
      </c>
      <c r="X13" s="1">
        <v>53</v>
      </c>
      <c r="Y13" s="1">
        <v>80</v>
      </c>
      <c r="Z13" s="1">
        <v>663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111</v>
      </c>
      <c r="AQ13" s="1">
        <v>139</v>
      </c>
      <c r="AR13" s="1">
        <v>120</v>
      </c>
      <c r="AS13" s="1">
        <v>151</v>
      </c>
      <c r="AT13" s="1">
        <v>806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71</v>
      </c>
      <c r="BA13" s="1">
        <v>137</v>
      </c>
      <c r="BB13" s="1">
        <v>114</v>
      </c>
      <c r="BC13" s="1">
        <v>63</v>
      </c>
      <c r="BD13" s="1">
        <v>90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</row>
    <row r="14" spans="1:61" ht="12.75" x14ac:dyDescent="0.2">
      <c r="A14" s="1">
        <v>65117</v>
      </c>
      <c r="B14" s="1" t="s">
        <v>90</v>
      </c>
      <c r="C14" s="1">
        <v>24</v>
      </c>
      <c r="D14" s="3">
        <v>63.79</v>
      </c>
      <c r="E14" s="3">
        <v>1530.96</v>
      </c>
      <c r="F14" s="2">
        <f t="shared" si="2"/>
        <v>30619.200000000001</v>
      </c>
      <c r="G14" s="5">
        <f t="shared" si="3"/>
        <v>20</v>
      </c>
      <c r="H14" s="22">
        <v>10</v>
      </c>
      <c r="I14" s="23">
        <v>10</v>
      </c>
      <c r="J14" s="1">
        <v>5.98</v>
      </c>
      <c r="K14" s="1">
        <v>13.04</v>
      </c>
      <c r="L14" s="8">
        <f t="shared" si="6"/>
        <v>0</v>
      </c>
      <c r="M14" s="1">
        <v>11.77</v>
      </c>
      <c r="N14" s="1">
        <v>27.25</v>
      </c>
      <c r="O14" s="7">
        <v>10</v>
      </c>
      <c r="P14" s="1">
        <v>7.58</v>
      </c>
      <c r="Q14" s="1">
        <v>3.21</v>
      </c>
      <c r="R14" s="7">
        <v>10</v>
      </c>
      <c r="S14" s="1">
        <v>0</v>
      </c>
      <c r="T14" s="19">
        <v>38784.32</v>
      </c>
      <c r="U14" s="3">
        <v>66596.759999999995</v>
      </c>
      <c r="V14" s="1">
        <v>51</v>
      </c>
      <c r="W14" s="1">
        <v>74</v>
      </c>
      <c r="X14" s="1">
        <v>35</v>
      </c>
      <c r="Y14" s="1">
        <v>41</v>
      </c>
      <c r="Z14" s="1">
        <v>313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93</v>
      </c>
      <c r="AQ14" s="1">
        <v>107</v>
      </c>
      <c r="AR14" s="1">
        <v>68</v>
      </c>
      <c r="AS14" s="1">
        <v>136</v>
      </c>
      <c r="AT14" s="1">
        <v>654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58</v>
      </c>
      <c r="BA14" s="1">
        <v>52</v>
      </c>
      <c r="BB14" s="1">
        <v>84</v>
      </c>
      <c r="BC14" s="1">
        <v>28</v>
      </c>
      <c r="BD14" s="1">
        <v>77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</row>
    <row r="15" spans="1:61" ht="12.75" x14ac:dyDescent="0.2">
      <c r="A15" s="1">
        <v>88033</v>
      </c>
      <c r="B15" s="1" t="s">
        <v>89</v>
      </c>
      <c r="C15" s="1">
        <v>40</v>
      </c>
      <c r="D15" s="3">
        <v>123.2556</v>
      </c>
      <c r="E15" s="3">
        <v>4930.2240000000002</v>
      </c>
      <c r="F15" s="2">
        <f t="shared" si="2"/>
        <v>49302.240000000005</v>
      </c>
      <c r="G15" s="24">
        <f t="shared" si="3"/>
        <v>10</v>
      </c>
      <c r="H15" s="5"/>
      <c r="I15" s="5"/>
      <c r="J15" s="1">
        <v>2</v>
      </c>
      <c r="K15" s="1">
        <v>3.32</v>
      </c>
      <c r="L15" s="7">
        <v>5</v>
      </c>
      <c r="M15" s="1">
        <v>1.4</v>
      </c>
      <c r="N15" s="1">
        <v>5.9</v>
      </c>
      <c r="O15" s="8">
        <f>MAX(0,(TRUNC((M15*1.25)-N15)))</f>
        <v>0</v>
      </c>
      <c r="P15" s="1">
        <v>3.85</v>
      </c>
      <c r="Q15" s="1">
        <v>4</v>
      </c>
      <c r="R15" s="7">
        <v>5</v>
      </c>
      <c r="S15" s="1">
        <v>0</v>
      </c>
      <c r="T15" s="19">
        <v>35744.120000000003</v>
      </c>
      <c r="U15" s="3">
        <v>65202.21</v>
      </c>
      <c r="V15" s="1">
        <v>30</v>
      </c>
      <c r="W15" s="1">
        <v>24</v>
      </c>
      <c r="X15" s="1">
        <v>38</v>
      </c>
      <c r="Y15" s="1">
        <v>0</v>
      </c>
      <c r="Z15" s="1">
        <v>133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33</v>
      </c>
      <c r="AQ15" s="1">
        <v>0</v>
      </c>
      <c r="AR15" s="1">
        <v>23</v>
      </c>
      <c r="AS15" s="1">
        <v>0</v>
      </c>
      <c r="AT15" s="1">
        <v>236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20</v>
      </c>
      <c r="BA15" s="1">
        <v>23</v>
      </c>
      <c r="BB15" s="1">
        <v>97</v>
      </c>
      <c r="BC15" s="1">
        <v>51</v>
      </c>
      <c r="BD15" s="1">
        <v>160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</row>
    <row r="16" spans="1:61" ht="12.75" x14ac:dyDescent="0.2">
      <c r="A16" s="1">
        <v>65113</v>
      </c>
      <c r="B16" s="1" t="s">
        <v>99</v>
      </c>
      <c r="C16" s="1">
        <v>24</v>
      </c>
      <c r="D16" s="3">
        <v>63.79</v>
      </c>
      <c r="E16" s="3">
        <v>1530.96</v>
      </c>
      <c r="F16" s="2">
        <f t="shared" si="2"/>
        <v>15309.6</v>
      </c>
      <c r="G16" s="24">
        <f t="shared" si="3"/>
        <v>10</v>
      </c>
      <c r="H16" s="5"/>
      <c r="I16" s="5"/>
      <c r="J16" s="1">
        <v>3.17</v>
      </c>
      <c r="K16" s="1">
        <v>15.29</v>
      </c>
      <c r="L16" s="8">
        <f t="shared" ref="L16:L17" si="7">MAX(0,(TRUNC((J16*1.25)-K16)))</f>
        <v>0</v>
      </c>
      <c r="M16" s="1">
        <v>10.5</v>
      </c>
      <c r="N16" s="1">
        <v>26.62</v>
      </c>
      <c r="O16" s="7">
        <v>5</v>
      </c>
      <c r="P16" s="1">
        <v>7.19</v>
      </c>
      <c r="Q16" s="1">
        <v>5.71</v>
      </c>
      <c r="R16" s="7">
        <v>5</v>
      </c>
      <c r="S16" s="1">
        <v>0</v>
      </c>
      <c r="T16" s="19">
        <v>31926.9</v>
      </c>
      <c r="U16" s="3">
        <v>72911.97</v>
      </c>
      <c r="V16" s="1">
        <v>52</v>
      </c>
      <c r="W16" s="1">
        <v>24</v>
      </c>
      <c r="X16" s="1">
        <v>-1</v>
      </c>
      <c r="Y16" s="1">
        <v>26</v>
      </c>
      <c r="Z16" s="1">
        <v>367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62</v>
      </c>
      <c r="AQ16" s="1">
        <v>92</v>
      </c>
      <c r="AR16" s="1">
        <v>87</v>
      </c>
      <c r="AS16" s="1">
        <v>114</v>
      </c>
      <c r="AT16" s="1">
        <v>639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27</v>
      </c>
      <c r="BA16" s="1">
        <v>24</v>
      </c>
      <c r="BB16" s="1">
        <v>116</v>
      </c>
      <c r="BC16" s="1">
        <v>35</v>
      </c>
      <c r="BD16" s="1">
        <v>137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</row>
    <row r="17" spans="1:61" ht="12.75" x14ac:dyDescent="0.2">
      <c r="A17" s="1">
        <v>6003</v>
      </c>
      <c r="B17" s="1" t="s">
        <v>101</v>
      </c>
      <c r="C17" s="1">
        <v>32</v>
      </c>
      <c r="D17" s="3">
        <v>80.55</v>
      </c>
      <c r="E17" s="3">
        <v>2577.6</v>
      </c>
      <c r="F17" s="2">
        <f t="shared" si="2"/>
        <v>0</v>
      </c>
      <c r="G17" s="5">
        <f t="shared" si="3"/>
        <v>0</v>
      </c>
      <c r="H17" s="5"/>
      <c r="I17" s="5"/>
      <c r="J17" s="1">
        <v>2.17</v>
      </c>
      <c r="K17" s="1">
        <v>7.31</v>
      </c>
      <c r="L17" s="8">
        <f t="shared" si="7"/>
        <v>0</v>
      </c>
      <c r="M17" s="1">
        <v>5.0199999999999996</v>
      </c>
      <c r="N17" s="1">
        <v>12.59</v>
      </c>
      <c r="O17" s="8">
        <f t="shared" ref="O17:O19" si="8">MAX(0,(TRUNC((M17*1.25)-N17)))</f>
        <v>0</v>
      </c>
      <c r="P17" s="1">
        <v>3.81</v>
      </c>
      <c r="Q17" s="1">
        <v>6.81</v>
      </c>
      <c r="R17" s="8">
        <f>MAX(0,(TRUNC((P17*1.25)-Q17)))</f>
        <v>0</v>
      </c>
      <c r="S17" s="1">
        <v>0</v>
      </c>
      <c r="T17" s="19">
        <v>28353.599999999999</v>
      </c>
      <c r="U17" s="3">
        <v>68870.25</v>
      </c>
      <c r="V17" s="1">
        <v>24</v>
      </c>
      <c r="W17" s="1">
        <v>53</v>
      </c>
      <c r="X17" s="1">
        <v>-2</v>
      </c>
      <c r="Y17" s="1">
        <v>42</v>
      </c>
      <c r="Z17" s="1">
        <v>234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54</v>
      </c>
      <c r="AQ17" s="1">
        <v>71</v>
      </c>
      <c r="AR17" s="1">
        <v>58</v>
      </c>
      <c r="AS17" s="1">
        <v>26</v>
      </c>
      <c r="AT17" s="1">
        <v>403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27</v>
      </c>
      <c r="BA17" s="1">
        <v>26</v>
      </c>
      <c r="BB17" s="1">
        <v>62</v>
      </c>
      <c r="BC17" s="1">
        <v>40</v>
      </c>
      <c r="BD17" s="1">
        <v>218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</row>
    <row r="18" spans="1:61" ht="12.75" x14ac:dyDescent="0.2">
      <c r="A18" s="1">
        <v>65152</v>
      </c>
      <c r="B18" s="1" t="s">
        <v>105</v>
      </c>
      <c r="C18" s="1">
        <v>24</v>
      </c>
      <c r="D18" s="3">
        <v>63.0306</v>
      </c>
      <c r="E18" s="3">
        <v>1512.7344000000001</v>
      </c>
      <c r="F18" s="2">
        <f t="shared" si="2"/>
        <v>15127.344000000001</v>
      </c>
      <c r="G18" s="24">
        <f t="shared" si="3"/>
        <v>10</v>
      </c>
      <c r="H18" s="5"/>
      <c r="I18" s="5"/>
      <c r="J18" s="1">
        <v>8</v>
      </c>
      <c r="K18" s="1">
        <v>7.88</v>
      </c>
      <c r="L18" s="7">
        <v>5</v>
      </c>
      <c r="M18" s="1">
        <v>7.06</v>
      </c>
      <c r="N18" s="1">
        <v>18.12</v>
      </c>
      <c r="O18" s="8">
        <f t="shared" si="8"/>
        <v>0</v>
      </c>
      <c r="P18" s="1">
        <v>3.62</v>
      </c>
      <c r="Q18" s="1">
        <v>2.71</v>
      </c>
      <c r="R18" s="7">
        <v>5</v>
      </c>
      <c r="S18" s="1">
        <v>0</v>
      </c>
      <c r="T18" s="19">
        <v>28269.22</v>
      </c>
      <c r="U18" s="3">
        <v>43428.08</v>
      </c>
      <c r="V18" s="1">
        <v>51</v>
      </c>
      <c r="W18" s="1">
        <v>0</v>
      </c>
      <c r="X18" s="1">
        <v>106</v>
      </c>
      <c r="Y18" s="1">
        <v>70</v>
      </c>
      <c r="Z18" s="1">
        <v>189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51</v>
      </c>
      <c r="AQ18" s="1">
        <v>68</v>
      </c>
      <c r="AR18" s="1">
        <v>61</v>
      </c>
      <c r="AS18" s="1">
        <v>47</v>
      </c>
      <c r="AT18" s="1">
        <v>435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18</v>
      </c>
      <c r="BA18" s="1">
        <v>1</v>
      </c>
      <c r="BB18" s="1">
        <v>48</v>
      </c>
      <c r="BC18" s="1">
        <v>41</v>
      </c>
      <c r="BD18" s="1">
        <v>65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</row>
    <row r="19" spans="1:61" ht="12.75" x14ac:dyDescent="0.2">
      <c r="A19" s="1">
        <v>65120</v>
      </c>
      <c r="B19" s="1" t="s">
        <v>96</v>
      </c>
      <c r="C19" s="1">
        <v>24</v>
      </c>
      <c r="D19" s="3">
        <v>63.79</v>
      </c>
      <c r="E19" s="3">
        <v>1530.96</v>
      </c>
      <c r="F19" s="2">
        <f t="shared" si="2"/>
        <v>15309.6</v>
      </c>
      <c r="G19" s="16">
        <f t="shared" si="3"/>
        <v>10</v>
      </c>
      <c r="H19" s="5"/>
      <c r="I19" s="5"/>
      <c r="J19" s="1">
        <v>4.5</v>
      </c>
      <c r="K19" s="1">
        <v>10.17</v>
      </c>
      <c r="L19" s="7">
        <v>5</v>
      </c>
      <c r="M19" s="1">
        <v>9.35</v>
      </c>
      <c r="N19" s="1">
        <v>25.17</v>
      </c>
      <c r="O19" s="8">
        <f t="shared" si="8"/>
        <v>0</v>
      </c>
      <c r="P19" s="1">
        <v>4.3099999999999996</v>
      </c>
      <c r="Q19" s="1">
        <v>5.04</v>
      </c>
      <c r="R19" s="7">
        <v>5</v>
      </c>
      <c r="S19" s="1">
        <v>0</v>
      </c>
      <c r="T19" s="19">
        <v>27812.44</v>
      </c>
      <c r="U19" s="3">
        <v>61812.51</v>
      </c>
      <c r="V19" s="1">
        <v>44</v>
      </c>
      <c r="W19" s="1">
        <v>69</v>
      </c>
      <c r="X19" s="1">
        <v>13</v>
      </c>
      <c r="Y19" s="1">
        <v>33</v>
      </c>
      <c r="Z19" s="1">
        <v>244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69</v>
      </c>
      <c r="AQ19" s="1">
        <v>96</v>
      </c>
      <c r="AR19" s="1">
        <v>83</v>
      </c>
      <c r="AS19" s="1">
        <v>49</v>
      </c>
      <c r="AT19" s="1">
        <v>604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45</v>
      </c>
      <c r="BA19" s="1">
        <v>46</v>
      </c>
      <c r="BB19" s="1">
        <v>25</v>
      </c>
      <c r="BC19" s="1">
        <v>21</v>
      </c>
      <c r="BD19" s="1">
        <v>121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</row>
    <row r="20" spans="1:61" ht="12.75" x14ac:dyDescent="0.2">
      <c r="A20" s="1">
        <v>6004</v>
      </c>
      <c r="B20" s="1" t="s">
        <v>94</v>
      </c>
      <c r="C20" s="1">
        <v>32</v>
      </c>
      <c r="D20" s="3">
        <v>80.55</v>
      </c>
      <c r="E20" s="3">
        <v>2577.6</v>
      </c>
      <c r="F20" s="2">
        <f t="shared" si="2"/>
        <v>25776</v>
      </c>
      <c r="G20" s="24">
        <f t="shared" si="3"/>
        <v>10</v>
      </c>
      <c r="H20" s="5"/>
      <c r="I20" s="5"/>
      <c r="J20" s="1">
        <v>2.39</v>
      </c>
      <c r="K20" s="1">
        <v>10.88</v>
      </c>
      <c r="L20" s="8">
        <f>MAX(0,(TRUNC((J20*1.25)-K20)))</f>
        <v>0</v>
      </c>
      <c r="M20" s="1">
        <v>4.47</v>
      </c>
      <c r="N20" s="1">
        <v>6.19</v>
      </c>
      <c r="O20" s="7">
        <v>5</v>
      </c>
      <c r="P20" s="1">
        <v>3.88</v>
      </c>
      <c r="Q20" s="1">
        <v>4.3099999999999996</v>
      </c>
      <c r="R20" s="7">
        <v>5</v>
      </c>
      <c r="S20" s="1">
        <v>0</v>
      </c>
      <c r="T20" s="19">
        <v>27668.92</v>
      </c>
      <c r="U20" s="3">
        <v>55096.2</v>
      </c>
      <c r="V20" s="1">
        <v>31</v>
      </c>
      <c r="W20" s="1">
        <v>49</v>
      </c>
      <c r="X20" s="1">
        <v>-1</v>
      </c>
      <c r="Y20" s="1">
        <v>44</v>
      </c>
      <c r="Z20" s="1">
        <v>348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37</v>
      </c>
      <c r="AQ20" s="1">
        <v>54</v>
      </c>
      <c r="AR20" s="1">
        <v>55</v>
      </c>
      <c r="AS20" s="1">
        <v>48</v>
      </c>
      <c r="AT20" s="1">
        <v>198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26</v>
      </c>
      <c r="BA20" s="1">
        <v>22</v>
      </c>
      <c r="BB20" s="1">
        <v>69</v>
      </c>
      <c r="BC20" s="1">
        <v>36</v>
      </c>
      <c r="BD20" s="1">
        <v>138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</row>
    <row r="21" spans="1:61" ht="12.75" x14ac:dyDescent="0.2">
      <c r="A21" s="1">
        <v>65100</v>
      </c>
      <c r="B21" s="1" t="s">
        <v>104</v>
      </c>
      <c r="C21" s="1">
        <v>24</v>
      </c>
      <c r="D21" s="3">
        <v>80.936199999999999</v>
      </c>
      <c r="E21" s="3">
        <v>1942.4688000000001</v>
      </c>
      <c r="F21" s="2">
        <f t="shared" si="2"/>
        <v>19424.688000000002</v>
      </c>
      <c r="G21" s="24">
        <f t="shared" si="3"/>
        <v>10</v>
      </c>
      <c r="H21" s="5"/>
      <c r="I21" s="5"/>
      <c r="J21" s="1">
        <v>3.75</v>
      </c>
      <c r="K21" s="1">
        <v>7.08</v>
      </c>
      <c r="L21" s="7">
        <v>5</v>
      </c>
      <c r="M21" s="1">
        <v>6.31</v>
      </c>
      <c r="N21" s="1">
        <v>15.54</v>
      </c>
      <c r="O21" s="8">
        <f t="shared" ref="O21:O23" si="9">MAX(0,(TRUNC((M21*1.25)-N21)))</f>
        <v>0</v>
      </c>
      <c r="P21" s="1">
        <v>3.79</v>
      </c>
      <c r="Q21" s="1">
        <v>3.71</v>
      </c>
      <c r="R21" s="7">
        <v>5</v>
      </c>
      <c r="S21" s="1">
        <v>0</v>
      </c>
      <c r="T21" s="19">
        <v>26911.29</v>
      </c>
      <c r="U21" s="3">
        <v>51151.68</v>
      </c>
      <c r="V21" s="1">
        <v>47</v>
      </c>
      <c r="W21" s="1">
        <v>14</v>
      </c>
      <c r="X21" s="1">
        <v>21</v>
      </c>
      <c r="Y21" s="1">
        <v>30</v>
      </c>
      <c r="Z21" s="1">
        <v>170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46</v>
      </c>
      <c r="AQ21" s="1">
        <v>45</v>
      </c>
      <c r="AR21" s="1">
        <v>55</v>
      </c>
      <c r="AS21" s="1">
        <v>56</v>
      </c>
      <c r="AT21" s="1">
        <v>373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43</v>
      </c>
      <c r="BA21" s="1">
        <v>17</v>
      </c>
      <c r="BB21" s="1">
        <v>32</v>
      </c>
      <c r="BC21" s="1">
        <v>15</v>
      </c>
      <c r="BD21" s="1">
        <v>89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</row>
    <row r="22" spans="1:61" ht="12.75" x14ac:dyDescent="0.2">
      <c r="A22" s="1">
        <v>88161</v>
      </c>
      <c r="B22" s="1" t="s">
        <v>109</v>
      </c>
      <c r="C22" s="1">
        <v>24</v>
      </c>
      <c r="D22" s="3">
        <v>61.51</v>
      </c>
      <c r="E22" s="3">
        <v>1476.24</v>
      </c>
      <c r="F22" s="2">
        <f t="shared" si="2"/>
        <v>14762.4</v>
      </c>
      <c r="G22" s="24">
        <f t="shared" si="3"/>
        <v>10</v>
      </c>
      <c r="H22" s="5"/>
      <c r="I22" s="5"/>
      <c r="J22" s="1">
        <v>5.92</v>
      </c>
      <c r="K22" s="1">
        <v>10.54</v>
      </c>
      <c r="L22" s="8">
        <f t="shared" ref="L22:L23" si="10">MAX(0,(TRUNC((J22*1.25)-K22)))</f>
        <v>0</v>
      </c>
      <c r="M22" s="1">
        <v>3.98</v>
      </c>
      <c r="N22" s="1">
        <v>9.9600000000000009</v>
      </c>
      <c r="O22" s="8">
        <f t="shared" si="9"/>
        <v>0</v>
      </c>
      <c r="P22" s="1">
        <v>5.67</v>
      </c>
      <c r="Q22" s="1">
        <v>1.25</v>
      </c>
      <c r="R22" s="7">
        <v>10</v>
      </c>
      <c r="S22" s="1">
        <v>0</v>
      </c>
      <c r="T22" s="19">
        <v>22973.98</v>
      </c>
      <c r="U22" s="3">
        <v>32108.22</v>
      </c>
      <c r="V22" s="1">
        <v>44</v>
      </c>
      <c r="W22" s="1">
        <v>42</v>
      </c>
      <c r="X22" s="1">
        <v>64</v>
      </c>
      <c r="Y22" s="1">
        <v>26</v>
      </c>
      <c r="Z22" s="1">
        <v>253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43</v>
      </c>
      <c r="AQ22" s="1">
        <v>48</v>
      </c>
      <c r="AR22" s="1">
        <v>0</v>
      </c>
      <c r="AS22" s="1">
        <v>57</v>
      </c>
      <c r="AT22" s="1">
        <v>239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38</v>
      </c>
      <c r="BA22" s="1">
        <v>16</v>
      </c>
      <c r="BB22" s="1">
        <v>63</v>
      </c>
      <c r="BC22" s="1">
        <v>54</v>
      </c>
      <c r="BD22" s="1">
        <v>30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</row>
    <row r="23" spans="1:61" ht="12.75" x14ac:dyDescent="0.2">
      <c r="A23" s="1">
        <v>65123</v>
      </c>
      <c r="B23" s="1" t="s">
        <v>91</v>
      </c>
      <c r="C23" s="1">
        <v>24</v>
      </c>
      <c r="D23" s="3">
        <v>69.987499999999997</v>
      </c>
      <c r="E23" s="3">
        <v>1679.7</v>
      </c>
      <c r="F23" s="2">
        <f t="shared" si="2"/>
        <v>0</v>
      </c>
      <c r="G23" s="5">
        <f t="shared" si="3"/>
        <v>0</v>
      </c>
      <c r="H23" s="5"/>
      <c r="I23" s="5"/>
      <c r="J23" s="1">
        <v>3.42</v>
      </c>
      <c r="K23" s="1">
        <v>13.33</v>
      </c>
      <c r="L23" s="8">
        <f t="shared" si="10"/>
        <v>0</v>
      </c>
      <c r="M23" s="1">
        <v>6.29</v>
      </c>
      <c r="N23" s="1">
        <v>23.92</v>
      </c>
      <c r="O23" s="8">
        <f t="shared" si="9"/>
        <v>0</v>
      </c>
      <c r="P23" s="1">
        <v>3.38</v>
      </c>
      <c r="Q23" s="1">
        <v>4.83</v>
      </c>
      <c r="R23" s="8">
        <f>MAX(0,(TRUNC((P23*1.25)-Q23)))</f>
        <v>0</v>
      </c>
      <c r="S23" s="1">
        <v>0</v>
      </c>
      <c r="T23" s="19">
        <v>21976.07</v>
      </c>
      <c r="U23" s="3">
        <v>70687.38</v>
      </c>
      <c r="V23" s="1">
        <v>29</v>
      </c>
      <c r="W23" s="1">
        <v>24</v>
      </c>
      <c r="X23" s="1">
        <v>16</v>
      </c>
      <c r="Y23" s="1">
        <v>50</v>
      </c>
      <c r="Z23" s="1">
        <v>320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60</v>
      </c>
      <c r="AQ23" s="1">
        <v>41</v>
      </c>
      <c r="AR23" s="1">
        <v>47</v>
      </c>
      <c r="AS23" s="1">
        <v>47</v>
      </c>
      <c r="AT23" s="1">
        <v>574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22</v>
      </c>
      <c r="BA23" s="1">
        <v>22</v>
      </c>
      <c r="BB23" s="1">
        <v>36</v>
      </c>
      <c r="BC23" s="1">
        <v>24</v>
      </c>
      <c r="BD23" s="1">
        <v>116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</row>
    <row r="24" spans="1:61" ht="12.75" x14ac:dyDescent="0.2">
      <c r="A24" s="1">
        <v>88031</v>
      </c>
      <c r="B24" s="1" t="s">
        <v>123</v>
      </c>
      <c r="C24" s="1">
        <v>40</v>
      </c>
      <c r="D24" s="3">
        <v>123.2556</v>
      </c>
      <c r="E24" s="3">
        <v>4930.2240000000002</v>
      </c>
      <c r="F24" s="2">
        <f t="shared" si="2"/>
        <v>73953.36</v>
      </c>
      <c r="G24" s="5">
        <f t="shared" si="3"/>
        <v>15</v>
      </c>
      <c r="H24" s="5"/>
      <c r="I24" s="5"/>
      <c r="J24" s="1">
        <v>1.76</v>
      </c>
      <c r="K24" s="1">
        <v>1.25</v>
      </c>
      <c r="L24" s="7">
        <v>5</v>
      </c>
      <c r="M24" s="1">
        <v>1.85</v>
      </c>
      <c r="N24" s="1">
        <v>0.75</v>
      </c>
      <c r="O24" s="7">
        <v>5</v>
      </c>
      <c r="P24" s="1">
        <v>0.69</v>
      </c>
      <c r="Q24" s="1">
        <v>0</v>
      </c>
      <c r="R24" s="7">
        <v>5</v>
      </c>
      <c r="S24" s="1">
        <v>0</v>
      </c>
      <c r="T24" s="19">
        <v>21199.96</v>
      </c>
      <c r="U24" s="3">
        <v>9860.4500000000007</v>
      </c>
      <c r="V24" s="1">
        <v>46</v>
      </c>
      <c r="W24" s="1">
        <v>49</v>
      </c>
      <c r="X24" s="1">
        <v>0</v>
      </c>
      <c r="Y24" s="1">
        <v>0</v>
      </c>
      <c r="Z24" s="1">
        <v>50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74</v>
      </c>
      <c r="AQ24" s="1">
        <v>0</v>
      </c>
      <c r="AR24" s="1">
        <v>0</v>
      </c>
      <c r="AS24" s="1">
        <v>0</v>
      </c>
      <c r="AT24" s="1">
        <v>30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15</v>
      </c>
      <c r="BA24" s="1">
        <v>25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</row>
    <row r="25" spans="1:61" ht="12.75" x14ac:dyDescent="0.2">
      <c r="A25" s="1">
        <v>65165</v>
      </c>
      <c r="B25" s="1" t="s">
        <v>108</v>
      </c>
      <c r="C25" s="1">
        <v>24</v>
      </c>
      <c r="D25" s="3">
        <v>63.79</v>
      </c>
      <c r="E25" s="3">
        <v>1530.96</v>
      </c>
      <c r="F25" s="2">
        <f t="shared" si="2"/>
        <v>15309.6</v>
      </c>
      <c r="G25" s="16">
        <f t="shared" si="3"/>
        <v>10</v>
      </c>
      <c r="H25" s="5"/>
      <c r="I25" s="5"/>
      <c r="J25" s="1">
        <v>2.12</v>
      </c>
      <c r="K25" s="1">
        <v>13.67</v>
      </c>
      <c r="L25" s="8">
        <f>MAX(0,(TRUNC((J25*1.25)-K25)))</f>
        <v>0</v>
      </c>
      <c r="M25" s="1">
        <v>5.98</v>
      </c>
      <c r="N25" s="1">
        <v>12.42</v>
      </c>
      <c r="O25" s="8">
        <f>MAX(0,(TRUNC((M25*1.25)-N25)))</f>
        <v>0</v>
      </c>
      <c r="P25" s="1">
        <v>4.75</v>
      </c>
      <c r="Q25" s="1">
        <v>0.83</v>
      </c>
      <c r="R25" s="7">
        <v>10</v>
      </c>
      <c r="S25" s="1">
        <v>0</v>
      </c>
      <c r="T25" s="19">
        <v>19679.22</v>
      </c>
      <c r="U25" s="3">
        <v>41208.339999999997</v>
      </c>
      <c r="V25" s="1">
        <v>39</v>
      </c>
      <c r="W25" s="1">
        <v>19</v>
      </c>
      <c r="X25" s="1">
        <v>-7</v>
      </c>
      <c r="Y25" s="1">
        <v>19</v>
      </c>
      <c r="Z25" s="1">
        <v>328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46</v>
      </c>
      <c r="AQ25" s="1">
        <v>45</v>
      </c>
      <c r="AR25" s="1">
        <v>24</v>
      </c>
      <c r="AS25" s="1">
        <v>102</v>
      </c>
      <c r="AT25" s="1">
        <v>298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28</v>
      </c>
      <c r="BA25" s="1">
        <v>21</v>
      </c>
      <c r="BB25" s="1">
        <v>62</v>
      </c>
      <c r="BC25" s="1">
        <v>27</v>
      </c>
      <c r="BD25" s="1">
        <v>20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</row>
    <row r="26" spans="1:61" ht="12.75" x14ac:dyDescent="0.2">
      <c r="A26" s="1">
        <v>6020</v>
      </c>
      <c r="B26" s="1" t="s">
        <v>116</v>
      </c>
      <c r="C26" s="1">
        <v>24</v>
      </c>
      <c r="D26" s="3">
        <v>107.6336</v>
      </c>
      <c r="E26" s="3">
        <v>2583.2064</v>
      </c>
      <c r="F26" s="2">
        <f t="shared" si="2"/>
        <v>25832.063999999998</v>
      </c>
      <c r="G26" s="24">
        <f t="shared" si="3"/>
        <v>10</v>
      </c>
      <c r="H26" s="5"/>
      <c r="I26" s="5"/>
      <c r="J26" s="1">
        <v>1.27</v>
      </c>
      <c r="K26" s="1">
        <v>1.1200000000000001</v>
      </c>
      <c r="L26" s="7">
        <v>3</v>
      </c>
      <c r="M26" s="1">
        <v>3.77</v>
      </c>
      <c r="N26" s="1">
        <v>5.12</v>
      </c>
      <c r="O26" s="7">
        <v>5</v>
      </c>
      <c r="P26" s="1">
        <v>1.88</v>
      </c>
      <c r="Q26" s="1">
        <v>2</v>
      </c>
      <c r="R26" s="7">
        <v>2</v>
      </c>
      <c r="S26" s="1">
        <v>0</v>
      </c>
      <c r="T26" s="19">
        <v>17867.18</v>
      </c>
      <c r="U26" s="3">
        <v>21311.45</v>
      </c>
      <c r="V26" s="1">
        <v>16</v>
      </c>
      <c r="W26" s="1">
        <v>4</v>
      </c>
      <c r="X26" s="1">
        <v>10</v>
      </c>
      <c r="Y26" s="1">
        <v>5</v>
      </c>
      <c r="Z26" s="1">
        <v>27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18</v>
      </c>
      <c r="AQ26" s="1">
        <v>39</v>
      </c>
      <c r="AR26" s="1">
        <v>40</v>
      </c>
      <c r="AS26" s="1">
        <v>26</v>
      </c>
      <c r="AT26" s="1">
        <v>123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12</v>
      </c>
      <c r="BA26" s="1">
        <v>11</v>
      </c>
      <c r="BB26" s="1">
        <v>20</v>
      </c>
      <c r="BC26" s="1">
        <v>15</v>
      </c>
      <c r="BD26" s="1">
        <v>48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</row>
    <row r="27" spans="1:61" ht="12.75" x14ac:dyDescent="0.2">
      <c r="A27" s="1">
        <v>65126</v>
      </c>
      <c r="B27" s="1" t="s">
        <v>111</v>
      </c>
      <c r="C27" s="1">
        <v>24</v>
      </c>
      <c r="D27" s="3">
        <v>80.936199999999999</v>
      </c>
      <c r="E27" s="3">
        <v>1942.4688000000001</v>
      </c>
      <c r="F27" s="2">
        <f t="shared" si="2"/>
        <v>0</v>
      </c>
      <c r="G27" s="5">
        <f t="shared" si="3"/>
        <v>0</v>
      </c>
      <c r="H27" s="5"/>
      <c r="I27" s="5"/>
      <c r="J27" s="1">
        <v>2.38</v>
      </c>
      <c r="K27" s="1">
        <v>8.17</v>
      </c>
      <c r="L27" s="8">
        <f t="shared" ref="L27:L28" si="11">MAX(0,(TRUNC((J27*1.25)-K27)))</f>
        <v>0</v>
      </c>
      <c r="M27" s="1">
        <v>5.85</v>
      </c>
      <c r="N27" s="1">
        <v>15.88</v>
      </c>
      <c r="O27" s="8">
        <f>MAX(0,(TRUNC((M27*1.25)-N27)))</f>
        <v>0</v>
      </c>
      <c r="P27" s="1">
        <v>0.48</v>
      </c>
      <c r="Q27" s="1">
        <v>4.75</v>
      </c>
      <c r="R27" s="8">
        <f>MAX(0,(TRUNC((P27*1.25)-Q27)))</f>
        <v>0</v>
      </c>
      <c r="S27" s="1">
        <v>0</v>
      </c>
      <c r="T27" s="19">
        <v>16915.669999999998</v>
      </c>
      <c r="U27" s="3">
        <v>55926.91</v>
      </c>
      <c r="V27" s="1">
        <v>19</v>
      </c>
      <c r="W27" s="1">
        <v>19</v>
      </c>
      <c r="X27" s="1">
        <v>16</v>
      </c>
      <c r="Y27" s="1">
        <v>25</v>
      </c>
      <c r="Z27" s="1">
        <v>196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72</v>
      </c>
      <c r="AQ27" s="1">
        <v>0</v>
      </c>
      <c r="AR27" s="1">
        <v>54</v>
      </c>
      <c r="AS27" s="1">
        <v>29</v>
      </c>
      <c r="AT27" s="1">
        <v>381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6</v>
      </c>
      <c r="BA27" s="1">
        <v>0</v>
      </c>
      <c r="BB27" s="1">
        <v>0</v>
      </c>
      <c r="BC27" s="1">
        <v>11</v>
      </c>
      <c r="BD27" s="1">
        <v>114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</row>
    <row r="28" spans="1:61" ht="12.75" x14ac:dyDescent="0.2">
      <c r="A28" s="1">
        <v>6022</v>
      </c>
      <c r="B28" s="1" t="s">
        <v>155</v>
      </c>
      <c r="C28" s="1">
        <v>24</v>
      </c>
      <c r="D28" s="3">
        <v>107.6336</v>
      </c>
      <c r="E28" s="3">
        <v>2583.2064</v>
      </c>
      <c r="F28" s="2">
        <f t="shared" si="2"/>
        <v>25832.063999999998</v>
      </c>
      <c r="G28" s="24">
        <f t="shared" si="3"/>
        <v>10</v>
      </c>
      <c r="H28" s="5"/>
      <c r="I28" s="5"/>
      <c r="J28" s="1">
        <v>0.79</v>
      </c>
      <c r="K28" s="1">
        <v>3.88</v>
      </c>
      <c r="L28" s="8">
        <f t="shared" si="11"/>
        <v>0</v>
      </c>
      <c r="M28" s="1">
        <v>3.35</v>
      </c>
      <c r="N28" s="1">
        <v>2.71</v>
      </c>
      <c r="O28" s="7">
        <v>5</v>
      </c>
      <c r="P28" s="1">
        <v>1.71</v>
      </c>
      <c r="Q28" s="1">
        <v>1.1200000000000001</v>
      </c>
      <c r="R28" s="7">
        <v>5</v>
      </c>
      <c r="S28" s="1">
        <v>0</v>
      </c>
      <c r="T28" s="19">
        <v>15122.52</v>
      </c>
      <c r="U28" s="3">
        <v>19912.22</v>
      </c>
      <c r="V28" s="1">
        <v>6</v>
      </c>
      <c r="W28" s="1">
        <v>12</v>
      </c>
      <c r="X28" s="1">
        <v>5</v>
      </c>
      <c r="Y28" s="1">
        <v>4</v>
      </c>
      <c r="Z28" s="1">
        <v>93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30</v>
      </c>
      <c r="AQ28" s="1">
        <v>19</v>
      </c>
      <c r="AR28" s="1">
        <v>32</v>
      </c>
      <c r="AS28" s="1">
        <v>18</v>
      </c>
      <c r="AT28" s="1">
        <v>65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19</v>
      </c>
      <c r="BA28" s="1">
        <v>2</v>
      </c>
      <c r="BB28" s="1">
        <v>18</v>
      </c>
      <c r="BC28" s="1">
        <v>6</v>
      </c>
      <c r="BD28" s="1">
        <v>27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</row>
    <row r="29" spans="1:61" ht="12.75" x14ac:dyDescent="0.2">
      <c r="A29" s="1">
        <v>6021</v>
      </c>
      <c r="B29" s="1" t="s">
        <v>122</v>
      </c>
      <c r="C29" s="1">
        <v>24</v>
      </c>
      <c r="D29" s="3">
        <v>107.6336</v>
      </c>
      <c r="E29" s="3">
        <v>2583.2064</v>
      </c>
      <c r="F29" s="2">
        <f t="shared" si="2"/>
        <v>25832.063999999998</v>
      </c>
      <c r="G29" s="24">
        <f t="shared" si="3"/>
        <v>10</v>
      </c>
      <c r="H29" s="5"/>
      <c r="I29" s="5"/>
      <c r="J29" s="1">
        <v>1</v>
      </c>
      <c r="K29" s="1">
        <v>0.57999999999999996</v>
      </c>
      <c r="L29" s="7">
        <v>2</v>
      </c>
      <c r="M29" s="1">
        <v>3.02</v>
      </c>
      <c r="N29" s="1">
        <v>4.46</v>
      </c>
      <c r="O29" s="7">
        <v>5</v>
      </c>
      <c r="P29" s="1">
        <v>1.06</v>
      </c>
      <c r="Q29" s="1">
        <v>0.17</v>
      </c>
      <c r="R29" s="7">
        <v>3</v>
      </c>
      <c r="S29" s="1">
        <v>0</v>
      </c>
      <c r="T29" s="19">
        <v>13131.3</v>
      </c>
      <c r="U29" s="3">
        <v>13454.2</v>
      </c>
      <c r="V29" s="1">
        <v>9</v>
      </c>
      <c r="W29" s="1">
        <v>10</v>
      </c>
      <c r="X29" s="1">
        <v>8</v>
      </c>
      <c r="Y29" s="1">
        <v>4</v>
      </c>
      <c r="Z29" s="1">
        <v>14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25</v>
      </c>
      <c r="AQ29" s="1">
        <v>19</v>
      </c>
      <c r="AR29" s="1">
        <v>28</v>
      </c>
      <c r="AS29" s="1">
        <v>20</v>
      </c>
      <c r="AT29" s="1">
        <v>107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13</v>
      </c>
      <c r="BA29" s="1">
        <v>14</v>
      </c>
      <c r="BB29" s="1">
        <v>0</v>
      </c>
      <c r="BC29" s="1">
        <v>11</v>
      </c>
      <c r="BD29" s="1">
        <v>4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</row>
    <row r="30" spans="1:61" ht="12.75" x14ac:dyDescent="0.2">
      <c r="A30" s="1">
        <v>65140</v>
      </c>
      <c r="B30" s="1" t="s">
        <v>114</v>
      </c>
      <c r="C30" s="1">
        <v>24</v>
      </c>
      <c r="D30" s="3">
        <v>69.987499999999997</v>
      </c>
      <c r="E30" s="3">
        <v>1679.7</v>
      </c>
      <c r="F30" s="2">
        <f t="shared" si="2"/>
        <v>8398.5</v>
      </c>
      <c r="G30" s="24">
        <f t="shared" si="3"/>
        <v>5</v>
      </c>
      <c r="H30" s="5"/>
      <c r="I30" s="5"/>
      <c r="J30" s="1">
        <v>0.17</v>
      </c>
      <c r="K30" s="1">
        <v>5.33</v>
      </c>
      <c r="L30" s="8">
        <f>MAX(0,(TRUNC((J30*1.25)-K30)))</f>
        <v>0</v>
      </c>
      <c r="M30" s="1">
        <v>5.19</v>
      </c>
      <c r="N30" s="1">
        <v>3</v>
      </c>
      <c r="O30" s="7">
        <v>5</v>
      </c>
      <c r="P30" s="1">
        <v>2.12</v>
      </c>
      <c r="Q30" s="1">
        <v>4.25</v>
      </c>
      <c r="R30" s="8">
        <f>MAX(0,(TRUNC((P30*1.25)-Q30)))</f>
        <v>0</v>
      </c>
      <c r="S30" s="1">
        <v>0</v>
      </c>
      <c r="T30" s="19">
        <v>12562.76</v>
      </c>
      <c r="U30" s="3">
        <v>21136.22</v>
      </c>
      <c r="V30" s="1">
        <v>10</v>
      </c>
      <c r="W30" s="1">
        <v>12</v>
      </c>
      <c r="X30" s="1">
        <v>-16</v>
      </c>
      <c r="Y30" s="1">
        <v>8</v>
      </c>
      <c r="Z30" s="1">
        <v>128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44</v>
      </c>
      <c r="AQ30" s="1">
        <v>45</v>
      </c>
      <c r="AR30" s="1">
        <v>37</v>
      </c>
      <c r="AS30" s="1">
        <v>42</v>
      </c>
      <c r="AT30" s="1">
        <v>72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12</v>
      </c>
      <c r="BA30" s="1">
        <v>5</v>
      </c>
      <c r="BB30" s="1">
        <v>34</v>
      </c>
      <c r="BC30" s="1">
        <v>5</v>
      </c>
      <c r="BD30" s="1">
        <v>102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</row>
    <row r="31" spans="1:61" ht="12.75" x14ac:dyDescent="0.2">
      <c r="A31" s="1">
        <v>65890</v>
      </c>
      <c r="B31" s="1" t="s">
        <v>129</v>
      </c>
      <c r="C31" s="1">
        <v>24</v>
      </c>
      <c r="D31" s="3">
        <v>63.79</v>
      </c>
      <c r="E31" s="3">
        <v>1530.96</v>
      </c>
      <c r="F31" s="2">
        <f t="shared" si="2"/>
        <v>7654.8</v>
      </c>
      <c r="G31" s="24">
        <f t="shared" si="3"/>
        <v>5</v>
      </c>
      <c r="H31" s="5"/>
      <c r="I31" s="5"/>
      <c r="J31" s="1">
        <v>1.27</v>
      </c>
      <c r="K31" s="1">
        <v>2.38</v>
      </c>
      <c r="L31" s="7">
        <v>2</v>
      </c>
      <c r="M31" s="1">
        <v>4.67</v>
      </c>
      <c r="N31" s="1">
        <v>15.88</v>
      </c>
      <c r="O31" s="8">
        <f t="shared" ref="O31:O32" si="12">MAX(0,(TRUNC((M31*1.25)-N31)))</f>
        <v>0</v>
      </c>
      <c r="P31" s="1">
        <v>1.62</v>
      </c>
      <c r="Q31" s="1">
        <v>1.1200000000000001</v>
      </c>
      <c r="R31" s="7">
        <v>3</v>
      </c>
      <c r="S31" s="1">
        <v>0</v>
      </c>
      <c r="T31" s="19">
        <v>11577.88</v>
      </c>
      <c r="U31" s="3">
        <v>29662.35</v>
      </c>
      <c r="V31" s="1">
        <v>13</v>
      </c>
      <c r="W31" s="1">
        <v>16</v>
      </c>
      <c r="X31" s="1">
        <v>2</v>
      </c>
      <c r="Y31" s="1">
        <v>15</v>
      </c>
      <c r="Z31" s="1">
        <v>57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12</v>
      </c>
      <c r="AQ31" s="1">
        <v>3</v>
      </c>
      <c r="AR31" s="1">
        <v>52</v>
      </c>
      <c r="AS31" s="1">
        <v>93</v>
      </c>
      <c r="AT31" s="1">
        <v>381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25</v>
      </c>
      <c r="BA31" s="1">
        <v>23</v>
      </c>
      <c r="BB31" s="1">
        <v>0</v>
      </c>
      <c r="BC31" s="1">
        <v>5</v>
      </c>
      <c r="BD31" s="1">
        <v>27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</row>
    <row r="32" spans="1:61" ht="12.75" x14ac:dyDescent="0.2">
      <c r="A32" s="1">
        <v>65153</v>
      </c>
      <c r="B32" s="1" t="s">
        <v>143</v>
      </c>
      <c r="C32" s="1">
        <v>20</v>
      </c>
      <c r="D32" s="3">
        <v>73.948700000000002</v>
      </c>
      <c r="E32" s="3">
        <v>1478.9739999999999</v>
      </c>
      <c r="F32" s="2">
        <f t="shared" si="2"/>
        <v>14789.74</v>
      </c>
      <c r="G32" s="24">
        <f t="shared" si="3"/>
        <v>10</v>
      </c>
      <c r="H32" s="5"/>
      <c r="I32" s="5"/>
      <c r="J32" s="1">
        <v>1.1499999999999999</v>
      </c>
      <c r="K32" s="1">
        <v>1.45</v>
      </c>
      <c r="L32" s="7">
        <v>2</v>
      </c>
      <c r="M32" s="1">
        <v>5.7</v>
      </c>
      <c r="N32" s="1">
        <v>1.7</v>
      </c>
      <c r="O32" s="8">
        <f t="shared" si="12"/>
        <v>5</v>
      </c>
      <c r="P32" s="1">
        <v>0.6</v>
      </c>
      <c r="Q32" s="1">
        <v>0.35</v>
      </c>
      <c r="R32" s="7">
        <v>3</v>
      </c>
      <c r="S32" s="1">
        <v>0</v>
      </c>
      <c r="T32" s="19">
        <v>11018.36</v>
      </c>
      <c r="U32" s="3">
        <v>5176.41</v>
      </c>
      <c r="V32" s="1">
        <v>3</v>
      </c>
      <c r="W32" s="1">
        <v>5</v>
      </c>
      <c r="X32" s="1">
        <v>14</v>
      </c>
      <c r="Y32" s="1">
        <v>7</v>
      </c>
      <c r="Z32" s="1">
        <v>29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35</v>
      </c>
      <c r="AQ32" s="1">
        <v>35</v>
      </c>
      <c r="AR32" s="1">
        <v>42</v>
      </c>
      <c r="AS32" s="1">
        <v>39</v>
      </c>
      <c r="AT32" s="1">
        <v>34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11</v>
      </c>
      <c r="BA32" s="1">
        <v>2</v>
      </c>
      <c r="BB32" s="1">
        <v>0</v>
      </c>
      <c r="BC32" s="1">
        <v>0</v>
      </c>
      <c r="BD32" s="1">
        <v>7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</row>
    <row r="33" spans="1:61" ht="12.75" x14ac:dyDescent="0.2">
      <c r="A33" s="31">
        <v>65103</v>
      </c>
      <c r="B33" s="31" t="s">
        <v>297</v>
      </c>
      <c r="C33" s="1">
        <v>24</v>
      </c>
      <c r="D33" s="3">
        <v>61.1678</v>
      </c>
      <c r="E33" s="3">
        <v>1468.0272</v>
      </c>
      <c r="F33" s="2">
        <f t="shared" si="2"/>
        <v>0</v>
      </c>
      <c r="G33" s="6">
        <v>0</v>
      </c>
      <c r="H33" s="6"/>
      <c r="I33" s="6"/>
      <c r="J33" s="1">
        <v>1.56</v>
      </c>
      <c r="K33" s="1">
        <v>0</v>
      </c>
      <c r="L33" s="8">
        <f>MAX(0,(TRUNC((J33*1.25)-K33)))</f>
        <v>1</v>
      </c>
      <c r="M33" s="1">
        <v>5.19</v>
      </c>
      <c r="N33" s="1">
        <v>0</v>
      </c>
      <c r="O33" s="7">
        <v>0</v>
      </c>
      <c r="P33" s="1">
        <v>0.65</v>
      </c>
      <c r="Q33" s="1">
        <v>0</v>
      </c>
      <c r="R33" s="8">
        <f>MAX(0,(TRUNC((P33*1.25)-Q33)))</f>
        <v>0</v>
      </c>
      <c r="S33" s="1">
        <v>0</v>
      </c>
      <c r="T33" s="19">
        <v>10857.28</v>
      </c>
      <c r="U33" s="3">
        <v>0</v>
      </c>
      <c r="V33" s="1">
        <v>0</v>
      </c>
      <c r="W33" s="1">
        <v>0</v>
      </c>
      <c r="X33" s="1">
        <v>21</v>
      </c>
      <c r="Y33" s="1">
        <v>33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82</v>
      </c>
      <c r="AS33" s="1">
        <v>85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11</v>
      </c>
      <c r="BC33" s="1">
        <v>9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</row>
    <row r="34" spans="1:61" ht="12.75" x14ac:dyDescent="0.2">
      <c r="A34" s="1">
        <v>96183</v>
      </c>
      <c r="B34" s="1" t="s">
        <v>119</v>
      </c>
      <c r="C34" s="1">
        <v>20</v>
      </c>
      <c r="D34" s="3">
        <v>73.948700000000002</v>
      </c>
      <c r="E34" s="3">
        <v>1478.9739999999999</v>
      </c>
      <c r="F34" s="2">
        <f t="shared" si="2"/>
        <v>14789.74</v>
      </c>
      <c r="G34" s="24">
        <f t="shared" ref="G34:G67" si="13">SUM(L34+O34+R34)</f>
        <v>10</v>
      </c>
      <c r="H34" s="5"/>
      <c r="I34" s="5"/>
      <c r="J34" s="1">
        <v>1.05</v>
      </c>
      <c r="K34" s="1">
        <v>1.1000000000000001</v>
      </c>
      <c r="L34" s="7">
        <v>2</v>
      </c>
      <c r="M34" s="1">
        <v>4.32</v>
      </c>
      <c r="N34" s="1">
        <v>2</v>
      </c>
      <c r="O34" s="7">
        <v>5</v>
      </c>
      <c r="P34" s="1">
        <v>1.92</v>
      </c>
      <c r="Q34" s="1">
        <v>0.5</v>
      </c>
      <c r="R34" s="7">
        <v>3</v>
      </c>
      <c r="S34" s="1">
        <v>0</v>
      </c>
      <c r="T34" s="19">
        <v>10796.51</v>
      </c>
      <c r="U34" s="3">
        <v>5324.31</v>
      </c>
      <c r="V34" s="1">
        <v>4</v>
      </c>
      <c r="W34" s="1">
        <v>4</v>
      </c>
      <c r="X34" s="1">
        <v>11</v>
      </c>
      <c r="Y34" s="1">
        <v>8</v>
      </c>
      <c r="Z34" s="1">
        <v>22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26</v>
      </c>
      <c r="AQ34" s="1">
        <v>28</v>
      </c>
      <c r="AR34" s="1">
        <v>27</v>
      </c>
      <c r="AS34" s="1">
        <v>39</v>
      </c>
      <c r="AT34" s="1">
        <v>40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14</v>
      </c>
      <c r="BA34" s="1">
        <v>10</v>
      </c>
      <c r="BB34" s="1">
        <v>15</v>
      </c>
      <c r="BC34" s="1">
        <v>9</v>
      </c>
      <c r="BD34" s="1">
        <v>10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</row>
    <row r="35" spans="1:61" ht="12.75" x14ac:dyDescent="0.2">
      <c r="A35" s="1">
        <v>6036</v>
      </c>
      <c r="B35" s="1" t="s">
        <v>131</v>
      </c>
      <c r="C35" s="1">
        <v>24</v>
      </c>
      <c r="D35" s="3">
        <v>103.33</v>
      </c>
      <c r="E35" s="3">
        <v>2479.92</v>
      </c>
      <c r="F35" s="2">
        <f t="shared" si="2"/>
        <v>9919.68</v>
      </c>
      <c r="G35" s="24">
        <f t="shared" si="13"/>
        <v>4</v>
      </c>
      <c r="H35" s="5"/>
      <c r="I35" s="5"/>
      <c r="J35" s="1">
        <v>0.57999999999999996</v>
      </c>
      <c r="K35" s="1">
        <v>0.33</v>
      </c>
      <c r="L35" s="7">
        <v>2</v>
      </c>
      <c r="M35" s="1">
        <v>1.92</v>
      </c>
      <c r="N35" s="1">
        <v>6.38</v>
      </c>
      <c r="O35" s="8">
        <f t="shared" ref="O35:O36" si="14">MAX(0,(TRUNC((M35*1.25)-N35)))</f>
        <v>0</v>
      </c>
      <c r="P35" s="1">
        <v>1.81</v>
      </c>
      <c r="Q35" s="1">
        <v>0.04</v>
      </c>
      <c r="R35" s="8">
        <f>MAX(0,(TRUNC((P35*1.25)-Q35)))</f>
        <v>2</v>
      </c>
      <c r="S35" s="1">
        <v>0</v>
      </c>
      <c r="T35" s="19">
        <v>10694.66</v>
      </c>
      <c r="U35" s="3">
        <v>16739.46</v>
      </c>
      <c r="V35" s="1">
        <v>6</v>
      </c>
      <c r="W35" s="1">
        <v>2</v>
      </c>
      <c r="X35" s="1">
        <v>6</v>
      </c>
      <c r="Y35" s="1">
        <v>2</v>
      </c>
      <c r="Z35" s="1">
        <v>8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16</v>
      </c>
      <c r="AQ35" s="1">
        <v>2</v>
      </c>
      <c r="AR35" s="1">
        <v>6</v>
      </c>
      <c r="AS35" s="1">
        <v>46</v>
      </c>
      <c r="AT35" s="1">
        <v>153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23</v>
      </c>
      <c r="BA35" s="1">
        <v>0</v>
      </c>
      <c r="BB35" s="1">
        <v>19</v>
      </c>
      <c r="BC35" s="1">
        <v>3</v>
      </c>
      <c r="BD35" s="1">
        <v>1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</row>
    <row r="36" spans="1:61" ht="12.75" x14ac:dyDescent="0.2">
      <c r="A36" s="1">
        <v>65102</v>
      </c>
      <c r="B36" s="1" t="s">
        <v>149</v>
      </c>
      <c r="C36" s="1">
        <v>30</v>
      </c>
      <c r="D36" s="3">
        <v>65.2744</v>
      </c>
      <c r="E36" s="3">
        <v>1958.232</v>
      </c>
      <c r="F36" s="2">
        <f t="shared" si="2"/>
        <v>19582.32</v>
      </c>
      <c r="G36" s="16">
        <f t="shared" si="13"/>
        <v>10</v>
      </c>
      <c r="H36" s="5"/>
      <c r="I36" s="5"/>
      <c r="J36" s="1">
        <v>-0.12</v>
      </c>
      <c r="K36" s="1">
        <v>1.3</v>
      </c>
      <c r="L36" s="7">
        <v>5</v>
      </c>
      <c r="M36" s="1">
        <v>2.2799999999999998</v>
      </c>
      <c r="N36" s="1">
        <v>5.87</v>
      </c>
      <c r="O36" s="8">
        <f t="shared" si="14"/>
        <v>0</v>
      </c>
      <c r="P36" s="1">
        <v>3.08</v>
      </c>
      <c r="Q36" s="1">
        <v>0.37</v>
      </c>
      <c r="R36" s="7">
        <v>5</v>
      </c>
      <c r="S36" s="1">
        <v>0</v>
      </c>
      <c r="T36" s="19">
        <v>10280.719999999999</v>
      </c>
      <c r="U36" s="3">
        <v>14752.01</v>
      </c>
      <c r="V36" s="1">
        <v>12</v>
      </c>
      <c r="W36" s="1">
        <v>12</v>
      </c>
      <c r="X36" s="1">
        <v>-24</v>
      </c>
      <c r="Y36" s="1">
        <v>5</v>
      </c>
      <c r="Z36" s="1">
        <v>39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11</v>
      </c>
      <c r="AQ36" s="1">
        <v>36</v>
      </c>
      <c r="AR36" s="1">
        <v>31</v>
      </c>
      <c r="AS36" s="1">
        <v>17</v>
      </c>
      <c r="AT36" s="1">
        <v>176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23</v>
      </c>
      <c r="BA36" s="1">
        <v>17</v>
      </c>
      <c r="BB36" s="1">
        <v>49</v>
      </c>
      <c r="BC36" s="1">
        <v>24</v>
      </c>
      <c r="BD36" s="1">
        <v>11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</row>
    <row r="37" spans="1:61" ht="12.75" x14ac:dyDescent="0.2">
      <c r="A37" s="1">
        <v>6015</v>
      </c>
      <c r="B37" s="1" t="s">
        <v>121</v>
      </c>
      <c r="C37" s="1">
        <v>18</v>
      </c>
      <c r="D37" s="3">
        <v>96.61</v>
      </c>
      <c r="E37" s="3">
        <v>1738.98</v>
      </c>
      <c r="F37" s="2">
        <f t="shared" si="2"/>
        <v>17389.8</v>
      </c>
      <c r="G37" s="24">
        <f t="shared" si="13"/>
        <v>10</v>
      </c>
      <c r="H37" s="5"/>
      <c r="I37" s="5"/>
      <c r="J37" s="1">
        <v>0.69</v>
      </c>
      <c r="K37" s="1">
        <v>2.72</v>
      </c>
      <c r="L37" s="8">
        <f>MAX(0,(TRUNC((J37*1.25)-K37)))</f>
        <v>0</v>
      </c>
      <c r="M37" s="1">
        <v>4.08</v>
      </c>
      <c r="N37" s="1">
        <v>7.61</v>
      </c>
      <c r="O37" s="7">
        <v>5</v>
      </c>
      <c r="P37" s="1">
        <v>1.06</v>
      </c>
      <c r="Q37" s="1">
        <v>0.89</v>
      </c>
      <c r="R37" s="7">
        <v>5</v>
      </c>
      <c r="S37" s="1">
        <v>0</v>
      </c>
      <c r="T37" s="19">
        <v>10144.049999999999</v>
      </c>
      <c r="U37" s="3">
        <v>19515.22</v>
      </c>
      <c r="V37" s="1">
        <v>3</v>
      </c>
      <c r="W37" s="1">
        <v>4</v>
      </c>
      <c r="X37" s="1">
        <v>4</v>
      </c>
      <c r="Y37" s="1">
        <v>7</v>
      </c>
      <c r="Z37" s="1">
        <v>49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21</v>
      </c>
      <c r="AQ37" s="1">
        <v>27</v>
      </c>
      <c r="AR37" s="1">
        <v>27</v>
      </c>
      <c r="AS37" s="1">
        <v>24</v>
      </c>
      <c r="AT37" s="1">
        <v>137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3</v>
      </c>
      <c r="BA37" s="1">
        <v>5</v>
      </c>
      <c r="BB37" s="1">
        <v>9</v>
      </c>
      <c r="BC37" s="1">
        <v>9</v>
      </c>
      <c r="BD37" s="1">
        <v>16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</row>
    <row r="38" spans="1:61" ht="12.75" x14ac:dyDescent="0.2">
      <c r="A38" s="1">
        <v>2048</v>
      </c>
      <c r="B38" s="1" t="s">
        <v>126</v>
      </c>
      <c r="C38" s="1">
        <v>24</v>
      </c>
      <c r="D38" s="3">
        <v>107.6336</v>
      </c>
      <c r="E38" s="3">
        <v>2583.2064</v>
      </c>
      <c r="F38" s="2">
        <f t="shared" si="2"/>
        <v>25832.063999999998</v>
      </c>
      <c r="G38" s="24">
        <f t="shared" si="13"/>
        <v>10</v>
      </c>
      <c r="H38" s="5"/>
      <c r="I38" s="5"/>
      <c r="J38" s="1">
        <v>1.48</v>
      </c>
      <c r="K38" s="1">
        <v>2</v>
      </c>
      <c r="L38" s="7">
        <v>2</v>
      </c>
      <c r="M38" s="1">
        <v>1.9</v>
      </c>
      <c r="N38" s="1">
        <v>3.12</v>
      </c>
      <c r="O38" s="7">
        <v>5</v>
      </c>
      <c r="P38" s="1">
        <v>0.44</v>
      </c>
      <c r="Q38" s="1">
        <v>0.04</v>
      </c>
      <c r="R38" s="7">
        <v>3</v>
      </c>
      <c r="S38" s="1">
        <v>0</v>
      </c>
      <c r="T38" s="27">
        <v>9848.4699999999993</v>
      </c>
      <c r="U38" s="3">
        <v>13346.57</v>
      </c>
      <c r="V38" s="1">
        <v>1</v>
      </c>
      <c r="W38" s="1">
        <v>7</v>
      </c>
      <c r="X38" s="1">
        <v>30</v>
      </c>
      <c r="Y38" s="1">
        <v>2</v>
      </c>
      <c r="Z38" s="1">
        <v>48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7</v>
      </c>
      <c r="AQ38" s="1">
        <v>14</v>
      </c>
      <c r="AR38" s="1">
        <v>21</v>
      </c>
      <c r="AS38" s="1">
        <v>21</v>
      </c>
      <c r="AT38" s="1">
        <v>75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12</v>
      </c>
      <c r="BB38" s="1">
        <v>0</v>
      </c>
      <c r="BC38" s="1">
        <v>9</v>
      </c>
      <c r="BD38" s="1">
        <v>1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</row>
    <row r="39" spans="1:61" ht="12.75" x14ac:dyDescent="0.2">
      <c r="A39" s="1">
        <v>6016</v>
      </c>
      <c r="B39" s="1" t="s">
        <v>142</v>
      </c>
      <c r="C39" s="1">
        <v>20</v>
      </c>
      <c r="D39" s="3">
        <v>87.816999999999993</v>
      </c>
      <c r="E39" s="3">
        <v>1756.34</v>
      </c>
      <c r="F39" s="2">
        <f t="shared" si="2"/>
        <v>0</v>
      </c>
      <c r="G39" s="5">
        <f t="shared" si="13"/>
        <v>0</v>
      </c>
      <c r="H39" s="5"/>
      <c r="I39" s="5"/>
      <c r="J39" s="1">
        <v>0.55000000000000004</v>
      </c>
      <c r="K39" s="1">
        <v>5.4</v>
      </c>
      <c r="L39" s="8">
        <f>MAX(0,(TRUNC((J39*1.25)-K39)))</f>
        <v>0</v>
      </c>
      <c r="M39" s="1">
        <v>4.7</v>
      </c>
      <c r="N39" s="1">
        <v>16.149999999999999</v>
      </c>
      <c r="O39" s="8">
        <f t="shared" ref="O39:O48" si="15">MAX(0,(TRUNC((M39*1.25)-N39)))</f>
        <v>0</v>
      </c>
      <c r="P39" s="1">
        <v>0.2</v>
      </c>
      <c r="Q39" s="1">
        <v>1.8</v>
      </c>
      <c r="R39" s="8">
        <f>MAX(0,(TRUNC((P39*1.25)-Q39)))</f>
        <v>0</v>
      </c>
      <c r="S39" s="1">
        <v>0</v>
      </c>
      <c r="T39" s="27">
        <v>9572.0499999999993</v>
      </c>
      <c r="U39" s="3">
        <v>41010.54</v>
      </c>
      <c r="V39" s="1">
        <v>11</v>
      </c>
      <c r="W39" s="1">
        <v>0</v>
      </c>
      <c r="X39" s="1">
        <v>0</v>
      </c>
      <c r="Y39" s="1">
        <v>0</v>
      </c>
      <c r="Z39" s="1">
        <v>108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22</v>
      </c>
      <c r="AQ39" s="1">
        <v>17</v>
      </c>
      <c r="AR39" s="1">
        <v>39</v>
      </c>
      <c r="AS39" s="1">
        <v>49</v>
      </c>
      <c r="AT39" s="1">
        <v>323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4</v>
      </c>
      <c r="BA39" s="1">
        <v>0</v>
      </c>
      <c r="BB39" s="1">
        <v>0</v>
      </c>
      <c r="BC39" s="1">
        <v>0</v>
      </c>
      <c r="BD39" s="1">
        <v>36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</row>
    <row r="40" spans="1:61" ht="12.75" x14ac:dyDescent="0.2">
      <c r="A40" s="1">
        <v>6017</v>
      </c>
      <c r="B40" s="1" t="s">
        <v>134</v>
      </c>
      <c r="C40" s="1">
        <v>12</v>
      </c>
      <c r="D40" s="3">
        <v>151.91</v>
      </c>
      <c r="E40" s="3">
        <v>1822.92</v>
      </c>
      <c r="F40" s="2">
        <f t="shared" si="2"/>
        <v>5468.76</v>
      </c>
      <c r="G40" s="5">
        <f t="shared" si="13"/>
        <v>3</v>
      </c>
      <c r="H40" s="5"/>
      <c r="I40" s="5"/>
      <c r="J40" s="1">
        <v>1.29</v>
      </c>
      <c r="K40" s="1">
        <v>0.75</v>
      </c>
      <c r="L40" s="7">
        <v>2</v>
      </c>
      <c r="M40" s="1">
        <v>3.17</v>
      </c>
      <c r="N40" s="1">
        <v>10.5</v>
      </c>
      <c r="O40" s="8">
        <f t="shared" si="15"/>
        <v>0</v>
      </c>
      <c r="P40" s="1">
        <v>0.57999999999999996</v>
      </c>
      <c r="Q40" s="1">
        <v>0.75</v>
      </c>
      <c r="R40" s="7">
        <v>1</v>
      </c>
      <c r="S40" s="1">
        <v>0</v>
      </c>
      <c r="T40" s="27">
        <v>9190.56</v>
      </c>
      <c r="U40" s="3">
        <v>21875.040000000001</v>
      </c>
      <c r="V40" s="1">
        <v>1</v>
      </c>
      <c r="W40" s="1">
        <v>7</v>
      </c>
      <c r="X40" s="1">
        <v>10</v>
      </c>
      <c r="Y40" s="1">
        <v>2</v>
      </c>
      <c r="Z40" s="1">
        <v>9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15</v>
      </c>
      <c r="AQ40" s="1">
        <v>19</v>
      </c>
      <c r="AR40" s="1">
        <v>7</v>
      </c>
      <c r="AS40" s="1">
        <v>13</v>
      </c>
      <c r="AT40" s="1">
        <v>126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3</v>
      </c>
      <c r="BA40" s="1">
        <v>0</v>
      </c>
      <c r="BB40" s="1">
        <v>0</v>
      </c>
      <c r="BC40" s="1">
        <v>8</v>
      </c>
      <c r="BD40" s="1">
        <v>9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</row>
    <row r="41" spans="1:61" ht="12.75" x14ac:dyDescent="0.2">
      <c r="A41" s="1">
        <v>6041</v>
      </c>
      <c r="B41" s="1" t="s">
        <v>113</v>
      </c>
      <c r="C41" s="1">
        <v>10</v>
      </c>
      <c r="D41" s="3">
        <v>181.19</v>
      </c>
      <c r="E41" s="3">
        <v>1811.9</v>
      </c>
      <c r="F41" s="2">
        <f t="shared" si="2"/>
        <v>0</v>
      </c>
      <c r="G41" s="5">
        <f t="shared" si="13"/>
        <v>0</v>
      </c>
      <c r="H41" s="5"/>
      <c r="I41" s="5"/>
      <c r="J41" s="1">
        <v>0.35</v>
      </c>
      <c r="K41" s="1">
        <v>2.6</v>
      </c>
      <c r="L41" s="8">
        <f t="shared" ref="L41:L43" si="16">MAX(0,(TRUNC((J41*1.25)-K41)))</f>
        <v>0</v>
      </c>
      <c r="M41" s="1">
        <v>3.95</v>
      </c>
      <c r="N41" s="1">
        <v>10.5</v>
      </c>
      <c r="O41" s="8">
        <f t="shared" si="15"/>
        <v>0</v>
      </c>
      <c r="P41" s="1">
        <v>0.5</v>
      </c>
      <c r="Q41" s="1">
        <v>1.5</v>
      </c>
      <c r="R41" s="8">
        <f>MAX(0,(TRUNC((P41*1.25)-Q41)))</f>
        <v>0</v>
      </c>
      <c r="S41" s="1">
        <v>0</v>
      </c>
      <c r="T41" s="27">
        <v>8697.1200000000008</v>
      </c>
      <c r="U41" s="3">
        <v>26453.74</v>
      </c>
      <c r="V41" s="1">
        <v>3</v>
      </c>
      <c r="W41" s="1">
        <v>1</v>
      </c>
      <c r="X41" s="1">
        <v>0</v>
      </c>
      <c r="Y41" s="1">
        <v>0</v>
      </c>
      <c r="Z41" s="1">
        <v>26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36</v>
      </c>
      <c r="AQ41" s="1">
        <v>7</v>
      </c>
      <c r="AR41" s="1">
        <v>0</v>
      </c>
      <c r="AS41" s="1">
        <v>0</v>
      </c>
      <c r="AT41" s="1">
        <v>105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5</v>
      </c>
      <c r="BA41" s="1">
        <v>0</v>
      </c>
      <c r="BB41" s="1">
        <v>0</v>
      </c>
      <c r="BC41" s="1">
        <v>0</v>
      </c>
      <c r="BD41" s="1">
        <v>15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</row>
    <row r="42" spans="1:61" ht="12.75" x14ac:dyDescent="0.2">
      <c r="A42" s="1">
        <v>6093</v>
      </c>
      <c r="B42" s="1" t="s">
        <v>127</v>
      </c>
      <c r="C42" s="1">
        <v>12</v>
      </c>
      <c r="D42" s="3">
        <v>84.167500000000004</v>
      </c>
      <c r="E42" s="3">
        <v>1010.01</v>
      </c>
      <c r="F42" s="2">
        <f t="shared" si="2"/>
        <v>5050.05</v>
      </c>
      <c r="G42" s="16">
        <f t="shared" si="13"/>
        <v>5</v>
      </c>
      <c r="H42" s="5"/>
      <c r="I42" s="5"/>
      <c r="J42" s="1">
        <v>1.46</v>
      </c>
      <c r="K42" s="1">
        <v>4.25</v>
      </c>
      <c r="L42" s="8">
        <f t="shared" si="16"/>
        <v>0</v>
      </c>
      <c r="M42" s="1">
        <v>4</v>
      </c>
      <c r="N42" s="1">
        <v>9.58</v>
      </c>
      <c r="O42" s="8">
        <f t="shared" si="15"/>
        <v>0</v>
      </c>
      <c r="P42" s="1">
        <v>2.33</v>
      </c>
      <c r="Q42" s="1">
        <v>0</v>
      </c>
      <c r="R42" s="7">
        <v>5</v>
      </c>
      <c r="S42" s="1">
        <v>0</v>
      </c>
      <c r="T42" s="27">
        <v>7869.66</v>
      </c>
      <c r="U42" s="3">
        <v>13971.8</v>
      </c>
      <c r="V42" s="1">
        <v>6</v>
      </c>
      <c r="W42" s="1">
        <v>3</v>
      </c>
      <c r="X42" s="1">
        <v>6</v>
      </c>
      <c r="Y42" s="1">
        <v>8</v>
      </c>
      <c r="Z42" s="1">
        <v>51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9</v>
      </c>
      <c r="AQ42" s="1">
        <v>16</v>
      </c>
      <c r="AR42" s="1">
        <v>27</v>
      </c>
      <c r="AS42" s="1">
        <v>8</v>
      </c>
      <c r="AT42" s="1">
        <v>115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17</v>
      </c>
      <c r="BC42" s="1">
        <v>22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</row>
    <row r="43" spans="1:61" ht="12.75" x14ac:dyDescent="0.2">
      <c r="A43" s="1">
        <v>6018</v>
      </c>
      <c r="B43" s="1" t="s">
        <v>197</v>
      </c>
      <c r="C43" s="1">
        <v>12</v>
      </c>
      <c r="D43" s="3">
        <v>151.91</v>
      </c>
      <c r="E43" s="3">
        <v>1822.92</v>
      </c>
      <c r="F43" s="2">
        <f t="shared" si="2"/>
        <v>5468.76</v>
      </c>
      <c r="G43" s="24">
        <f t="shared" si="13"/>
        <v>3</v>
      </c>
      <c r="H43" s="5"/>
      <c r="I43" s="5"/>
      <c r="J43" s="1">
        <v>0.83</v>
      </c>
      <c r="K43" s="1">
        <v>2</v>
      </c>
      <c r="L43" s="8">
        <f t="shared" si="16"/>
        <v>0</v>
      </c>
      <c r="M43" s="1">
        <v>2.29</v>
      </c>
      <c r="N43" s="1">
        <v>7.33</v>
      </c>
      <c r="O43" s="8">
        <f t="shared" si="15"/>
        <v>0</v>
      </c>
      <c r="P43" s="1">
        <v>0.79</v>
      </c>
      <c r="Q43" s="1">
        <v>0</v>
      </c>
      <c r="R43" s="7">
        <v>3</v>
      </c>
      <c r="S43" s="1">
        <v>0</v>
      </c>
      <c r="T43" s="27">
        <v>7139.77</v>
      </c>
      <c r="U43" s="3">
        <v>17013.919999999998</v>
      </c>
      <c r="V43" s="1">
        <v>0</v>
      </c>
      <c r="W43" s="1">
        <v>0</v>
      </c>
      <c r="X43" s="1">
        <v>9</v>
      </c>
      <c r="Y43" s="1">
        <v>2</v>
      </c>
      <c r="Z43" s="1">
        <v>24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8</v>
      </c>
      <c r="AQ43" s="1">
        <v>0</v>
      </c>
      <c r="AR43" s="1">
        <v>9</v>
      </c>
      <c r="AS43" s="1">
        <v>21</v>
      </c>
      <c r="AT43" s="1">
        <v>88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6</v>
      </c>
      <c r="BC43" s="1">
        <v>7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</row>
    <row r="44" spans="1:61" ht="12.75" x14ac:dyDescent="0.2">
      <c r="A44" s="1">
        <v>65045</v>
      </c>
      <c r="B44" s="1" t="s">
        <v>137</v>
      </c>
      <c r="C44" s="1">
        <v>18</v>
      </c>
      <c r="D44" s="3">
        <v>60.876300000000001</v>
      </c>
      <c r="E44" s="3">
        <v>1095.7734</v>
      </c>
      <c r="F44" s="2">
        <f t="shared" si="2"/>
        <v>5478.8670000000002</v>
      </c>
      <c r="G44" s="24">
        <f t="shared" si="13"/>
        <v>5</v>
      </c>
      <c r="H44" s="5"/>
      <c r="I44" s="5"/>
      <c r="J44" s="1">
        <v>2.86</v>
      </c>
      <c r="K44" s="1">
        <v>3</v>
      </c>
      <c r="L44" s="7">
        <v>3</v>
      </c>
      <c r="M44" s="1">
        <v>2.78</v>
      </c>
      <c r="N44" s="1">
        <v>9.06</v>
      </c>
      <c r="O44" s="8">
        <f t="shared" si="15"/>
        <v>0</v>
      </c>
      <c r="P44" s="1">
        <v>0.67</v>
      </c>
      <c r="Q44" s="1">
        <v>0.94</v>
      </c>
      <c r="R44" s="7">
        <v>2</v>
      </c>
      <c r="S44" s="1">
        <v>0</v>
      </c>
      <c r="T44" s="27">
        <v>6909.46</v>
      </c>
      <c r="U44" s="3">
        <v>14245.05</v>
      </c>
      <c r="V44" s="1">
        <v>2</v>
      </c>
      <c r="W44" s="1">
        <v>22</v>
      </c>
      <c r="X44" s="1">
        <v>24</v>
      </c>
      <c r="Y44" s="1">
        <v>29</v>
      </c>
      <c r="Z44" s="1">
        <v>54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10</v>
      </c>
      <c r="AQ44" s="1">
        <v>0</v>
      </c>
      <c r="AR44" s="1">
        <v>29</v>
      </c>
      <c r="AS44" s="1">
        <v>22</v>
      </c>
      <c r="AT44" s="1">
        <v>163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</v>
      </c>
      <c r="BA44" s="1">
        <v>6</v>
      </c>
      <c r="BB44" s="1">
        <v>2</v>
      </c>
      <c r="BC44" s="1">
        <v>12</v>
      </c>
      <c r="BD44" s="1">
        <v>17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 ht="12.75" x14ac:dyDescent="0.2">
      <c r="A45" s="1">
        <v>88156</v>
      </c>
      <c r="B45" s="1" t="s">
        <v>165</v>
      </c>
      <c r="C45" s="1">
        <v>12</v>
      </c>
      <c r="D45" s="3">
        <v>140.29910000000001</v>
      </c>
      <c r="E45" s="3">
        <v>1683.5891999999999</v>
      </c>
      <c r="F45" s="2">
        <f t="shared" si="2"/>
        <v>0</v>
      </c>
      <c r="G45" s="5">
        <f t="shared" si="13"/>
        <v>0</v>
      </c>
      <c r="H45" s="5"/>
      <c r="I45" s="5"/>
      <c r="J45" s="1">
        <v>2.17</v>
      </c>
      <c r="K45" s="1">
        <v>1.42</v>
      </c>
      <c r="L45" s="7">
        <v>0</v>
      </c>
      <c r="M45" s="1">
        <v>1.25</v>
      </c>
      <c r="N45" s="1">
        <v>7</v>
      </c>
      <c r="O45" s="8">
        <f t="shared" si="15"/>
        <v>0</v>
      </c>
      <c r="P45" s="1">
        <v>0</v>
      </c>
      <c r="Q45" s="1">
        <v>13.25</v>
      </c>
      <c r="R45" s="8">
        <f t="shared" ref="R45:R48" si="17">MAX(0,(TRUNC((P45*1.25)-Q45)))</f>
        <v>0</v>
      </c>
      <c r="S45" s="1">
        <v>0</v>
      </c>
      <c r="T45" s="27">
        <v>5752.26</v>
      </c>
      <c r="U45" s="3">
        <v>36477.769999999997</v>
      </c>
      <c r="V45" s="1">
        <v>20</v>
      </c>
      <c r="W45" s="1">
        <v>12</v>
      </c>
      <c r="X45" s="1">
        <v>0</v>
      </c>
      <c r="Y45" s="1">
        <v>0</v>
      </c>
      <c r="Z45" s="1">
        <v>17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9</v>
      </c>
      <c r="AQ45" s="1">
        <v>12</v>
      </c>
      <c r="AR45" s="1">
        <v>0</v>
      </c>
      <c r="AS45" s="1">
        <v>0</v>
      </c>
      <c r="AT45" s="1">
        <v>84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159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</row>
    <row r="46" spans="1:61" ht="12.75" x14ac:dyDescent="0.2">
      <c r="A46" s="1">
        <v>6063</v>
      </c>
      <c r="B46" s="1" t="s">
        <v>171</v>
      </c>
      <c r="C46" s="1">
        <v>3</v>
      </c>
      <c r="D46" s="3">
        <v>220.18870000000001</v>
      </c>
      <c r="E46" s="3">
        <v>660.56610000000001</v>
      </c>
      <c r="F46" s="2">
        <f t="shared" si="2"/>
        <v>6605.6610000000001</v>
      </c>
      <c r="G46" s="5">
        <f t="shared" si="13"/>
        <v>10</v>
      </c>
      <c r="H46" s="5"/>
      <c r="I46" s="23">
        <v>5</v>
      </c>
      <c r="J46" s="1">
        <v>0.33</v>
      </c>
      <c r="K46" s="1">
        <v>0.67</v>
      </c>
      <c r="L46" s="7">
        <v>4</v>
      </c>
      <c r="M46" s="1">
        <v>8.17</v>
      </c>
      <c r="N46" s="1">
        <v>4</v>
      </c>
      <c r="O46" s="8">
        <f t="shared" si="15"/>
        <v>6</v>
      </c>
      <c r="P46" s="1">
        <v>0</v>
      </c>
      <c r="Q46" s="1">
        <v>0</v>
      </c>
      <c r="R46" s="8">
        <f t="shared" si="17"/>
        <v>0</v>
      </c>
      <c r="S46" s="1">
        <v>0</v>
      </c>
      <c r="T46" s="27">
        <v>5614.81</v>
      </c>
      <c r="U46" s="3">
        <v>3082.64</v>
      </c>
      <c r="V46" s="1">
        <v>1</v>
      </c>
      <c r="W46" s="1">
        <v>0</v>
      </c>
      <c r="X46" s="1">
        <v>0</v>
      </c>
      <c r="Y46" s="1">
        <v>0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15</v>
      </c>
      <c r="AQ46" s="1">
        <v>3</v>
      </c>
      <c r="AR46" s="1">
        <v>5</v>
      </c>
      <c r="AS46" s="1">
        <v>6</v>
      </c>
      <c r="AT46" s="1">
        <v>12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 ht="12.75" x14ac:dyDescent="0.2">
      <c r="A47" s="31">
        <v>88138</v>
      </c>
      <c r="B47" s="31" t="s">
        <v>298</v>
      </c>
      <c r="C47" s="1">
        <v>24</v>
      </c>
      <c r="D47" s="3">
        <v>107.6336</v>
      </c>
      <c r="E47" s="3">
        <v>2583.2064</v>
      </c>
      <c r="F47" s="2">
        <f t="shared" si="2"/>
        <v>0</v>
      </c>
      <c r="G47" s="5">
        <f t="shared" si="13"/>
        <v>0</v>
      </c>
      <c r="H47" s="5"/>
      <c r="I47" s="5"/>
      <c r="J47" s="1">
        <v>0.04</v>
      </c>
      <c r="K47" s="1">
        <v>0</v>
      </c>
      <c r="L47" s="8">
        <f t="shared" ref="L47:L48" si="18">MAX(0,(TRUNC((J47*1.25)-K47)))</f>
        <v>0</v>
      </c>
      <c r="M47" s="1">
        <v>1.79</v>
      </c>
      <c r="N47" s="1">
        <v>3.75</v>
      </c>
      <c r="O47" s="8">
        <f t="shared" si="15"/>
        <v>0</v>
      </c>
      <c r="P47" s="1">
        <v>0.25</v>
      </c>
      <c r="Q47" s="1">
        <v>0</v>
      </c>
      <c r="R47" s="8">
        <f t="shared" si="17"/>
        <v>0</v>
      </c>
      <c r="S47" s="1">
        <v>0</v>
      </c>
      <c r="T47" s="27">
        <v>5381.68</v>
      </c>
      <c r="U47" s="3">
        <v>9687.02</v>
      </c>
      <c r="V47" s="1">
        <v>0</v>
      </c>
      <c r="W47" s="1">
        <v>0</v>
      </c>
      <c r="X47" s="1">
        <v>0</v>
      </c>
      <c r="Y47" s="1">
        <v>2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6</v>
      </c>
      <c r="AQ47" s="1">
        <v>0</v>
      </c>
      <c r="AR47" s="1">
        <v>30</v>
      </c>
      <c r="AS47" s="1">
        <v>14</v>
      </c>
      <c r="AT47" s="1">
        <v>90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12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</row>
    <row r="48" spans="1:61" ht="12.75" x14ac:dyDescent="0.2">
      <c r="A48" s="1">
        <v>6032</v>
      </c>
      <c r="B48" s="1" t="s">
        <v>199</v>
      </c>
      <c r="C48" s="1">
        <v>12</v>
      </c>
      <c r="D48" s="3">
        <v>59.191000000000003</v>
      </c>
      <c r="E48" s="3">
        <v>710.29200000000003</v>
      </c>
      <c r="F48" s="2">
        <f t="shared" si="2"/>
        <v>0</v>
      </c>
      <c r="G48" s="5">
        <f t="shared" si="13"/>
        <v>0</v>
      </c>
      <c r="H48" s="5"/>
      <c r="I48" s="5"/>
      <c r="J48" s="1">
        <v>2.33</v>
      </c>
      <c r="K48" s="1">
        <v>5.5</v>
      </c>
      <c r="L48" s="8">
        <f t="shared" si="18"/>
        <v>0</v>
      </c>
      <c r="M48" s="1">
        <v>3.42</v>
      </c>
      <c r="N48" s="1">
        <v>8.67</v>
      </c>
      <c r="O48" s="8">
        <f t="shared" si="15"/>
        <v>0</v>
      </c>
      <c r="P48" s="1">
        <v>1.79</v>
      </c>
      <c r="Q48" s="1">
        <v>3.17</v>
      </c>
      <c r="R48" s="8">
        <f t="shared" si="17"/>
        <v>0</v>
      </c>
      <c r="S48" s="1">
        <v>0</v>
      </c>
      <c r="T48" s="27">
        <v>5356.79</v>
      </c>
      <c r="U48" s="3">
        <v>12311.73</v>
      </c>
      <c r="V48" s="1">
        <v>19</v>
      </c>
      <c r="W48" s="1">
        <v>18</v>
      </c>
      <c r="X48" s="1">
        <v>0</v>
      </c>
      <c r="Y48" s="1">
        <v>0</v>
      </c>
      <c r="Z48" s="1">
        <v>66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26</v>
      </c>
      <c r="AQ48" s="1">
        <v>30</v>
      </c>
      <c r="AR48" s="1">
        <v>0</v>
      </c>
      <c r="AS48" s="1">
        <v>0</v>
      </c>
      <c r="AT48" s="1">
        <v>104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21</v>
      </c>
      <c r="BA48" s="1">
        <v>1</v>
      </c>
      <c r="BB48" s="1">
        <v>0</v>
      </c>
      <c r="BC48" s="1">
        <v>0</v>
      </c>
      <c r="BD48" s="1">
        <v>38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 ht="12.75" x14ac:dyDescent="0.2">
      <c r="A49" s="1">
        <v>6077</v>
      </c>
      <c r="B49" s="1" t="s">
        <v>299</v>
      </c>
      <c r="C49" s="1">
        <v>12</v>
      </c>
      <c r="D49" s="3">
        <v>99.373900000000006</v>
      </c>
      <c r="E49" s="3">
        <v>1192.4867999999999</v>
      </c>
      <c r="F49" s="2">
        <f t="shared" si="2"/>
        <v>8347.4075999999986</v>
      </c>
      <c r="G49" s="24">
        <f t="shared" si="13"/>
        <v>7</v>
      </c>
      <c r="H49" s="5"/>
      <c r="I49" s="5"/>
      <c r="J49" s="1">
        <v>1.46</v>
      </c>
      <c r="K49" s="1">
        <v>0</v>
      </c>
      <c r="L49" s="7">
        <v>3</v>
      </c>
      <c r="M49" s="1">
        <v>2.88</v>
      </c>
      <c r="N49" s="1">
        <v>3.08</v>
      </c>
      <c r="O49" s="7">
        <v>2</v>
      </c>
      <c r="P49" s="1">
        <v>0.12</v>
      </c>
      <c r="Q49" s="1">
        <v>0</v>
      </c>
      <c r="R49" s="7">
        <v>2</v>
      </c>
      <c r="S49" s="1">
        <v>0</v>
      </c>
      <c r="T49" s="27">
        <v>5316.5</v>
      </c>
      <c r="U49" s="3">
        <v>3676.83</v>
      </c>
      <c r="V49" s="1">
        <v>1</v>
      </c>
      <c r="W49" s="1">
        <v>3</v>
      </c>
      <c r="X49" s="1">
        <v>12</v>
      </c>
      <c r="Y49" s="1">
        <v>6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19</v>
      </c>
      <c r="AQ49" s="1">
        <v>9</v>
      </c>
      <c r="AR49" s="1">
        <v>9</v>
      </c>
      <c r="AS49" s="1">
        <v>4</v>
      </c>
      <c r="AT49" s="1">
        <v>37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3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</row>
    <row r="50" spans="1:61" ht="12.75" x14ac:dyDescent="0.2">
      <c r="A50" s="1">
        <v>6029</v>
      </c>
      <c r="B50" s="1" t="s">
        <v>300</v>
      </c>
      <c r="C50" s="1">
        <v>5</v>
      </c>
      <c r="D50" s="3">
        <v>208.38839999999999</v>
      </c>
      <c r="E50" s="3">
        <v>1041.942</v>
      </c>
      <c r="F50" s="2">
        <f t="shared" si="2"/>
        <v>7293.5940000000001</v>
      </c>
      <c r="G50" s="5">
        <f t="shared" si="13"/>
        <v>7</v>
      </c>
      <c r="H50" s="5"/>
      <c r="I50" s="5"/>
      <c r="J50" s="1">
        <v>2.2999999999999998</v>
      </c>
      <c r="K50" s="1">
        <v>1.4</v>
      </c>
      <c r="L50" s="7">
        <v>3</v>
      </c>
      <c r="M50" s="1">
        <v>2.2000000000000002</v>
      </c>
      <c r="N50" s="1">
        <v>3.6</v>
      </c>
      <c r="O50" s="7">
        <v>2</v>
      </c>
      <c r="P50" s="1">
        <v>0.5</v>
      </c>
      <c r="Q50" s="1">
        <v>0</v>
      </c>
      <c r="R50" s="7">
        <v>2</v>
      </c>
      <c r="S50" s="1">
        <v>0</v>
      </c>
      <c r="T50" s="27">
        <v>5209.71</v>
      </c>
      <c r="U50" s="3">
        <v>5209.71</v>
      </c>
      <c r="V50" s="1">
        <v>3</v>
      </c>
      <c r="W50" s="1">
        <v>0</v>
      </c>
      <c r="X50" s="1">
        <v>6</v>
      </c>
      <c r="Y50" s="1">
        <v>5</v>
      </c>
      <c r="Z50" s="1">
        <v>7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7</v>
      </c>
      <c r="AQ50" s="1">
        <v>0</v>
      </c>
      <c r="AR50" s="1">
        <v>0</v>
      </c>
      <c r="AS50" s="1">
        <v>8</v>
      </c>
      <c r="AT50" s="1">
        <v>18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5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</row>
    <row r="51" spans="1:61" ht="12.75" x14ac:dyDescent="0.2">
      <c r="A51" s="1">
        <v>88155</v>
      </c>
      <c r="B51" s="1" t="s">
        <v>167</v>
      </c>
      <c r="C51" s="1">
        <v>12</v>
      </c>
      <c r="D51" s="3">
        <v>140.29910000000001</v>
      </c>
      <c r="E51" s="3">
        <v>1683.5891999999999</v>
      </c>
      <c r="F51" s="2">
        <f t="shared" si="2"/>
        <v>0</v>
      </c>
      <c r="G51" s="5">
        <f t="shared" si="13"/>
        <v>0</v>
      </c>
      <c r="H51" s="5"/>
      <c r="I51" s="5"/>
      <c r="J51" s="1">
        <v>1.1200000000000001</v>
      </c>
      <c r="K51" s="1">
        <v>19</v>
      </c>
      <c r="L51" s="8">
        <f>MAX(0,(TRUNC((J51*1.25)-K51)))</f>
        <v>0</v>
      </c>
      <c r="M51" s="1">
        <v>1.71</v>
      </c>
      <c r="N51" s="1">
        <v>10.83</v>
      </c>
      <c r="O51" s="8">
        <f>MAX(0,(TRUNC((M51*1.25)-N51)))</f>
        <v>0</v>
      </c>
      <c r="P51" s="1">
        <v>0.17</v>
      </c>
      <c r="Q51" s="1">
        <v>19.079999999999998</v>
      </c>
      <c r="R51" s="8">
        <f t="shared" ref="R51:R52" si="19">MAX(0,(TRUNC((P51*1.25)-Q51)))</f>
        <v>0</v>
      </c>
      <c r="S51" s="1">
        <v>0</v>
      </c>
      <c r="T51" s="27">
        <v>5050.7700000000004</v>
      </c>
      <c r="U51" s="3">
        <v>82355.570000000007</v>
      </c>
      <c r="V51" s="1">
        <v>12</v>
      </c>
      <c r="W51" s="1">
        <v>3</v>
      </c>
      <c r="X51" s="1">
        <v>0</v>
      </c>
      <c r="Y51" s="1">
        <v>0</v>
      </c>
      <c r="Z51" s="1">
        <v>228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7</v>
      </c>
      <c r="AQ51" s="1">
        <v>10</v>
      </c>
      <c r="AR51" s="1">
        <v>7</v>
      </c>
      <c r="AS51" s="1">
        <v>3</v>
      </c>
      <c r="AT51" s="1">
        <v>130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1</v>
      </c>
      <c r="BA51" s="1">
        <v>2</v>
      </c>
      <c r="BB51" s="1">
        <v>0</v>
      </c>
      <c r="BC51" s="1">
        <v>0</v>
      </c>
      <c r="BD51" s="1">
        <v>229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 ht="12.75" x14ac:dyDescent="0.2">
      <c r="A52" s="1">
        <v>65129</v>
      </c>
      <c r="B52" s="1" t="s">
        <v>120</v>
      </c>
      <c r="C52" s="1">
        <v>30</v>
      </c>
      <c r="D52" s="3">
        <v>57.054400000000001</v>
      </c>
      <c r="E52" s="3">
        <v>1711.6320000000001</v>
      </c>
      <c r="F52" s="2">
        <f t="shared" si="2"/>
        <v>8558.16</v>
      </c>
      <c r="G52" s="24">
        <f t="shared" si="13"/>
        <v>5</v>
      </c>
      <c r="H52" s="5"/>
      <c r="I52" s="5"/>
      <c r="J52" s="1">
        <v>0.68</v>
      </c>
      <c r="K52" s="1">
        <v>1.1299999999999999</v>
      </c>
      <c r="L52" s="7">
        <v>2</v>
      </c>
      <c r="M52" s="1">
        <v>1.05</v>
      </c>
      <c r="N52" s="1">
        <v>0.03</v>
      </c>
      <c r="O52" s="7">
        <v>3</v>
      </c>
      <c r="P52" s="1">
        <v>0.85</v>
      </c>
      <c r="Q52" s="1">
        <v>0.27</v>
      </c>
      <c r="R52" s="8">
        <f t="shared" si="19"/>
        <v>0</v>
      </c>
      <c r="S52" s="1">
        <v>0</v>
      </c>
      <c r="T52" s="20">
        <v>4421.72</v>
      </c>
      <c r="U52" s="3">
        <v>2453.34</v>
      </c>
      <c r="V52" s="1">
        <v>3</v>
      </c>
      <c r="W52" s="1">
        <v>4</v>
      </c>
      <c r="X52" s="1">
        <v>11</v>
      </c>
      <c r="Y52" s="1">
        <v>9</v>
      </c>
      <c r="Z52" s="1">
        <v>34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3</v>
      </c>
      <c r="AQ52" s="1">
        <v>9</v>
      </c>
      <c r="AR52" s="1">
        <v>20</v>
      </c>
      <c r="AS52" s="1">
        <v>8</v>
      </c>
      <c r="AT52" s="1">
        <v>1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2</v>
      </c>
      <c r="BA52" s="1">
        <v>2</v>
      </c>
      <c r="BB52" s="1">
        <v>18</v>
      </c>
      <c r="BC52" s="1">
        <v>9</v>
      </c>
      <c r="BD52" s="1">
        <v>8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</row>
    <row r="53" spans="1:61" ht="12.75" x14ac:dyDescent="0.2">
      <c r="A53" s="1">
        <v>6012</v>
      </c>
      <c r="B53" s="1" t="s">
        <v>161</v>
      </c>
      <c r="C53" s="1">
        <v>18</v>
      </c>
      <c r="D53" s="3">
        <v>96.61</v>
      </c>
      <c r="E53" s="3">
        <v>1738.98</v>
      </c>
      <c r="F53" s="2">
        <f t="shared" si="2"/>
        <v>8694.9</v>
      </c>
      <c r="G53" s="16">
        <f t="shared" si="13"/>
        <v>5</v>
      </c>
      <c r="H53" s="5"/>
      <c r="I53" s="5"/>
      <c r="J53" s="1">
        <v>0.53</v>
      </c>
      <c r="K53" s="1">
        <v>0.44</v>
      </c>
      <c r="L53" s="7">
        <v>2</v>
      </c>
      <c r="M53" s="1">
        <v>0.78</v>
      </c>
      <c r="N53" s="1">
        <v>3.33</v>
      </c>
      <c r="O53" s="8">
        <f>MAX(0,(TRUNC((M53*1.25)-N53)))</f>
        <v>0</v>
      </c>
      <c r="P53" s="1">
        <v>1.08</v>
      </c>
      <c r="Q53" s="1">
        <v>0</v>
      </c>
      <c r="R53" s="7">
        <v>3</v>
      </c>
      <c r="S53" s="1">
        <v>0</v>
      </c>
      <c r="T53" s="20">
        <v>4154.2299999999996</v>
      </c>
      <c r="U53" s="3">
        <v>6569.48</v>
      </c>
      <c r="V53" s="1">
        <v>3</v>
      </c>
      <c r="W53" s="1">
        <v>3</v>
      </c>
      <c r="X53" s="1">
        <v>3</v>
      </c>
      <c r="Y53" s="1">
        <v>4</v>
      </c>
      <c r="Z53" s="1">
        <v>8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12</v>
      </c>
      <c r="AQ53" s="1">
        <v>4</v>
      </c>
      <c r="AR53" s="1">
        <v>0</v>
      </c>
      <c r="AS53" s="1">
        <v>0</v>
      </c>
      <c r="AT53" s="1">
        <v>60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14</v>
      </c>
      <c r="BC53" s="1">
        <v>11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</row>
    <row r="54" spans="1:61" ht="12.75" x14ac:dyDescent="0.2">
      <c r="A54" s="1">
        <v>91051</v>
      </c>
      <c r="B54" s="1" t="s">
        <v>160</v>
      </c>
      <c r="C54" s="1">
        <v>7</v>
      </c>
      <c r="D54" s="3">
        <v>191.73099999999999</v>
      </c>
      <c r="E54" s="3">
        <v>1342.117</v>
      </c>
      <c r="F54" s="2">
        <f t="shared" si="2"/>
        <v>6710.585</v>
      </c>
      <c r="G54" s="5">
        <f t="shared" si="13"/>
        <v>5</v>
      </c>
      <c r="H54" s="5"/>
      <c r="I54" s="5"/>
      <c r="J54" s="1">
        <v>0.14000000000000001</v>
      </c>
      <c r="K54" s="1">
        <v>1.29</v>
      </c>
      <c r="L54" s="7">
        <v>1</v>
      </c>
      <c r="M54" s="1">
        <v>2.57</v>
      </c>
      <c r="N54" s="1">
        <v>2.86</v>
      </c>
      <c r="O54" s="7">
        <v>2</v>
      </c>
      <c r="P54" s="1">
        <v>0.36</v>
      </c>
      <c r="Q54" s="1">
        <v>0</v>
      </c>
      <c r="R54" s="7">
        <v>2</v>
      </c>
      <c r="S54" s="1">
        <v>0</v>
      </c>
      <c r="T54" s="20">
        <v>4122.22</v>
      </c>
      <c r="U54" s="3">
        <v>5560.2</v>
      </c>
      <c r="V54" s="1">
        <v>0</v>
      </c>
      <c r="W54" s="1">
        <v>0</v>
      </c>
      <c r="X54" s="1">
        <v>1</v>
      </c>
      <c r="Y54" s="1">
        <v>0</v>
      </c>
      <c r="Z54" s="1">
        <v>9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17</v>
      </c>
      <c r="AS54" s="1">
        <v>2</v>
      </c>
      <c r="AT54" s="1">
        <v>20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2</v>
      </c>
      <c r="BC54" s="1">
        <v>1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</row>
    <row r="55" spans="1:61" ht="12.75" hidden="1" x14ac:dyDescent="0.2">
      <c r="A55" s="1">
        <v>6083</v>
      </c>
      <c r="B55" s="1" t="s">
        <v>301</v>
      </c>
      <c r="C55" s="1">
        <v>5</v>
      </c>
      <c r="D55" s="3">
        <v>208.38820000000001</v>
      </c>
      <c r="E55" s="3">
        <v>1041.941</v>
      </c>
      <c r="F55" s="2">
        <f t="shared" si="2"/>
        <v>0</v>
      </c>
      <c r="G55" s="5">
        <f t="shared" si="13"/>
        <v>0</v>
      </c>
      <c r="H55" s="5"/>
      <c r="I55" s="5"/>
      <c r="J55" s="1">
        <v>0.3</v>
      </c>
      <c r="K55" s="1">
        <v>2.6</v>
      </c>
      <c r="L55" s="8">
        <f t="shared" ref="L55:L59" si="20">MAX(0,(TRUNC((J55*1.25)-K55)))</f>
        <v>0</v>
      </c>
      <c r="M55" s="1">
        <v>2.9</v>
      </c>
      <c r="N55" s="1">
        <v>5.8</v>
      </c>
      <c r="O55" s="8">
        <f t="shared" ref="O55:O178" si="21">MAX(0,(TRUNC((M55*1.25)-N55)))</f>
        <v>0</v>
      </c>
      <c r="P55" s="1">
        <v>0.6</v>
      </c>
      <c r="Q55" s="1">
        <v>1.8</v>
      </c>
      <c r="R55" s="8">
        <f>MAX(0,(TRUNC((P55*1.25)-Q55)))</f>
        <v>0</v>
      </c>
      <c r="S55" s="1">
        <v>0</v>
      </c>
      <c r="T55" s="20">
        <v>3959.38</v>
      </c>
      <c r="U55" s="3">
        <v>10627.8</v>
      </c>
      <c r="V55" s="1">
        <v>1</v>
      </c>
      <c r="W55" s="1">
        <v>0</v>
      </c>
      <c r="X55" s="1">
        <v>0</v>
      </c>
      <c r="Y55" s="1">
        <v>1</v>
      </c>
      <c r="Z55" s="1">
        <v>13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6</v>
      </c>
      <c r="AQ55" s="1">
        <v>0</v>
      </c>
      <c r="AR55" s="1">
        <v>4</v>
      </c>
      <c r="AS55" s="1">
        <v>9</v>
      </c>
      <c r="AT55" s="1">
        <v>29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4</v>
      </c>
      <c r="BD55" s="1">
        <v>9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 ht="12.75" x14ac:dyDescent="0.2">
      <c r="A56" s="1">
        <v>6045</v>
      </c>
      <c r="B56" s="1" t="s">
        <v>162</v>
      </c>
      <c r="C56" s="1">
        <v>12</v>
      </c>
      <c r="D56" s="3">
        <v>73.979100000000003</v>
      </c>
      <c r="E56" s="3">
        <v>887.74919999999997</v>
      </c>
      <c r="F56" s="2">
        <f t="shared" si="2"/>
        <v>2663.2475999999997</v>
      </c>
      <c r="G56" s="24">
        <f t="shared" si="13"/>
        <v>3</v>
      </c>
      <c r="H56" s="5"/>
      <c r="I56" s="5"/>
      <c r="J56" s="1">
        <v>0.08</v>
      </c>
      <c r="K56" s="1">
        <v>3.33</v>
      </c>
      <c r="L56" s="8">
        <f t="shared" si="20"/>
        <v>0</v>
      </c>
      <c r="M56" s="1">
        <v>4.17</v>
      </c>
      <c r="N56" s="1">
        <v>4.58</v>
      </c>
      <c r="O56" s="8">
        <f t="shared" si="21"/>
        <v>0</v>
      </c>
      <c r="P56" s="1">
        <v>0</v>
      </c>
      <c r="Q56" s="1">
        <v>0</v>
      </c>
      <c r="R56" s="7">
        <v>3</v>
      </c>
      <c r="S56" s="1">
        <v>0</v>
      </c>
      <c r="T56" s="20">
        <v>3772.93</v>
      </c>
      <c r="U56" s="3">
        <v>7028.01</v>
      </c>
      <c r="V56" s="1">
        <v>0</v>
      </c>
      <c r="W56" s="1">
        <v>2</v>
      </c>
      <c r="X56" s="1">
        <v>0</v>
      </c>
      <c r="Y56" s="1">
        <v>0</v>
      </c>
      <c r="Z56" s="1">
        <v>40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12</v>
      </c>
      <c r="AQ56" s="1">
        <v>18</v>
      </c>
      <c r="AR56" s="1">
        <v>23</v>
      </c>
      <c r="AS56" s="1">
        <v>12</v>
      </c>
      <c r="AT56" s="1">
        <v>55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 ht="12.75" x14ac:dyDescent="0.2">
      <c r="A57" s="1">
        <v>6013</v>
      </c>
      <c r="B57" s="1" t="s">
        <v>140</v>
      </c>
      <c r="C57" s="1">
        <v>6</v>
      </c>
      <c r="D57" s="3">
        <v>119.37</v>
      </c>
      <c r="E57" s="3">
        <v>716.22</v>
      </c>
      <c r="F57" s="2">
        <f t="shared" si="2"/>
        <v>0</v>
      </c>
      <c r="G57" s="5">
        <f t="shared" si="13"/>
        <v>0</v>
      </c>
      <c r="H57" s="5"/>
      <c r="I57" s="5"/>
      <c r="J57" s="1">
        <v>2.75</v>
      </c>
      <c r="K57" s="1">
        <v>6.5</v>
      </c>
      <c r="L57" s="8">
        <f t="shared" si="20"/>
        <v>0</v>
      </c>
      <c r="M57" s="1">
        <v>2</v>
      </c>
      <c r="N57" s="1">
        <v>5</v>
      </c>
      <c r="O57" s="8">
        <f t="shared" si="21"/>
        <v>0</v>
      </c>
      <c r="P57" s="1">
        <v>0</v>
      </c>
      <c r="Q57" s="1">
        <v>0</v>
      </c>
      <c r="R57" s="8">
        <f t="shared" ref="R57:R60" si="22">MAX(0,(TRUNC((P57*1.25)-Q57)))</f>
        <v>0</v>
      </c>
      <c r="S57" s="1">
        <v>0</v>
      </c>
      <c r="T57" s="20">
        <v>3402.04</v>
      </c>
      <c r="U57" s="3">
        <v>8236.5300000000007</v>
      </c>
      <c r="V57" s="1">
        <v>8</v>
      </c>
      <c r="W57" s="1">
        <v>0</v>
      </c>
      <c r="X57" s="1">
        <v>2</v>
      </c>
      <c r="Y57" s="1">
        <v>13</v>
      </c>
      <c r="Z57" s="1">
        <v>39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12</v>
      </c>
      <c r="AQ57" s="1">
        <v>0</v>
      </c>
      <c r="AR57" s="1">
        <v>0</v>
      </c>
      <c r="AS57" s="1">
        <v>0</v>
      </c>
      <c r="AT57" s="1">
        <v>30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  <row r="58" spans="1:61" ht="12.75" x14ac:dyDescent="0.2">
      <c r="A58" s="1">
        <v>6044</v>
      </c>
      <c r="B58" s="1" t="s">
        <v>170</v>
      </c>
      <c r="C58" s="1">
        <v>12</v>
      </c>
      <c r="D58" s="3">
        <v>73.979200000000006</v>
      </c>
      <c r="E58" s="3">
        <v>887.75040000000001</v>
      </c>
      <c r="F58" s="2">
        <f t="shared" si="2"/>
        <v>0</v>
      </c>
      <c r="G58" s="5">
        <f t="shared" si="13"/>
        <v>0</v>
      </c>
      <c r="H58" s="5"/>
      <c r="I58" s="5"/>
      <c r="J58" s="1">
        <v>0.96</v>
      </c>
      <c r="K58" s="1">
        <v>0.75</v>
      </c>
      <c r="L58" s="8">
        <f t="shared" si="20"/>
        <v>0</v>
      </c>
      <c r="M58" s="1">
        <v>2.58</v>
      </c>
      <c r="N58" s="1">
        <v>4.58</v>
      </c>
      <c r="O58" s="8">
        <f t="shared" si="21"/>
        <v>0</v>
      </c>
      <c r="P58" s="1">
        <v>0.21</v>
      </c>
      <c r="Q58" s="1">
        <v>0.42</v>
      </c>
      <c r="R58" s="8">
        <f t="shared" si="22"/>
        <v>0</v>
      </c>
      <c r="S58" s="1">
        <v>0</v>
      </c>
      <c r="T58" s="20">
        <v>3329.06</v>
      </c>
      <c r="U58" s="3">
        <v>5104.5600000000004</v>
      </c>
      <c r="V58" s="1">
        <v>1</v>
      </c>
      <c r="W58" s="1">
        <v>2</v>
      </c>
      <c r="X58" s="1">
        <v>6</v>
      </c>
      <c r="Y58" s="1">
        <v>7</v>
      </c>
      <c r="Z58" s="1">
        <v>9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4</v>
      </c>
      <c r="AQ58" s="1">
        <v>9</v>
      </c>
      <c r="AR58" s="1">
        <v>15</v>
      </c>
      <c r="AS58" s="1">
        <v>15</v>
      </c>
      <c r="AT58" s="1">
        <v>55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2</v>
      </c>
      <c r="BC58" s="1">
        <v>1</v>
      </c>
      <c r="BD58" s="1">
        <v>5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</row>
    <row r="59" spans="1:61" ht="12.75" x14ac:dyDescent="0.2">
      <c r="A59" s="1">
        <v>6087</v>
      </c>
      <c r="B59" s="1" t="s">
        <v>164</v>
      </c>
      <c r="C59" s="1">
        <v>4</v>
      </c>
      <c r="D59" s="3">
        <v>255.4675</v>
      </c>
      <c r="E59" s="3">
        <v>1021.87</v>
      </c>
      <c r="F59" s="2">
        <f t="shared" si="2"/>
        <v>0</v>
      </c>
      <c r="G59" s="5">
        <f t="shared" si="13"/>
        <v>0</v>
      </c>
      <c r="H59" s="5"/>
      <c r="I59" s="5"/>
      <c r="J59" s="1">
        <v>0.38</v>
      </c>
      <c r="K59" s="1">
        <v>4.25</v>
      </c>
      <c r="L59" s="8">
        <f t="shared" si="20"/>
        <v>0</v>
      </c>
      <c r="M59" s="1">
        <v>2.5</v>
      </c>
      <c r="N59" s="1">
        <v>6.75</v>
      </c>
      <c r="O59" s="8">
        <f t="shared" si="21"/>
        <v>0</v>
      </c>
      <c r="P59" s="1">
        <v>0.38</v>
      </c>
      <c r="Q59" s="1">
        <v>1.25</v>
      </c>
      <c r="R59" s="8">
        <f t="shared" si="22"/>
        <v>0</v>
      </c>
      <c r="S59" s="1">
        <v>0</v>
      </c>
      <c r="T59" s="20">
        <v>3321.08</v>
      </c>
      <c r="U59" s="3">
        <v>12517.91</v>
      </c>
      <c r="V59" s="1">
        <v>1</v>
      </c>
      <c r="W59" s="1">
        <v>0</v>
      </c>
      <c r="X59" s="1">
        <v>0</v>
      </c>
      <c r="Y59" s="1">
        <v>1</v>
      </c>
      <c r="Z59" s="1">
        <v>17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5</v>
      </c>
      <c r="AQ59" s="1">
        <v>0</v>
      </c>
      <c r="AR59" s="1">
        <v>3</v>
      </c>
      <c r="AS59" s="1">
        <v>4</v>
      </c>
      <c r="AT59" s="1">
        <v>27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1</v>
      </c>
      <c r="BA59" s="1">
        <v>1</v>
      </c>
      <c r="BB59" s="1">
        <v>0</v>
      </c>
      <c r="BC59" s="1">
        <v>0</v>
      </c>
      <c r="BD59" s="1">
        <v>5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</row>
    <row r="60" spans="1:61" ht="12.75" x14ac:dyDescent="0.2">
      <c r="A60" s="1">
        <v>6098</v>
      </c>
      <c r="B60" s="1" t="s">
        <v>193</v>
      </c>
      <c r="C60" s="1">
        <v>12</v>
      </c>
      <c r="D60" s="3">
        <v>54.857100000000003</v>
      </c>
      <c r="E60" s="3">
        <v>658.28520000000003</v>
      </c>
      <c r="F60" s="2">
        <f t="shared" si="2"/>
        <v>1974.8556000000001</v>
      </c>
      <c r="G60" s="24">
        <f t="shared" si="13"/>
        <v>3</v>
      </c>
      <c r="H60" s="5"/>
      <c r="I60" s="5"/>
      <c r="J60" s="1">
        <v>2.25</v>
      </c>
      <c r="K60" s="1">
        <v>1.5</v>
      </c>
      <c r="L60" s="7">
        <v>3</v>
      </c>
      <c r="M60" s="1">
        <v>2.04</v>
      </c>
      <c r="N60" s="1">
        <v>6</v>
      </c>
      <c r="O60" s="8">
        <f t="shared" si="21"/>
        <v>0</v>
      </c>
      <c r="P60" s="1">
        <v>0.54</v>
      </c>
      <c r="Q60" s="1">
        <v>2</v>
      </c>
      <c r="R60" s="8">
        <f t="shared" si="22"/>
        <v>0</v>
      </c>
      <c r="S60" s="1">
        <v>0</v>
      </c>
      <c r="T60" s="20">
        <v>3181.71</v>
      </c>
      <c r="U60" s="3">
        <v>6253.71</v>
      </c>
      <c r="V60" s="1">
        <v>23</v>
      </c>
      <c r="W60" s="1">
        <v>8</v>
      </c>
      <c r="X60" s="1">
        <v>0</v>
      </c>
      <c r="Y60" s="1">
        <v>0</v>
      </c>
      <c r="Z60" s="1">
        <v>18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24</v>
      </c>
      <c r="AQ60" s="1">
        <v>1</v>
      </c>
      <c r="AR60" s="1">
        <v>0</v>
      </c>
      <c r="AS60" s="1">
        <v>0</v>
      </c>
      <c r="AT60" s="1">
        <v>72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6</v>
      </c>
      <c r="BA60" s="1">
        <v>1</v>
      </c>
      <c r="BB60" s="1">
        <v>0</v>
      </c>
      <c r="BC60" s="1">
        <v>0</v>
      </c>
      <c r="BD60" s="1">
        <v>24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</row>
    <row r="61" spans="1:61" ht="12.75" x14ac:dyDescent="0.2">
      <c r="A61" s="1">
        <v>97302</v>
      </c>
      <c r="B61" s="1" t="s">
        <v>215</v>
      </c>
      <c r="C61" s="1">
        <v>14</v>
      </c>
      <c r="D61" s="3">
        <v>119.52200000000001</v>
      </c>
      <c r="E61" s="3">
        <v>1673.308</v>
      </c>
      <c r="F61" s="2">
        <f t="shared" si="2"/>
        <v>5019.924</v>
      </c>
      <c r="G61" s="24">
        <f t="shared" si="13"/>
        <v>3</v>
      </c>
      <c r="H61" s="5"/>
      <c r="I61" s="5"/>
      <c r="J61" s="1">
        <v>7.0000000000000007E-2</v>
      </c>
      <c r="K61" s="1">
        <v>0.71</v>
      </c>
      <c r="L61" s="7">
        <v>1</v>
      </c>
      <c r="M61" s="1">
        <v>1.29</v>
      </c>
      <c r="N61" s="1">
        <v>0.36</v>
      </c>
      <c r="O61" s="8">
        <f t="shared" si="21"/>
        <v>1</v>
      </c>
      <c r="P61" s="1">
        <v>0.5</v>
      </c>
      <c r="Q61" s="1">
        <v>0</v>
      </c>
      <c r="R61" s="7">
        <v>1</v>
      </c>
      <c r="S61" s="1">
        <v>0</v>
      </c>
      <c r="T61" s="20">
        <v>3107.57</v>
      </c>
      <c r="U61" s="3">
        <v>1792.83</v>
      </c>
      <c r="V61" s="1">
        <v>0</v>
      </c>
      <c r="W61" s="1">
        <v>2</v>
      </c>
      <c r="X61" s="1">
        <v>0</v>
      </c>
      <c r="Y61" s="1">
        <v>0</v>
      </c>
      <c r="Z61" s="1">
        <v>10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14</v>
      </c>
      <c r="AQ61" s="1">
        <v>8</v>
      </c>
      <c r="AR61" s="1">
        <v>0</v>
      </c>
      <c r="AS61" s="1">
        <v>0</v>
      </c>
      <c r="AT61" s="1">
        <v>5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14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</row>
    <row r="62" spans="1:61" ht="12.75" hidden="1" x14ac:dyDescent="0.2">
      <c r="A62" s="1">
        <v>91013</v>
      </c>
      <c r="B62" s="1" t="s">
        <v>151</v>
      </c>
      <c r="C62" s="1">
        <v>12</v>
      </c>
      <c r="D62" s="3">
        <v>101.8831</v>
      </c>
      <c r="E62" s="3">
        <v>1222.5971999999999</v>
      </c>
      <c r="F62" s="2">
        <f t="shared" si="2"/>
        <v>0</v>
      </c>
      <c r="G62" s="5">
        <f t="shared" si="13"/>
        <v>0</v>
      </c>
      <c r="H62" s="5"/>
      <c r="I62" s="5"/>
      <c r="J62" s="1">
        <v>0.62</v>
      </c>
      <c r="K62" s="1">
        <v>1.5</v>
      </c>
      <c r="L62" s="8">
        <f>MAX(0,(TRUNC((J62*1.25)-K62)))</f>
        <v>0</v>
      </c>
      <c r="M62" s="1">
        <v>1.83</v>
      </c>
      <c r="N62" s="1">
        <v>2.33</v>
      </c>
      <c r="O62" s="8">
        <f t="shared" si="21"/>
        <v>0</v>
      </c>
      <c r="P62" s="1">
        <v>0.08</v>
      </c>
      <c r="Q62" s="1">
        <v>1.67</v>
      </c>
      <c r="R62" s="8">
        <f t="shared" ref="R62:R65" si="23">MAX(0,(TRUNC((P62*1.25)-Q62)))</f>
        <v>0</v>
      </c>
      <c r="S62" s="1">
        <v>0</v>
      </c>
      <c r="T62" s="20">
        <v>3107.43</v>
      </c>
      <c r="U62" s="3">
        <v>6724.28</v>
      </c>
      <c r="V62" s="1">
        <v>2</v>
      </c>
      <c r="W62" s="1">
        <v>3</v>
      </c>
      <c r="X62" s="1">
        <v>3</v>
      </c>
      <c r="Y62" s="1">
        <v>2</v>
      </c>
      <c r="Z62" s="1">
        <v>18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6</v>
      </c>
      <c r="AR62" s="1">
        <v>10</v>
      </c>
      <c r="AS62" s="1">
        <v>18</v>
      </c>
      <c r="AT62" s="1">
        <v>28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</v>
      </c>
      <c r="BC62" s="1">
        <v>0</v>
      </c>
      <c r="BD62" s="1">
        <v>20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</row>
    <row r="63" spans="1:61" ht="12.75" x14ac:dyDescent="0.2">
      <c r="A63" s="1">
        <v>88152</v>
      </c>
      <c r="B63" s="1" t="s">
        <v>169</v>
      </c>
      <c r="C63" s="1">
        <v>12</v>
      </c>
      <c r="D63" s="3">
        <v>140.29910000000001</v>
      </c>
      <c r="E63" s="3">
        <v>1683.5891999999999</v>
      </c>
      <c r="F63" s="2">
        <f t="shared" si="2"/>
        <v>8417.9459999999999</v>
      </c>
      <c r="G63" s="24">
        <f t="shared" si="13"/>
        <v>5</v>
      </c>
      <c r="H63" s="5"/>
      <c r="I63" s="5"/>
      <c r="J63" s="1">
        <v>0</v>
      </c>
      <c r="K63" s="1">
        <v>0</v>
      </c>
      <c r="L63" s="7">
        <v>5</v>
      </c>
      <c r="M63" s="1">
        <v>1.75</v>
      </c>
      <c r="N63" s="1">
        <v>3</v>
      </c>
      <c r="O63" s="8">
        <f t="shared" si="21"/>
        <v>0</v>
      </c>
      <c r="P63" s="1">
        <v>0.08</v>
      </c>
      <c r="Q63" s="1">
        <v>8.58</v>
      </c>
      <c r="R63" s="8">
        <f t="shared" si="23"/>
        <v>0</v>
      </c>
      <c r="S63" s="1">
        <v>0</v>
      </c>
      <c r="T63" s="20">
        <v>3086.58</v>
      </c>
      <c r="U63" s="3">
        <v>19501.57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6</v>
      </c>
      <c r="AQ63" s="1">
        <v>8</v>
      </c>
      <c r="AR63" s="1">
        <v>11</v>
      </c>
      <c r="AS63" s="1">
        <v>0</v>
      </c>
      <c r="AT63" s="1">
        <v>36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1</v>
      </c>
      <c r="BA63" s="1">
        <v>0</v>
      </c>
      <c r="BB63" s="1">
        <v>0</v>
      </c>
      <c r="BC63" s="1">
        <v>0</v>
      </c>
      <c r="BD63" s="1">
        <v>103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</row>
    <row r="64" spans="1:61" ht="12.75" hidden="1" x14ac:dyDescent="0.2">
      <c r="A64" s="1">
        <v>96156</v>
      </c>
      <c r="B64" s="1" t="s">
        <v>184</v>
      </c>
      <c r="C64" s="1">
        <v>24</v>
      </c>
      <c r="D64" s="3">
        <v>291.06</v>
      </c>
      <c r="E64" s="3">
        <v>6985.44</v>
      </c>
      <c r="F64" s="2">
        <f t="shared" si="2"/>
        <v>0</v>
      </c>
      <c r="G64" s="5">
        <f t="shared" si="13"/>
        <v>0</v>
      </c>
      <c r="H64" s="5"/>
      <c r="I64" s="5"/>
      <c r="J64" s="1">
        <v>0.25</v>
      </c>
      <c r="K64" s="1">
        <v>1</v>
      </c>
      <c r="L64" s="8">
        <f>MAX(0,(TRUNC((J64*1.25)-K64)))</f>
        <v>0</v>
      </c>
      <c r="M64" s="1">
        <v>0.17</v>
      </c>
      <c r="N64" s="1">
        <v>0</v>
      </c>
      <c r="O64" s="8">
        <f t="shared" si="21"/>
        <v>0</v>
      </c>
      <c r="P64" s="1">
        <v>0</v>
      </c>
      <c r="Q64" s="1">
        <v>0</v>
      </c>
      <c r="R64" s="8">
        <f t="shared" si="23"/>
        <v>0</v>
      </c>
      <c r="S64" s="1">
        <v>0</v>
      </c>
      <c r="T64" s="20">
        <v>2910.6</v>
      </c>
      <c r="U64" s="3">
        <v>6985.44</v>
      </c>
      <c r="V64" s="1">
        <v>3</v>
      </c>
      <c r="W64" s="1">
        <v>6</v>
      </c>
      <c r="X64" s="1">
        <v>0</v>
      </c>
      <c r="Y64" s="1">
        <v>0</v>
      </c>
      <c r="Z64" s="1">
        <v>24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</v>
      </c>
      <c r="AS64" s="1">
        <v>2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</row>
    <row r="65" spans="1:61" ht="12.75" x14ac:dyDescent="0.2">
      <c r="A65" s="1">
        <v>91067</v>
      </c>
      <c r="B65" s="1" t="s">
        <v>159</v>
      </c>
      <c r="C65" s="1">
        <v>6</v>
      </c>
      <c r="D65" s="3">
        <v>119.37090000000001</v>
      </c>
      <c r="E65" s="3">
        <v>716.22540000000004</v>
      </c>
      <c r="F65" s="2">
        <f t="shared" si="2"/>
        <v>2148.6761999999999</v>
      </c>
      <c r="G65" s="24">
        <f t="shared" si="13"/>
        <v>3</v>
      </c>
      <c r="H65" s="5"/>
      <c r="I65" s="5"/>
      <c r="J65" s="1">
        <v>1.33</v>
      </c>
      <c r="K65" s="1">
        <v>1.67</v>
      </c>
      <c r="L65" s="7">
        <v>2</v>
      </c>
      <c r="M65" s="1">
        <v>2.25</v>
      </c>
      <c r="N65" s="1">
        <v>0.83</v>
      </c>
      <c r="O65" s="8">
        <f t="shared" si="21"/>
        <v>1</v>
      </c>
      <c r="P65" s="1">
        <v>0.33</v>
      </c>
      <c r="Q65" s="1">
        <v>1.5</v>
      </c>
      <c r="R65" s="8">
        <f t="shared" si="23"/>
        <v>0</v>
      </c>
      <c r="S65" s="1">
        <v>0</v>
      </c>
      <c r="T65" s="20">
        <v>2805.22</v>
      </c>
      <c r="U65" s="3">
        <v>2864.9</v>
      </c>
      <c r="V65" s="1">
        <v>6</v>
      </c>
      <c r="W65" s="1">
        <v>7</v>
      </c>
      <c r="X65" s="1">
        <v>-3</v>
      </c>
      <c r="Y65" s="1">
        <v>3</v>
      </c>
      <c r="Z65" s="1">
        <v>10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4</v>
      </c>
      <c r="AQ65" s="1">
        <v>4</v>
      </c>
      <c r="AR65" s="1">
        <v>3</v>
      </c>
      <c r="AS65" s="1">
        <v>9</v>
      </c>
      <c r="AT65" s="1">
        <v>5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4</v>
      </c>
      <c r="BB65" s="1">
        <v>0</v>
      </c>
      <c r="BC65" s="1">
        <v>0</v>
      </c>
      <c r="BD65" s="1">
        <v>9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</row>
    <row r="66" spans="1:61" ht="12.75" x14ac:dyDescent="0.2">
      <c r="A66" s="1">
        <v>65108</v>
      </c>
      <c r="B66" s="1" t="s">
        <v>124</v>
      </c>
      <c r="C66" s="1">
        <v>30</v>
      </c>
      <c r="D66" s="3">
        <v>57.054400000000001</v>
      </c>
      <c r="E66" s="3">
        <v>1711.6320000000001</v>
      </c>
      <c r="F66" s="2">
        <f t="shared" si="2"/>
        <v>5134.8960000000006</v>
      </c>
      <c r="G66" s="24">
        <f t="shared" si="13"/>
        <v>3</v>
      </c>
      <c r="H66" s="5"/>
      <c r="I66" s="5"/>
      <c r="J66" s="1">
        <v>-0.12</v>
      </c>
      <c r="K66" s="1">
        <v>0.5</v>
      </c>
      <c r="L66" s="7">
        <v>2</v>
      </c>
      <c r="M66" s="1">
        <v>0.93</v>
      </c>
      <c r="N66" s="1">
        <v>1.1000000000000001</v>
      </c>
      <c r="O66" s="8">
        <f t="shared" si="21"/>
        <v>0</v>
      </c>
      <c r="P66" s="1">
        <v>0.8</v>
      </c>
      <c r="Q66" s="1">
        <v>7.0000000000000007E-2</v>
      </c>
      <c r="R66" s="7">
        <v>1</v>
      </c>
      <c r="S66" s="1">
        <v>0</v>
      </c>
      <c r="T66" s="20">
        <v>2767.14</v>
      </c>
      <c r="U66" s="3">
        <v>2852.72</v>
      </c>
      <c r="V66" s="1">
        <v>1</v>
      </c>
      <c r="W66" s="1">
        <v>4</v>
      </c>
      <c r="X66" s="1">
        <v>-15</v>
      </c>
      <c r="Y66" s="1">
        <v>17</v>
      </c>
      <c r="Z66" s="1">
        <v>15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10</v>
      </c>
      <c r="AQ66" s="1">
        <v>22</v>
      </c>
      <c r="AR66" s="1">
        <v>4</v>
      </c>
      <c r="AS66" s="1">
        <v>6</v>
      </c>
      <c r="AT66" s="1">
        <v>33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2</v>
      </c>
      <c r="BA66" s="1">
        <v>1</v>
      </c>
      <c r="BB66" s="1">
        <v>13</v>
      </c>
      <c r="BC66" s="1">
        <v>17</v>
      </c>
      <c r="BD66" s="1">
        <v>2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</row>
    <row r="67" spans="1:61" ht="12.75" x14ac:dyDescent="0.2">
      <c r="A67" s="1">
        <v>97301</v>
      </c>
      <c r="B67" s="1" t="s">
        <v>195</v>
      </c>
      <c r="C67" s="1">
        <v>12</v>
      </c>
      <c r="D67" s="3">
        <v>82.114999999999995</v>
      </c>
      <c r="E67" s="3">
        <v>985.38</v>
      </c>
      <c r="F67" s="2">
        <f t="shared" si="2"/>
        <v>2956.14</v>
      </c>
      <c r="G67" s="24">
        <f t="shared" si="13"/>
        <v>3</v>
      </c>
      <c r="H67" s="5"/>
      <c r="I67" s="5"/>
      <c r="J67" s="1">
        <v>0.25</v>
      </c>
      <c r="K67" s="1">
        <v>1</v>
      </c>
      <c r="L67" s="7">
        <v>1</v>
      </c>
      <c r="M67" s="1">
        <v>1.46</v>
      </c>
      <c r="N67" s="1">
        <v>0.42</v>
      </c>
      <c r="O67" s="8">
        <f t="shared" si="21"/>
        <v>1</v>
      </c>
      <c r="P67" s="1">
        <v>1</v>
      </c>
      <c r="Q67" s="1">
        <v>0.08</v>
      </c>
      <c r="R67" s="8">
        <f t="shared" ref="R67:R178" si="24">MAX(0,(TRUNC((P67*1.25)-Q67)))</f>
        <v>1</v>
      </c>
      <c r="S67" s="1">
        <v>0</v>
      </c>
      <c r="T67" s="20">
        <v>2668.74</v>
      </c>
      <c r="U67" s="3">
        <v>1478.07</v>
      </c>
      <c r="V67" s="1">
        <v>1</v>
      </c>
      <c r="W67" s="1">
        <v>4</v>
      </c>
      <c r="X67" s="1">
        <v>0</v>
      </c>
      <c r="Y67" s="1">
        <v>0</v>
      </c>
      <c r="Z67" s="1">
        <v>12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12</v>
      </c>
      <c r="AQ67" s="1">
        <v>11</v>
      </c>
      <c r="AR67" s="1">
        <v>0</v>
      </c>
      <c r="AS67" s="1">
        <v>0</v>
      </c>
      <c r="AT67" s="1">
        <v>5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12</v>
      </c>
      <c r="BA67" s="1">
        <v>0</v>
      </c>
      <c r="BB67" s="1">
        <v>0</v>
      </c>
      <c r="BC67" s="1">
        <v>0</v>
      </c>
      <c r="BD67" s="1">
        <v>1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</row>
    <row r="68" spans="1:61" ht="12.75" hidden="1" x14ac:dyDescent="0.2">
      <c r="A68" s="31">
        <v>6047</v>
      </c>
      <c r="B68" s="31" t="s">
        <v>302</v>
      </c>
      <c r="C68" s="1">
        <v>12</v>
      </c>
      <c r="D68" s="3">
        <v>94.66</v>
      </c>
      <c r="E68" s="3">
        <v>1135.92</v>
      </c>
      <c r="F68" s="2">
        <f t="shared" si="2"/>
        <v>0</v>
      </c>
      <c r="G68" s="6">
        <v>0</v>
      </c>
      <c r="H68" s="6"/>
      <c r="I68" s="6"/>
      <c r="J68" s="1">
        <v>0.33</v>
      </c>
      <c r="K68" s="1">
        <v>0</v>
      </c>
      <c r="L68" s="8">
        <f>MAX(0,(TRUNC((J68*1.25)-K68)))</f>
        <v>0</v>
      </c>
      <c r="M68" s="1">
        <v>1.04</v>
      </c>
      <c r="N68" s="1">
        <v>0</v>
      </c>
      <c r="O68" s="8">
        <f t="shared" si="21"/>
        <v>1</v>
      </c>
      <c r="P68" s="1">
        <v>0.83</v>
      </c>
      <c r="Q68" s="1">
        <v>0</v>
      </c>
      <c r="R68" s="8">
        <f t="shared" si="24"/>
        <v>1</v>
      </c>
      <c r="S68" s="1">
        <v>0</v>
      </c>
      <c r="T68" s="20">
        <v>2508.4899999999998</v>
      </c>
      <c r="U68" s="3">
        <v>0</v>
      </c>
      <c r="V68" s="1">
        <v>0</v>
      </c>
      <c r="W68" s="1">
        <v>0</v>
      </c>
      <c r="X68" s="1">
        <v>4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4</v>
      </c>
      <c r="AS68" s="1">
        <v>17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7</v>
      </c>
      <c r="BC68" s="1">
        <v>6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</row>
    <row r="69" spans="1:61" ht="12.75" x14ac:dyDescent="0.2">
      <c r="A69" s="1">
        <v>91046</v>
      </c>
      <c r="B69" s="1" t="s">
        <v>150</v>
      </c>
      <c r="C69" s="1">
        <v>6</v>
      </c>
      <c r="D69" s="3">
        <v>119.37</v>
      </c>
      <c r="E69" s="3">
        <v>716.22</v>
      </c>
      <c r="F69" s="2">
        <f t="shared" si="2"/>
        <v>2148.66</v>
      </c>
      <c r="G69" s="16">
        <f t="shared" ref="G69:G117" si="25">SUM(L69+O69+R69)</f>
        <v>3</v>
      </c>
      <c r="H69" s="5"/>
      <c r="I69" s="5"/>
      <c r="J69" s="1">
        <v>0.92</v>
      </c>
      <c r="K69" s="1">
        <v>1.33</v>
      </c>
      <c r="L69" s="7">
        <v>2</v>
      </c>
      <c r="M69" s="1">
        <v>1.83</v>
      </c>
      <c r="N69" s="1">
        <v>4</v>
      </c>
      <c r="O69" s="8">
        <f t="shared" si="21"/>
        <v>0</v>
      </c>
      <c r="P69" s="1">
        <v>0.75</v>
      </c>
      <c r="Q69" s="1">
        <v>-0.33</v>
      </c>
      <c r="R69" s="8">
        <f t="shared" si="24"/>
        <v>1</v>
      </c>
      <c r="S69" s="1">
        <v>0</v>
      </c>
      <c r="T69" s="20">
        <v>2506.77</v>
      </c>
      <c r="U69" s="3">
        <v>3581.1</v>
      </c>
      <c r="V69" s="1">
        <v>2</v>
      </c>
      <c r="W69" s="1">
        <v>2</v>
      </c>
      <c r="X69" s="1">
        <v>2</v>
      </c>
      <c r="Y69" s="1">
        <v>1</v>
      </c>
      <c r="Z69" s="1">
        <v>8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5</v>
      </c>
      <c r="AQ69" s="1">
        <v>3</v>
      </c>
      <c r="AR69" s="1">
        <v>0</v>
      </c>
      <c r="AS69" s="1">
        <v>9</v>
      </c>
      <c r="AT69" s="1">
        <v>24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3</v>
      </c>
      <c r="BA69" s="1">
        <v>0</v>
      </c>
      <c r="BB69" s="1">
        <v>1</v>
      </c>
      <c r="BC69" s="1">
        <v>1</v>
      </c>
      <c r="BD69" s="1">
        <v>-2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</row>
    <row r="70" spans="1:61" ht="12.75" x14ac:dyDescent="0.2">
      <c r="A70" s="1">
        <v>6033</v>
      </c>
      <c r="B70" s="1" t="s">
        <v>183</v>
      </c>
      <c r="C70" s="1">
        <v>16</v>
      </c>
      <c r="D70" s="3">
        <v>70.367699999999999</v>
      </c>
      <c r="E70" s="3">
        <v>1125.8832</v>
      </c>
      <c r="F70" s="2">
        <f t="shared" si="2"/>
        <v>5629.4160000000002</v>
      </c>
      <c r="G70" s="5">
        <f t="shared" si="25"/>
        <v>5</v>
      </c>
      <c r="H70" s="5"/>
      <c r="I70" s="5"/>
      <c r="J70" s="1">
        <v>0.72</v>
      </c>
      <c r="K70" s="1">
        <v>0</v>
      </c>
      <c r="L70" s="7">
        <v>5</v>
      </c>
      <c r="M70" s="1">
        <v>0.62</v>
      </c>
      <c r="N70" s="1">
        <v>2</v>
      </c>
      <c r="O70" s="8">
        <f t="shared" si="21"/>
        <v>0</v>
      </c>
      <c r="P70" s="1">
        <v>0.5</v>
      </c>
      <c r="Q70" s="1">
        <v>0</v>
      </c>
      <c r="R70" s="8">
        <f t="shared" si="24"/>
        <v>0</v>
      </c>
      <c r="S70" s="1">
        <v>0</v>
      </c>
      <c r="T70" s="20">
        <v>2075.85</v>
      </c>
      <c r="U70" s="3">
        <v>2251.77</v>
      </c>
      <c r="V70" s="1">
        <v>0</v>
      </c>
      <c r="W70" s="1">
        <v>0</v>
      </c>
      <c r="X70" s="1">
        <v>10</v>
      </c>
      <c r="Y70" s="1">
        <v>3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8</v>
      </c>
      <c r="AS70" s="1">
        <v>4</v>
      </c>
      <c r="AT70" s="1">
        <v>32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16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</row>
    <row r="71" spans="1:61" ht="12.75" x14ac:dyDescent="0.2">
      <c r="A71" s="1">
        <v>91047</v>
      </c>
      <c r="B71" s="1" t="s">
        <v>154</v>
      </c>
      <c r="C71" s="1">
        <v>6</v>
      </c>
      <c r="D71" s="3">
        <v>119.37</v>
      </c>
      <c r="E71" s="3">
        <v>716.22</v>
      </c>
      <c r="F71" s="2">
        <f t="shared" si="2"/>
        <v>1432.44</v>
      </c>
      <c r="G71" s="24">
        <f t="shared" si="25"/>
        <v>2</v>
      </c>
      <c r="H71" s="5"/>
      <c r="I71" s="5"/>
      <c r="J71" s="1">
        <v>0.92</v>
      </c>
      <c r="K71" s="1">
        <v>0.83</v>
      </c>
      <c r="L71" s="7">
        <v>2</v>
      </c>
      <c r="M71" s="1">
        <v>1.75</v>
      </c>
      <c r="N71" s="1">
        <v>3.17</v>
      </c>
      <c r="O71" s="8">
        <f t="shared" si="21"/>
        <v>0</v>
      </c>
      <c r="P71" s="1">
        <v>0.17</v>
      </c>
      <c r="Q71" s="1">
        <v>0.83</v>
      </c>
      <c r="R71" s="8">
        <f t="shared" si="24"/>
        <v>0</v>
      </c>
      <c r="S71" s="1">
        <v>0</v>
      </c>
      <c r="T71" s="20">
        <v>2029.29</v>
      </c>
      <c r="U71" s="3">
        <v>3461.73</v>
      </c>
      <c r="V71" s="1">
        <v>2</v>
      </c>
      <c r="W71" s="1">
        <v>2</v>
      </c>
      <c r="X71" s="1">
        <v>2</v>
      </c>
      <c r="Y71" s="1">
        <v>1</v>
      </c>
      <c r="Z71" s="1">
        <v>5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3</v>
      </c>
      <c r="AQ71" s="1">
        <v>1</v>
      </c>
      <c r="AR71" s="1">
        <v>7</v>
      </c>
      <c r="AS71" s="1">
        <v>0</v>
      </c>
      <c r="AT71" s="1">
        <v>19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1</v>
      </c>
      <c r="BC71" s="1">
        <v>0</v>
      </c>
      <c r="BD71" s="1">
        <v>5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</row>
    <row r="72" spans="1:61" ht="12.75" hidden="1" x14ac:dyDescent="0.2">
      <c r="A72" s="1">
        <v>96910</v>
      </c>
      <c r="B72" s="1" t="s">
        <v>110</v>
      </c>
      <c r="C72" s="1">
        <v>32</v>
      </c>
      <c r="D72" s="3">
        <v>136.14750000000001</v>
      </c>
      <c r="E72" s="3">
        <v>4356.72</v>
      </c>
      <c r="F72" s="2">
        <f t="shared" si="2"/>
        <v>0</v>
      </c>
      <c r="G72" s="5">
        <f t="shared" si="25"/>
        <v>0</v>
      </c>
      <c r="H72" s="5"/>
      <c r="I72" s="5"/>
      <c r="J72" s="1">
        <v>0.42</v>
      </c>
      <c r="K72" s="1">
        <v>0.59</v>
      </c>
      <c r="L72" s="8">
        <f t="shared" ref="L72:L74" si="26">MAX(0,(TRUNC((J72*1.25)-K72)))</f>
        <v>0</v>
      </c>
      <c r="M72" s="1">
        <v>0</v>
      </c>
      <c r="N72" s="1">
        <v>0</v>
      </c>
      <c r="O72" s="8">
        <f t="shared" si="21"/>
        <v>0</v>
      </c>
      <c r="P72" s="1">
        <v>0</v>
      </c>
      <c r="Q72" s="1">
        <v>0</v>
      </c>
      <c r="R72" s="8">
        <f t="shared" si="24"/>
        <v>0</v>
      </c>
      <c r="S72" s="1">
        <v>0</v>
      </c>
      <c r="T72" s="20">
        <v>1837.99</v>
      </c>
      <c r="U72" s="3">
        <v>2586.8000000000002</v>
      </c>
      <c r="V72" s="1">
        <v>7</v>
      </c>
      <c r="W72" s="1">
        <v>4</v>
      </c>
      <c r="X72" s="1">
        <v>0</v>
      </c>
      <c r="Y72" s="1">
        <v>9</v>
      </c>
      <c r="Z72" s="1">
        <v>19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</row>
    <row r="73" spans="1:61" ht="12.75" hidden="1" x14ac:dyDescent="0.2">
      <c r="A73" s="1">
        <v>88153</v>
      </c>
      <c r="B73" s="1" t="s">
        <v>166</v>
      </c>
      <c r="C73" s="1">
        <v>12</v>
      </c>
      <c r="D73" s="3">
        <v>140.29910000000001</v>
      </c>
      <c r="E73" s="3">
        <v>1683.5891999999999</v>
      </c>
      <c r="F73" s="2">
        <f t="shared" si="2"/>
        <v>0</v>
      </c>
      <c r="G73" s="5">
        <f t="shared" si="25"/>
        <v>0</v>
      </c>
      <c r="H73" s="5"/>
      <c r="I73" s="5"/>
      <c r="J73" s="1">
        <v>0.42</v>
      </c>
      <c r="K73" s="1">
        <v>3.83</v>
      </c>
      <c r="L73" s="8">
        <f t="shared" si="26"/>
        <v>0</v>
      </c>
      <c r="M73" s="1">
        <v>0.54</v>
      </c>
      <c r="N73" s="1">
        <v>3.08</v>
      </c>
      <c r="O73" s="8">
        <f t="shared" si="21"/>
        <v>0</v>
      </c>
      <c r="P73" s="1">
        <v>0.08</v>
      </c>
      <c r="Q73" s="1">
        <v>8.58</v>
      </c>
      <c r="R73" s="8">
        <f t="shared" si="24"/>
        <v>0</v>
      </c>
      <c r="S73" s="1">
        <v>0</v>
      </c>
      <c r="T73" s="20">
        <v>1753.74</v>
      </c>
      <c r="U73" s="3">
        <v>26095.63</v>
      </c>
      <c r="V73" s="1">
        <v>5</v>
      </c>
      <c r="W73" s="1">
        <v>0</v>
      </c>
      <c r="X73" s="1">
        <v>0</v>
      </c>
      <c r="Y73" s="1">
        <v>0</v>
      </c>
      <c r="Z73" s="1">
        <v>46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3</v>
      </c>
      <c r="AQ73" s="1">
        <v>7</v>
      </c>
      <c r="AR73" s="1">
        <v>0</v>
      </c>
      <c r="AS73" s="1">
        <v>0</v>
      </c>
      <c r="AT73" s="1">
        <v>37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1</v>
      </c>
      <c r="BA73" s="1">
        <v>0</v>
      </c>
      <c r="BB73" s="1">
        <v>0</v>
      </c>
      <c r="BC73" s="1">
        <v>0</v>
      </c>
      <c r="BD73" s="1">
        <v>103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</row>
    <row r="74" spans="1:61" ht="12.75" hidden="1" x14ac:dyDescent="0.2">
      <c r="A74" s="1">
        <v>6170</v>
      </c>
      <c r="B74" s="1" t="s">
        <v>157</v>
      </c>
      <c r="C74" s="1">
        <v>6</v>
      </c>
      <c r="D74" s="3">
        <v>119.37090000000001</v>
      </c>
      <c r="E74" s="3">
        <v>716.22540000000004</v>
      </c>
      <c r="F74" s="2">
        <f t="shared" si="2"/>
        <v>0</v>
      </c>
      <c r="G74" s="5">
        <f t="shared" si="25"/>
        <v>0</v>
      </c>
      <c r="H74" s="5"/>
      <c r="I74" s="5"/>
      <c r="J74" s="1">
        <v>0.25</v>
      </c>
      <c r="K74" s="1">
        <v>4</v>
      </c>
      <c r="L74" s="8">
        <f t="shared" si="26"/>
        <v>0</v>
      </c>
      <c r="M74" s="1">
        <v>2.17</v>
      </c>
      <c r="N74" s="1">
        <v>4.33</v>
      </c>
      <c r="O74" s="8">
        <f t="shared" si="21"/>
        <v>0</v>
      </c>
      <c r="P74" s="1">
        <v>0</v>
      </c>
      <c r="Q74" s="1">
        <v>0.33</v>
      </c>
      <c r="R74" s="8">
        <f t="shared" si="24"/>
        <v>0</v>
      </c>
      <c r="S74" s="1">
        <v>0</v>
      </c>
      <c r="T74" s="20">
        <v>1730.88</v>
      </c>
      <c r="U74" s="3">
        <v>6207.29</v>
      </c>
      <c r="V74" s="1">
        <v>1</v>
      </c>
      <c r="W74" s="1">
        <v>0</v>
      </c>
      <c r="X74" s="1">
        <v>0</v>
      </c>
      <c r="Y74" s="1">
        <v>1</v>
      </c>
      <c r="Z74" s="1">
        <v>24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5</v>
      </c>
      <c r="AQ74" s="1">
        <v>2</v>
      </c>
      <c r="AR74" s="1">
        <v>1</v>
      </c>
      <c r="AS74" s="1">
        <v>12</v>
      </c>
      <c r="AT74" s="1">
        <v>26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2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</row>
    <row r="75" spans="1:61" ht="12.75" x14ac:dyDescent="0.2">
      <c r="A75" s="1">
        <v>97300</v>
      </c>
      <c r="B75" s="1" t="s">
        <v>203</v>
      </c>
      <c r="C75" s="1">
        <v>12</v>
      </c>
      <c r="D75" s="3">
        <v>82.114999999999995</v>
      </c>
      <c r="E75" s="3">
        <v>985.38</v>
      </c>
      <c r="F75" s="2">
        <f t="shared" si="2"/>
        <v>2956.14</v>
      </c>
      <c r="G75" s="24">
        <f t="shared" si="25"/>
        <v>3</v>
      </c>
      <c r="H75" s="5"/>
      <c r="I75" s="5"/>
      <c r="J75" s="1">
        <v>0.33</v>
      </c>
      <c r="K75" s="1">
        <v>1.58</v>
      </c>
      <c r="L75" s="7">
        <v>2</v>
      </c>
      <c r="M75" s="1">
        <v>0.42</v>
      </c>
      <c r="N75" s="1">
        <v>0.5</v>
      </c>
      <c r="O75" s="8">
        <f t="shared" si="21"/>
        <v>0</v>
      </c>
      <c r="P75" s="1">
        <v>1</v>
      </c>
      <c r="Q75" s="1">
        <v>0</v>
      </c>
      <c r="R75" s="8">
        <f t="shared" si="24"/>
        <v>1</v>
      </c>
      <c r="S75" s="1">
        <v>0</v>
      </c>
      <c r="T75" s="20">
        <v>1724.41</v>
      </c>
      <c r="U75" s="3">
        <v>2052.88</v>
      </c>
      <c r="V75" s="1">
        <v>4</v>
      </c>
      <c r="W75" s="1">
        <v>0</v>
      </c>
      <c r="X75" s="1">
        <v>0</v>
      </c>
      <c r="Y75" s="1">
        <v>0</v>
      </c>
      <c r="Z75" s="1">
        <v>19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3</v>
      </c>
      <c r="AQ75" s="1">
        <v>4</v>
      </c>
      <c r="AR75" s="1">
        <v>0</v>
      </c>
      <c r="AS75" s="1">
        <v>0</v>
      </c>
      <c r="AT75" s="1">
        <v>6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12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</row>
    <row r="76" spans="1:61" ht="12.75" hidden="1" x14ac:dyDescent="0.2">
      <c r="A76" s="1">
        <v>91014</v>
      </c>
      <c r="B76" s="1" t="s">
        <v>175</v>
      </c>
      <c r="C76" s="1">
        <v>4</v>
      </c>
      <c r="D76" s="3">
        <v>191.6</v>
      </c>
      <c r="E76" s="3">
        <v>766.4</v>
      </c>
      <c r="F76" s="2">
        <f t="shared" si="2"/>
        <v>0</v>
      </c>
      <c r="G76" s="5">
        <f t="shared" si="25"/>
        <v>0</v>
      </c>
      <c r="H76" s="5"/>
      <c r="I76" s="5"/>
      <c r="J76" s="1">
        <v>0</v>
      </c>
      <c r="K76" s="1">
        <v>2</v>
      </c>
      <c r="L76" s="8">
        <f>MAX(0,(TRUNC((J76*1.25)-K76)))</f>
        <v>0</v>
      </c>
      <c r="M76" s="1">
        <v>2.25</v>
      </c>
      <c r="N76" s="1">
        <v>3</v>
      </c>
      <c r="O76" s="8">
        <f t="shared" si="21"/>
        <v>0</v>
      </c>
      <c r="P76" s="1">
        <v>0</v>
      </c>
      <c r="Q76" s="1">
        <v>0</v>
      </c>
      <c r="R76" s="8">
        <f t="shared" si="24"/>
        <v>0</v>
      </c>
      <c r="S76" s="1">
        <v>0</v>
      </c>
      <c r="T76" s="20">
        <v>1724.4</v>
      </c>
      <c r="U76" s="3">
        <v>3832</v>
      </c>
      <c r="V76" s="1">
        <v>0</v>
      </c>
      <c r="W76" s="1">
        <v>0</v>
      </c>
      <c r="X76" s="1">
        <v>0</v>
      </c>
      <c r="Y76" s="1">
        <v>0</v>
      </c>
      <c r="Z76" s="1">
        <v>8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3</v>
      </c>
      <c r="AQ76" s="1">
        <v>3</v>
      </c>
      <c r="AR76" s="1">
        <v>4</v>
      </c>
      <c r="AS76" s="1">
        <v>1</v>
      </c>
      <c r="AT76" s="1">
        <v>12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</row>
    <row r="77" spans="1:61" ht="12.75" x14ac:dyDescent="0.2">
      <c r="A77" s="1">
        <v>91106</v>
      </c>
      <c r="B77" s="1" t="s">
        <v>187</v>
      </c>
      <c r="C77" s="1">
        <v>8</v>
      </c>
      <c r="D77" s="3">
        <v>83.825400000000002</v>
      </c>
      <c r="E77" s="3">
        <v>670.60320000000002</v>
      </c>
      <c r="F77" s="2">
        <f t="shared" si="2"/>
        <v>2011.8096</v>
      </c>
      <c r="G77" s="16">
        <f t="shared" si="25"/>
        <v>3</v>
      </c>
      <c r="H77" s="5"/>
      <c r="I77" s="5"/>
      <c r="J77" s="1">
        <v>1.44</v>
      </c>
      <c r="K77" s="1">
        <v>0.75</v>
      </c>
      <c r="L77" s="7">
        <v>3</v>
      </c>
      <c r="M77" s="1">
        <v>1.06</v>
      </c>
      <c r="N77" s="1">
        <v>4.38</v>
      </c>
      <c r="O77" s="8">
        <f t="shared" si="21"/>
        <v>0</v>
      </c>
      <c r="P77" s="1">
        <v>0</v>
      </c>
      <c r="Q77" s="1">
        <v>0</v>
      </c>
      <c r="R77" s="8">
        <f t="shared" si="24"/>
        <v>0</v>
      </c>
      <c r="S77" s="1">
        <v>0</v>
      </c>
      <c r="T77" s="20">
        <v>1676.51</v>
      </c>
      <c r="U77" s="3">
        <v>3436.84</v>
      </c>
      <c r="V77" s="1">
        <v>2</v>
      </c>
      <c r="W77" s="1">
        <v>0</v>
      </c>
      <c r="X77" s="1">
        <v>9</v>
      </c>
      <c r="Y77" s="1">
        <v>1</v>
      </c>
      <c r="Z77" s="1">
        <v>6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2</v>
      </c>
      <c r="AS77" s="1">
        <v>11</v>
      </c>
      <c r="AT77" s="1">
        <v>35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</row>
    <row r="78" spans="1:61" ht="12.75" hidden="1" x14ac:dyDescent="0.2">
      <c r="A78" s="1">
        <v>91045</v>
      </c>
      <c r="B78" s="1" t="s">
        <v>174</v>
      </c>
      <c r="C78" s="1">
        <v>6</v>
      </c>
      <c r="D78" s="3">
        <v>119.37</v>
      </c>
      <c r="E78" s="3">
        <v>716.22</v>
      </c>
      <c r="F78" s="2">
        <f t="shared" si="2"/>
        <v>0</v>
      </c>
      <c r="G78" s="5">
        <f t="shared" si="25"/>
        <v>0</v>
      </c>
      <c r="H78" s="5"/>
      <c r="I78" s="5"/>
      <c r="J78" s="1">
        <v>0.57999999999999996</v>
      </c>
      <c r="K78" s="1">
        <v>1.67</v>
      </c>
      <c r="L78" s="8">
        <f>MAX(0,(TRUNC((J78*1.25)-K78)))</f>
        <v>0</v>
      </c>
      <c r="M78" s="1">
        <v>1.58</v>
      </c>
      <c r="N78" s="1">
        <v>2</v>
      </c>
      <c r="O78" s="8">
        <f t="shared" si="21"/>
        <v>0</v>
      </c>
      <c r="P78" s="1">
        <v>0</v>
      </c>
      <c r="Q78" s="1">
        <v>0</v>
      </c>
      <c r="R78" s="8">
        <f t="shared" si="24"/>
        <v>0</v>
      </c>
      <c r="S78" s="1">
        <v>0</v>
      </c>
      <c r="T78" s="20">
        <v>1551.81</v>
      </c>
      <c r="U78" s="3">
        <v>2626.14</v>
      </c>
      <c r="V78" s="1">
        <v>2</v>
      </c>
      <c r="W78" s="1">
        <v>3</v>
      </c>
      <c r="X78" s="1">
        <v>0</v>
      </c>
      <c r="Y78" s="1">
        <v>0</v>
      </c>
      <c r="Z78" s="1">
        <v>10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4</v>
      </c>
      <c r="AQ78" s="1">
        <v>2</v>
      </c>
      <c r="AR78" s="1">
        <v>0</v>
      </c>
      <c r="AS78" s="1">
        <v>9</v>
      </c>
      <c r="AT78" s="1">
        <v>12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</row>
    <row r="79" spans="1:61" ht="12.75" x14ac:dyDescent="0.2">
      <c r="A79" s="1">
        <v>95253</v>
      </c>
      <c r="B79" s="1" t="s">
        <v>189</v>
      </c>
      <c r="C79" s="1">
        <v>6</v>
      </c>
      <c r="D79" s="3">
        <v>119.3703</v>
      </c>
      <c r="E79" s="3">
        <v>716.22180000000003</v>
      </c>
      <c r="F79" s="2">
        <f t="shared" si="2"/>
        <v>2148.6653999999999</v>
      </c>
      <c r="G79" s="16">
        <f t="shared" si="25"/>
        <v>3</v>
      </c>
      <c r="H79" s="5"/>
      <c r="I79" s="5"/>
      <c r="J79" s="1">
        <v>0</v>
      </c>
      <c r="K79" s="1">
        <v>0</v>
      </c>
      <c r="L79" s="7">
        <v>3</v>
      </c>
      <c r="M79" s="1">
        <v>1.83</v>
      </c>
      <c r="N79" s="1">
        <v>2.17</v>
      </c>
      <c r="O79" s="8">
        <f t="shared" si="21"/>
        <v>0</v>
      </c>
      <c r="P79" s="1">
        <v>0.33</v>
      </c>
      <c r="Q79" s="1">
        <v>0.67</v>
      </c>
      <c r="R79" s="8">
        <f t="shared" si="24"/>
        <v>0</v>
      </c>
      <c r="S79" s="1">
        <v>0</v>
      </c>
      <c r="T79" s="20">
        <v>1551.81</v>
      </c>
      <c r="U79" s="3">
        <v>2029.3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4</v>
      </c>
      <c r="AQ79" s="1">
        <v>6</v>
      </c>
      <c r="AR79" s="1">
        <v>2</v>
      </c>
      <c r="AS79" s="1">
        <v>4</v>
      </c>
      <c r="AT79" s="1">
        <v>13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</v>
      </c>
      <c r="BA79" s="1">
        <v>0</v>
      </c>
      <c r="BB79" s="1">
        <v>0</v>
      </c>
      <c r="BC79" s="1">
        <v>0</v>
      </c>
      <c r="BD79" s="1">
        <v>4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</row>
    <row r="80" spans="1:61" ht="12.75" x14ac:dyDescent="0.2">
      <c r="A80" s="1">
        <v>6009</v>
      </c>
      <c r="B80" s="1" t="s">
        <v>178</v>
      </c>
      <c r="C80" s="1">
        <v>8</v>
      </c>
      <c r="D80" s="3">
        <v>83.825000000000003</v>
      </c>
      <c r="E80" s="3">
        <v>670.6</v>
      </c>
      <c r="F80" s="2">
        <f t="shared" si="2"/>
        <v>0</v>
      </c>
      <c r="G80" s="5">
        <f t="shared" si="25"/>
        <v>0</v>
      </c>
      <c r="H80" s="5"/>
      <c r="I80" s="5"/>
      <c r="J80" s="1">
        <v>0</v>
      </c>
      <c r="K80" s="1">
        <v>1</v>
      </c>
      <c r="L80" s="8">
        <f t="shared" ref="L80:L178" si="27">MAX(0,(TRUNC((J80*1.25)-K80)))</f>
        <v>0</v>
      </c>
      <c r="M80" s="1">
        <v>2.19</v>
      </c>
      <c r="N80" s="1">
        <v>2.12</v>
      </c>
      <c r="O80" s="8">
        <f t="shared" si="21"/>
        <v>0</v>
      </c>
      <c r="P80" s="1">
        <v>0</v>
      </c>
      <c r="Q80" s="1">
        <v>0</v>
      </c>
      <c r="R80" s="8">
        <f t="shared" si="24"/>
        <v>0</v>
      </c>
      <c r="S80" s="1">
        <v>0</v>
      </c>
      <c r="T80" s="20">
        <v>1466.94</v>
      </c>
      <c r="U80" s="3">
        <v>2095.62</v>
      </c>
      <c r="V80" s="1">
        <v>0</v>
      </c>
      <c r="W80" s="1">
        <v>0</v>
      </c>
      <c r="X80" s="1">
        <v>0</v>
      </c>
      <c r="Y80" s="1">
        <v>0</v>
      </c>
      <c r="Z80" s="1">
        <v>8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5</v>
      </c>
      <c r="AQ80" s="1">
        <v>3</v>
      </c>
      <c r="AR80" s="1">
        <v>8</v>
      </c>
      <c r="AS80" s="1">
        <v>6</v>
      </c>
      <c r="AT80" s="1">
        <v>17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</row>
    <row r="81" spans="1:61" ht="12.75" x14ac:dyDescent="0.2">
      <c r="A81" s="1">
        <v>78155</v>
      </c>
      <c r="B81" s="1" t="s">
        <v>107</v>
      </c>
      <c r="C81" s="1">
        <v>32</v>
      </c>
      <c r="D81" s="3">
        <v>82.392499999999998</v>
      </c>
      <c r="E81" s="3">
        <v>2636.56</v>
      </c>
      <c r="F81" s="2">
        <f t="shared" si="2"/>
        <v>0</v>
      </c>
      <c r="G81" s="5">
        <f t="shared" si="25"/>
        <v>0</v>
      </c>
      <c r="H81" s="5"/>
      <c r="I81" s="5"/>
      <c r="J81" s="1">
        <v>0.08</v>
      </c>
      <c r="K81" s="1">
        <v>0.03</v>
      </c>
      <c r="L81" s="8">
        <f t="shared" si="27"/>
        <v>0</v>
      </c>
      <c r="M81" s="1">
        <v>0.47</v>
      </c>
      <c r="N81" s="1">
        <v>0</v>
      </c>
      <c r="O81" s="8">
        <f t="shared" si="21"/>
        <v>0</v>
      </c>
      <c r="P81" s="1">
        <v>0</v>
      </c>
      <c r="Q81" s="1">
        <v>0</v>
      </c>
      <c r="R81" s="8">
        <f t="shared" si="24"/>
        <v>0</v>
      </c>
      <c r="S81" s="1">
        <v>0</v>
      </c>
      <c r="T81" s="20">
        <v>1441.87</v>
      </c>
      <c r="U81" s="3">
        <v>82.39</v>
      </c>
      <c r="V81" s="1">
        <v>0</v>
      </c>
      <c r="W81" s="1">
        <v>1</v>
      </c>
      <c r="X81" s="1">
        <v>2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14</v>
      </c>
      <c r="AS81" s="1">
        <v>2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</row>
    <row r="82" spans="1:61" ht="12.75" x14ac:dyDescent="0.2">
      <c r="A82" s="1">
        <v>96418</v>
      </c>
      <c r="B82" s="1" t="s">
        <v>204</v>
      </c>
      <c r="C82" s="1">
        <v>6</v>
      </c>
      <c r="D82" s="3">
        <v>399.52600000000001</v>
      </c>
      <c r="E82" s="3">
        <v>2397.1559999999999</v>
      </c>
      <c r="F82" s="2">
        <f t="shared" si="2"/>
        <v>0</v>
      </c>
      <c r="G82" s="5">
        <f t="shared" si="25"/>
        <v>0</v>
      </c>
      <c r="H82" s="5"/>
      <c r="I82" s="5"/>
      <c r="J82" s="1">
        <v>0.42</v>
      </c>
      <c r="K82" s="1">
        <v>3.17</v>
      </c>
      <c r="L82" s="8">
        <f t="shared" si="27"/>
        <v>0</v>
      </c>
      <c r="M82" s="1">
        <v>0.17</v>
      </c>
      <c r="N82" s="1">
        <v>0</v>
      </c>
      <c r="O82" s="8">
        <f t="shared" si="21"/>
        <v>0</v>
      </c>
      <c r="P82" s="1">
        <v>0</v>
      </c>
      <c r="Q82" s="1">
        <v>0</v>
      </c>
      <c r="R82" s="8">
        <f t="shared" si="24"/>
        <v>0</v>
      </c>
      <c r="S82" s="1">
        <v>0</v>
      </c>
      <c r="T82" s="20">
        <v>1398.34</v>
      </c>
      <c r="U82" s="3">
        <v>7590.99</v>
      </c>
      <c r="V82" s="1">
        <v>1</v>
      </c>
      <c r="W82" s="1">
        <v>0</v>
      </c>
      <c r="X82" s="1">
        <v>1</v>
      </c>
      <c r="Y82" s="1">
        <v>1</v>
      </c>
      <c r="Z82" s="1">
        <v>19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</row>
    <row r="83" spans="1:61" ht="12.75" x14ac:dyDescent="0.2">
      <c r="A83" s="1">
        <v>65151</v>
      </c>
      <c r="B83" s="1" t="s">
        <v>190</v>
      </c>
      <c r="C83" s="1">
        <v>12</v>
      </c>
      <c r="D83" s="3">
        <v>33.910299999999999</v>
      </c>
      <c r="E83" s="3">
        <v>406.92360000000002</v>
      </c>
      <c r="F83" s="2">
        <f t="shared" si="2"/>
        <v>0</v>
      </c>
      <c r="G83" s="5">
        <f t="shared" si="25"/>
        <v>0</v>
      </c>
      <c r="H83" s="5"/>
      <c r="I83" s="5"/>
      <c r="J83" s="1">
        <v>0</v>
      </c>
      <c r="K83" s="1">
        <v>0.75</v>
      </c>
      <c r="L83" s="8">
        <f t="shared" si="27"/>
        <v>0</v>
      </c>
      <c r="M83" s="1">
        <v>3.21</v>
      </c>
      <c r="N83" s="1">
        <v>4.25</v>
      </c>
      <c r="O83" s="8">
        <f t="shared" si="21"/>
        <v>0</v>
      </c>
      <c r="P83" s="1">
        <v>0.08</v>
      </c>
      <c r="Q83" s="1">
        <v>0</v>
      </c>
      <c r="R83" s="8">
        <f t="shared" si="24"/>
        <v>0</v>
      </c>
      <c r="S83" s="1">
        <v>0</v>
      </c>
      <c r="T83" s="20">
        <v>1339.46</v>
      </c>
      <c r="U83" s="3">
        <v>2034.62</v>
      </c>
      <c r="V83" s="1">
        <v>0</v>
      </c>
      <c r="W83" s="1">
        <v>0</v>
      </c>
      <c r="X83" s="1">
        <v>0</v>
      </c>
      <c r="Y83" s="1">
        <v>0</v>
      </c>
      <c r="Z83" s="1">
        <v>9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13</v>
      </c>
      <c r="AQ83" s="1">
        <v>3</v>
      </c>
      <c r="AR83" s="1">
        <v>24</v>
      </c>
      <c r="AS83" s="1">
        <v>0</v>
      </c>
      <c r="AT83" s="1">
        <v>51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1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</row>
    <row r="84" spans="1:61" ht="12.75" x14ac:dyDescent="0.2">
      <c r="A84" s="1">
        <v>6171</v>
      </c>
      <c r="B84" s="1" t="s">
        <v>168</v>
      </c>
      <c r="C84" s="1">
        <v>6</v>
      </c>
      <c r="D84" s="3">
        <v>119.37</v>
      </c>
      <c r="E84" s="3">
        <v>716.22</v>
      </c>
      <c r="F84" s="2">
        <f t="shared" si="2"/>
        <v>0</v>
      </c>
      <c r="G84" s="5">
        <f t="shared" si="25"/>
        <v>0</v>
      </c>
      <c r="H84" s="5"/>
      <c r="I84" s="5"/>
      <c r="J84" s="1">
        <v>0.5</v>
      </c>
      <c r="K84" s="1">
        <v>1</v>
      </c>
      <c r="L84" s="8">
        <f t="shared" si="27"/>
        <v>0</v>
      </c>
      <c r="M84" s="1">
        <v>1.17</v>
      </c>
      <c r="N84" s="1">
        <v>9</v>
      </c>
      <c r="O84" s="8">
        <f t="shared" si="21"/>
        <v>0</v>
      </c>
      <c r="P84" s="1">
        <v>0.17</v>
      </c>
      <c r="Q84" s="1">
        <v>0.83</v>
      </c>
      <c r="R84" s="8">
        <f t="shared" si="24"/>
        <v>0</v>
      </c>
      <c r="S84" s="1">
        <v>0</v>
      </c>
      <c r="T84" s="20">
        <v>1313.07</v>
      </c>
      <c r="U84" s="3">
        <v>7759.05</v>
      </c>
      <c r="V84" s="1">
        <v>0</v>
      </c>
      <c r="W84" s="1">
        <v>6</v>
      </c>
      <c r="X84" s="1">
        <v>0</v>
      </c>
      <c r="Y84" s="1">
        <v>0</v>
      </c>
      <c r="Z84" s="1">
        <v>6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</v>
      </c>
      <c r="AQ84" s="1">
        <v>1</v>
      </c>
      <c r="AR84" s="1">
        <v>0</v>
      </c>
      <c r="AS84" s="1">
        <v>11</v>
      </c>
      <c r="AT84" s="1">
        <v>54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s="1">
        <v>0</v>
      </c>
      <c r="BC84" s="1">
        <v>0</v>
      </c>
      <c r="BD84" s="1">
        <v>5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</row>
    <row r="85" spans="1:61" ht="12.75" x14ac:dyDescent="0.2">
      <c r="A85" s="1">
        <v>269</v>
      </c>
      <c r="B85" s="1" t="s">
        <v>191</v>
      </c>
      <c r="C85" s="1">
        <v>144</v>
      </c>
      <c r="D85" s="3">
        <v>18.5505</v>
      </c>
      <c r="E85" s="3">
        <v>2671.2719999999999</v>
      </c>
      <c r="F85" s="2">
        <f t="shared" si="2"/>
        <v>0</v>
      </c>
      <c r="G85" s="5">
        <f t="shared" si="25"/>
        <v>0</v>
      </c>
      <c r="H85" s="5"/>
      <c r="I85" s="5"/>
      <c r="J85" s="1">
        <v>0.35</v>
      </c>
      <c r="K85" s="1">
        <v>0.01</v>
      </c>
      <c r="L85" s="8">
        <f t="shared" si="27"/>
        <v>0</v>
      </c>
      <c r="M85" s="1">
        <v>0</v>
      </c>
      <c r="N85" s="1">
        <v>0</v>
      </c>
      <c r="O85" s="8">
        <f t="shared" si="21"/>
        <v>0</v>
      </c>
      <c r="P85" s="1">
        <v>0.1</v>
      </c>
      <c r="Q85" s="1">
        <v>-0.03</v>
      </c>
      <c r="R85" s="8">
        <f t="shared" si="24"/>
        <v>0</v>
      </c>
      <c r="S85" s="1">
        <v>0</v>
      </c>
      <c r="T85" s="20">
        <v>1196.51</v>
      </c>
      <c r="U85" s="3">
        <v>-55.65</v>
      </c>
      <c r="V85" s="1">
        <v>21</v>
      </c>
      <c r="W85" s="1">
        <v>7</v>
      </c>
      <c r="X85" s="1">
        <v>13</v>
      </c>
      <c r="Y85" s="1">
        <v>26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1</v>
      </c>
      <c r="BA85" s="1">
        <v>3</v>
      </c>
      <c r="BB85" s="1">
        <v>4</v>
      </c>
      <c r="BC85" s="1">
        <v>15</v>
      </c>
      <c r="BD85" s="1">
        <v>-4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</row>
    <row r="86" spans="1:61" ht="12.75" x14ac:dyDescent="0.2">
      <c r="A86" s="1">
        <v>91052</v>
      </c>
      <c r="B86" s="1" t="s">
        <v>185</v>
      </c>
      <c r="C86" s="1">
        <v>6</v>
      </c>
      <c r="D86" s="3">
        <v>107.96559999999999</v>
      </c>
      <c r="E86" s="3">
        <v>647.79359999999997</v>
      </c>
      <c r="F86" s="2">
        <f t="shared" si="2"/>
        <v>0</v>
      </c>
      <c r="G86" s="5">
        <f t="shared" si="25"/>
        <v>0</v>
      </c>
      <c r="H86" s="5"/>
      <c r="I86" s="5"/>
      <c r="J86" s="1">
        <v>0</v>
      </c>
      <c r="K86" s="1">
        <v>0</v>
      </c>
      <c r="L86" s="8">
        <f t="shared" si="27"/>
        <v>0</v>
      </c>
      <c r="M86" s="1">
        <v>1.83</v>
      </c>
      <c r="N86" s="1">
        <v>5.33</v>
      </c>
      <c r="O86" s="8">
        <f t="shared" si="21"/>
        <v>0</v>
      </c>
      <c r="P86" s="1">
        <v>0</v>
      </c>
      <c r="Q86" s="1">
        <v>0</v>
      </c>
      <c r="R86" s="8">
        <f t="shared" si="24"/>
        <v>0</v>
      </c>
      <c r="S86" s="1">
        <v>0</v>
      </c>
      <c r="T86" s="20">
        <v>1187.6199999999999</v>
      </c>
      <c r="U86" s="3">
        <v>3454.9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13</v>
      </c>
      <c r="AR86" s="1">
        <v>3</v>
      </c>
      <c r="AS86" s="1">
        <v>3</v>
      </c>
      <c r="AT86" s="1">
        <v>32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</row>
    <row r="87" spans="1:61" ht="12.75" x14ac:dyDescent="0.2">
      <c r="A87" s="31">
        <v>88136</v>
      </c>
      <c r="B87" s="31" t="s">
        <v>304</v>
      </c>
      <c r="C87" s="1">
        <v>12</v>
      </c>
      <c r="D87" s="3">
        <v>107.7872</v>
      </c>
      <c r="E87" s="3">
        <v>1293.4464</v>
      </c>
      <c r="F87" s="2">
        <f t="shared" si="2"/>
        <v>0</v>
      </c>
      <c r="G87" s="5">
        <f t="shared" si="25"/>
        <v>0</v>
      </c>
      <c r="H87" s="5"/>
      <c r="I87" s="5"/>
      <c r="J87" s="1">
        <v>0.17</v>
      </c>
      <c r="K87" s="1">
        <v>0</v>
      </c>
      <c r="L87" s="8">
        <f t="shared" si="27"/>
        <v>0</v>
      </c>
      <c r="M87" s="1">
        <v>0.57999999999999996</v>
      </c>
      <c r="N87" s="1">
        <v>0</v>
      </c>
      <c r="O87" s="8">
        <f t="shared" si="21"/>
        <v>0</v>
      </c>
      <c r="P87" s="1">
        <v>0.17</v>
      </c>
      <c r="Q87" s="1">
        <v>0</v>
      </c>
      <c r="R87" s="8">
        <f t="shared" si="24"/>
        <v>0</v>
      </c>
      <c r="S87" s="1">
        <v>0</v>
      </c>
      <c r="T87" s="20">
        <v>1185.6600000000001</v>
      </c>
      <c r="U87" s="3">
        <v>0</v>
      </c>
      <c r="V87" s="1">
        <v>0</v>
      </c>
      <c r="W87" s="1">
        <v>0</v>
      </c>
      <c r="X87" s="1">
        <v>0</v>
      </c>
      <c r="Y87" s="1">
        <v>4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4</v>
      </c>
      <c r="AS87" s="1">
        <v>6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2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</row>
    <row r="88" spans="1:61" ht="12.75" x14ac:dyDescent="0.2">
      <c r="A88" s="1">
        <v>91115</v>
      </c>
      <c r="B88" s="1" t="s">
        <v>186</v>
      </c>
      <c r="C88" s="1">
        <v>12</v>
      </c>
      <c r="D88" s="3">
        <v>101.88249999999999</v>
      </c>
      <c r="E88" s="3">
        <v>1222.5899999999999</v>
      </c>
      <c r="F88" s="2">
        <f t="shared" si="2"/>
        <v>0</v>
      </c>
      <c r="G88" s="5">
        <f t="shared" si="25"/>
        <v>0</v>
      </c>
      <c r="H88" s="5"/>
      <c r="I88" s="5"/>
      <c r="J88" s="1">
        <v>0</v>
      </c>
      <c r="K88" s="1">
        <v>0</v>
      </c>
      <c r="L88" s="8">
        <f t="shared" si="27"/>
        <v>0</v>
      </c>
      <c r="M88" s="1">
        <v>0.96</v>
      </c>
      <c r="N88" s="1">
        <v>4.75</v>
      </c>
      <c r="O88" s="8">
        <f t="shared" si="21"/>
        <v>0</v>
      </c>
      <c r="P88" s="1">
        <v>0</v>
      </c>
      <c r="Q88" s="1">
        <v>1.42</v>
      </c>
      <c r="R88" s="8">
        <f t="shared" si="24"/>
        <v>0</v>
      </c>
      <c r="S88" s="1">
        <v>0</v>
      </c>
      <c r="T88" s="20">
        <v>1171.6500000000001</v>
      </c>
      <c r="U88" s="3">
        <v>7539.3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8</v>
      </c>
      <c r="AS88" s="1">
        <v>5</v>
      </c>
      <c r="AT88" s="1">
        <v>57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17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</row>
    <row r="89" spans="1:61" ht="12.75" x14ac:dyDescent="0.2">
      <c r="A89" s="1">
        <v>91027</v>
      </c>
      <c r="B89" s="1" t="s">
        <v>196</v>
      </c>
      <c r="C89" s="1">
        <v>12</v>
      </c>
      <c r="D89" s="3">
        <v>119.37</v>
      </c>
      <c r="E89" s="3">
        <v>1432.44</v>
      </c>
      <c r="F89" s="2">
        <f t="shared" si="2"/>
        <v>0</v>
      </c>
      <c r="G89" s="5">
        <f t="shared" si="25"/>
        <v>0</v>
      </c>
      <c r="H89" s="5"/>
      <c r="I89" s="5"/>
      <c r="J89" s="1">
        <v>0</v>
      </c>
      <c r="K89" s="1">
        <v>0.08</v>
      </c>
      <c r="L89" s="8">
        <f t="shared" si="27"/>
        <v>0</v>
      </c>
      <c r="M89" s="1">
        <v>0.71</v>
      </c>
      <c r="N89" s="1">
        <v>1.83</v>
      </c>
      <c r="O89" s="8">
        <f t="shared" si="21"/>
        <v>0</v>
      </c>
      <c r="P89" s="1">
        <v>0.08</v>
      </c>
      <c r="Q89" s="1">
        <v>0.42</v>
      </c>
      <c r="R89" s="8">
        <f t="shared" si="24"/>
        <v>0</v>
      </c>
      <c r="S89" s="1">
        <v>0</v>
      </c>
      <c r="T89" s="20">
        <v>1134.02</v>
      </c>
      <c r="U89" s="3">
        <v>3342.36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2</v>
      </c>
      <c r="AQ89" s="1">
        <v>0</v>
      </c>
      <c r="AR89" s="1">
        <v>3</v>
      </c>
      <c r="AS89" s="1">
        <v>7</v>
      </c>
      <c r="AT89" s="1">
        <v>22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1</v>
      </c>
      <c r="BA89" s="1">
        <v>0</v>
      </c>
      <c r="BB89" s="1">
        <v>0</v>
      </c>
      <c r="BC89" s="1">
        <v>0</v>
      </c>
      <c r="BD89" s="1">
        <v>5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</row>
    <row r="90" spans="1:61" ht="12.75" x14ac:dyDescent="0.2">
      <c r="A90" s="1">
        <v>95804</v>
      </c>
      <c r="B90" s="1" t="s">
        <v>179</v>
      </c>
      <c r="C90" s="1">
        <v>12</v>
      </c>
      <c r="D90" s="3">
        <v>33.910200000000003</v>
      </c>
      <c r="E90" s="3">
        <v>406.92239999999998</v>
      </c>
      <c r="F90" s="2">
        <f t="shared" si="2"/>
        <v>0</v>
      </c>
      <c r="G90" s="5">
        <f t="shared" si="25"/>
        <v>0</v>
      </c>
      <c r="H90" s="5"/>
      <c r="I90" s="5"/>
      <c r="J90" s="1">
        <v>0.67</v>
      </c>
      <c r="K90" s="1">
        <v>0</v>
      </c>
      <c r="L90" s="8">
        <f t="shared" si="27"/>
        <v>0</v>
      </c>
      <c r="M90" s="1">
        <v>1.96</v>
      </c>
      <c r="N90" s="1">
        <v>11</v>
      </c>
      <c r="O90" s="8">
        <f t="shared" si="21"/>
        <v>0</v>
      </c>
      <c r="P90" s="1">
        <v>0.08</v>
      </c>
      <c r="Q90" s="1">
        <v>0</v>
      </c>
      <c r="R90" s="8">
        <f t="shared" si="24"/>
        <v>0</v>
      </c>
      <c r="S90" s="1">
        <v>0</v>
      </c>
      <c r="T90" s="20">
        <v>1102.08</v>
      </c>
      <c r="U90" s="3">
        <v>4476.1499999999996</v>
      </c>
      <c r="V90" s="1">
        <v>0</v>
      </c>
      <c r="W90" s="1">
        <v>0</v>
      </c>
      <c r="X90" s="1">
        <v>0</v>
      </c>
      <c r="Y90" s="1">
        <v>16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8</v>
      </c>
      <c r="AQ90" s="1">
        <v>6</v>
      </c>
      <c r="AR90" s="1">
        <v>12</v>
      </c>
      <c r="AS90" s="1">
        <v>1</v>
      </c>
      <c r="AT90" s="1">
        <v>132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2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</row>
    <row r="91" spans="1:61" ht="12.75" x14ac:dyDescent="0.2">
      <c r="A91" s="1">
        <v>6043</v>
      </c>
      <c r="B91" s="1" t="s">
        <v>209</v>
      </c>
      <c r="C91" s="1">
        <v>12</v>
      </c>
      <c r="D91" s="3">
        <v>33.910299999999999</v>
      </c>
      <c r="E91" s="3">
        <v>406.92360000000002</v>
      </c>
      <c r="F91" s="2">
        <f t="shared" si="2"/>
        <v>0</v>
      </c>
      <c r="G91" s="5">
        <f t="shared" si="25"/>
        <v>0</v>
      </c>
      <c r="H91" s="5"/>
      <c r="I91" s="5"/>
      <c r="J91" s="1">
        <v>0.17</v>
      </c>
      <c r="K91" s="1">
        <v>-0.08</v>
      </c>
      <c r="L91" s="8">
        <f t="shared" si="27"/>
        <v>0</v>
      </c>
      <c r="M91" s="1">
        <v>2.08</v>
      </c>
      <c r="N91" s="1">
        <v>4.42</v>
      </c>
      <c r="O91" s="8">
        <f t="shared" si="21"/>
        <v>0</v>
      </c>
      <c r="P91" s="1">
        <v>0.25</v>
      </c>
      <c r="Q91" s="1">
        <v>1.25</v>
      </c>
      <c r="R91" s="8">
        <f t="shared" si="24"/>
        <v>0</v>
      </c>
      <c r="S91" s="1">
        <v>0</v>
      </c>
      <c r="T91" s="20">
        <v>1017.31</v>
      </c>
      <c r="U91" s="3">
        <v>2271.9899999999998</v>
      </c>
      <c r="V91" s="1">
        <v>1</v>
      </c>
      <c r="W91" s="1">
        <v>2</v>
      </c>
      <c r="X91" s="1">
        <v>0</v>
      </c>
      <c r="Y91" s="1">
        <v>0</v>
      </c>
      <c r="Z91" s="1">
        <v>-1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7</v>
      </c>
      <c r="AQ91" s="1">
        <v>0</v>
      </c>
      <c r="AR91" s="1">
        <v>18</v>
      </c>
      <c r="AS91" s="1">
        <v>0</v>
      </c>
      <c r="AT91" s="1">
        <v>53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3</v>
      </c>
      <c r="BA91" s="1">
        <v>0</v>
      </c>
      <c r="BB91" s="1">
        <v>0</v>
      </c>
      <c r="BC91" s="1">
        <v>0</v>
      </c>
      <c r="BD91" s="1">
        <v>15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</row>
    <row r="92" spans="1:61" ht="12.75" x14ac:dyDescent="0.2">
      <c r="A92" s="1">
        <v>88162</v>
      </c>
      <c r="B92" s="1" t="s">
        <v>210</v>
      </c>
      <c r="C92" s="1">
        <v>800</v>
      </c>
      <c r="D92" s="3">
        <v>5.7229999999999999</v>
      </c>
      <c r="E92" s="3">
        <v>4578.3999999999996</v>
      </c>
      <c r="F92" s="2">
        <f t="shared" si="2"/>
        <v>0</v>
      </c>
      <c r="G92" s="5">
        <f t="shared" si="25"/>
        <v>0</v>
      </c>
      <c r="H92" s="5"/>
      <c r="I92" s="5"/>
      <c r="J92" s="1">
        <v>0.1</v>
      </c>
      <c r="K92" s="1">
        <v>0</v>
      </c>
      <c r="L92" s="8">
        <f t="shared" si="27"/>
        <v>0</v>
      </c>
      <c r="M92" s="1">
        <v>0</v>
      </c>
      <c r="N92" s="1">
        <v>0</v>
      </c>
      <c r="O92" s="8">
        <f t="shared" si="21"/>
        <v>0</v>
      </c>
      <c r="P92" s="1">
        <v>0.09</v>
      </c>
      <c r="Q92" s="1">
        <v>-0.08</v>
      </c>
      <c r="R92" s="8">
        <f t="shared" si="24"/>
        <v>0</v>
      </c>
      <c r="S92" s="1">
        <v>0</v>
      </c>
      <c r="T92" s="20">
        <v>847</v>
      </c>
      <c r="U92" s="3">
        <v>-343.38</v>
      </c>
      <c r="V92" s="1">
        <v>19</v>
      </c>
      <c r="W92" s="1">
        <v>0</v>
      </c>
      <c r="X92" s="1">
        <v>57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30</v>
      </c>
      <c r="BA92" s="1">
        <v>34</v>
      </c>
      <c r="BB92" s="1">
        <v>16</v>
      </c>
      <c r="BC92" s="1">
        <v>18</v>
      </c>
      <c r="BD92" s="1">
        <v>-60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</row>
    <row r="93" spans="1:61" ht="12.75" x14ac:dyDescent="0.2">
      <c r="A93" s="1">
        <v>95863</v>
      </c>
      <c r="B93" s="1" t="s">
        <v>305</v>
      </c>
      <c r="C93" s="1">
        <v>12</v>
      </c>
      <c r="D93" s="3">
        <v>33.910200000000003</v>
      </c>
      <c r="E93" s="3">
        <v>406.92239999999998</v>
      </c>
      <c r="F93" s="2">
        <f t="shared" si="2"/>
        <v>0</v>
      </c>
      <c r="G93" s="5">
        <f t="shared" si="25"/>
        <v>0</v>
      </c>
      <c r="H93" s="5"/>
      <c r="I93" s="5"/>
      <c r="J93" s="1">
        <v>0</v>
      </c>
      <c r="K93" s="1">
        <v>5</v>
      </c>
      <c r="L93" s="8">
        <f t="shared" si="27"/>
        <v>0</v>
      </c>
      <c r="M93" s="1">
        <v>1.96</v>
      </c>
      <c r="N93" s="1">
        <v>4.42</v>
      </c>
      <c r="O93" s="8">
        <f t="shared" si="21"/>
        <v>0</v>
      </c>
      <c r="P93" s="1">
        <v>0</v>
      </c>
      <c r="Q93" s="1">
        <v>0</v>
      </c>
      <c r="R93" s="8">
        <f t="shared" si="24"/>
        <v>0</v>
      </c>
      <c r="S93" s="1">
        <v>0</v>
      </c>
      <c r="T93" s="20">
        <v>796.89</v>
      </c>
      <c r="U93" s="3">
        <v>3831.85</v>
      </c>
      <c r="V93" s="1">
        <v>0</v>
      </c>
      <c r="W93" s="1">
        <v>0</v>
      </c>
      <c r="X93" s="1">
        <v>0</v>
      </c>
      <c r="Y93" s="1">
        <v>0</v>
      </c>
      <c r="Z93" s="1">
        <v>60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7</v>
      </c>
      <c r="AQ93" s="1">
        <v>0</v>
      </c>
      <c r="AR93" s="1">
        <v>16</v>
      </c>
      <c r="AS93" s="1">
        <v>1</v>
      </c>
      <c r="AT93" s="1">
        <v>53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</row>
    <row r="94" spans="1:61" ht="12.75" x14ac:dyDescent="0.2">
      <c r="A94" s="1">
        <v>59238</v>
      </c>
      <c r="B94" s="1" t="s">
        <v>103</v>
      </c>
      <c r="C94" s="1">
        <v>24</v>
      </c>
      <c r="D94" s="3">
        <v>184.23</v>
      </c>
      <c r="E94" s="3">
        <v>4421.5200000000004</v>
      </c>
      <c r="F94" s="2">
        <f t="shared" si="2"/>
        <v>0</v>
      </c>
      <c r="G94" s="5">
        <f t="shared" si="25"/>
        <v>0</v>
      </c>
      <c r="H94" s="5"/>
      <c r="I94" s="5"/>
      <c r="J94" s="1">
        <v>0.17</v>
      </c>
      <c r="K94" s="1">
        <v>0.21</v>
      </c>
      <c r="L94" s="8">
        <f t="shared" si="27"/>
        <v>0</v>
      </c>
      <c r="M94" s="1">
        <v>0</v>
      </c>
      <c r="N94" s="1">
        <v>0</v>
      </c>
      <c r="O94" s="8">
        <f t="shared" si="21"/>
        <v>0</v>
      </c>
      <c r="P94" s="1">
        <v>0</v>
      </c>
      <c r="Q94" s="1">
        <v>0</v>
      </c>
      <c r="R94" s="8">
        <f t="shared" si="24"/>
        <v>0</v>
      </c>
      <c r="S94" s="1">
        <v>0</v>
      </c>
      <c r="T94" s="20">
        <v>736.92</v>
      </c>
      <c r="U94" s="3">
        <v>921.15</v>
      </c>
      <c r="V94" s="1">
        <v>1</v>
      </c>
      <c r="W94" s="1">
        <v>6</v>
      </c>
      <c r="X94" s="1">
        <v>0</v>
      </c>
      <c r="Y94" s="1">
        <v>0</v>
      </c>
      <c r="Z94" s="1">
        <v>5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</row>
    <row r="95" spans="1:61" ht="12.75" x14ac:dyDescent="0.2">
      <c r="A95" s="1">
        <v>70</v>
      </c>
      <c r="B95" s="1" t="s">
        <v>201</v>
      </c>
      <c r="C95" s="1">
        <v>192</v>
      </c>
      <c r="D95" s="3">
        <v>14.5062</v>
      </c>
      <c r="E95" s="3">
        <v>2785.1904</v>
      </c>
      <c r="F95" s="2">
        <f t="shared" si="2"/>
        <v>0</v>
      </c>
      <c r="G95" s="5">
        <f t="shared" si="25"/>
        <v>0</v>
      </c>
      <c r="H95" s="5"/>
      <c r="I95" s="5"/>
      <c r="J95" s="1">
        <v>0.13</v>
      </c>
      <c r="K95" s="1">
        <v>0.01</v>
      </c>
      <c r="L95" s="8">
        <f t="shared" si="27"/>
        <v>0</v>
      </c>
      <c r="M95" s="1">
        <v>0</v>
      </c>
      <c r="N95" s="1">
        <v>0</v>
      </c>
      <c r="O95" s="8">
        <f t="shared" si="21"/>
        <v>0</v>
      </c>
      <c r="P95" s="1">
        <v>0.13</v>
      </c>
      <c r="Q95" s="1">
        <v>-0.15</v>
      </c>
      <c r="R95" s="8">
        <f t="shared" si="24"/>
        <v>0</v>
      </c>
      <c r="S95" s="1">
        <v>0</v>
      </c>
      <c r="T95" s="20">
        <v>710.8</v>
      </c>
      <c r="U95" s="3">
        <v>-377.16</v>
      </c>
      <c r="V95" s="1">
        <v>7</v>
      </c>
      <c r="W95" s="1">
        <v>4</v>
      </c>
      <c r="X95" s="1">
        <v>10</v>
      </c>
      <c r="Y95" s="1">
        <v>11</v>
      </c>
      <c r="Z95" s="1">
        <v>2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8</v>
      </c>
      <c r="BA95" s="1">
        <v>10</v>
      </c>
      <c r="BB95" s="1">
        <v>8</v>
      </c>
      <c r="BC95" s="1">
        <v>7</v>
      </c>
      <c r="BD95" s="1">
        <v>-28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</row>
    <row r="96" spans="1:61" ht="12.75" x14ac:dyDescent="0.2">
      <c r="A96" s="1">
        <v>91118</v>
      </c>
      <c r="B96" s="1" t="s">
        <v>173</v>
      </c>
      <c r="C96" s="1">
        <v>12</v>
      </c>
      <c r="D96" s="3">
        <v>59.000900000000001</v>
      </c>
      <c r="E96" s="3">
        <v>708.01080000000002</v>
      </c>
      <c r="F96" s="2">
        <f t="shared" si="2"/>
        <v>0</v>
      </c>
      <c r="G96" s="5">
        <f t="shared" si="25"/>
        <v>0</v>
      </c>
      <c r="H96" s="5"/>
      <c r="I96" s="5"/>
      <c r="J96" s="1">
        <v>0.75</v>
      </c>
      <c r="K96" s="1">
        <v>1.42</v>
      </c>
      <c r="L96" s="8">
        <f t="shared" si="27"/>
        <v>0</v>
      </c>
      <c r="M96" s="1">
        <v>0.25</v>
      </c>
      <c r="N96" s="1">
        <v>1.75</v>
      </c>
      <c r="O96" s="8">
        <f t="shared" si="21"/>
        <v>0</v>
      </c>
      <c r="P96" s="1">
        <v>0</v>
      </c>
      <c r="Q96" s="1">
        <v>0</v>
      </c>
      <c r="R96" s="8">
        <f t="shared" si="24"/>
        <v>0</v>
      </c>
      <c r="S96" s="1">
        <v>0</v>
      </c>
      <c r="T96" s="20">
        <v>708.01</v>
      </c>
      <c r="U96" s="3">
        <v>2242.0300000000002</v>
      </c>
      <c r="V96" s="1">
        <v>7</v>
      </c>
      <c r="W96" s="1">
        <v>0</v>
      </c>
      <c r="X96" s="1">
        <v>0</v>
      </c>
      <c r="Y96" s="1">
        <v>4</v>
      </c>
      <c r="Z96" s="1">
        <v>17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3</v>
      </c>
      <c r="AQ96" s="1">
        <v>0</v>
      </c>
      <c r="AR96" s="1">
        <v>0</v>
      </c>
      <c r="AS96" s="1">
        <v>0</v>
      </c>
      <c r="AT96" s="1">
        <v>21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</row>
    <row r="97" spans="1:61" ht="12.75" x14ac:dyDescent="0.2">
      <c r="A97" s="1">
        <v>6031</v>
      </c>
      <c r="B97" s="1" t="s">
        <v>224</v>
      </c>
      <c r="C97" s="1">
        <v>12</v>
      </c>
      <c r="D97" s="3">
        <v>67.364500000000007</v>
      </c>
      <c r="E97" s="3">
        <v>808.37400000000002</v>
      </c>
      <c r="F97" s="2">
        <f t="shared" si="2"/>
        <v>808.37400000000002</v>
      </c>
      <c r="G97" s="5">
        <f t="shared" si="25"/>
        <v>1</v>
      </c>
      <c r="H97" s="5"/>
      <c r="I97" s="5"/>
      <c r="J97" s="1">
        <v>0.83</v>
      </c>
      <c r="K97" s="1">
        <v>0</v>
      </c>
      <c r="L97" s="8">
        <f t="shared" si="27"/>
        <v>1</v>
      </c>
      <c r="M97" s="1">
        <v>0</v>
      </c>
      <c r="N97" s="1">
        <v>0</v>
      </c>
      <c r="O97" s="8">
        <f t="shared" si="21"/>
        <v>0</v>
      </c>
      <c r="P97" s="1">
        <v>0</v>
      </c>
      <c r="Q97" s="1">
        <v>0</v>
      </c>
      <c r="R97" s="8">
        <f t="shared" si="24"/>
        <v>0</v>
      </c>
      <c r="S97" s="1">
        <v>0</v>
      </c>
      <c r="T97" s="20">
        <v>673.65</v>
      </c>
      <c r="U97" s="3">
        <v>0</v>
      </c>
      <c r="V97" s="1">
        <v>0</v>
      </c>
      <c r="W97" s="1">
        <v>0</v>
      </c>
      <c r="X97" s="1">
        <v>10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</row>
    <row r="98" spans="1:61" ht="12.75" x14ac:dyDescent="0.2">
      <c r="A98" s="1">
        <v>24</v>
      </c>
      <c r="B98" s="1" t="s">
        <v>207</v>
      </c>
      <c r="C98" s="1">
        <v>240</v>
      </c>
      <c r="D98" s="3">
        <v>5.7160000000000002</v>
      </c>
      <c r="E98" s="3">
        <v>1371.84</v>
      </c>
      <c r="F98" s="2">
        <f t="shared" si="2"/>
        <v>0</v>
      </c>
      <c r="G98" s="5">
        <f t="shared" si="25"/>
        <v>0</v>
      </c>
      <c r="H98" s="5"/>
      <c r="I98" s="5"/>
      <c r="J98" s="1">
        <v>0.2</v>
      </c>
      <c r="K98" s="1">
        <v>-0.01</v>
      </c>
      <c r="L98" s="8">
        <f t="shared" si="27"/>
        <v>0</v>
      </c>
      <c r="M98" s="1">
        <v>0</v>
      </c>
      <c r="N98" s="1">
        <v>0</v>
      </c>
      <c r="O98" s="8">
        <f t="shared" si="21"/>
        <v>0</v>
      </c>
      <c r="P98" s="1">
        <v>0.28000000000000003</v>
      </c>
      <c r="Q98" s="1">
        <v>-0.52</v>
      </c>
      <c r="R98" s="8">
        <f t="shared" si="24"/>
        <v>0</v>
      </c>
      <c r="S98" s="1">
        <v>0</v>
      </c>
      <c r="T98" s="20">
        <v>645.91</v>
      </c>
      <c r="U98" s="3">
        <v>-731.65</v>
      </c>
      <c r="V98" s="1">
        <v>18</v>
      </c>
      <c r="W98" s="1">
        <v>22</v>
      </c>
      <c r="X98" s="1">
        <v>5</v>
      </c>
      <c r="Y98" s="1">
        <v>26</v>
      </c>
      <c r="Z98" s="1">
        <v>-2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32</v>
      </c>
      <c r="BA98" s="1">
        <v>24</v>
      </c>
      <c r="BB98" s="1">
        <v>12</v>
      </c>
      <c r="BC98" s="1">
        <v>20</v>
      </c>
      <c r="BD98" s="1">
        <v>-126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</row>
    <row r="99" spans="1:61" ht="12.75" x14ac:dyDescent="0.2">
      <c r="A99" s="1">
        <v>6060</v>
      </c>
      <c r="B99" s="1" t="s">
        <v>172</v>
      </c>
      <c r="C99" s="1">
        <v>5</v>
      </c>
      <c r="D99" s="3">
        <v>208.38839999999999</v>
      </c>
      <c r="E99" s="3">
        <v>1041.942</v>
      </c>
      <c r="F99" s="2">
        <f t="shared" si="2"/>
        <v>0</v>
      </c>
      <c r="G99" s="5">
        <f t="shared" si="25"/>
        <v>0</v>
      </c>
      <c r="H99" s="5"/>
      <c r="I99" s="5"/>
      <c r="J99" s="1">
        <v>0</v>
      </c>
      <c r="K99" s="1">
        <v>0</v>
      </c>
      <c r="L99" s="8">
        <f t="shared" si="27"/>
        <v>0</v>
      </c>
      <c r="M99" s="1">
        <v>0.6</v>
      </c>
      <c r="N99" s="1">
        <v>0</v>
      </c>
      <c r="O99" s="8">
        <f t="shared" si="21"/>
        <v>0</v>
      </c>
      <c r="P99" s="1">
        <v>0</v>
      </c>
      <c r="Q99" s="1">
        <v>0</v>
      </c>
      <c r="R99" s="8">
        <f t="shared" si="24"/>
        <v>0</v>
      </c>
      <c r="S99" s="1">
        <v>0</v>
      </c>
      <c r="T99" s="20">
        <v>625.16999999999996</v>
      </c>
      <c r="U99" s="3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>
        <v>2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</row>
    <row r="100" spans="1:61" ht="12.75" x14ac:dyDescent="0.2">
      <c r="A100" s="1">
        <v>59290</v>
      </c>
      <c r="B100" s="1" t="s">
        <v>102</v>
      </c>
      <c r="C100" s="1">
        <v>12</v>
      </c>
      <c r="D100" s="3">
        <v>199.76300000000001</v>
      </c>
      <c r="E100" s="3">
        <v>2397.1559999999999</v>
      </c>
      <c r="F100" s="2">
        <f t="shared" si="2"/>
        <v>0</v>
      </c>
      <c r="G100" s="5">
        <f t="shared" si="25"/>
        <v>0</v>
      </c>
      <c r="H100" s="5"/>
      <c r="I100" s="5"/>
      <c r="J100" s="1">
        <v>0.25</v>
      </c>
      <c r="K100" s="1">
        <v>0.25</v>
      </c>
      <c r="L100" s="8">
        <f t="shared" si="27"/>
        <v>0</v>
      </c>
      <c r="M100" s="1">
        <v>0</v>
      </c>
      <c r="N100" s="1">
        <v>0</v>
      </c>
      <c r="O100" s="8">
        <f t="shared" si="21"/>
        <v>0</v>
      </c>
      <c r="P100" s="1">
        <v>0</v>
      </c>
      <c r="Q100" s="1">
        <v>0</v>
      </c>
      <c r="R100" s="8">
        <f t="shared" si="24"/>
        <v>0</v>
      </c>
      <c r="S100" s="1">
        <v>0</v>
      </c>
      <c r="T100" s="20">
        <v>599.29</v>
      </c>
      <c r="U100" s="3">
        <v>599.29</v>
      </c>
      <c r="V100" s="1">
        <v>0</v>
      </c>
      <c r="W100" s="1">
        <v>1</v>
      </c>
      <c r="X100" s="1">
        <v>2</v>
      </c>
      <c r="Y100" s="1">
        <v>1</v>
      </c>
      <c r="Z100" s="1">
        <v>3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</row>
    <row r="101" spans="1:61" ht="12.75" x14ac:dyDescent="0.2">
      <c r="A101" s="31">
        <v>65105</v>
      </c>
      <c r="B101" s="31" t="s">
        <v>306</v>
      </c>
      <c r="C101" s="1">
        <v>24</v>
      </c>
      <c r="D101" s="3">
        <v>61.173400000000001</v>
      </c>
      <c r="E101" s="3">
        <v>1468.1615999999999</v>
      </c>
      <c r="F101" s="2">
        <f t="shared" si="2"/>
        <v>0</v>
      </c>
      <c r="G101" s="5">
        <f t="shared" si="25"/>
        <v>0</v>
      </c>
      <c r="H101" s="5"/>
      <c r="I101" s="5"/>
      <c r="J101" s="1">
        <v>0</v>
      </c>
      <c r="K101" s="1">
        <v>0</v>
      </c>
      <c r="L101" s="8">
        <f t="shared" si="27"/>
        <v>0</v>
      </c>
      <c r="M101" s="1">
        <v>0.4</v>
      </c>
      <c r="N101" s="1">
        <v>0</v>
      </c>
      <c r="O101" s="8">
        <f t="shared" si="21"/>
        <v>0</v>
      </c>
      <c r="P101" s="1">
        <v>0</v>
      </c>
      <c r="Q101" s="1">
        <v>0</v>
      </c>
      <c r="R101" s="8">
        <f t="shared" si="24"/>
        <v>0</v>
      </c>
      <c r="S101" s="1">
        <v>0</v>
      </c>
      <c r="T101" s="20">
        <v>581.15</v>
      </c>
      <c r="U101" s="3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7</v>
      </c>
      <c r="AS101" s="1">
        <v>5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</row>
    <row r="102" spans="1:61" ht="12.75" x14ac:dyDescent="0.2">
      <c r="A102" s="1">
        <v>6010</v>
      </c>
      <c r="B102" s="1" t="s">
        <v>206</v>
      </c>
      <c r="C102" s="1">
        <v>5</v>
      </c>
      <c r="D102" s="3">
        <v>208.38800000000001</v>
      </c>
      <c r="E102" s="3">
        <v>1041.94</v>
      </c>
      <c r="F102" s="2">
        <f t="shared" si="2"/>
        <v>0</v>
      </c>
      <c r="G102" s="5">
        <f t="shared" si="25"/>
        <v>0</v>
      </c>
      <c r="H102" s="5"/>
      <c r="I102" s="5"/>
      <c r="J102" s="1">
        <v>0</v>
      </c>
      <c r="K102" s="1">
        <v>0</v>
      </c>
      <c r="L102" s="8">
        <f t="shared" si="27"/>
        <v>0</v>
      </c>
      <c r="M102" s="1">
        <v>0.5</v>
      </c>
      <c r="N102" s="1">
        <v>0</v>
      </c>
      <c r="O102" s="8">
        <f t="shared" si="21"/>
        <v>0</v>
      </c>
      <c r="P102" s="1">
        <v>0</v>
      </c>
      <c r="Q102" s="1">
        <v>0</v>
      </c>
      <c r="R102" s="8">
        <f t="shared" si="24"/>
        <v>0</v>
      </c>
      <c r="S102" s="1">
        <v>0</v>
      </c>
      <c r="T102" s="20">
        <v>520.97</v>
      </c>
      <c r="U102" s="3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>
        <v>1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</row>
    <row r="103" spans="1:61" ht="12.75" x14ac:dyDescent="0.2">
      <c r="A103" s="1">
        <v>88216</v>
      </c>
      <c r="B103" s="1" t="s">
        <v>156</v>
      </c>
      <c r="C103" s="1">
        <v>12</v>
      </c>
      <c r="D103" s="3">
        <v>161.93899999999999</v>
      </c>
      <c r="E103" s="3">
        <v>1943.268</v>
      </c>
      <c r="F103" s="2">
        <f t="shared" si="2"/>
        <v>0</v>
      </c>
      <c r="G103" s="5">
        <f t="shared" si="25"/>
        <v>0</v>
      </c>
      <c r="H103" s="5"/>
      <c r="I103" s="5"/>
      <c r="J103" s="1">
        <v>0</v>
      </c>
      <c r="K103" s="1">
        <v>0</v>
      </c>
      <c r="L103" s="8">
        <f t="shared" si="27"/>
        <v>0</v>
      </c>
      <c r="M103" s="1">
        <v>0.08</v>
      </c>
      <c r="N103" s="1">
        <v>1.33</v>
      </c>
      <c r="O103" s="8">
        <f t="shared" si="21"/>
        <v>0</v>
      </c>
      <c r="P103" s="1">
        <v>0.12</v>
      </c>
      <c r="Q103" s="1">
        <v>-0.25</v>
      </c>
      <c r="R103" s="8">
        <f t="shared" si="24"/>
        <v>0</v>
      </c>
      <c r="S103" s="1">
        <v>0</v>
      </c>
      <c r="T103" s="20">
        <v>404.85</v>
      </c>
      <c r="U103" s="3">
        <v>2105.21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2</v>
      </c>
      <c r="AR103" s="1">
        <v>0</v>
      </c>
      <c r="AS103" s="1">
        <v>0</v>
      </c>
      <c r="AT103" s="1">
        <v>16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3</v>
      </c>
      <c r="BB103" s="1">
        <v>0</v>
      </c>
      <c r="BC103" s="1">
        <v>0</v>
      </c>
      <c r="BD103" s="1">
        <v>-3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</row>
    <row r="104" spans="1:61" ht="12.75" x14ac:dyDescent="0.2">
      <c r="A104" s="1">
        <v>59502</v>
      </c>
      <c r="B104" s="1" t="s">
        <v>66</v>
      </c>
      <c r="C104" s="1">
        <v>12</v>
      </c>
      <c r="D104" s="3">
        <v>147.06</v>
      </c>
      <c r="E104" s="3">
        <v>1764.72</v>
      </c>
      <c r="F104" s="2">
        <f t="shared" si="2"/>
        <v>0</v>
      </c>
      <c r="G104" s="5">
        <f t="shared" si="25"/>
        <v>0</v>
      </c>
      <c r="H104" s="5"/>
      <c r="I104" s="5"/>
      <c r="J104" s="1">
        <v>0.21</v>
      </c>
      <c r="K104" s="1">
        <v>1.42</v>
      </c>
      <c r="L104" s="8">
        <f t="shared" si="27"/>
        <v>0</v>
      </c>
      <c r="M104" s="1">
        <v>0</v>
      </c>
      <c r="N104" s="1">
        <v>0</v>
      </c>
      <c r="O104" s="8">
        <f t="shared" si="21"/>
        <v>0</v>
      </c>
      <c r="P104" s="1">
        <v>0</v>
      </c>
      <c r="Q104" s="1">
        <v>0</v>
      </c>
      <c r="R104" s="8">
        <f t="shared" si="24"/>
        <v>0</v>
      </c>
      <c r="S104" s="1">
        <v>0</v>
      </c>
      <c r="T104" s="20">
        <v>367.65</v>
      </c>
      <c r="U104" s="3">
        <v>2500.02</v>
      </c>
      <c r="V104" s="1">
        <v>0</v>
      </c>
      <c r="W104" s="1">
        <v>0</v>
      </c>
      <c r="X104" s="1">
        <v>2</v>
      </c>
      <c r="Y104" s="1">
        <v>1</v>
      </c>
      <c r="Z104" s="1">
        <v>17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</row>
    <row r="105" spans="1:61" ht="12.75" x14ac:dyDescent="0.2">
      <c r="A105" s="31">
        <v>88168</v>
      </c>
      <c r="B105" s="31" t="s">
        <v>307</v>
      </c>
      <c r="C105" s="1">
        <v>16</v>
      </c>
      <c r="D105" s="3">
        <v>65.405000000000001</v>
      </c>
      <c r="E105" s="3">
        <v>1046.48</v>
      </c>
      <c r="F105" s="2">
        <f t="shared" si="2"/>
        <v>0</v>
      </c>
      <c r="G105" s="5">
        <f t="shared" si="25"/>
        <v>0</v>
      </c>
      <c r="H105" s="5"/>
      <c r="I105" s="5"/>
      <c r="J105" s="1">
        <v>0</v>
      </c>
      <c r="K105" s="1">
        <v>0</v>
      </c>
      <c r="L105" s="8">
        <f t="shared" si="27"/>
        <v>0</v>
      </c>
      <c r="M105" s="1">
        <v>0.34</v>
      </c>
      <c r="N105" s="1">
        <v>0</v>
      </c>
      <c r="O105" s="8">
        <f t="shared" si="21"/>
        <v>0</v>
      </c>
      <c r="P105" s="1">
        <v>0</v>
      </c>
      <c r="Q105" s="1">
        <v>0</v>
      </c>
      <c r="R105" s="8">
        <f t="shared" si="24"/>
        <v>0</v>
      </c>
      <c r="S105" s="1">
        <v>0</v>
      </c>
      <c r="T105" s="20">
        <v>359.73</v>
      </c>
      <c r="U105" s="3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5</v>
      </c>
      <c r="AS105" s="1">
        <v>1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</row>
    <row r="106" spans="1:61" ht="12.75" x14ac:dyDescent="0.2">
      <c r="A106" s="1">
        <v>507</v>
      </c>
      <c r="B106" s="1" t="s">
        <v>100</v>
      </c>
      <c r="C106" s="1">
        <v>32</v>
      </c>
      <c r="D106" s="3">
        <v>101.25</v>
      </c>
      <c r="E106" s="3">
        <v>3240</v>
      </c>
      <c r="F106" s="2">
        <f t="shared" si="2"/>
        <v>0</v>
      </c>
      <c r="G106" s="5">
        <f t="shared" si="25"/>
        <v>0</v>
      </c>
      <c r="H106" s="5"/>
      <c r="I106" s="5"/>
      <c r="J106" s="1">
        <v>0.11</v>
      </c>
      <c r="K106" s="1">
        <v>0</v>
      </c>
      <c r="L106" s="8">
        <f t="shared" si="27"/>
        <v>0</v>
      </c>
      <c r="M106" s="1">
        <v>0</v>
      </c>
      <c r="N106" s="1">
        <v>0</v>
      </c>
      <c r="O106" s="8">
        <f t="shared" si="21"/>
        <v>0</v>
      </c>
      <c r="P106" s="1">
        <v>0</v>
      </c>
      <c r="Q106" s="1">
        <v>0</v>
      </c>
      <c r="R106" s="8">
        <f t="shared" si="24"/>
        <v>0</v>
      </c>
      <c r="S106" s="1">
        <v>0</v>
      </c>
      <c r="T106" s="20">
        <v>354.38</v>
      </c>
      <c r="U106" s="3">
        <v>0</v>
      </c>
      <c r="V106" s="1">
        <v>0</v>
      </c>
      <c r="W106" s="1">
        <v>0</v>
      </c>
      <c r="X106" s="1">
        <v>3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</row>
    <row r="107" spans="1:61" ht="12.75" x14ac:dyDescent="0.2">
      <c r="A107" s="1">
        <v>6034</v>
      </c>
      <c r="B107" s="1" t="s">
        <v>214</v>
      </c>
      <c r="C107" s="1">
        <v>8</v>
      </c>
      <c r="D107" s="3">
        <v>83.825400000000002</v>
      </c>
      <c r="E107" s="3">
        <v>670.60320000000002</v>
      </c>
      <c r="F107" s="2">
        <f t="shared" si="2"/>
        <v>0</v>
      </c>
      <c r="G107" s="5">
        <f t="shared" si="25"/>
        <v>0</v>
      </c>
      <c r="H107" s="5"/>
      <c r="I107" s="5"/>
      <c r="J107" s="1">
        <v>0</v>
      </c>
      <c r="K107" s="1">
        <v>0</v>
      </c>
      <c r="L107" s="8">
        <f t="shared" si="27"/>
        <v>0</v>
      </c>
      <c r="M107" s="1">
        <v>0.5</v>
      </c>
      <c r="N107" s="1">
        <v>4</v>
      </c>
      <c r="O107" s="8">
        <f t="shared" si="21"/>
        <v>0</v>
      </c>
      <c r="P107" s="1">
        <v>0</v>
      </c>
      <c r="Q107" s="1">
        <v>0</v>
      </c>
      <c r="R107" s="8">
        <f t="shared" si="24"/>
        <v>0</v>
      </c>
      <c r="S107" s="1">
        <v>0</v>
      </c>
      <c r="T107" s="20">
        <v>335.3</v>
      </c>
      <c r="U107" s="3">
        <v>2682.41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3</v>
      </c>
      <c r="AS107" s="1">
        <v>2</v>
      </c>
      <c r="AT107" s="1">
        <v>32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</row>
    <row r="108" spans="1:61" ht="12.75" x14ac:dyDescent="0.2">
      <c r="A108" s="1">
        <v>69087</v>
      </c>
      <c r="B108" s="1" t="s">
        <v>72</v>
      </c>
      <c r="C108" s="1">
        <v>12</v>
      </c>
      <c r="D108" s="3">
        <v>162.9</v>
      </c>
      <c r="E108" s="3">
        <v>1954.8</v>
      </c>
      <c r="F108" s="2">
        <f t="shared" si="2"/>
        <v>0</v>
      </c>
      <c r="G108" s="5">
        <f t="shared" si="25"/>
        <v>0</v>
      </c>
      <c r="H108" s="5"/>
      <c r="I108" s="5"/>
      <c r="J108" s="1">
        <v>0.08</v>
      </c>
      <c r="K108" s="1">
        <v>0.92</v>
      </c>
      <c r="L108" s="8">
        <f t="shared" si="27"/>
        <v>0</v>
      </c>
      <c r="M108" s="1">
        <v>0.08</v>
      </c>
      <c r="N108" s="1">
        <v>0</v>
      </c>
      <c r="O108" s="8">
        <f t="shared" si="21"/>
        <v>0</v>
      </c>
      <c r="P108" s="1">
        <v>0</v>
      </c>
      <c r="Q108" s="1">
        <v>0</v>
      </c>
      <c r="R108" s="8">
        <f t="shared" si="24"/>
        <v>0</v>
      </c>
      <c r="S108" s="1">
        <v>0</v>
      </c>
      <c r="T108" s="20">
        <v>325.8</v>
      </c>
      <c r="U108" s="3">
        <v>1791.9</v>
      </c>
      <c r="V108" s="1">
        <v>0</v>
      </c>
      <c r="W108" s="1">
        <v>0</v>
      </c>
      <c r="X108" s="1">
        <v>1</v>
      </c>
      <c r="Y108" s="1">
        <v>0</v>
      </c>
      <c r="Z108" s="1">
        <v>11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1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</row>
    <row r="109" spans="1:61" ht="12.75" x14ac:dyDescent="0.2">
      <c r="A109" s="1">
        <v>33</v>
      </c>
      <c r="B109" s="1" t="s">
        <v>216</v>
      </c>
      <c r="C109" s="1">
        <v>144</v>
      </c>
      <c r="D109" s="3">
        <v>17.020099999999999</v>
      </c>
      <c r="E109" s="3">
        <v>2450.8944000000001</v>
      </c>
      <c r="F109" s="2">
        <f t="shared" si="2"/>
        <v>0</v>
      </c>
      <c r="G109" s="5">
        <f t="shared" si="25"/>
        <v>0</v>
      </c>
      <c r="H109" s="5"/>
      <c r="I109" s="5"/>
      <c r="J109" s="1">
        <v>0.08</v>
      </c>
      <c r="K109" s="1">
        <v>0</v>
      </c>
      <c r="L109" s="8">
        <f t="shared" si="27"/>
        <v>0</v>
      </c>
      <c r="M109" s="1">
        <v>0</v>
      </c>
      <c r="N109" s="1">
        <v>0</v>
      </c>
      <c r="O109" s="8">
        <f t="shared" si="21"/>
        <v>0</v>
      </c>
      <c r="P109" s="1">
        <v>0.05</v>
      </c>
      <c r="Q109" s="1">
        <v>-0.01</v>
      </c>
      <c r="R109" s="8">
        <f t="shared" si="24"/>
        <v>0</v>
      </c>
      <c r="S109" s="1">
        <v>0</v>
      </c>
      <c r="T109" s="20">
        <v>323.38</v>
      </c>
      <c r="U109" s="3">
        <v>-17.02</v>
      </c>
      <c r="V109" s="1">
        <v>1</v>
      </c>
      <c r="W109" s="1">
        <v>0</v>
      </c>
      <c r="X109" s="1">
        <v>7</v>
      </c>
      <c r="Y109" s="1">
        <v>8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3</v>
      </c>
      <c r="BC109" s="1">
        <v>8</v>
      </c>
      <c r="BD109" s="1">
        <v>-1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</row>
    <row r="110" spans="1:61" ht="12.75" x14ac:dyDescent="0.2">
      <c r="A110" s="1">
        <v>296</v>
      </c>
      <c r="B110" s="1" t="s">
        <v>222</v>
      </c>
      <c r="C110" s="1">
        <v>144</v>
      </c>
      <c r="D110" s="3">
        <v>12.886699999999999</v>
      </c>
      <c r="E110" s="3">
        <v>1855.6848</v>
      </c>
      <c r="F110" s="2">
        <f t="shared" si="2"/>
        <v>0</v>
      </c>
      <c r="G110" s="5">
        <f t="shared" si="25"/>
        <v>0</v>
      </c>
      <c r="H110" s="5"/>
      <c r="I110" s="5"/>
      <c r="J110" s="1">
        <v>0.1</v>
      </c>
      <c r="K110" s="1">
        <v>0.02</v>
      </c>
      <c r="L110" s="8">
        <f t="shared" si="27"/>
        <v>0</v>
      </c>
      <c r="M110" s="1">
        <v>0</v>
      </c>
      <c r="N110" s="1">
        <v>0</v>
      </c>
      <c r="O110" s="8">
        <f t="shared" si="21"/>
        <v>0</v>
      </c>
      <c r="P110" s="1">
        <v>0.08</v>
      </c>
      <c r="Q110" s="1">
        <v>-0.04</v>
      </c>
      <c r="R110" s="8">
        <f t="shared" si="24"/>
        <v>0</v>
      </c>
      <c r="S110" s="1">
        <v>0</v>
      </c>
      <c r="T110" s="20">
        <v>322.17</v>
      </c>
      <c r="U110" s="3">
        <v>-38.659999999999997</v>
      </c>
      <c r="V110" s="1">
        <v>3</v>
      </c>
      <c r="W110" s="1">
        <v>2</v>
      </c>
      <c r="X110" s="1">
        <v>7</v>
      </c>
      <c r="Y110" s="1">
        <v>6</v>
      </c>
      <c r="Z110" s="1">
        <v>3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7</v>
      </c>
      <c r="BA110" s="1">
        <v>8</v>
      </c>
      <c r="BB110" s="1">
        <v>0</v>
      </c>
      <c r="BC110" s="1">
        <v>0</v>
      </c>
      <c r="BD110" s="1">
        <v>-6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</row>
    <row r="111" spans="1:61" ht="12.75" x14ac:dyDescent="0.2">
      <c r="A111" s="1">
        <v>71</v>
      </c>
      <c r="B111" s="1" t="s">
        <v>213</v>
      </c>
      <c r="C111" s="1">
        <v>192</v>
      </c>
      <c r="D111" s="3">
        <v>14.5062</v>
      </c>
      <c r="E111" s="3">
        <v>2785.1904</v>
      </c>
      <c r="F111" s="2">
        <f t="shared" si="2"/>
        <v>0</v>
      </c>
      <c r="G111" s="5">
        <f t="shared" si="25"/>
        <v>0</v>
      </c>
      <c r="H111" s="5"/>
      <c r="I111" s="5"/>
      <c r="J111" s="1">
        <v>0.08</v>
      </c>
      <c r="K111" s="1">
        <v>0.04</v>
      </c>
      <c r="L111" s="8">
        <f t="shared" si="27"/>
        <v>0</v>
      </c>
      <c r="M111" s="1">
        <v>0</v>
      </c>
      <c r="N111" s="1">
        <v>0</v>
      </c>
      <c r="O111" s="8">
        <f t="shared" si="21"/>
        <v>0</v>
      </c>
      <c r="P111" s="1">
        <v>0.04</v>
      </c>
      <c r="Q111" s="1">
        <v>-0.09</v>
      </c>
      <c r="R111" s="8">
        <f t="shared" si="24"/>
        <v>0</v>
      </c>
      <c r="S111" s="1">
        <v>0</v>
      </c>
      <c r="T111" s="20">
        <v>319.14</v>
      </c>
      <c r="U111" s="3">
        <v>-159.57</v>
      </c>
      <c r="V111" s="1">
        <v>9</v>
      </c>
      <c r="W111" s="1">
        <v>11</v>
      </c>
      <c r="X111" s="1">
        <v>0</v>
      </c>
      <c r="Y111" s="1">
        <v>0</v>
      </c>
      <c r="Z111" s="1">
        <v>7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5</v>
      </c>
      <c r="BA111" s="1">
        <v>2</v>
      </c>
      <c r="BB111" s="1">
        <v>1</v>
      </c>
      <c r="BC111" s="1">
        <v>1</v>
      </c>
      <c r="BD111" s="1">
        <v>-18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</row>
    <row r="112" spans="1:61" ht="12.75" x14ac:dyDescent="0.2">
      <c r="A112" s="1">
        <v>78180</v>
      </c>
      <c r="B112" s="1" t="s">
        <v>106</v>
      </c>
      <c r="C112" s="1">
        <v>32</v>
      </c>
      <c r="D112" s="3">
        <v>156.33000000000001</v>
      </c>
      <c r="E112" s="3">
        <v>5002.5600000000004</v>
      </c>
      <c r="F112" s="2">
        <f t="shared" si="2"/>
        <v>0</v>
      </c>
      <c r="G112" s="5">
        <f t="shared" si="25"/>
        <v>0</v>
      </c>
      <c r="H112" s="5"/>
      <c r="I112" s="5"/>
      <c r="J112" s="1">
        <v>0.06</v>
      </c>
      <c r="K112" s="1">
        <v>0.22</v>
      </c>
      <c r="L112" s="8">
        <f t="shared" si="27"/>
        <v>0</v>
      </c>
      <c r="M112" s="1">
        <v>0</v>
      </c>
      <c r="N112" s="1">
        <v>0</v>
      </c>
      <c r="O112" s="8">
        <f t="shared" si="21"/>
        <v>0</v>
      </c>
      <c r="P112" s="1">
        <v>0</v>
      </c>
      <c r="Q112" s="1">
        <v>0</v>
      </c>
      <c r="R112" s="8">
        <f t="shared" si="24"/>
        <v>0</v>
      </c>
      <c r="S112" s="1">
        <v>0</v>
      </c>
      <c r="T112" s="20">
        <v>312.66000000000003</v>
      </c>
      <c r="U112" s="3">
        <v>1094.31</v>
      </c>
      <c r="V112" s="1">
        <v>0</v>
      </c>
      <c r="W112" s="1">
        <v>0</v>
      </c>
      <c r="X112" s="1">
        <v>2</v>
      </c>
      <c r="Y112" s="1">
        <v>0</v>
      </c>
      <c r="Z112" s="1">
        <v>7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</row>
    <row r="113" spans="1:61" ht="12.75" x14ac:dyDescent="0.2">
      <c r="A113" s="1">
        <v>59902</v>
      </c>
      <c r="B113" s="1" t="s">
        <v>75</v>
      </c>
      <c r="C113" s="1">
        <v>12</v>
      </c>
      <c r="D113" s="3">
        <v>155.34</v>
      </c>
      <c r="E113" s="3">
        <v>1864.08</v>
      </c>
      <c r="F113" s="2">
        <f t="shared" si="2"/>
        <v>0</v>
      </c>
      <c r="G113" s="5">
        <f t="shared" si="25"/>
        <v>0</v>
      </c>
      <c r="H113" s="5"/>
      <c r="I113" s="5"/>
      <c r="J113" s="1">
        <v>0.17</v>
      </c>
      <c r="K113" s="1">
        <v>0.92</v>
      </c>
      <c r="L113" s="8">
        <f t="shared" si="27"/>
        <v>0</v>
      </c>
      <c r="M113" s="1">
        <v>0</v>
      </c>
      <c r="N113" s="1">
        <v>0</v>
      </c>
      <c r="O113" s="8">
        <f t="shared" si="21"/>
        <v>0</v>
      </c>
      <c r="P113" s="1">
        <v>0</v>
      </c>
      <c r="Q113" s="1">
        <v>0</v>
      </c>
      <c r="R113" s="8">
        <f t="shared" si="24"/>
        <v>0</v>
      </c>
      <c r="S113" s="1">
        <v>0</v>
      </c>
      <c r="T113" s="20">
        <v>310.68</v>
      </c>
      <c r="U113" s="3">
        <v>1708.74</v>
      </c>
      <c r="V113" s="1">
        <v>0</v>
      </c>
      <c r="W113" s="1">
        <v>0</v>
      </c>
      <c r="X113" s="1">
        <v>2</v>
      </c>
      <c r="Y113" s="1">
        <v>0</v>
      </c>
      <c r="Z113" s="1">
        <v>11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</row>
    <row r="114" spans="1:61" ht="12.75" x14ac:dyDescent="0.2">
      <c r="A114" s="1">
        <v>25</v>
      </c>
      <c r="B114" s="1" t="s">
        <v>220</v>
      </c>
      <c r="C114" s="1">
        <v>120</v>
      </c>
      <c r="D114" s="3">
        <v>11.7698</v>
      </c>
      <c r="E114" s="3">
        <v>1412.376</v>
      </c>
      <c r="F114" s="2">
        <f t="shared" si="2"/>
        <v>0</v>
      </c>
      <c r="G114" s="5">
        <f t="shared" si="25"/>
        <v>0</v>
      </c>
      <c r="H114" s="5"/>
      <c r="I114" s="5"/>
      <c r="J114" s="1">
        <v>0.22</v>
      </c>
      <c r="K114" s="1">
        <v>0.01</v>
      </c>
      <c r="L114" s="8">
        <f t="shared" si="27"/>
        <v>0</v>
      </c>
      <c r="M114" s="1">
        <v>0</v>
      </c>
      <c r="N114" s="1">
        <v>0</v>
      </c>
      <c r="O114" s="8">
        <f t="shared" si="21"/>
        <v>0</v>
      </c>
      <c r="P114" s="1">
        <v>0</v>
      </c>
      <c r="Q114" s="1">
        <v>0</v>
      </c>
      <c r="R114" s="8">
        <f t="shared" si="24"/>
        <v>0</v>
      </c>
      <c r="S114" s="1">
        <v>0</v>
      </c>
      <c r="T114" s="20">
        <v>306.01</v>
      </c>
      <c r="U114" s="3">
        <v>11.77</v>
      </c>
      <c r="V114" s="1">
        <v>5</v>
      </c>
      <c r="W114" s="1">
        <v>10</v>
      </c>
      <c r="X114" s="1">
        <v>10</v>
      </c>
      <c r="Y114" s="1">
        <v>12</v>
      </c>
      <c r="Z114" s="1">
        <v>1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</row>
    <row r="115" spans="1:61" ht="12.75" x14ac:dyDescent="0.2">
      <c r="A115" s="1">
        <v>297</v>
      </c>
      <c r="B115" s="1" t="s">
        <v>219</v>
      </c>
      <c r="C115" s="1">
        <v>144</v>
      </c>
      <c r="D115" s="3">
        <v>12.886699999999999</v>
      </c>
      <c r="E115" s="3">
        <v>1855.6848</v>
      </c>
      <c r="F115" s="2">
        <f t="shared" si="2"/>
        <v>0</v>
      </c>
      <c r="G115" s="5">
        <f t="shared" si="25"/>
        <v>0</v>
      </c>
      <c r="H115" s="5"/>
      <c r="I115" s="5"/>
      <c r="J115" s="1">
        <v>0.16</v>
      </c>
      <c r="K115" s="1">
        <v>0</v>
      </c>
      <c r="L115" s="8">
        <f t="shared" si="27"/>
        <v>0</v>
      </c>
      <c r="M115" s="1">
        <v>0</v>
      </c>
      <c r="N115" s="1">
        <v>0</v>
      </c>
      <c r="O115" s="8">
        <f t="shared" si="21"/>
        <v>0</v>
      </c>
      <c r="P115" s="1">
        <v>0</v>
      </c>
      <c r="Q115" s="1">
        <v>0</v>
      </c>
      <c r="R115" s="8">
        <f t="shared" si="24"/>
        <v>0</v>
      </c>
      <c r="S115" s="1">
        <v>0</v>
      </c>
      <c r="T115" s="20">
        <v>302.83999999999997</v>
      </c>
      <c r="U115" s="3">
        <v>0</v>
      </c>
      <c r="V115" s="1">
        <v>8</v>
      </c>
      <c r="W115" s="1">
        <v>2</v>
      </c>
      <c r="X115" s="1">
        <v>10</v>
      </c>
      <c r="Y115" s="1">
        <v>9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</row>
    <row r="116" spans="1:61" ht="12.75" x14ac:dyDescent="0.2">
      <c r="A116" s="31">
        <v>91015</v>
      </c>
      <c r="B116" s="31" t="s">
        <v>309</v>
      </c>
      <c r="C116" s="1">
        <v>4</v>
      </c>
      <c r="D116" s="3">
        <v>191.6</v>
      </c>
      <c r="E116" s="3">
        <v>766.4</v>
      </c>
      <c r="F116" s="2">
        <f t="shared" si="2"/>
        <v>0</v>
      </c>
      <c r="G116" s="5">
        <f t="shared" si="25"/>
        <v>0</v>
      </c>
      <c r="H116" s="5"/>
      <c r="I116" s="5"/>
      <c r="J116" s="1">
        <v>0</v>
      </c>
      <c r="K116" s="1">
        <v>1</v>
      </c>
      <c r="L116" s="8">
        <f t="shared" si="27"/>
        <v>0</v>
      </c>
      <c r="M116" s="1">
        <v>0.38</v>
      </c>
      <c r="N116" s="1">
        <v>2.25</v>
      </c>
      <c r="O116" s="8">
        <f t="shared" si="21"/>
        <v>0</v>
      </c>
      <c r="P116" s="1">
        <v>0</v>
      </c>
      <c r="Q116" s="1">
        <v>0</v>
      </c>
      <c r="R116" s="8">
        <f t="shared" si="24"/>
        <v>0</v>
      </c>
      <c r="S116" s="1">
        <v>0</v>
      </c>
      <c r="T116" s="20">
        <v>287.39999999999998</v>
      </c>
      <c r="U116" s="3">
        <v>2490.8000000000002</v>
      </c>
      <c r="V116" s="1">
        <v>0</v>
      </c>
      <c r="W116" s="1">
        <v>0</v>
      </c>
      <c r="X116" s="1">
        <v>0</v>
      </c>
      <c r="Y116" s="1">
        <v>0</v>
      </c>
      <c r="Z116" s="1">
        <v>4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</v>
      </c>
      <c r="AS116" s="1">
        <v>1</v>
      </c>
      <c r="AT116" s="1">
        <v>9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</row>
    <row r="117" spans="1:61" ht="12.75" x14ac:dyDescent="0.2">
      <c r="A117" s="1">
        <v>426</v>
      </c>
      <c r="B117" s="1" t="s">
        <v>217</v>
      </c>
      <c r="C117" s="1">
        <v>240</v>
      </c>
      <c r="D117" s="3">
        <v>4.97</v>
      </c>
      <c r="E117" s="3">
        <v>1192.8</v>
      </c>
      <c r="F117" s="2">
        <f t="shared" si="2"/>
        <v>0</v>
      </c>
      <c r="G117" s="5">
        <f t="shared" si="25"/>
        <v>0</v>
      </c>
      <c r="H117" s="5"/>
      <c r="I117" s="5"/>
      <c r="J117" s="1">
        <v>0.11</v>
      </c>
      <c r="K117" s="1">
        <v>-0.01</v>
      </c>
      <c r="L117" s="8">
        <f t="shared" si="27"/>
        <v>0</v>
      </c>
      <c r="M117" s="1">
        <v>0</v>
      </c>
      <c r="N117" s="1">
        <v>0</v>
      </c>
      <c r="O117" s="8">
        <f t="shared" si="21"/>
        <v>0</v>
      </c>
      <c r="P117" s="1">
        <v>0.11</v>
      </c>
      <c r="Q117" s="1">
        <v>-0.28000000000000003</v>
      </c>
      <c r="R117" s="8">
        <f t="shared" si="24"/>
        <v>0</v>
      </c>
      <c r="S117" s="1">
        <v>0</v>
      </c>
      <c r="T117" s="20">
        <v>258.44</v>
      </c>
      <c r="U117" s="3">
        <v>-342.93</v>
      </c>
      <c r="V117" s="1">
        <v>3</v>
      </c>
      <c r="W117" s="1">
        <v>1</v>
      </c>
      <c r="X117" s="1">
        <v>18</v>
      </c>
      <c r="Y117" s="1">
        <v>10</v>
      </c>
      <c r="Z117" s="1">
        <v>-3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8</v>
      </c>
      <c r="BA117" s="1">
        <v>12</v>
      </c>
      <c r="BB117" s="1">
        <v>5</v>
      </c>
      <c r="BC117" s="1">
        <v>13</v>
      </c>
      <c r="BD117" s="1">
        <v>-66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</row>
    <row r="118" spans="1:61" ht="12.75" x14ac:dyDescent="0.2">
      <c r="A118" s="1">
        <v>97313</v>
      </c>
      <c r="B118" s="1" t="s">
        <v>236</v>
      </c>
      <c r="C118" s="1">
        <v>6</v>
      </c>
      <c r="D118" s="3">
        <v>21.364999999999998</v>
      </c>
      <c r="E118" s="3">
        <v>128.19</v>
      </c>
      <c r="F118" s="2">
        <f t="shared" si="2"/>
        <v>0</v>
      </c>
      <c r="G118" s="6">
        <v>0</v>
      </c>
      <c r="H118" s="6"/>
      <c r="I118" s="6"/>
      <c r="J118" s="1">
        <v>0</v>
      </c>
      <c r="K118" s="1">
        <v>2</v>
      </c>
      <c r="L118" s="8">
        <f t="shared" si="27"/>
        <v>0</v>
      </c>
      <c r="M118" s="1">
        <v>0.5</v>
      </c>
      <c r="N118" s="1">
        <v>8.5</v>
      </c>
      <c r="O118" s="8">
        <f t="shared" si="21"/>
        <v>0</v>
      </c>
      <c r="P118" s="1">
        <v>1</v>
      </c>
      <c r="Q118" s="1">
        <v>-0.17</v>
      </c>
      <c r="R118" s="8">
        <f t="shared" si="24"/>
        <v>1</v>
      </c>
      <c r="S118" s="1">
        <v>0</v>
      </c>
      <c r="T118" s="20">
        <v>192.28</v>
      </c>
      <c r="U118" s="3">
        <v>1324.63</v>
      </c>
      <c r="V118" s="1">
        <v>0</v>
      </c>
      <c r="W118" s="1">
        <v>0</v>
      </c>
      <c r="X118" s="1">
        <v>0</v>
      </c>
      <c r="Y118" s="1">
        <v>0</v>
      </c>
      <c r="Z118" s="1">
        <v>12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3</v>
      </c>
      <c r="AQ118" s="1">
        <v>0</v>
      </c>
      <c r="AR118" s="1">
        <v>0</v>
      </c>
      <c r="AS118" s="1">
        <v>0</v>
      </c>
      <c r="AT118" s="1">
        <v>51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6</v>
      </c>
      <c r="BA118" s="1">
        <v>0</v>
      </c>
      <c r="BB118" s="1">
        <v>0</v>
      </c>
      <c r="BC118" s="1">
        <v>0</v>
      </c>
      <c r="BD118" s="1">
        <v>-1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</row>
    <row r="119" spans="1:61" ht="12.75" x14ac:dyDescent="0.2">
      <c r="A119" s="1">
        <v>319</v>
      </c>
      <c r="B119" s="1" t="s">
        <v>223</v>
      </c>
      <c r="C119" s="1">
        <v>144</v>
      </c>
      <c r="D119" s="3">
        <v>14.447699999999999</v>
      </c>
      <c r="E119" s="3">
        <v>2080.4688000000001</v>
      </c>
      <c r="F119" s="2">
        <f t="shared" si="2"/>
        <v>0</v>
      </c>
      <c r="G119" s="5">
        <f t="shared" ref="G119:G121" si="28">SUM(L119+O119+R119)</f>
        <v>0</v>
      </c>
      <c r="H119" s="5"/>
      <c r="I119" s="5"/>
      <c r="J119" s="1">
        <v>0.03</v>
      </c>
      <c r="K119" s="1">
        <v>0</v>
      </c>
      <c r="L119" s="8">
        <f t="shared" si="27"/>
        <v>0</v>
      </c>
      <c r="M119" s="1">
        <v>0</v>
      </c>
      <c r="N119" s="1">
        <v>0</v>
      </c>
      <c r="O119" s="8">
        <f t="shared" si="21"/>
        <v>0</v>
      </c>
      <c r="P119" s="1">
        <v>0.05</v>
      </c>
      <c r="Q119" s="1">
        <v>-0.15</v>
      </c>
      <c r="R119" s="8">
        <f t="shared" si="24"/>
        <v>0</v>
      </c>
      <c r="S119" s="1">
        <v>0</v>
      </c>
      <c r="T119" s="20">
        <v>173.37</v>
      </c>
      <c r="U119" s="3">
        <v>-317.85000000000002</v>
      </c>
      <c r="V119" s="1">
        <v>3</v>
      </c>
      <c r="W119" s="1">
        <v>4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4</v>
      </c>
      <c r="BA119" s="1">
        <v>6</v>
      </c>
      <c r="BB119" s="1">
        <v>0</v>
      </c>
      <c r="BC119" s="1">
        <v>0</v>
      </c>
      <c r="BD119" s="1">
        <v>-22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</row>
    <row r="120" spans="1:61" ht="12.75" x14ac:dyDescent="0.2">
      <c r="A120" s="1">
        <v>6019</v>
      </c>
      <c r="B120" s="1" t="s">
        <v>76</v>
      </c>
      <c r="C120" s="1">
        <v>20</v>
      </c>
      <c r="D120" s="3">
        <v>34.351300000000002</v>
      </c>
      <c r="E120" s="3">
        <v>687.02599999999995</v>
      </c>
      <c r="F120" s="2">
        <f t="shared" si="2"/>
        <v>0</v>
      </c>
      <c r="G120" s="5">
        <f t="shared" si="28"/>
        <v>0</v>
      </c>
      <c r="H120" s="5"/>
      <c r="I120" s="5"/>
      <c r="J120" s="1">
        <v>0</v>
      </c>
      <c r="K120" s="1">
        <v>0</v>
      </c>
      <c r="L120" s="8">
        <f t="shared" si="27"/>
        <v>0</v>
      </c>
      <c r="M120" s="1">
        <v>0.25</v>
      </c>
      <c r="N120" s="1">
        <v>0</v>
      </c>
      <c r="O120" s="8">
        <f t="shared" si="21"/>
        <v>0</v>
      </c>
      <c r="P120" s="1">
        <v>0</v>
      </c>
      <c r="Q120" s="1">
        <v>0</v>
      </c>
      <c r="R120" s="8">
        <f t="shared" si="24"/>
        <v>0</v>
      </c>
      <c r="S120" s="1">
        <v>0</v>
      </c>
      <c r="T120" s="20">
        <v>171.76</v>
      </c>
      <c r="U120" s="3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3</v>
      </c>
      <c r="AS120" s="1">
        <v>4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</row>
    <row r="121" spans="1:61" ht="12.75" x14ac:dyDescent="0.2">
      <c r="A121" s="1">
        <v>26</v>
      </c>
      <c r="B121" s="1" t="s">
        <v>221</v>
      </c>
      <c r="C121" s="1">
        <v>144</v>
      </c>
      <c r="D121" s="3">
        <v>8.19</v>
      </c>
      <c r="E121" s="3">
        <v>1179.3599999999999</v>
      </c>
      <c r="F121" s="2">
        <f t="shared" si="2"/>
        <v>0</v>
      </c>
      <c r="G121" s="5">
        <f t="shared" si="28"/>
        <v>0</v>
      </c>
      <c r="H121" s="5"/>
      <c r="I121" s="5"/>
      <c r="J121" s="1">
        <v>0</v>
      </c>
      <c r="K121" s="1">
        <v>0</v>
      </c>
      <c r="L121" s="8">
        <f t="shared" si="27"/>
        <v>0</v>
      </c>
      <c r="M121" s="1">
        <v>0</v>
      </c>
      <c r="N121" s="1">
        <v>0</v>
      </c>
      <c r="O121" s="8">
        <f t="shared" si="21"/>
        <v>0</v>
      </c>
      <c r="P121" s="1">
        <v>0.14000000000000001</v>
      </c>
      <c r="Q121" s="1">
        <v>-0.37</v>
      </c>
      <c r="R121" s="8">
        <f t="shared" si="24"/>
        <v>0</v>
      </c>
      <c r="S121" s="1">
        <v>0</v>
      </c>
      <c r="T121" s="20">
        <v>159.69999999999999</v>
      </c>
      <c r="U121" s="3">
        <v>-434.07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4</v>
      </c>
      <c r="BA121" s="1">
        <v>12</v>
      </c>
      <c r="BB121" s="1">
        <v>6</v>
      </c>
      <c r="BC121" s="1">
        <v>7</v>
      </c>
      <c r="BD121" s="1">
        <v>-53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</row>
    <row r="122" spans="1:61" ht="12.75" x14ac:dyDescent="0.2">
      <c r="A122" s="1">
        <v>97312</v>
      </c>
      <c r="B122" s="1" t="s">
        <v>241</v>
      </c>
      <c r="C122" s="1">
        <v>6</v>
      </c>
      <c r="D122" s="3">
        <v>21.364999999999998</v>
      </c>
      <c r="E122" s="3">
        <v>128.19</v>
      </c>
      <c r="F122" s="2">
        <f t="shared" si="2"/>
        <v>0</v>
      </c>
      <c r="G122" s="6">
        <v>0</v>
      </c>
      <c r="H122" s="6"/>
      <c r="I122" s="6"/>
      <c r="J122" s="1">
        <v>0.17</v>
      </c>
      <c r="K122" s="1">
        <v>1.83</v>
      </c>
      <c r="L122" s="8">
        <f t="shared" si="27"/>
        <v>0</v>
      </c>
      <c r="M122" s="1">
        <v>0</v>
      </c>
      <c r="N122" s="1">
        <v>9</v>
      </c>
      <c r="O122" s="8">
        <f t="shared" si="21"/>
        <v>0</v>
      </c>
      <c r="P122" s="1">
        <v>1</v>
      </c>
      <c r="Q122" s="1">
        <v>-2</v>
      </c>
      <c r="R122" s="8">
        <f t="shared" si="24"/>
        <v>3</v>
      </c>
      <c r="S122" s="1">
        <v>0</v>
      </c>
      <c r="T122" s="20">
        <v>149.56</v>
      </c>
      <c r="U122" s="3">
        <v>1132.3399999999999</v>
      </c>
      <c r="V122" s="1">
        <v>1</v>
      </c>
      <c r="W122" s="1">
        <v>0</v>
      </c>
      <c r="X122" s="1">
        <v>0</v>
      </c>
      <c r="Y122" s="1">
        <v>0</v>
      </c>
      <c r="Z122" s="1">
        <v>11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54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6</v>
      </c>
      <c r="BA122" s="1">
        <v>0</v>
      </c>
      <c r="BB122" s="1">
        <v>0</v>
      </c>
      <c r="BC122" s="1">
        <v>0</v>
      </c>
      <c r="BD122" s="1">
        <v>-12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</row>
    <row r="123" spans="1:61" ht="12.75" x14ac:dyDescent="0.2">
      <c r="A123" s="1">
        <v>88128</v>
      </c>
      <c r="B123" s="1" t="s">
        <v>226</v>
      </c>
      <c r="C123" s="1">
        <v>800</v>
      </c>
      <c r="D123" s="3">
        <v>5.7229999999999999</v>
      </c>
      <c r="E123" s="3">
        <v>4578.3999999999996</v>
      </c>
      <c r="F123" s="2">
        <f t="shared" si="2"/>
        <v>0</v>
      </c>
      <c r="G123" s="5">
        <f t="shared" ref="G123:G126" si="29">SUM(L123+O123+R123)</f>
        <v>0</v>
      </c>
      <c r="H123" s="5"/>
      <c r="I123" s="5"/>
      <c r="J123" s="1">
        <v>0</v>
      </c>
      <c r="K123" s="1">
        <v>0</v>
      </c>
      <c r="L123" s="8">
        <f t="shared" si="27"/>
        <v>0</v>
      </c>
      <c r="M123" s="1">
        <v>0</v>
      </c>
      <c r="N123" s="1">
        <v>0</v>
      </c>
      <c r="O123" s="8">
        <f t="shared" si="21"/>
        <v>0</v>
      </c>
      <c r="P123" s="1">
        <v>0.02</v>
      </c>
      <c r="Q123" s="1">
        <v>-0.02</v>
      </c>
      <c r="R123" s="8">
        <f t="shared" si="24"/>
        <v>0</v>
      </c>
      <c r="S123" s="1">
        <v>0</v>
      </c>
      <c r="T123" s="20">
        <v>91.57</v>
      </c>
      <c r="U123" s="3">
        <v>-80.12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15</v>
      </c>
      <c r="BA123" s="1">
        <v>2</v>
      </c>
      <c r="BB123" s="1">
        <v>0</v>
      </c>
      <c r="BC123" s="1">
        <v>0</v>
      </c>
      <c r="BD123" s="1">
        <v>-14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</row>
    <row r="124" spans="1:61" ht="12.75" x14ac:dyDescent="0.2">
      <c r="A124" s="1">
        <v>59282</v>
      </c>
      <c r="B124" s="1" t="s">
        <v>97</v>
      </c>
      <c r="C124" s="1">
        <v>4</v>
      </c>
      <c r="D124" s="3">
        <v>146.297</v>
      </c>
      <c r="E124" s="3">
        <v>585.18799999999999</v>
      </c>
      <c r="F124" s="2">
        <f t="shared" si="2"/>
        <v>0</v>
      </c>
      <c r="G124" s="5">
        <f t="shared" si="29"/>
        <v>0</v>
      </c>
      <c r="H124" s="5"/>
      <c r="I124" s="5"/>
      <c r="J124" s="1">
        <v>0.12</v>
      </c>
      <c r="K124" s="1">
        <v>0</v>
      </c>
      <c r="L124" s="8">
        <f t="shared" si="27"/>
        <v>0</v>
      </c>
      <c r="M124" s="1">
        <v>0</v>
      </c>
      <c r="N124" s="1">
        <v>0</v>
      </c>
      <c r="O124" s="8">
        <f t="shared" si="21"/>
        <v>0</v>
      </c>
      <c r="P124" s="1">
        <v>0</v>
      </c>
      <c r="Q124" s="1">
        <v>0</v>
      </c>
      <c r="R124" s="8">
        <f t="shared" si="24"/>
        <v>0</v>
      </c>
      <c r="S124" s="1">
        <v>0</v>
      </c>
      <c r="T124" s="20">
        <v>73.150000000000006</v>
      </c>
      <c r="U124" s="3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</row>
    <row r="125" spans="1:61" ht="12.75" x14ac:dyDescent="0.2">
      <c r="A125" s="1">
        <v>91199</v>
      </c>
      <c r="B125" s="1" t="s">
        <v>212</v>
      </c>
      <c r="C125" s="1">
        <v>16</v>
      </c>
      <c r="D125" s="3">
        <v>64.494399999999999</v>
      </c>
      <c r="E125" s="3">
        <v>1031.9104</v>
      </c>
      <c r="F125" s="2">
        <f t="shared" si="2"/>
        <v>0</v>
      </c>
      <c r="G125" s="5">
        <f t="shared" si="29"/>
        <v>0</v>
      </c>
      <c r="H125" s="5"/>
      <c r="I125" s="5"/>
      <c r="J125" s="1">
        <v>0</v>
      </c>
      <c r="K125" s="1">
        <v>0</v>
      </c>
      <c r="L125" s="8">
        <f t="shared" si="27"/>
        <v>0</v>
      </c>
      <c r="M125" s="1">
        <v>0.06</v>
      </c>
      <c r="N125" s="1">
        <v>0.94</v>
      </c>
      <c r="O125" s="8">
        <f t="shared" si="21"/>
        <v>0</v>
      </c>
      <c r="P125" s="1">
        <v>0</v>
      </c>
      <c r="Q125" s="1">
        <v>0</v>
      </c>
      <c r="R125" s="8">
        <f t="shared" si="24"/>
        <v>0</v>
      </c>
      <c r="S125" s="1">
        <v>0</v>
      </c>
      <c r="T125" s="20">
        <v>64.489999999999995</v>
      </c>
      <c r="U125" s="3">
        <v>967.42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1</v>
      </c>
      <c r="AQ125" s="1">
        <v>0</v>
      </c>
      <c r="AR125" s="1">
        <v>0</v>
      </c>
      <c r="AS125" s="1">
        <v>0</v>
      </c>
      <c r="AT125" s="1">
        <v>15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</row>
    <row r="126" spans="1:61" ht="12.75" x14ac:dyDescent="0.2">
      <c r="A126" s="1">
        <v>6008</v>
      </c>
      <c r="B126" s="1" t="s">
        <v>176</v>
      </c>
      <c r="C126" s="1">
        <v>12</v>
      </c>
      <c r="D126" s="3">
        <v>59</v>
      </c>
      <c r="E126" s="3">
        <v>708</v>
      </c>
      <c r="F126" s="2">
        <f t="shared" si="2"/>
        <v>0</v>
      </c>
      <c r="G126" s="5">
        <f t="shared" si="29"/>
        <v>0</v>
      </c>
      <c r="H126" s="5"/>
      <c r="I126" s="5"/>
      <c r="J126" s="1">
        <v>0</v>
      </c>
      <c r="K126" s="1">
        <v>0</v>
      </c>
      <c r="L126" s="8">
        <f t="shared" si="27"/>
        <v>0</v>
      </c>
      <c r="M126" s="1">
        <v>0.08</v>
      </c>
      <c r="N126" s="1">
        <v>2.92</v>
      </c>
      <c r="O126" s="8">
        <f t="shared" si="21"/>
        <v>0</v>
      </c>
      <c r="P126" s="1">
        <v>0</v>
      </c>
      <c r="Q126" s="1">
        <v>0</v>
      </c>
      <c r="R126" s="8">
        <f t="shared" si="24"/>
        <v>0</v>
      </c>
      <c r="S126" s="1">
        <v>0</v>
      </c>
      <c r="T126" s="20">
        <v>59</v>
      </c>
      <c r="U126" s="3">
        <v>2065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1</v>
      </c>
      <c r="AQ126" s="1">
        <v>0</v>
      </c>
      <c r="AR126" s="1">
        <v>0</v>
      </c>
      <c r="AS126" s="1">
        <v>0</v>
      </c>
      <c r="AT126" s="1">
        <v>35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</row>
    <row r="127" spans="1:61" ht="12.75" x14ac:dyDescent="0.2">
      <c r="A127" s="1">
        <v>486</v>
      </c>
      <c r="B127" s="1" t="s">
        <v>228</v>
      </c>
      <c r="C127" s="1">
        <v>1</v>
      </c>
      <c r="D127" s="3">
        <v>14.447800000000001</v>
      </c>
      <c r="E127" s="3">
        <v>14.447800000000001</v>
      </c>
      <c r="F127" s="2">
        <f t="shared" si="2"/>
        <v>0</v>
      </c>
      <c r="G127" s="6">
        <v>0</v>
      </c>
      <c r="H127" s="6"/>
      <c r="I127" s="6"/>
      <c r="J127" s="1">
        <v>2</v>
      </c>
      <c r="K127" s="1">
        <v>1</v>
      </c>
      <c r="L127" s="8">
        <f t="shared" si="27"/>
        <v>1</v>
      </c>
      <c r="M127" s="1">
        <v>0</v>
      </c>
      <c r="N127" s="1">
        <v>0</v>
      </c>
      <c r="O127" s="8">
        <f t="shared" si="21"/>
        <v>0</v>
      </c>
      <c r="P127" s="1">
        <v>0.5</v>
      </c>
      <c r="Q127" s="1">
        <v>-1</v>
      </c>
      <c r="R127" s="8">
        <f t="shared" si="24"/>
        <v>1</v>
      </c>
      <c r="S127" s="1">
        <v>0</v>
      </c>
      <c r="T127" s="20">
        <v>36.119999999999997</v>
      </c>
      <c r="U127" s="3">
        <v>0</v>
      </c>
      <c r="V127" s="1">
        <v>0</v>
      </c>
      <c r="W127" s="1">
        <v>4</v>
      </c>
      <c r="X127" s="1">
        <v>0</v>
      </c>
      <c r="Y127" s="1">
        <v>0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1</v>
      </c>
      <c r="BB127" s="1">
        <v>0</v>
      </c>
      <c r="BC127" s="1">
        <v>0</v>
      </c>
      <c r="BD127" s="1">
        <v>-1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</row>
    <row r="128" spans="1:61" ht="12.75" x14ac:dyDescent="0.2">
      <c r="A128" s="1">
        <v>6059</v>
      </c>
      <c r="B128" s="1" t="s">
        <v>218</v>
      </c>
      <c r="C128" s="1">
        <v>72</v>
      </c>
      <c r="D128" s="3">
        <v>11.37</v>
      </c>
      <c r="E128" s="3">
        <v>818.64</v>
      </c>
      <c r="F128" s="2">
        <f t="shared" si="2"/>
        <v>0</v>
      </c>
      <c r="G128" s="5">
        <f t="shared" ref="G128:G178" si="30">SUM(L128+O128+R128)</f>
        <v>0</v>
      </c>
      <c r="H128" s="5"/>
      <c r="I128" s="5"/>
      <c r="J128" s="1">
        <v>0</v>
      </c>
      <c r="K128" s="1">
        <v>0</v>
      </c>
      <c r="L128" s="8">
        <f t="shared" si="27"/>
        <v>0</v>
      </c>
      <c r="M128" s="1">
        <v>0</v>
      </c>
      <c r="N128" s="1">
        <v>0</v>
      </c>
      <c r="O128" s="8">
        <f t="shared" si="21"/>
        <v>0</v>
      </c>
      <c r="P128" s="1">
        <v>0.02</v>
      </c>
      <c r="Q128" s="1">
        <v>0</v>
      </c>
      <c r="R128" s="8">
        <f t="shared" si="24"/>
        <v>0</v>
      </c>
      <c r="S128" s="1">
        <v>0</v>
      </c>
      <c r="T128" s="20">
        <v>17.059999999999999</v>
      </c>
      <c r="U128" s="3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3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</row>
    <row r="129" spans="1:61" ht="12.75" x14ac:dyDescent="0.2">
      <c r="A129" s="1">
        <v>298</v>
      </c>
      <c r="B129" s="1" t="s">
        <v>230</v>
      </c>
      <c r="C129" s="1">
        <v>144</v>
      </c>
      <c r="D129" s="3">
        <v>12.089</v>
      </c>
      <c r="E129" s="3">
        <v>1740.816</v>
      </c>
      <c r="F129" s="2">
        <f t="shared" si="2"/>
        <v>0</v>
      </c>
      <c r="G129" s="5">
        <f t="shared" si="30"/>
        <v>0</v>
      </c>
      <c r="H129" s="5"/>
      <c r="I129" s="5"/>
      <c r="J129" s="1">
        <v>0</v>
      </c>
      <c r="K129" s="1">
        <v>0</v>
      </c>
      <c r="L129" s="8">
        <f t="shared" si="27"/>
        <v>0</v>
      </c>
      <c r="M129" s="1">
        <v>0</v>
      </c>
      <c r="N129" s="1">
        <v>0</v>
      </c>
      <c r="O129" s="8">
        <f t="shared" si="21"/>
        <v>0</v>
      </c>
      <c r="P129" s="1">
        <v>0</v>
      </c>
      <c r="Q129" s="1">
        <v>0</v>
      </c>
      <c r="R129" s="8">
        <f t="shared" si="24"/>
        <v>0</v>
      </c>
      <c r="S129" s="1">
        <v>0</v>
      </c>
      <c r="T129" s="20">
        <v>6.04</v>
      </c>
      <c r="U129" s="3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</row>
    <row r="130" spans="1:61" ht="12.75" x14ac:dyDescent="0.2">
      <c r="A130" s="1">
        <v>134</v>
      </c>
      <c r="B130" s="1" t="s">
        <v>237</v>
      </c>
      <c r="C130" s="1">
        <v>144</v>
      </c>
      <c r="D130" s="3">
        <v>7.0217000000000001</v>
      </c>
      <c r="E130" s="3">
        <v>1011.1248000000001</v>
      </c>
      <c r="F130" s="2">
        <f t="shared" si="2"/>
        <v>0</v>
      </c>
      <c r="G130" s="5">
        <f t="shared" si="30"/>
        <v>0</v>
      </c>
      <c r="H130" s="5"/>
      <c r="I130" s="5"/>
      <c r="J130" s="1">
        <v>0</v>
      </c>
      <c r="K130" s="1">
        <v>0</v>
      </c>
      <c r="L130" s="8">
        <f t="shared" si="27"/>
        <v>0</v>
      </c>
      <c r="M130" s="1">
        <v>0</v>
      </c>
      <c r="N130" s="1">
        <v>0</v>
      </c>
      <c r="O130" s="8">
        <f t="shared" si="21"/>
        <v>0</v>
      </c>
      <c r="P130" s="1">
        <v>0</v>
      </c>
      <c r="Q130" s="1">
        <v>0</v>
      </c>
      <c r="R130" s="8">
        <f t="shared" si="24"/>
        <v>0</v>
      </c>
      <c r="S130" s="1">
        <v>0</v>
      </c>
      <c r="T130" s="20">
        <v>3.51</v>
      </c>
      <c r="U130" s="3">
        <v>0</v>
      </c>
      <c r="V130" s="1">
        <v>0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</row>
    <row r="131" spans="1:61" ht="12.75" x14ac:dyDescent="0.2">
      <c r="A131" s="1">
        <v>419</v>
      </c>
      <c r="B131" s="1" t="s">
        <v>225</v>
      </c>
      <c r="C131" s="1">
        <v>288</v>
      </c>
      <c r="D131" s="3">
        <v>5.6608000000000001</v>
      </c>
      <c r="E131" s="3">
        <v>1630.3104000000001</v>
      </c>
      <c r="F131" s="2">
        <f t="shared" si="2"/>
        <v>0</v>
      </c>
      <c r="G131" s="5">
        <f t="shared" si="30"/>
        <v>0</v>
      </c>
      <c r="H131" s="5"/>
      <c r="I131" s="5"/>
      <c r="J131" s="1">
        <v>0</v>
      </c>
      <c r="K131" s="1">
        <v>0</v>
      </c>
      <c r="L131" s="8">
        <f t="shared" si="27"/>
        <v>0</v>
      </c>
      <c r="M131" s="1">
        <v>0</v>
      </c>
      <c r="N131" s="1">
        <v>0</v>
      </c>
      <c r="O131" s="8">
        <f t="shared" si="21"/>
        <v>0</v>
      </c>
      <c r="P131" s="1">
        <v>0</v>
      </c>
      <c r="Q131" s="1">
        <v>0</v>
      </c>
      <c r="R131" s="8">
        <f t="shared" si="24"/>
        <v>0</v>
      </c>
      <c r="S131" s="1">
        <v>0</v>
      </c>
      <c r="T131" s="20">
        <v>2.83</v>
      </c>
      <c r="U131" s="3">
        <v>0</v>
      </c>
      <c r="V131" s="1">
        <v>0</v>
      </c>
      <c r="W131" s="1">
        <v>1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</row>
    <row r="132" spans="1:61" ht="12.75" x14ac:dyDescent="0.2">
      <c r="A132" s="1">
        <v>6007</v>
      </c>
      <c r="B132" s="1" t="s">
        <v>135</v>
      </c>
      <c r="C132" s="1">
        <v>8</v>
      </c>
      <c r="D132" s="3">
        <v>52.537999999999997</v>
      </c>
      <c r="E132" s="3">
        <v>420.30399999999997</v>
      </c>
      <c r="F132" s="2">
        <f t="shared" si="2"/>
        <v>0</v>
      </c>
      <c r="G132" s="5">
        <f t="shared" si="30"/>
        <v>0</v>
      </c>
      <c r="H132" s="5"/>
      <c r="I132" s="5"/>
      <c r="J132" s="1">
        <v>0</v>
      </c>
      <c r="K132" s="1">
        <v>0</v>
      </c>
      <c r="L132" s="8">
        <f t="shared" si="27"/>
        <v>0</v>
      </c>
      <c r="M132" s="1">
        <v>0</v>
      </c>
      <c r="N132" s="1">
        <v>0</v>
      </c>
      <c r="O132" s="8">
        <f t="shared" si="21"/>
        <v>0</v>
      </c>
      <c r="P132" s="1">
        <v>0</v>
      </c>
      <c r="Q132" s="1">
        <v>0</v>
      </c>
      <c r="R132" s="8">
        <f t="shared" si="24"/>
        <v>0</v>
      </c>
      <c r="S132" s="1">
        <v>0</v>
      </c>
      <c r="T132" s="20">
        <v>0</v>
      </c>
      <c r="U132" s="3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</row>
    <row r="133" spans="1:61" ht="12.75" x14ac:dyDescent="0.2">
      <c r="A133" s="1">
        <v>6006</v>
      </c>
      <c r="B133" s="1" t="s">
        <v>132</v>
      </c>
      <c r="C133" s="1">
        <v>12</v>
      </c>
      <c r="D133" s="3">
        <v>31.5059</v>
      </c>
      <c r="E133" s="3">
        <v>378.07080000000002</v>
      </c>
      <c r="F133" s="2">
        <f t="shared" si="2"/>
        <v>0</v>
      </c>
      <c r="G133" s="5">
        <f t="shared" si="30"/>
        <v>0</v>
      </c>
      <c r="H133" s="5"/>
      <c r="I133" s="5"/>
      <c r="J133" s="1">
        <v>0</v>
      </c>
      <c r="K133" s="1">
        <v>0</v>
      </c>
      <c r="L133" s="8">
        <f t="shared" si="27"/>
        <v>0</v>
      </c>
      <c r="M133" s="1">
        <v>0</v>
      </c>
      <c r="N133" s="1">
        <v>0</v>
      </c>
      <c r="O133" s="8">
        <f t="shared" si="21"/>
        <v>0</v>
      </c>
      <c r="P133" s="1">
        <v>0</v>
      </c>
      <c r="Q133" s="1">
        <v>0</v>
      </c>
      <c r="R133" s="8">
        <f t="shared" si="24"/>
        <v>0</v>
      </c>
      <c r="S133" s="1">
        <v>0</v>
      </c>
      <c r="T133" s="20">
        <v>0</v>
      </c>
      <c r="U133" s="3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</row>
    <row r="134" spans="1:61" ht="12.75" x14ac:dyDescent="0.2">
      <c r="A134" s="1">
        <v>97314</v>
      </c>
      <c r="B134" s="1" t="s">
        <v>227</v>
      </c>
      <c r="C134" s="1">
        <v>5</v>
      </c>
      <c r="D134" s="3">
        <v>268.24099999999999</v>
      </c>
      <c r="E134" s="3">
        <v>1341.2049999999999</v>
      </c>
      <c r="F134" s="2">
        <f t="shared" si="2"/>
        <v>0</v>
      </c>
      <c r="G134" s="5">
        <f t="shared" si="30"/>
        <v>0</v>
      </c>
      <c r="H134" s="5"/>
      <c r="I134" s="5"/>
      <c r="J134" s="1">
        <v>0</v>
      </c>
      <c r="K134" s="1">
        <v>0</v>
      </c>
      <c r="L134" s="8">
        <f t="shared" si="27"/>
        <v>0</v>
      </c>
      <c r="M134" s="1">
        <v>0</v>
      </c>
      <c r="N134" s="1">
        <v>0</v>
      </c>
      <c r="O134" s="8">
        <f t="shared" si="21"/>
        <v>0</v>
      </c>
      <c r="P134" s="1">
        <v>0</v>
      </c>
      <c r="Q134" s="1">
        <v>0</v>
      </c>
      <c r="R134" s="8">
        <f t="shared" si="24"/>
        <v>0</v>
      </c>
      <c r="S134" s="1">
        <v>0</v>
      </c>
      <c r="T134" s="20">
        <v>0</v>
      </c>
      <c r="U134" s="3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</row>
    <row r="135" spans="1:61" ht="12.75" x14ac:dyDescent="0.2">
      <c r="A135" s="1">
        <v>97315</v>
      </c>
      <c r="B135" s="1" t="s">
        <v>147</v>
      </c>
      <c r="C135" s="1">
        <v>14</v>
      </c>
      <c r="D135" s="3">
        <v>56.567999999999998</v>
      </c>
      <c r="E135" s="3">
        <v>791.952</v>
      </c>
      <c r="F135" s="2">
        <f t="shared" si="2"/>
        <v>0</v>
      </c>
      <c r="G135" s="5">
        <f t="shared" si="30"/>
        <v>0</v>
      </c>
      <c r="H135" s="5"/>
      <c r="I135" s="5"/>
      <c r="J135" s="1">
        <v>0</v>
      </c>
      <c r="K135" s="1">
        <v>0</v>
      </c>
      <c r="L135" s="8">
        <f t="shared" si="27"/>
        <v>0</v>
      </c>
      <c r="M135" s="1">
        <v>0</v>
      </c>
      <c r="N135" s="1">
        <v>7.0000000000000007E-2</v>
      </c>
      <c r="O135" s="8">
        <f t="shared" si="21"/>
        <v>0</v>
      </c>
      <c r="P135" s="1">
        <v>0</v>
      </c>
      <c r="Q135" s="1">
        <v>-7.0000000000000007E-2</v>
      </c>
      <c r="R135" s="8">
        <f t="shared" si="24"/>
        <v>0</v>
      </c>
      <c r="S135" s="1">
        <v>0</v>
      </c>
      <c r="T135" s="20">
        <v>0</v>
      </c>
      <c r="U135" s="3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-1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</row>
    <row r="136" spans="1:61" ht="12.75" x14ac:dyDescent="0.2">
      <c r="A136" s="1">
        <v>97316</v>
      </c>
      <c r="B136" s="1" t="s">
        <v>200</v>
      </c>
      <c r="C136" s="1">
        <v>8</v>
      </c>
      <c r="D136" s="3">
        <v>92.150800000000004</v>
      </c>
      <c r="E136" s="3">
        <v>737.20640000000003</v>
      </c>
      <c r="F136" s="2">
        <f t="shared" si="2"/>
        <v>0</v>
      </c>
      <c r="G136" s="5">
        <f t="shared" si="30"/>
        <v>0</v>
      </c>
      <c r="H136" s="5"/>
      <c r="I136" s="5"/>
      <c r="J136" s="1">
        <v>0</v>
      </c>
      <c r="K136" s="1">
        <v>0</v>
      </c>
      <c r="L136" s="8">
        <f t="shared" si="27"/>
        <v>0</v>
      </c>
      <c r="M136" s="1">
        <v>0</v>
      </c>
      <c r="N136" s="1">
        <v>0</v>
      </c>
      <c r="O136" s="8">
        <f t="shared" si="21"/>
        <v>0</v>
      </c>
      <c r="P136" s="1">
        <v>0</v>
      </c>
      <c r="Q136" s="1">
        <v>1.25</v>
      </c>
      <c r="R136" s="8">
        <f t="shared" si="24"/>
        <v>0</v>
      </c>
      <c r="S136" s="1">
        <v>0</v>
      </c>
      <c r="T136" s="20">
        <v>0</v>
      </c>
      <c r="U136" s="3">
        <v>921.51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</row>
    <row r="137" spans="1:61" ht="12.75" x14ac:dyDescent="0.2">
      <c r="A137" s="1">
        <v>97317</v>
      </c>
      <c r="B137" s="1" t="s">
        <v>130</v>
      </c>
      <c r="C137" s="1">
        <v>20</v>
      </c>
      <c r="D137" s="3">
        <v>33.9863</v>
      </c>
      <c r="E137" s="3">
        <v>679.726</v>
      </c>
      <c r="F137" s="2">
        <f t="shared" si="2"/>
        <v>0</v>
      </c>
      <c r="G137" s="5">
        <f t="shared" si="30"/>
        <v>0</v>
      </c>
      <c r="H137" s="5"/>
      <c r="I137" s="5"/>
      <c r="J137" s="1">
        <v>0</v>
      </c>
      <c r="K137" s="1">
        <v>0</v>
      </c>
      <c r="L137" s="8">
        <f t="shared" si="27"/>
        <v>0</v>
      </c>
      <c r="M137" s="1">
        <v>0</v>
      </c>
      <c r="N137" s="1">
        <v>2</v>
      </c>
      <c r="O137" s="8">
        <f t="shared" si="21"/>
        <v>0</v>
      </c>
      <c r="P137" s="1">
        <v>0</v>
      </c>
      <c r="Q137" s="1">
        <v>0.05</v>
      </c>
      <c r="R137" s="8">
        <f t="shared" si="24"/>
        <v>0</v>
      </c>
      <c r="S137" s="1">
        <v>0</v>
      </c>
      <c r="T137" s="20">
        <v>0</v>
      </c>
      <c r="U137" s="3">
        <v>1393.44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40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</row>
    <row r="138" spans="1:61" ht="12.75" x14ac:dyDescent="0.2">
      <c r="A138" s="1">
        <v>97318</v>
      </c>
      <c r="B138" s="1" t="s">
        <v>182</v>
      </c>
      <c r="C138" s="1">
        <v>8</v>
      </c>
      <c r="D138" s="3">
        <v>92.117000000000004</v>
      </c>
      <c r="E138" s="3">
        <v>736.93600000000004</v>
      </c>
      <c r="F138" s="2">
        <f t="shared" si="2"/>
        <v>0</v>
      </c>
      <c r="G138" s="5">
        <f t="shared" si="30"/>
        <v>0</v>
      </c>
      <c r="H138" s="5"/>
      <c r="I138" s="5"/>
      <c r="J138" s="1">
        <v>0</v>
      </c>
      <c r="K138" s="1">
        <v>0</v>
      </c>
      <c r="L138" s="8">
        <f t="shared" si="27"/>
        <v>0</v>
      </c>
      <c r="M138" s="1">
        <v>0</v>
      </c>
      <c r="N138" s="1">
        <v>0.12</v>
      </c>
      <c r="O138" s="8">
        <f t="shared" si="21"/>
        <v>0</v>
      </c>
      <c r="P138" s="1">
        <v>0</v>
      </c>
      <c r="Q138" s="1">
        <v>0.5</v>
      </c>
      <c r="R138" s="8">
        <f t="shared" si="24"/>
        <v>0</v>
      </c>
      <c r="S138" s="1">
        <v>0</v>
      </c>
      <c r="T138" s="20">
        <v>0</v>
      </c>
      <c r="U138" s="3">
        <v>460.58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4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</row>
    <row r="139" spans="1:61" ht="12.75" x14ac:dyDescent="0.2">
      <c r="A139" s="1">
        <v>27</v>
      </c>
      <c r="B139" s="1" t="s">
        <v>235</v>
      </c>
      <c r="C139" s="1">
        <v>6</v>
      </c>
      <c r="D139" s="3">
        <v>9.4879999999999995</v>
      </c>
      <c r="E139" s="3">
        <v>56.927999999999997</v>
      </c>
      <c r="F139" s="2">
        <f t="shared" si="2"/>
        <v>0</v>
      </c>
      <c r="G139" s="5">
        <f t="shared" si="30"/>
        <v>0</v>
      </c>
      <c r="H139" s="5"/>
      <c r="I139" s="5"/>
      <c r="J139" s="1">
        <v>0</v>
      </c>
      <c r="K139" s="1">
        <v>0</v>
      </c>
      <c r="L139" s="8">
        <f t="shared" si="27"/>
        <v>0</v>
      </c>
      <c r="M139" s="1">
        <v>0</v>
      </c>
      <c r="N139" s="1">
        <v>0</v>
      </c>
      <c r="O139" s="8">
        <f t="shared" si="21"/>
        <v>0</v>
      </c>
      <c r="P139" s="1">
        <v>0</v>
      </c>
      <c r="Q139" s="1">
        <v>0</v>
      </c>
      <c r="R139" s="8">
        <f t="shared" si="24"/>
        <v>0</v>
      </c>
      <c r="S139" s="1">
        <v>0</v>
      </c>
      <c r="T139" s="20">
        <v>0</v>
      </c>
      <c r="U139" s="3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</row>
    <row r="140" spans="1:61" ht="12.75" x14ac:dyDescent="0.2">
      <c r="A140" s="1">
        <v>489</v>
      </c>
      <c r="B140" s="1" t="s">
        <v>234</v>
      </c>
      <c r="C140" s="1">
        <v>1</v>
      </c>
      <c r="D140" s="3">
        <v>20.148</v>
      </c>
      <c r="E140" s="3">
        <v>20.148</v>
      </c>
      <c r="F140" s="2">
        <f t="shared" si="2"/>
        <v>0</v>
      </c>
      <c r="G140" s="5">
        <f t="shared" si="30"/>
        <v>0</v>
      </c>
      <c r="H140" s="5"/>
      <c r="I140" s="5"/>
      <c r="J140" s="1">
        <v>0</v>
      </c>
      <c r="K140" s="1">
        <v>0</v>
      </c>
      <c r="L140" s="8">
        <f t="shared" si="27"/>
        <v>0</v>
      </c>
      <c r="M140" s="1">
        <v>0</v>
      </c>
      <c r="N140" s="1">
        <v>0</v>
      </c>
      <c r="O140" s="8">
        <f t="shared" si="21"/>
        <v>0</v>
      </c>
      <c r="P140" s="1">
        <v>0</v>
      </c>
      <c r="Q140" s="1">
        <v>0</v>
      </c>
      <c r="R140" s="8">
        <f t="shared" si="24"/>
        <v>0</v>
      </c>
      <c r="S140" s="1">
        <v>0</v>
      </c>
      <c r="T140" s="20">
        <v>0</v>
      </c>
      <c r="U140" s="3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</row>
    <row r="141" spans="1:61" ht="12.75" x14ac:dyDescent="0.2">
      <c r="A141" s="1">
        <v>418</v>
      </c>
      <c r="B141" s="1" t="s">
        <v>83</v>
      </c>
      <c r="C141" s="1">
        <v>24</v>
      </c>
      <c r="D141" s="3">
        <v>0</v>
      </c>
      <c r="E141" s="3">
        <v>0</v>
      </c>
      <c r="F141" s="2">
        <f t="shared" si="2"/>
        <v>0</v>
      </c>
      <c r="G141" s="5">
        <f t="shared" si="30"/>
        <v>0</v>
      </c>
      <c r="H141" s="5"/>
      <c r="I141" s="5"/>
      <c r="J141" s="1">
        <v>0</v>
      </c>
      <c r="K141" s="1">
        <v>0</v>
      </c>
      <c r="L141" s="8">
        <f t="shared" si="27"/>
        <v>0</v>
      </c>
      <c r="M141" s="1">
        <v>0</v>
      </c>
      <c r="N141" s="1">
        <v>0</v>
      </c>
      <c r="O141" s="8">
        <f t="shared" si="21"/>
        <v>0</v>
      </c>
      <c r="P141" s="1">
        <v>0</v>
      </c>
      <c r="Q141" s="1">
        <v>0</v>
      </c>
      <c r="R141" s="8">
        <f t="shared" si="24"/>
        <v>0</v>
      </c>
      <c r="S141" s="1">
        <v>0</v>
      </c>
      <c r="T141" s="20">
        <v>0</v>
      </c>
      <c r="U141" s="3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</row>
    <row r="142" spans="1:61" ht="12.75" x14ac:dyDescent="0.2">
      <c r="A142" s="1">
        <v>487</v>
      </c>
      <c r="B142" s="1" t="s">
        <v>229</v>
      </c>
      <c r="C142" s="1">
        <v>1</v>
      </c>
      <c r="D142" s="3">
        <v>20.148</v>
      </c>
      <c r="E142" s="3">
        <v>20.148</v>
      </c>
      <c r="F142" s="2">
        <f t="shared" si="2"/>
        <v>0</v>
      </c>
      <c r="G142" s="5">
        <f t="shared" si="30"/>
        <v>0</v>
      </c>
      <c r="H142" s="5"/>
      <c r="I142" s="5"/>
      <c r="J142" s="1">
        <v>0</v>
      </c>
      <c r="K142" s="1">
        <v>0</v>
      </c>
      <c r="L142" s="8">
        <f t="shared" si="27"/>
        <v>0</v>
      </c>
      <c r="M142" s="1">
        <v>0</v>
      </c>
      <c r="N142" s="1">
        <v>0</v>
      </c>
      <c r="O142" s="8">
        <f t="shared" si="21"/>
        <v>0</v>
      </c>
      <c r="P142" s="1">
        <v>0</v>
      </c>
      <c r="Q142" s="1">
        <v>0</v>
      </c>
      <c r="R142" s="8">
        <f t="shared" si="24"/>
        <v>0</v>
      </c>
      <c r="S142" s="1">
        <v>0</v>
      </c>
      <c r="T142" s="20">
        <v>0</v>
      </c>
      <c r="U142" s="3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</row>
    <row r="143" spans="1:61" ht="12.75" x14ac:dyDescent="0.2">
      <c r="A143" s="1">
        <v>467</v>
      </c>
      <c r="B143" s="1" t="s">
        <v>141</v>
      </c>
      <c r="C143" s="1">
        <v>12</v>
      </c>
      <c r="D143" s="3">
        <v>64.226299999999995</v>
      </c>
      <c r="E143" s="3">
        <v>770.71559999999999</v>
      </c>
      <c r="F143" s="2">
        <f t="shared" si="2"/>
        <v>0</v>
      </c>
      <c r="G143" s="5">
        <f t="shared" si="30"/>
        <v>0</v>
      </c>
      <c r="H143" s="5"/>
      <c r="I143" s="5"/>
      <c r="J143" s="1">
        <v>0</v>
      </c>
      <c r="K143" s="1">
        <v>0</v>
      </c>
      <c r="L143" s="8">
        <f t="shared" si="27"/>
        <v>0</v>
      </c>
      <c r="M143" s="1">
        <v>0</v>
      </c>
      <c r="N143" s="1">
        <v>0</v>
      </c>
      <c r="O143" s="8">
        <f t="shared" si="21"/>
        <v>0</v>
      </c>
      <c r="P143" s="1">
        <v>0</v>
      </c>
      <c r="Q143" s="1">
        <v>0</v>
      </c>
      <c r="R143" s="8">
        <f t="shared" si="24"/>
        <v>0</v>
      </c>
      <c r="S143" s="1">
        <v>0</v>
      </c>
      <c r="T143" s="20">
        <v>0</v>
      </c>
      <c r="U143" s="3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</row>
    <row r="144" spans="1:61" ht="12.75" x14ac:dyDescent="0.2">
      <c r="A144" s="1">
        <v>6046</v>
      </c>
      <c r="B144" s="1" t="s">
        <v>78</v>
      </c>
      <c r="C144" s="1">
        <v>24</v>
      </c>
      <c r="D144" s="3">
        <v>15.280799999999999</v>
      </c>
      <c r="E144" s="3">
        <v>366.73919999999998</v>
      </c>
      <c r="F144" s="2">
        <f t="shared" si="2"/>
        <v>0</v>
      </c>
      <c r="G144" s="5">
        <f t="shared" si="30"/>
        <v>0</v>
      </c>
      <c r="H144" s="5"/>
      <c r="I144" s="5"/>
      <c r="J144" s="1">
        <v>0</v>
      </c>
      <c r="K144" s="1">
        <v>0</v>
      </c>
      <c r="L144" s="8">
        <f t="shared" si="27"/>
        <v>0</v>
      </c>
      <c r="M144" s="1">
        <v>0</v>
      </c>
      <c r="N144" s="1">
        <v>0</v>
      </c>
      <c r="O144" s="8">
        <f t="shared" si="21"/>
        <v>0</v>
      </c>
      <c r="P144" s="1">
        <v>0</v>
      </c>
      <c r="Q144" s="1">
        <v>0</v>
      </c>
      <c r="R144" s="8">
        <f t="shared" si="24"/>
        <v>0</v>
      </c>
      <c r="S144" s="1">
        <v>0</v>
      </c>
      <c r="T144" s="20">
        <v>0</v>
      </c>
      <c r="U144" s="3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</row>
    <row r="145" spans="1:61" ht="12.75" x14ac:dyDescent="0.2">
      <c r="A145" s="1">
        <v>235</v>
      </c>
      <c r="B145" s="1" t="s">
        <v>83</v>
      </c>
      <c r="C145" s="1">
        <v>12</v>
      </c>
      <c r="D145" s="3">
        <v>11.292</v>
      </c>
      <c r="E145" s="3">
        <v>135.50399999999999</v>
      </c>
      <c r="F145" s="2">
        <f t="shared" si="2"/>
        <v>0</v>
      </c>
      <c r="G145" s="5">
        <f t="shared" si="30"/>
        <v>0</v>
      </c>
      <c r="H145" s="5"/>
      <c r="I145" s="5"/>
      <c r="J145" s="1">
        <v>0</v>
      </c>
      <c r="K145" s="1">
        <v>0</v>
      </c>
      <c r="L145" s="8">
        <f t="shared" si="27"/>
        <v>0</v>
      </c>
      <c r="M145" s="1">
        <v>0</v>
      </c>
      <c r="N145" s="1">
        <v>0</v>
      </c>
      <c r="O145" s="8">
        <f t="shared" si="21"/>
        <v>0</v>
      </c>
      <c r="P145" s="1">
        <v>0</v>
      </c>
      <c r="Q145" s="1">
        <v>0</v>
      </c>
      <c r="R145" s="8">
        <f t="shared" si="24"/>
        <v>0</v>
      </c>
      <c r="S145" s="1">
        <v>0</v>
      </c>
      <c r="T145" s="20">
        <v>0</v>
      </c>
      <c r="U145" s="3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</row>
    <row r="146" spans="1:61" ht="12.75" x14ac:dyDescent="0.2">
      <c r="A146" s="1">
        <v>488</v>
      </c>
      <c r="B146" s="1" t="s">
        <v>231</v>
      </c>
      <c r="C146" s="1">
        <v>1</v>
      </c>
      <c r="D146" s="3">
        <v>20.148</v>
      </c>
      <c r="E146" s="3">
        <v>20.148</v>
      </c>
      <c r="F146" s="2">
        <f t="shared" si="2"/>
        <v>0</v>
      </c>
      <c r="G146" s="5">
        <f t="shared" si="30"/>
        <v>0</v>
      </c>
      <c r="H146" s="5"/>
      <c r="I146" s="5"/>
      <c r="J146" s="1">
        <v>0</v>
      </c>
      <c r="K146" s="1">
        <v>1</v>
      </c>
      <c r="L146" s="8">
        <f t="shared" si="27"/>
        <v>0</v>
      </c>
      <c r="M146" s="1">
        <v>0</v>
      </c>
      <c r="N146" s="1">
        <v>0</v>
      </c>
      <c r="O146" s="8">
        <f t="shared" si="21"/>
        <v>0</v>
      </c>
      <c r="P146" s="1">
        <v>0</v>
      </c>
      <c r="Q146" s="1">
        <v>0</v>
      </c>
      <c r="R146" s="8">
        <f t="shared" si="24"/>
        <v>0</v>
      </c>
      <c r="S146" s="1">
        <v>0</v>
      </c>
      <c r="T146" s="20">
        <v>0</v>
      </c>
      <c r="U146" s="3">
        <v>20.149999999999999</v>
      </c>
      <c r="V146" s="1">
        <v>0</v>
      </c>
      <c r="W146" s="1">
        <v>0</v>
      </c>
      <c r="X146" s="1">
        <v>0</v>
      </c>
      <c r="Y146" s="1">
        <v>0</v>
      </c>
      <c r="Z146" s="1">
        <v>1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</row>
    <row r="147" spans="1:61" ht="12.75" x14ac:dyDescent="0.2">
      <c r="A147" s="1">
        <v>91004</v>
      </c>
      <c r="B147" s="1" t="s">
        <v>202</v>
      </c>
      <c r="C147" s="1">
        <v>16</v>
      </c>
      <c r="D147" s="3">
        <v>70.36</v>
      </c>
      <c r="E147" s="3">
        <v>1125.76</v>
      </c>
      <c r="F147" s="2">
        <f t="shared" si="2"/>
        <v>0</v>
      </c>
      <c r="G147" s="5">
        <f t="shared" si="30"/>
        <v>0</v>
      </c>
      <c r="H147" s="5"/>
      <c r="I147" s="5"/>
      <c r="J147" s="1">
        <v>0</v>
      </c>
      <c r="K147" s="1">
        <v>0</v>
      </c>
      <c r="L147" s="8">
        <f t="shared" si="27"/>
        <v>0</v>
      </c>
      <c r="M147" s="1">
        <v>0</v>
      </c>
      <c r="N147" s="1">
        <v>0</v>
      </c>
      <c r="O147" s="8">
        <f t="shared" si="21"/>
        <v>0</v>
      </c>
      <c r="P147" s="1">
        <v>0</v>
      </c>
      <c r="Q147" s="1">
        <v>0</v>
      </c>
      <c r="R147" s="8">
        <f t="shared" si="24"/>
        <v>0</v>
      </c>
      <c r="S147" s="1">
        <v>0</v>
      </c>
      <c r="T147" s="20">
        <v>0</v>
      </c>
      <c r="U147" s="3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</row>
    <row r="148" spans="1:61" ht="12.75" x14ac:dyDescent="0.2">
      <c r="A148" s="1">
        <v>95597</v>
      </c>
      <c r="B148" s="1" t="s">
        <v>255</v>
      </c>
      <c r="C148" s="1">
        <v>1</v>
      </c>
      <c r="D148" s="3">
        <v>1764.72</v>
      </c>
      <c r="E148" s="3">
        <v>1764.72</v>
      </c>
      <c r="F148" s="2">
        <f t="shared" si="2"/>
        <v>0</v>
      </c>
      <c r="G148" s="5">
        <f t="shared" si="30"/>
        <v>0</v>
      </c>
      <c r="H148" s="5"/>
      <c r="I148" s="5"/>
      <c r="J148" s="1">
        <v>0</v>
      </c>
      <c r="K148" s="1">
        <v>0</v>
      </c>
      <c r="L148" s="8">
        <f t="shared" si="27"/>
        <v>0</v>
      </c>
      <c r="M148" s="1">
        <v>0</v>
      </c>
      <c r="N148" s="1">
        <v>0</v>
      </c>
      <c r="O148" s="8">
        <f t="shared" si="21"/>
        <v>0</v>
      </c>
      <c r="P148" s="1">
        <v>0</v>
      </c>
      <c r="Q148" s="1">
        <v>0</v>
      </c>
      <c r="R148" s="8">
        <f t="shared" si="24"/>
        <v>0</v>
      </c>
      <c r="S148" s="1">
        <v>0</v>
      </c>
      <c r="T148" s="20">
        <v>0</v>
      </c>
      <c r="U148" s="3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</row>
    <row r="149" spans="1:61" ht="12.75" x14ac:dyDescent="0.2">
      <c r="A149" s="31">
        <v>40473</v>
      </c>
      <c r="B149" s="31" t="s">
        <v>312</v>
      </c>
      <c r="C149" s="1">
        <v>24</v>
      </c>
      <c r="D149" s="3">
        <v>44.752800000000001</v>
      </c>
      <c r="E149" s="3">
        <v>1074.0672</v>
      </c>
      <c r="F149" s="2">
        <f t="shared" si="2"/>
        <v>0</v>
      </c>
      <c r="G149" s="5">
        <f t="shared" si="30"/>
        <v>0</v>
      </c>
      <c r="H149" s="5"/>
      <c r="I149" s="5"/>
      <c r="J149" s="1">
        <v>0</v>
      </c>
      <c r="K149" s="1">
        <v>0</v>
      </c>
      <c r="L149" s="8">
        <f t="shared" si="27"/>
        <v>0</v>
      </c>
      <c r="M149" s="1">
        <v>0</v>
      </c>
      <c r="N149" s="1">
        <v>0</v>
      </c>
      <c r="O149" s="8">
        <f t="shared" si="21"/>
        <v>0</v>
      </c>
      <c r="P149" s="1">
        <v>0</v>
      </c>
      <c r="Q149" s="1">
        <v>0</v>
      </c>
      <c r="R149" s="8">
        <f t="shared" si="24"/>
        <v>0</v>
      </c>
      <c r="S149" s="1">
        <v>0</v>
      </c>
      <c r="T149" s="20">
        <v>0</v>
      </c>
      <c r="U149" s="3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</row>
    <row r="150" spans="1:61" ht="12.75" x14ac:dyDescent="0.2">
      <c r="A150" s="31">
        <v>40475</v>
      </c>
      <c r="B150" s="31" t="s">
        <v>313</v>
      </c>
      <c r="C150" s="1">
        <v>24</v>
      </c>
      <c r="D150" s="3">
        <v>44.752800000000001</v>
      </c>
      <c r="E150" s="3">
        <v>1074.0672</v>
      </c>
      <c r="F150" s="2">
        <f t="shared" si="2"/>
        <v>0</v>
      </c>
      <c r="G150" s="5">
        <f t="shared" si="30"/>
        <v>0</v>
      </c>
      <c r="H150" s="5"/>
      <c r="I150" s="5"/>
      <c r="J150" s="1">
        <v>0</v>
      </c>
      <c r="K150" s="1">
        <v>0</v>
      </c>
      <c r="L150" s="8">
        <f t="shared" si="27"/>
        <v>0</v>
      </c>
      <c r="M150" s="1">
        <v>0</v>
      </c>
      <c r="N150" s="1">
        <v>0</v>
      </c>
      <c r="O150" s="8">
        <f t="shared" si="21"/>
        <v>0</v>
      </c>
      <c r="P150" s="1">
        <v>0</v>
      </c>
      <c r="Q150" s="1">
        <v>0</v>
      </c>
      <c r="R150" s="8">
        <f t="shared" si="24"/>
        <v>0</v>
      </c>
      <c r="S150" s="1">
        <v>0</v>
      </c>
      <c r="T150" s="20">
        <v>0</v>
      </c>
      <c r="U150" s="3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</row>
    <row r="151" spans="1:61" ht="12.75" x14ac:dyDescent="0.2">
      <c r="A151" s="1">
        <v>59085</v>
      </c>
      <c r="B151" s="1" t="s">
        <v>112</v>
      </c>
      <c r="C151" s="1">
        <v>4</v>
      </c>
      <c r="D151" s="3">
        <v>146.297</v>
      </c>
      <c r="E151" s="3">
        <v>585.18799999999999</v>
      </c>
      <c r="F151" s="2">
        <f t="shared" si="2"/>
        <v>0</v>
      </c>
      <c r="G151" s="5">
        <f t="shared" si="30"/>
        <v>0</v>
      </c>
      <c r="H151" s="5"/>
      <c r="I151" s="5"/>
      <c r="J151" s="1">
        <v>0</v>
      </c>
      <c r="K151" s="1">
        <v>1.5</v>
      </c>
      <c r="L151" s="8">
        <f t="shared" si="27"/>
        <v>0</v>
      </c>
      <c r="M151" s="1">
        <v>0</v>
      </c>
      <c r="N151" s="1">
        <v>0</v>
      </c>
      <c r="O151" s="8">
        <f t="shared" si="21"/>
        <v>0</v>
      </c>
      <c r="P151" s="1">
        <v>0</v>
      </c>
      <c r="Q151" s="1">
        <v>0</v>
      </c>
      <c r="R151" s="8">
        <f t="shared" si="24"/>
        <v>0</v>
      </c>
      <c r="S151" s="1">
        <v>0</v>
      </c>
      <c r="T151" s="20">
        <v>0</v>
      </c>
      <c r="U151" s="3">
        <v>877.78</v>
      </c>
      <c r="V151" s="1">
        <v>0</v>
      </c>
      <c r="W151" s="1">
        <v>0</v>
      </c>
      <c r="X151" s="1">
        <v>0</v>
      </c>
      <c r="Y151" s="1">
        <v>0</v>
      </c>
      <c r="Z151" s="1">
        <v>6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</row>
    <row r="152" spans="1:61" ht="12.75" x14ac:dyDescent="0.2">
      <c r="A152" s="1">
        <v>61002</v>
      </c>
      <c r="B152" s="1" t="s">
        <v>244</v>
      </c>
      <c r="C152" s="1">
        <v>1</v>
      </c>
      <c r="D152" s="3">
        <v>1864.08</v>
      </c>
      <c r="E152" s="3">
        <v>1864.08</v>
      </c>
      <c r="F152" s="2">
        <f t="shared" si="2"/>
        <v>0</v>
      </c>
      <c r="G152" s="5">
        <f t="shared" si="30"/>
        <v>0</v>
      </c>
      <c r="H152" s="5"/>
      <c r="I152" s="5"/>
      <c r="J152" s="1">
        <v>0</v>
      </c>
      <c r="K152" s="1">
        <v>0</v>
      </c>
      <c r="L152" s="8">
        <f t="shared" si="27"/>
        <v>0</v>
      </c>
      <c r="M152" s="1">
        <v>0</v>
      </c>
      <c r="N152" s="1">
        <v>0</v>
      </c>
      <c r="O152" s="8">
        <f t="shared" si="21"/>
        <v>0</v>
      </c>
      <c r="P152" s="1">
        <v>0</v>
      </c>
      <c r="Q152" s="1">
        <v>0</v>
      </c>
      <c r="R152" s="8">
        <f t="shared" si="24"/>
        <v>0</v>
      </c>
      <c r="S152" s="1">
        <v>0</v>
      </c>
      <c r="T152" s="20">
        <v>0</v>
      </c>
      <c r="U152" s="3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</row>
    <row r="153" spans="1:61" ht="12.75" x14ac:dyDescent="0.2">
      <c r="A153" s="1">
        <v>6102</v>
      </c>
      <c r="B153" s="1" t="s">
        <v>250</v>
      </c>
      <c r="C153" s="1">
        <v>4</v>
      </c>
      <c r="D153" s="3">
        <v>241.78139999999999</v>
      </c>
      <c r="E153" s="3">
        <v>967.12559999999996</v>
      </c>
      <c r="F153" s="2">
        <f t="shared" si="2"/>
        <v>0</v>
      </c>
      <c r="G153" s="5">
        <f t="shared" si="30"/>
        <v>0</v>
      </c>
      <c r="H153" s="5"/>
      <c r="I153" s="5"/>
      <c r="J153" s="1">
        <v>0</v>
      </c>
      <c r="K153" s="1">
        <v>0</v>
      </c>
      <c r="L153" s="8">
        <f t="shared" si="27"/>
        <v>0</v>
      </c>
      <c r="M153" s="1">
        <v>0</v>
      </c>
      <c r="N153" s="1">
        <v>0</v>
      </c>
      <c r="O153" s="8">
        <f t="shared" si="21"/>
        <v>0</v>
      </c>
      <c r="P153" s="1">
        <v>0</v>
      </c>
      <c r="Q153" s="1">
        <v>0</v>
      </c>
      <c r="R153" s="8">
        <f t="shared" si="24"/>
        <v>0</v>
      </c>
      <c r="S153" s="1">
        <v>0</v>
      </c>
      <c r="T153" s="20">
        <v>0</v>
      </c>
      <c r="U153" s="3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</row>
    <row r="154" spans="1:61" ht="12.75" x14ac:dyDescent="0.2">
      <c r="A154" s="1">
        <v>97319</v>
      </c>
      <c r="B154" s="1" t="s">
        <v>152</v>
      </c>
      <c r="C154" s="1">
        <v>15</v>
      </c>
      <c r="D154" s="3">
        <v>24.6343</v>
      </c>
      <c r="E154" s="3">
        <v>369.5145</v>
      </c>
      <c r="F154" s="2">
        <f t="shared" si="2"/>
        <v>0</v>
      </c>
      <c r="G154" s="5">
        <f t="shared" si="30"/>
        <v>0</v>
      </c>
      <c r="H154" s="5"/>
      <c r="I154" s="5"/>
      <c r="J154" s="1">
        <v>0</v>
      </c>
      <c r="K154" s="1">
        <v>0</v>
      </c>
      <c r="L154" s="8">
        <f t="shared" si="27"/>
        <v>0</v>
      </c>
      <c r="M154" s="1">
        <v>0</v>
      </c>
      <c r="N154" s="1">
        <v>-0.6</v>
      </c>
      <c r="O154" s="8">
        <f t="shared" si="21"/>
        <v>0</v>
      </c>
      <c r="P154" s="1">
        <v>0</v>
      </c>
      <c r="Q154" s="1">
        <v>7.0000000000000007E-2</v>
      </c>
      <c r="R154" s="8">
        <f t="shared" si="24"/>
        <v>0</v>
      </c>
      <c r="S154" s="1">
        <v>0</v>
      </c>
      <c r="T154" s="20">
        <v>0</v>
      </c>
      <c r="U154" s="3">
        <v>-197.07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-9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1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</row>
    <row r="155" spans="1:61" ht="12.75" x14ac:dyDescent="0.2">
      <c r="A155" s="1">
        <v>6101</v>
      </c>
      <c r="B155" s="1" t="s">
        <v>232</v>
      </c>
      <c r="C155" s="1">
        <v>16</v>
      </c>
      <c r="D155" s="3">
        <v>63.310299999999998</v>
      </c>
      <c r="E155" s="3">
        <v>1012.9648</v>
      </c>
      <c r="F155" s="2">
        <f t="shared" si="2"/>
        <v>0</v>
      </c>
      <c r="G155" s="5">
        <f t="shared" si="30"/>
        <v>0</v>
      </c>
      <c r="H155" s="5"/>
      <c r="I155" s="5"/>
      <c r="J155" s="1">
        <v>0</v>
      </c>
      <c r="K155" s="1">
        <v>0</v>
      </c>
      <c r="L155" s="8">
        <f t="shared" si="27"/>
        <v>0</v>
      </c>
      <c r="M155" s="1">
        <v>0</v>
      </c>
      <c r="N155" s="1">
        <v>0</v>
      </c>
      <c r="O155" s="8">
        <f t="shared" si="21"/>
        <v>0</v>
      </c>
      <c r="P155" s="1">
        <v>0</v>
      </c>
      <c r="Q155" s="1">
        <v>0</v>
      </c>
      <c r="R155" s="8">
        <f t="shared" si="24"/>
        <v>0</v>
      </c>
      <c r="S155" s="1">
        <v>0</v>
      </c>
      <c r="T155" s="20">
        <v>0</v>
      </c>
      <c r="U155" s="3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</row>
    <row r="156" spans="1:61" ht="12.75" x14ac:dyDescent="0.2">
      <c r="A156" s="1">
        <v>91003</v>
      </c>
      <c r="B156" s="1" t="s">
        <v>177</v>
      </c>
      <c r="C156" s="1">
        <v>6</v>
      </c>
      <c r="D156" s="3">
        <v>119.3702</v>
      </c>
      <c r="E156" s="3">
        <v>716.22119999999995</v>
      </c>
      <c r="F156" s="2">
        <f t="shared" si="2"/>
        <v>0</v>
      </c>
      <c r="G156" s="5">
        <f t="shared" si="30"/>
        <v>0</v>
      </c>
      <c r="H156" s="5"/>
      <c r="I156" s="5"/>
      <c r="J156" s="1">
        <v>0</v>
      </c>
      <c r="K156" s="1">
        <v>0</v>
      </c>
      <c r="L156" s="8">
        <f t="shared" si="27"/>
        <v>0</v>
      </c>
      <c r="M156" s="1">
        <v>0</v>
      </c>
      <c r="N156" s="1">
        <v>3</v>
      </c>
      <c r="O156" s="8">
        <f t="shared" si="21"/>
        <v>0</v>
      </c>
      <c r="P156" s="1">
        <v>0</v>
      </c>
      <c r="Q156" s="1">
        <v>0</v>
      </c>
      <c r="R156" s="8">
        <f t="shared" si="24"/>
        <v>0</v>
      </c>
      <c r="S156" s="1">
        <v>0</v>
      </c>
      <c r="T156" s="20">
        <v>0</v>
      </c>
      <c r="U156" s="3">
        <v>2148.66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18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</row>
    <row r="157" spans="1:61" ht="12.75" x14ac:dyDescent="0.2">
      <c r="A157" s="1">
        <v>88173</v>
      </c>
      <c r="B157" s="1" t="s">
        <v>88</v>
      </c>
      <c r="C157" s="1">
        <v>24</v>
      </c>
      <c r="D157" s="3">
        <v>42.212400000000002</v>
      </c>
      <c r="E157" s="3">
        <v>1013.0976000000001</v>
      </c>
      <c r="F157" s="2">
        <f t="shared" si="2"/>
        <v>0</v>
      </c>
      <c r="G157" s="5">
        <f t="shared" si="30"/>
        <v>0</v>
      </c>
      <c r="H157" s="5"/>
      <c r="I157" s="5"/>
      <c r="J157" s="1">
        <v>0</v>
      </c>
      <c r="K157" s="1">
        <v>0</v>
      </c>
      <c r="L157" s="8">
        <f t="shared" si="27"/>
        <v>0</v>
      </c>
      <c r="M157" s="1">
        <v>0</v>
      </c>
      <c r="N157" s="1">
        <v>0</v>
      </c>
      <c r="O157" s="8">
        <f t="shared" si="21"/>
        <v>0</v>
      </c>
      <c r="P157" s="1">
        <v>0</v>
      </c>
      <c r="Q157" s="1">
        <v>0</v>
      </c>
      <c r="R157" s="8">
        <f t="shared" si="24"/>
        <v>0</v>
      </c>
      <c r="S157" s="1">
        <v>0</v>
      </c>
      <c r="T157" s="20">
        <v>0</v>
      </c>
      <c r="U157" s="3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</row>
    <row r="158" spans="1:61" ht="12.75" x14ac:dyDescent="0.2">
      <c r="A158" s="1">
        <v>65157</v>
      </c>
      <c r="B158" s="31" t="s">
        <v>314</v>
      </c>
      <c r="C158" s="1">
        <v>6</v>
      </c>
      <c r="D158" s="3">
        <v>323.44</v>
      </c>
      <c r="E158" s="3">
        <v>1940.64</v>
      </c>
      <c r="F158" s="2">
        <f t="shared" si="2"/>
        <v>0</v>
      </c>
      <c r="G158" s="5">
        <f t="shared" si="30"/>
        <v>0</v>
      </c>
      <c r="H158" s="5"/>
      <c r="I158" s="5"/>
      <c r="J158" s="1">
        <v>0</v>
      </c>
      <c r="K158" s="1">
        <v>0</v>
      </c>
      <c r="L158" s="8">
        <f t="shared" si="27"/>
        <v>0</v>
      </c>
      <c r="M158" s="1">
        <v>0</v>
      </c>
      <c r="N158" s="1">
        <v>0</v>
      </c>
      <c r="O158" s="8">
        <f t="shared" si="21"/>
        <v>0</v>
      </c>
      <c r="P158" s="1">
        <v>0</v>
      </c>
      <c r="Q158" s="1">
        <v>0</v>
      </c>
      <c r="R158" s="8">
        <f t="shared" si="24"/>
        <v>0</v>
      </c>
      <c r="S158" s="1">
        <v>0</v>
      </c>
      <c r="T158" s="20">
        <v>0</v>
      </c>
      <c r="U158" s="3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</row>
    <row r="159" spans="1:61" ht="12.75" x14ac:dyDescent="0.2">
      <c r="A159" s="1">
        <v>88139</v>
      </c>
      <c r="B159" s="1" t="s">
        <v>139</v>
      </c>
      <c r="C159" s="1">
        <v>9</v>
      </c>
      <c r="D159" s="3">
        <v>54.54</v>
      </c>
      <c r="E159" s="3">
        <v>490.86</v>
      </c>
      <c r="F159" s="2">
        <f t="shared" si="2"/>
        <v>0</v>
      </c>
      <c r="G159" s="5">
        <f t="shared" si="30"/>
        <v>0</v>
      </c>
      <c r="H159" s="5"/>
      <c r="I159" s="5"/>
      <c r="J159" s="1">
        <v>0</v>
      </c>
      <c r="K159" s="1">
        <v>0</v>
      </c>
      <c r="L159" s="8">
        <f t="shared" si="27"/>
        <v>0</v>
      </c>
      <c r="M159" s="1">
        <v>0</v>
      </c>
      <c r="N159" s="1">
        <v>0</v>
      </c>
      <c r="O159" s="8">
        <f t="shared" si="21"/>
        <v>0</v>
      </c>
      <c r="P159" s="1">
        <v>0</v>
      </c>
      <c r="Q159" s="1">
        <v>0</v>
      </c>
      <c r="R159" s="8">
        <f t="shared" si="24"/>
        <v>0</v>
      </c>
      <c r="S159" s="1">
        <v>0</v>
      </c>
      <c r="T159" s="20">
        <v>0</v>
      </c>
      <c r="U159" s="3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</row>
    <row r="160" spans="1:61" ht="12.75" x14ac:dyDescent="0.2">
      <c r="A160" s="1">
        <v>88137</v>
      </c>
      <c r="B160" s="1" t="s">
        <v>88</v>
      </c>
      <c r="C160" s="1">
        <v>14</v>
      </c>
      <c r="D160" s="3">
        <v>102.89319999999999</v>
      </c>
      <c r="E160" s="3">
        <v>1440.5047999999999</v>
      </c>
      <c r="F160" s="2">
        <f t="shared" si="2"/>
        <v>0</v>
      </c>
      <c r="G160" s="5">
        <f t="shared" si="30"/>
        <v>0</v>
      </c>
      <c r="H160" s="5"/>
      <c r="I160" s="5"/>
      <c r="J160" s="1">
        <v>0</v>
      </c>
      <c r="K160" s="1">
        <v>0</v>
      </c>
      <c r="L160" s="8">
        <f t="shared" si="27"/>
        <v>0</v>
      </c>
      <c r="M160" s="1">
        <v>0</v>
      </c>
      <c r="N160" s="1">
        <v>0</v>
      </c>
      <c r="O160" s="8">
        <f t="shared" si="21"/>
        <v>0</v>
      </c>
      <c r="P160" s="1">
        <v>0</v>
      </c>
      <c r="Q160" s="1">
        <v>0</v>
      </c>
      <c r="R160" s="8">
        <f t="shared" si="24"/>
        <v>0</v>
      </c>
      <c r="S160" s="1">
        <v>0</v>
      </c>
      <c r="T160" s="20">
        <v>0</v>
      </c>
      <c r="U160" s="3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</row>
    <row r="161" spans="1:61" ht="12.75" x14ac:dyDescent="0.2">
      <c r="A161" s="1">
        <v>85004</v>
      </c>
      <c r="B161" s="1" t="s">
        <v>249</v>
      </c>
      <c r="C161" s="1">
        <v>1</v>
      </c>
      <c r="D161" s="3">
        <v>1954.8</v>
      </c>
      <c r="E161" s="3">
        <v>1954.8</v>
      </c>
      <c r="F161" s="2">
        <f t="shared" si="2"/>
        <v>0</v>
      </c>
      <c r="G161" s="5">
        <f t="shared" si="30"/>
        <v>0</v>
      </c>
      <c r="H161" s="5"/>
      <c r="I161" s="5"/>
      <c r="J161" s="1">
        <v>0</v>
      </c>
      <c r="K161" s="1">
        <v>0</v>
      </c>
      <c r="L161" s="8">
        <f t="shared" si="27"/>
        <v>0</v>
      </c>
      <c r="M161" s="1">
        <v>0</v>
      </c>
      <c r="N161" s="1">
        <v>0</v>
      </c>
      <c r="O161" s="8">
        <f t="shared" si="21"/>
        <v>0</v>
      </c>
      <c r="P161" s="1">
        <v>0</v>
      </c>
      <c r="Q161" s="1">
        <v>0</v>
      </c>
      <c r="R161" s="8">
        <f t="shared" si="24"/>
        <v>0</v>
      </c>
      <c r="S161" s="1">
        <v>0</v>
      </c>
      <c r="T161" s="20">
        <v>0</v>
      </c>
      <c r="U161" s="3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</row>
    <row r="162" spans="1:61" ht="12.75" x14ac:dyDescent="0.2">
      <c r="A162" s="1">
        <v>91059</v>
      </c>
      <c r="B162" s="1" t="s">
        <v>246</v>
      </c>
      <c r="C162" s="1">
        <v>1</v>
      </c>
      <c r="D162" s="3">
        <v>5002.5600000000004</v>
      </c>
      <c r="E162" s="3">
        <v>5002.5600000000004</v>
      </c>
      <c r="F162" s="2">
        <f t="shared" si="2"/>
        <v>0</v>
      </c>
      <c r="G162" s="5">
        <f t="shared" si="30"/>
        <v>0</v>
      </c>
      <c r="H162" s="5"/>
      <c r="I162" s="5"/>
      <c r="J162" s="1">
        <v>0</v>
      </c>
      <c r="K162" s="1">
        <v>0</v>
      </c>
      <c r="L162" s="8">
        <f t="shared" si="27"/>
        <v>0</v>
      </c>
      <c r="M162" s="1">
        <v>0</v>
      </c>
      <c r="N162" s="1">
        <v>0</v>
      </c>
      <c r="O162" s="8">
        <f t="shared" si="21"/>
        <v>0</v>
      </c>
      <c r="P162" s="1">
        <v>0</v>
      </c>
      <c r="Q162" s="1">
        <v>0</v>
      </c>
      <c r="R162" s="8">
        <f t="shared" si="24"/>
        <v>0</v>
      </c>
      <c r="S162" s="1">
        <v>0</v>
      </c>
      <c r="T162" s="20">
        <v>0</v>
      </c>
      <c r="U162" s="3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</row>
    <row r="163" spans="1:61" ht="12.75" x14ac:dyDescent="0.2">
      <c r="A163" s="1">
        <v>95596</v>
      </c>
      <c r="B163" s="1" t="s">
        <v>95</v>
      </c>
      <c r="C163" s="1">
        <v>1</v>
      </c>
      <c r="D163" s="3">
        <v>636.12</v>
      </c>
      <c r="E163" s="3">
        <v>636.12</v>
      </c>
      <c r="F163" s="2">
        <f t="shared" si="2"/>
        <v>0</v>
      </c>
      <c r="G163" s="5">
        <f t="shared" si="30"/>
        <v>0</v>
      </c>
      <c r="H163" s="5"/>
      <c r="I163" s="5"/>
      <c r="J163" s="1">
        <v>0</v>
      </c>
      <c r="K163" s="1">
        <v>0</v>
      </c>
      <c r="L163" s="8">
        <f t="shared" si="27"/>
        <v>0</v>
      </c>
      <c r="M163" s="1">
        <v>0</v>
      </c>
      <c r="N163" s="1">
        <v>0</v>
      </c>
      <c r="O163" s="8">
        <f t="shared" si="21"/>
        <v>0</v>
      </c>
      <c r="P163" s="1">
        <v>0</v>
      </c>
      <c r="Q163" s="1">
        <v>0</v>
      </c>
      <c r="R163" s="8">
        <f t="shared" si="24"/>
        <v>0</v>
      </c>
      <c r="S163" s="1">
        <v>0</v>
      </c>
      <c r="T163" s="20">
        <v>0</v>
      </c>
      <c r="U163" s="3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</row>
    <row r="164" spans="1:61" ht="12.75" x14ac:dyDescent="0.2">
      <c r="A164" s="1">
        <v>97303</v>
      </c>
      <c r="B164" s="1" t="s">
        <v>238</v>
      </c>
      <c r="C164" s="1">
        <v>16</v>
      </c>
      <c r="D164" s="3">
        <v>70.367999999999995</v>
      </c>
      <c r="E164" s="3">
        <v>1125.8879999999999</v>
      </c>
      <c r="F164" s="2">
        <f t="shared" si="2"/>
        <v>0</v>
      </c>
      <c r="G164" s="5">
        <f t="shared" si="30"/>
        <v>0</v>
      </c>
      <c r="H164" s="5"/>
      <c r="I164" s="5"/>
      <c r="J164" s="1">
        <v>0</v>
      </c>
      <c r="K164" s="1">
        <v>0</v>
      </c>
      <c r="L164" s="8">
        <f t="shared" si="27"/>
        <v>0</v>
      </c>
      <c r="M164" s="1">
        <v>0</v>
      </c>
      <c r="N164" s="1">
        <v>0</v>
      </c>
      <c r="O164" s="8">
        <f t="shared" si="21"/>
        <v>0</v>
      </c>
      <c r="P164" s="1">
        <v>0</v>
      </c>
      <c r="Q164" s="1">
        <v>0</v>
      </c>
      <c r="R164" s="8">
        <f t="shared" si="24"/>
        <v>0</v>
      </c>
      <c r="S164" s="1">
        <v>0</v>
      </c>
      <c r="T164" s="20">
        <v>0</v>
      </c>
      <c r="U164" s="3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</row>
    <row r="165" spans="1:61" ht="12.75" x14ac:dyDescent="0.2">
      <c r="A165" s="1">
        <v>97195</v>
      </c>
      <c r="B165" s="1" t="s">
        <v>115</v>
      </c>
      <c r="C165" s="1">
        <v>4</v>
      </c>
      <c r="D165" s="3">
        <v>132.364</v>
      </c>
      <c r="E165" s="3">
        <v>529.45600000000002</v>
      </c>
      <c r="F165" s="2">
        <f t="shared" si="2"/>
        <v>0</v>
      </c>
      <c r="G165" s="5">
        <f t="shared" si="30"/>
        <v>0</v>
      </c>
      <c r="H165" s="5"/>
      <c r="I165" s="5"/>
      <c r="J165" s="1">
        <v>0</v>
      </c>
      <c r="K165" s="1">
        <v>0</v>
      </c>
      <c r="L165" s="8">
        <f t="shared" si="27"/>
        <v>0</v>
      </c>
      <c r="M165" s="1">
        <v>0</v>
      </c>
      <c r="N165" s="1">
        <v>0</v>
      </c>
      <c r="O165" s="8">
        <f t="shared" si="21"/>
        <v>0</v>
      </c>
      <c r="P165" s="1">
        <v>0</v>
      </c>
      <c r="Q165" s="1">
        <v>0</v>
      </c>
      <c r="R165" s="8">
        <f t="shared" si="24"/>
        <v>0</v>
      </c>
      <c r="S165" s="1">
        <v>0</v>
      </c>
      <c r="T165" s="20">
        <v>0</v>
      </c>
      <c r="U165" s="3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</row>
    <row r="166" spans="1:61" ht="12.75" x14ac:dyDescent="0.2">
      <c r="A166" s="1">
        <v>96281</v>
      </c>
      <c r="B166" s="31" t="s">
        <v>80</v>
      </c>
      <c r="C166" s="1">
        <v>24</v>
      </c>
      <c r="D166" s="3">
        <v>72.534999999999997</v>
      </c>
      <c r="E166" s="3">
        <v>1740.84</v>
      </c>
      <c r="F166" s="2">
        <f t="shared" si="2"/>
        <v>0</v>
      </c>
      <c r="G166" s="5">
        <f t="shared" si="30"/>
        <v>0</v>
      </c>
      <c r="H166" s="5"/>
      <c r="I166" s="5"/>
      <c r="J166" s="1">
        <v>0</v>
      </c>
      <c r="K166" s="1">
        <v>0</v>
      </c>
      <c r="L166" s="8">
        <f t="shared" si="27"/>
        <v>0</v>
      </c>
      <c r="M166" s="1">
        <v>0</v>
      </c>
      <c r="N166" s="1">
        <v>0</v>
      </c>
      <c r="O166" s="8">
        <f t="shared" si="21"/>
        <v>0</v>
      </c>
      <c r="P166" s="1">
        <v>0</v>
      </c>
      <c r="Q166" s="1">
        <v>0</v>
      </c>
      <c r="R166" s="8">
        <f t="shared" si="24"/>
        <v>0</v>
      </c>
      <c r="S166" s="1">
        <v>0</v>
      </c>
      <c r="T166" s="20">
        <v>0</v>
      </c>
      <c r="U166" s="3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</row>
    <row r="167" spans="1:61" ht="12.75" x14ac:dyDescent="0.2">
      <c r="A167" s="1">
        <v>6023</v>
      </c>
      <c r="B167" s="1" t="s">
        <v>208</v>
      </c>
      <c r="C167" s="1">
        <v>12</v>
      </c>
      <c r="D167" s="3">
        <v>55.164999999999999</v>
      </c>
      <c r="E167" s="3">
        <v>661.98</v>
      </c>
      <c r="F167" s="2">
        <f t="shared" si="2"/>
        <v>0</v>
      </c>
      <c r="G167" s="5">
        <f t="shared" si="30"/>
        <v>0</v>
      </c>
      <c r="H167" s="5"/>
      <c r="I167" s="5"/>
      <c r="J167" s="1">
        <v>0</v>
      </c>
      <c r="K167" s="1">
        <v>0</v>
      </c>
      <c r="L167" s="8">
        <f t="shared" si="27"/>
        <v>0</v>
      </c>
      <c r="M167" s="1">
        <v>0</v>
      </c>
      <c r="N167" s="1">
        <v>0</v>
      </c>
      <c r="O167" s="8">
        <f t="shared" si="21"/>
        <v>0</v>
      </c>
      <c r="P167" s="1">
        <v>0</v>
      </c>
      <c r="Q167" s="1">
        <v>0</v>
      </c>
      <c r="R167" s="8">
        <f t="shared" si="24"/>
        <v>0</v>
      </c>
      <c r="S167" s="1">
        <v>0</v>
      </c>
      <c r="T167" s="20">
        <v>0</v>
      </c>
      <c r="U167" s="3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</row>
    <row r="168" spans="1:61" ht="12.75" x14ac:dyDescent="0.2">
      <c r="A168" s="1">
        <v>96163</v>
      </c>
      <c r="B168" s="1" t="s">
        <v>92</v>
      </c>
      <c r="C168" s="1">
        <v>12</v>
      </c>
      <c r="D168" s="3">
        <v>104.2492</v>
      </c>
      <c r="E168" s="3">
        <v>1250.9903999999999</v>
      </c>
      <c r="F168" s="2">
        <f t="shared" si="2"/>
        <v>0</v>
      </c>
      <c r="G168" s="5">
        <f t="shared" si="30"/>
        <v>0</v>
      </c>
      <c r="H168" s="5"/>
      <c r="I168" s="5"/>
      <c r="J168" s="1">
        <v>0</v>
      </c>
      <c r="K168" s="1">
        <v>0</v>
      </c>
      <c r="L168" s="8">
        <f t="shared" si="27"/>
        <v>0</v>
      </c>
      <c r="M168" s="1">
        <v>0</v>
      </c>
      <c r="N168" s="1">
        <v>0</v>
      </c>
      <c r="O168" s="8">
        <f t="shared" si="21"/>
        <v>0</v>
      </c>
      <c r="P168" s="1">
        <v>0</v>
      </c>
      <c r="Q168" s="1">
        <v>0</v>
      </c>
      <c r="R168" s="8">
        <f t="shared" si="24"/>
        <v>0</v>
      </c>
      <c r="S168" s="1">
        <v>0</v>
      </c>
      <c r="T168" s="20">
        <v>0</v>
      </c>
      <c r="U168" s="3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</row>
    <row r="169" spans="1:61" ht="12.75" x14ac:dyDescent="0.2">
      <c r="A169" s="1">
        <v>6173</v>
      </c>
      <c r="B169" s="1" t="s">
        <v>311</v>
      </c>
      <c r="C169" s="1">
        <v>12</v>
      </c>
      <c r="D169" s="3">
        <v>92.226900000000001</v>
      </c>
      <c r="E169" s="3">
        <v>1106.7228</v>
      </c>
      <c r="F169" s="2">
        <f t="shared" si="2"/>
        <v>0</v>
      </c>
      <c r="G169" s="5">
        <f t="shared" si="30"/>
        <v>0</v>
      </c>
      <c r="H169" s="5"/>
      <c r="I169" s="5"/>
      <c r="J169" s="1">
        <v>0</v>
      </c>
      <c r="K169" s="1">
        <v>3</v>
      </c>
      <c r="L169" s="8">
        <f t="shared" si="27"/>
        <v>0</v>
      </c>
      <c r="M169" s="1">
        <v>0</v>
      </c>
      <c r="N169" s="1">
        <v>7</v>
      </c>
      <c r="O169" s="8">
        <f t="shared" si="21"/>
        <v>0</v>
      </c>
      <c r="P169" s="1">
        <v>0</v>
      </c>
      <c r="Q169" s="1">
        <v>0</v>
      </c>
      <c r="R169" s="8">
        <f t="shared" si="24"/>
        <v>0</v>
      </c>
      <c r="S169" s="1">
        <v>0</v>
      </c>
      <c r="T169" s="20">
        <v>0</v>
      </c>
      <c r="U169" s="3">
        <v>11067.23</v>
      </c>
      <c r="V169" s="1">
        <v>0</v>
      </c>
      <c r="W169" s="1">
        <v>0</v>
      </c>
      <c r="X169" s="1">
        <v>0</v>
      </c>
      <c r="Y169" s="1">
        <v>0</v>
      </c>
      <c r="Z169" s="1">
        <v>36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84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</row>
    <row r="170" spans="1:61" ht="12.75" x14ac:dyDescent="0.2">
      <c r="A170" s="1">
        <v>6042</v>
      </c>
      <c r="B170" s="1" t="s">
        <v>83</v>
      </c>
      <c r="C170" s="1">
        <v>12</v>
      </c>
      <c r="D170" s="3">
        <v>70.634</v>
      </c>
      <c r="E170" s="3">
        <v>847.60799999999995</v>
      </c>
      <c r="F170" s="2">
        <f t="shared" si="2"/>
        <v>0</v>
      </c>
      <c r="G170" s="5">
        <f t="shared" si="30"/>
        <v>0</v>
      </c>
      <c r="H170" s="5"/>
      <c r="I170" s="5"/>
      <c r="J170" s="1">
        <v>0</v>
      </c>
      <c r="K170" s="1">
        <v>0</v>
      </c>
      <c r="L170" s="8">
        <f t="shared" si="27"/>
        <v>0</v>
      </c>
      <c r="M170" s="1">
        <v>0</v>
      </c>
      <c r="N170" s="1">
        <v>0</v>
      </c>
      <c r="O170" s="8">
        <f t="shared" si="21"/>
        <v>0</v>
      </c>
      <c r="P170" s="1">
        <v>0</v>
      </c>
      <c r="Q170" s="1">
        <v>0</v>
      </c>
      <c r="R170" s="8">
        <f t="shared" si="24"/>
        <v>0</v>
      </c>
      <c r="S170" s="1">
        <v>0</v>
      </c>
      <c r="T170" s="20">
        <v>0</v>
      </c>
      <c r="U170" s="3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</row>
    <row r="171" spans="1:61" ht="12.75" x14ac:dyDescent="0.2">
      <c r="A171" s="1">
        <v>6011</v>
      </c>
      <c r="B171" s="31" t="s">
        <v>188</v>
      </c>
      <c r="C171" s="1">
        <v>24</v>
      </c>
      <c r="D171" s="3">
        <v>80.55</v>
      </c>
      <c r="E171" s="3">
        <v>1933.2</v>
      </c>
      <c r="F171" s="2">
        <f t="shared" si="2"/>
        <v>0</v>
      </c>
      <c r="G171" s="5">
        <f t="shared" si="30"/>
        <v>0</v>
      </c>
      <c r="H171" s="5"/>
      <c r="I171" s="5"/>
      <c r="J171" s="1">
        <v>0</v>
      </c>
      <c r="K171" s="1">
        <v>0</v>
      </c>
      <c r="L171" s="8">
        <f t="shared" si="27"/>
        <v>0</v>
      </c>
      <c r="M171" s="1">
        <v>0</v>
      </c>
      <c r="N171" s="1">
        <v>0</v>
      </c>
      <c r="O171" s="8">
        <f t="shared" si="21"/>
        <v>0</v>
      </c>
      <c r="P171" s="1">
        <v>0</v>
      </c>
      <c r="Q171" s="1">
        <v>0</v>
      </c>
      <c r="R171" s="8">
        <f t="shared" si="24"/>
        <v>0</v>
      </c>
      <c r="S171" s="1">
        <v>0</v>
      </c>
      <c r="T171" s="20">
        <v>0</v>
      </c>
      <c r="U171" s="3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</row>
    <row r="172" spans="1:61" ht="12.75" x14ac:dyDescent="0.2">
      <c r="A172" s="1">
        <v>88122</v>
      </c>
      <c r="B172" s="31" t="s">
        <v>163</v>
      </c>
      <c r="C172" s="1">
        <v>24</v>
      </c>
      <c r="D172" s="3">
        <v>72.685599999999994</v>
      </c>
      <c r="E172" s="3">
        <v>1744.4544000000001</v>
      </c>
      <c r="F172" s="2">
        <f t="shared" si="2"/>
        <v>0</v>
      </c>
      <c r="G172" s="5">
        <f t="shared" si="30"/>
        <v>0</v>
      </c>
      <c r="H172" s="5"/>
      <c r="I172" s="5"/>
      <c r="J172" s="1">
        <v>0</v>
      </c>
      <c r="K172" s="1">
        <v>0</v>
      </c>
      <c r="L172" s="8">
        <f t="shared" si="27"/>
        <v>0</v>
      </c>
      <c r="M172" s="1">
        <v>0</v>
      </c>
      <c r="N172" s="1">
        <v>0</v>
      </c>
      <c r="O172" s="8">
        <f t="shared" si="21"/>
        <v>0</v>
      </c>
      <c r="P172" s="1">
        <v>0</v>
      </c>
      <c r="Q172" s="1">
        <v>0</v>
      </c>
      <c r="R172" s="8">
        <f t="shared" si="24"/>
        <v>0</v>
      </c>
      <c r="S172" s="1">
        <v>0</v>
      </c>
      <c r="T172" s="20">
        <v>0</v>
      </c>
      <c r="U172" s="3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</row>
    <row r="173" spans="1:61" ht="12.75" x14ac:dyDescent="0.2">
      <c r="A173" s="1">
        <v>95524</v>
      </c>
      <c r="B173" s="1" t="s">
        <v>88</v>
      </c>
      <c r="C173" s="1">
        <v>12</v>
      </c>
      <c r="D173" s="3">
        <v>22.715</v>
      </c>
      <c r="E173" s="3">
        <v>272.58</v>
      </c>
      <c r="F173" s="2">
        <f t="shared" si="2"/>
        <v>0</v>
      </c>
      <c r="G173" s="5">
        <f t="shared" si="30"/>
        <v>0</v>
      </c>
      <c r="H173" s="5"/>
      <c r="I173" s="5"/>
      <c r="J173" s="1">
        <v>0</v>
      </c>
      <c r="K173" s="1">
        <v>0</v>
      </c>
      <c r="L173" s="8">
        <f t="shared" si="27"/>
        <v>0</v>
      </c>
      <c r="M173" s="1">
        <v>0</v>
      </c>
      <c r="N173" s="1">
        <v>0</v>
      </c>
      <c r="O173" s="8">
        <f t="shared" si="21"/>
        <v>0</v>
      </c>
      <c r="P173" s="1">
        <v>0</v>
      </c>
      <c r="Q173" s="1">
        <v>0</v>
      </c>
      <c r="R173" s="8">
        <f t="shared" si="24"/>
        <v>0</v>
      </c>
      <c r="S173" s="1">
        <v>0</v>
      </c>
      <c r="T173" s="20">
        <v>0</v>
      </c>
      <c r="U173" s="3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</row>
    <row r="174" spans="1:61" ht="12.75" x14ac:dyDescent="0.2">
      <c r="A174" s="1">
        <v>95459</v>
      </c>
      <c r="B174" s="1" t="s">
        <v>243</v>
      </c>
      <c r="C174" s="1">
        <v>2</v>
      </c>
      <c r="D174" s="3">
        <v>2210.7600000000002</v>
      </c>
      <c r="E174" s="3">
        <v>4421.5200000000004</v>
      </c>
      <c r="F174" s="2">
        <f t="shared" si="2"/>
        <v>0</v>
      </c>
      <c r="G174" s="5">
        <f t="shared" si="30"/>
        <v>0</v>
      </c>
      <c r="H174" s="5"/>
      <c r="I174" s="5"/>
      <c r="J174" s="1">
        <v>0</v>
      </c>
      <c r="K174" s="1">
        <v>2</v>
      </c>
      <c r="L174" s="8">
        <f t="shared" si="27"/>
        <v>0</v>
      </c>
      <c r="M174" s="1">
        <v>0</v>
      </c>
      <c r="N174" s="1">
        <v>0</v>
      </c>
      <c r="O174" s="8">
        <f t="shared" si="21"/>
        <v>0</v>
      </c>
      <c r="P174" s="1">
        <v>0</v>
      </c>
      <c r="Q174" s="1">
        <v>0</v>
      </c>
      <c r="R174" s="8">
        <f t="shared" si="24"/>
        <v>0</v>
      </c>
      <c r="S174" s="1">
        <v>0</v>
      </c>
      <c r="T174" s="20">
        <v>0</v>
      </c>
      <c r="U174" s="3">
        <v>8843.0400000000009</v>
      </c>
      <c r="V174" s="1">
        <v>0</v>
      </c>
      <c r="W174" s="1">
        <v>0</v>
      </c>
      <c r="X174" s="1">
        <v>0</v>
      </c>
      <c r="Y174" s="1">
        <v>0</v>
      </c>
      <c r="Z174" s="1">
        <v>4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</row>
    <row r="175" spans="1:61" ht="12.75" x14ac:dyDescent="0.2">
      <c r="A175" s="1">
        <v>6082</v>
      </c>
      <c r="B175" s="1" t="s">
        <v>136</v>
      </c>
      <c r="C175" s="1">
        <v>12</v>
      </c>
      <c r="D175" s="3">
        <v>31.795200000000001</v>
      </c>
      <c r="E175" s="3">
        <v>381.54239999999999</v>
      </c>
      <c r="F175" s="2">
        <f t="shared" si="2"/>
        <v>0</v>
      </c>
      <c r="G175" s="5">
        <f t="shared" si="30"/>
        <v>0</v>
      </c>
      <c r="H175" s="5"/>
      <c r="I175" s="5"/>
      <c r="J175" s="1">
        <v>0</v>
      </c>
      <c r="K175" s="1">
        <v>0</v>
      </c>
      <c r="L175" s="8">
        <f t="shared" si="27"/>
        <v>0</v>
      </c>
      <c r="M175" s="1">
        <v>0</v>
      </c>
      <c r="N175" s="1">
        <v>0</v>
      </c>
      <c r="O175" s="8">
        <f t="shared" si="21"/>
        <v>0</v>
      </c>
      <c r="P175" s="1">
        <v>0</v>
      </c>
      <c r="Q175" s="1">
        <v>0</v>
      </c>
      <c r="R175" s="8">
        <f t="shared" si="24"/>
        <v>0</v>
      </c>
      <c r="S175" s="1">
        <v>0</v>
      </c>
      <c r="T175" s="20">
        <v>0</v>
      </c>
      <c r="U175" s="3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</row>
    <row r="176" spans="1:61" ht="12.75" x14ac:dyDescent="0.2">
      <c r="A176" s="1">
        <v>95285</v>
      </c>
      <c r="B176" s="1" t="s">
        <v>248</v>
      </c>
      <c r="C176" s="1">
        <v>1</v>
      </c>
      <c r="D176" s="3">
        <v>4356.72</v>
      </c>
      <c r="E176" s="3">
        <v>4356.72</v>
      </c>
      <c r="F176" s="2">
        <f t="shared" si="2"/>
        <v>0</v>
      </c>
      <c r="G176" s="5">
        <f t="shared" si="30"/>
        <v>0</v>
      </c>
      <c r="H176" s="5"/>
      <c r="I176" s="5"/>
      <c r="J176" s="1">
        <v>0</v>
      </c>
      <c r="K176" s="1">
        <v>5</v>
      </c>
      <c r="L176" s="8">
        <f t="shared" si="27"/>
        <v>0</v>
      </c>
      <c r="M176" s="1">
        <v>0</v>
      </c>
      <c r="N176" s="1">
        <v>0</v>
      </c>
      <c r="O176" s="8">
        <f t="shared" si="21"/>
        <v>0</v>
      </c>
      <c r="P176" s="1">
        <v>0</v>
      </c>
      <c r="Q176" s="1">
        <v>0</v>
      </c>
      <c r="R176" s="8">
        <f t="shared" si="24"/>
        <v>0</v>
      </c>
      <c r="S176" s="1">
        <v>0</v>
      </c>
      <c r="T176" s="20">
        <v>0</v>
      </c>
      <c r="U176" s="3">
        <v>21783.599999999999</v>
      </c>
      <c r="V176" s="1">
        <v>0</v>
      </c>
      <c r="W176" s="1">
        <v>0</v>
      </c>
      <c r="X176" s="1">
        <v>0</v>
      </c>
      <c r="Y176" s="1">
        <v>0</v>
      </c>
      <c r="Z176" s="1">
        <v>5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</row>
    <row r="177" spans="1:61" ht="12.75" x14ac:dyDescent="0.2">
      <c r="A177" s="1">
        <v>6099</v>
      </c>
      <c r="B177" s="1" t="s">
        <v>247</v>
      </c>
      <c r="C177" s="1">
        <v>4</v>
      </c>
      <c r="D177" s="3">
        <v>241.78139999999999</v>
      </c>
      <c r="E177" s="3">
        <v>967.12559999999996</v>
      </c>
      <c r="F177" s="2">
        <f t="shared" si="2"/>
        <v>0</v>
      </c>
      <c r="G177" s="5">
        <f t="shared" si="30"/>
        <v>0</v>
      </c>
      <c r="H177" s="5"/>
      <c r="I177" s="5"/>
      <c r="J177" s="1">
        <v>0</v>
      </c>
      <c r="K177" s="1">
        <v>0</v>
      </c>
      <c r="L177" s="8">
        <f t="shared" si="27"/>
        <v>0</v>
      </c>
      <c r="M177" s="1">
        <v>0</v>
      </c>
      <c r="N177" s="1">
        <v>0</v>
      </c>
      <c r="O177" s="8">
        <f t="shared" si="21"/>
        <v>0</v>
      </c>
      <c r="P177" s="1">
        <v>0</v>
      </c>
      <c r="Q177" s="1">
        <v>0</v>
      </c>
      <c r="R177" s="8">
        <f t="shared" si="24"/>
        <v>0</v>
      </c>
      <c r="S177" s="1">
        <v>0</v>
      </c>
      <c r="T177" s="20">
        <v>0</v>
      </c>
      <c r="U177" s="3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</row>
    <row r="178" spans="1:61" ht="12.75" x14ac:dyDescent="0.2">
      <c r="A178" s="1">
        <v>95902</v>
      </c>
      <c r="B178" s="1" t="s">
        <v>93</v>
      </c>
      <c r="C178" s="1">
        <v>7</v>
      </c>
      <c r="D178" s="3">
        <v>266.64999999999998</v>
      </c>
      <c r="E178" s="3">
        <v>1866.55</v>
      </c>
      <c r="F178" s="2">
        <f t="shared" si="2"/>
        <v>0</v>
      </c>
      <c r="G178" s="5">
        <f t="shared" si="30"/>
        <v>0</v>
      </c>
      <c r="H178" s="5"/>
      <c r="I178" s="5"/>
      <c r="J178" s="1">
        <v>0</v>
      </c>
      <c r="K178" s="1">
        <v>0</v>
      </c>
      <c r="L178" s="8">
        <f t="shared" si="27"/>
        <v>0</v>
      </c>
      <c r="M178" s="1">
        <v>0</v>
      </c>
      <c r="N178" s="1">
        <v>0</v>
      </c>
      <c r="O178" s="8">
        <f t="shared" si="21"/>
        <v>0</v>
      </c>
      <c r="P178" s="1">
        <v>0</v>
      </c>
      <c r="Q178" s="1">
        <v>0</v>
      </c>
      <c r="R178" s="8">
        <f t="shared" si="24"/>
        <v>0</v>
      </c>
      <c r="S178" s="1">
        <v>0</v>
      </c>
      <c r="T178" s="20">
        <v>0</v>
      </c>
      <c r="U178" s="3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</row>
    <row r="179" spans="1:61" ht="12.75" x14ac:dyDescent="0.2">
      <c r="D179" s="9"/>
      <c r="E179" s="9"/>
      <c r="F179" s="9"/>
      <c r="O179" s="8"/>
      <c r="T179" s="9"/>
      <c r="U179" s="9"/>
    </row>
    <row r="180" spans="1:61" ht="12.75" x14ac:dyDescent="0.2">
      <c r="D180" s="9"/>
      <c r="E180" s="9"/>
      <c r="F180" s="9"/>
      <c r="O180" s="8"/>
      <c r="T180" s="9"/>
      <c r="U180" s="9"/>
    </row>
    <row r="181" spans="1:61" ht="12.75" x14ac:dyDescent="0.2">
      <c r="D181" s="9"/>
      <c r="E181" s="9"/>
      <c r="F181" s="9"/>
      <c r="O181" s="8"/>
      <c r="T181" s="9"/>
      <c r="U181" s="9"/>
    </row>
    <row r="182" spans="1:61" ht="12.75" x14ac:dyDescent="0.2">
      <c r="D182" s="9"/>
      <c r="E182" s="9"/>
      <c r="F182" s="9"/>
      <c r="O182" s="8"/>
      <c r="T182" s="9"/>
      <c r="U182" s="9"/>
    </row>
    <row r="183" spans="1:61" ht="12.75" x14ac:dyDescent="0.2">
      <c r="D183" s="9"/>
      <c r="E183" s="9"/>
      <c r="F183" s="9"/>
      <c r="O183" s="8"/>
      <c r="T183" s="9"/>
      <c r="U183" s="9"/>
    </row>
    <row r="184" spans="1:61" ht="12.75" x14ac:dyDescent="0.2">
      <c r="D184" s="9"/>
      <c r="E184" s="9"/>
      <c r="F184" s="9"/>
      <c r="O184" s="8"/>
      <c r="T184" s="9"/>
      <c r="U184" s="9"/>
    </row>
    <row r="185" spans="1:61" ht="12.75" x14ac:dyDescent="0.2">
      <c r="D185" s="9"/>
      <c r="E185" s="9"/>
      <c r="F185" s="9"/>
      <c r="O185" s="8"/>
      <c r="T185" s="9"/>
      <c r="U185" s="9"/>
    </row>
    <row r="186" spans="1:61" ht="12.75" x14ac:dyDescent="0.2">
      <c r="D186" s="9"/>
      <c r="E186" s="9"/>
      <c r="F186" s="9"/>
      <c r="O186" s="8"/>
      <c r="T186" s="9"/>
      <c r="U186" s="9"/>
    </row>
    <row r="187" spans="1:61" ht="12.75" x14ac:dyDescent="0.2">
      <c r="D187" s="9"/>
      <c r="E187" s="9"/>
      <c r="F187" s="9"/>
      <c r="O187" s="8"/>
      <c r="T187" s="9"/>
      <c r="U187" s="9"/>
    </row>
    <row r="188" spans="1:61" ht="12.75" x14ac:dyDescent="0.2">
      <c r="D188" s="9"/>
      <c r="E188" s="9"/>
      <c r="F188" s="9"/>
      <c r="O188" s="8"/>
      <c r="T188" s="9"/>
      <c r="U188" s="9"/>
    </row>
    <row r="189" spans="1:61" ht="12.75" x14ac:dyDescent="0.2">
      <c r="D189" s="9"/>
      <c r="E189" s="9"/>
      <c r="F189" s="9"/>
      <c r="O189" s="8"/>
      <c r="T189" s="9"/>
      <c r="U189" s="9"/>
    </row>
    <row r="190" spans="1:61" ht="12.75" x14ac:dyDescent="0.2">
      <c r="D190" s="9"/>
      <c r="E190" s="9"/>
      <c r="F190" s="9"/>
      <c r="O190" s="8"/>
      <c r="T190" s="9"/>
      <c r="U190" s="9"/>
    </row>
    <row r="191" spans="1:61" ht="12.75" x14ac:dyDescent="0.2">
      <c r="D191" s="9"/>
      <c r="E191" s="9"/>
      <c r="F191" s="9"/>
      <c r="O191" s="8"/>
      <c r="T191" s="9"/>
      <c r="U191" s="9"/>
    </row>
    <row r="192" spans="1:61" ht="12.75" x14ac:dyDescent="0.2">
      <c r="D192" s="9"/>
      <c r="E192" s="9"/>
      <c r="F192" s="9"/>
      <c r="O192" s="8"/>
      <c r="T192" s="9"/>
      <c r="U192" s="9"/>
    </row>
    <row r="193" spans="4:21" ht="12.75" x14ac:dyDescent="0.2">
      <c r="D193" s="9"/>
      <c r="E193" s="9"/>
      <c r="F193" s="9"/>
      <c r="O193" s="8"/>
      <c r="T193" s="9"/>
      <c r="U193" s="9"/>
    </row>
    <row r="194" spans="4:21" ht="12.75" x14ac:dyDescent="0.2">
      <c r="D194" s="9"/>
      <c r="E194" s="9"/>
      <c r="F194" s="9"/>
      <c r="O194" s="8"/>
      <c r="T194" s="9"/>
      <c r="U194" s="9"/>
    </row>
    <row r="195" spans="4:21" ht="12.75" x14ac:dyDescent="0.2">
      <c r="D195" s="9"/>
      <c r="E195" s="9"/>
      <c r="F195" s="9"/>
      <c r="O195" s="8"/>
      <c r="T195" s="9"/>
      <c r="U195" s="9"/>
    </row>
    <row r="196" spans="4:21" ht="12.75" x14ac:dyDescent="0.2">
      <c r="D196" s="9"/>
      <c r="E196" s="9"/>
      <c r="F196" s="9"/>
      <c r="O196" s="8"/>
      <c r="T196" s="9"/>
      <c r="U196" s="9"/>
    </row>
    <row r="197" spans="4:21" ht="12.75" x14ac:dyDescent="0.2">
      <c r="D197" s="9"/>
      <c r="E197" s="9"/>
      <c r="F197" s="9"/>
      <c r="O197" s="8"/>
      <c r="T197" s="9"/>
      <c r="U197" s="9"/>
    </row>
    <row r="198" spans="4:21" ht="12.75" x14ac:dyDescent="0.2">
      <c r="D198" s="9"/>
      <c r="E198" s="9"/>
      <c r="F198" s="9"/>
      <c r="O198" s="8"/>
      <c r="T198" s="9"/>
      <c r="U198" s="9"/>
    </row>
    <row r="199" spans="4:21" ht="12.75" x14ac:dyDescent="0.2">
      <c r="D199" s="9"/>
      <c r="E199" s="9"/>
      <c r="F199" s="9"/>
      <c r="O199" s="8"/>
      <c r="T199" s="9"/>
      <c r="U199" s="9"/>
    </row>
    <row r="200" spans="4:21" ht="12.75" x14ac:dyDescent="0.2">
      <c r="D200" s="9"/>
      <c r="E200" s="9"/>
      <c r="F200" s="9"/>
      <c r="O200" s="8"/>
      <c r="T200" s="9"/>
      <c r="U200" s="9"/>
    </row>
    <row r="201" spans="4:21" ht="12.75" x14ac:dyDescent="0.2">
      <c r="D201" s="9"/>
      <c r="E201" s="9"/>
      <c r="F201" s="9"/>
      <c r="O201" s="8"/>
      <c r="T201" s="9"/>
      <c r="U201" s="9"/>
    </row>
    <row r="202" spans="4:21" ht="12.75" x14ac:dyDescent="0.2">
      <c r="D202" s="9"/>
      <c r="E202" s="9"/>
      <c r="F202" s="9"/>
      <c r="O202" s="8"/>
      <c r="T202" s="9"/>
      <c r="U202" s="9"/>
    </row>
    <row r="203" spans="4:21" ht="12.75" x14ac:dyDescent="0.2">
      <c r="D203" s="9"/>
      <c r="E203" s="9"/>
      <c r="F203" s="9"/>
      <c r="O203" s="8"/>
      <c r="T203" s="9"/>
      <c r="U203" s="9"/>
    </row>
    <row r="204" spans="4:21" ht="12.75" x14ac:dyDescent="0.2">
      <c r="D204" s="9"/>
      <c r="E204" s="9"/>
      <c r="F204" s="9"/>
      <c r="O204" s="8"/>
      <c r="T204" s="9"/>
      <c r="U204" s="9"/>
    </row>
    <row r="205" spans="4:21" ht="12.75" x14ac:dyDescent="0.2">
      <c r="D205" s="9"/>
      <c r="E205" s="9"/>
      <c r="F205" s="9"/>
      <c r="O205" s="8"/>
      <c r="T205" s="9"/>
      <c r="U205" s="9"/>
    </row>
    <row r="206" spans="4:21" ht="12.75" x14ac:dyDescent="0.2">
      <c r="D206" s="9"/>
      <c r="E206" s="9"/>
      <c r="F206" s="9"/>
      <c r="O206" s="8"/>
      <c r="T206" s="9"/>
      <c r="U206" s="9"/>
    </row>
    <row r="207" spans="4:21" ht="12.75" x14ac:dyDescent="0.2">
      <c r="D207" s="9"/>
      <c r="E207" s="9"/>
      <c r="F207" s="9"/>
      <c r="T207" s="9"/>
      <c r="U207" s="9"/>
    </row>
    <row r="208" spans="4:21" ht="12.75" x14ac:dyDescent="0.2">
      <c r="D208" s="9"/>
      <c r="E208" s="9"/>
      <c r="F208" s="9"/>
      <c r="T208" s="9"/>
      <c r="U208" s="9"/>
    </row>
    <row r="209" spans="4:21" ht="12.75" x14ac:dyDescent="0.2">
      <c r="D209" s="9"/>
      <c r="E209" s="9"/>
      <c r="F209" s="9"/>
      <c r="T209" s="9"/>
      <c r="U209" s="9"/>
    </row>
    <row r="210" spans="4:21" ht="12.75" x14ac:dyDescent="0.2">
      <c r="D210" s="9"/>
      <c r="E210" s="9"/>
      <c r="F210" s="9"/>
      <c r="T210" s="9"/>
      <c r="U210" s="9"/>
    </row>
    <row r="211" spans="4:21" ht="12.75" x14ac:dyDescent="0.2">
      <c r="D211" s="9"/>
      <c r="E211" s="9"/>
      <c r="F211" s="9"/>
      <c r="T211" s="9"/>
      <c r="U211" s="9"/>
    </row>
    <row r="212" spans="4:21" ht="12.75" x14ac:dyDescent="0.2">
      <c r="D212" s="9"/>
      <c r="E212" s="9"/>
      <c r="F212" s="9"/>
      <c r="T212" s="9"/>
      <c r="U212" s="9"/>
    </row>
    <row r="213" spans="4:21" ht="12.75" x14ac:dyDescent="0.2">
      <c r="D213" s="9"/>
      <c r="E213" s="9"/>
      <c r="F213" s="9"/>
      <c r="T213" s="9"/>
      <c r="U213" s="9"/>
    </row>
    <row r="214" spans="4:21" ht="12.75" x14ac:dyDescent="0.2">
      <c r="D214" s="9"/>
      <c r="E214" s="9"/>
      <c r="F214" s="9"/>
      <c r="T214" s="9"/>
      <c r="U214" s="9"/>
    </row>
    <row r="215" spans="4:21" ht="12.75" x14ac:dyDescent="0.2">
      <c r="D215" s="9"/>
      <c r="E215" s="9"/>
      <c r="F215" s="9"/>
      <c r="T215" s="9"/>
      <c r="U215" s="9"/>
    </row>
    <row r="216" spans="4:21" ht="12.75" x14ac:dyDescent="0.2">
      <c r="D216" s="9"/>
      <c r="E216" s="9"/>
      <c r="F216" s="9"/>
      <c r="T216" s="9"/>
      <c r="U216" s="9"/>
    </row>
    <row r="217" spans="4:21" ht="12.75" x14ac:dyDescent="0.2">
      <c r="D217" s="9"/>
      <c r="E217" s="9"/>
      <c r="F217" s="9"/>
      <c r="T217" s="9"/>
      <c r="U217" s="9"/>
    </row>
    <row r="218" spans="4:21" ht="12.75" x14ac:dyDescent="0.2">
      <c r="D218" s="9"/>
      <c r="E218" s="9"/>
      <c r="F218" s="9"/>
      <c r="T218" s="9"/>
      <c r="U218" s="9"/>
    </row>
    <row r="219" spans="4:21" ht="12.75" x14ac:dyDescent="0.2">
      <c r="D219" s="9"/>
      <c r="E219" s="9"/>
      <c r="F219" s="9"/>
      <c r="T219" s="9"/>
      <c r="U219" s="9"/>
    </row>
    <row r="220" spans="4:21" ht="12.75" x14ac:dyDescent="0.2">
      <c r="D220" s="9"/>
      <c r="E220" s="9"/>
      <c r="F220" s="9"/>
      <c r="T220" s="9"/>
      <c r="U220" s="9"/>
    </row>
    <row r="221" spans="4:21" ht="12.75" x14ac:dyDescent="0.2">
      <c r="D221" s="9"/>
      <c r="E221" s="9"/>
      <c r="F221" s="9"/>
      <c r="T221" s="9"/>
      <c r="U221" s="9"/>
    </row>
    <row r="222" spans="4:21" ht="12.75" x14ac:dyDescent="0.2">
      <c r="D222" s="9"/>
      <c r="E222" s="9"/>
      <c r="F222" s="9"/>
      <c r="T222" s="9"/>
      <c r="U222" s="9"/>
    </row>
    <row r="223" spans="4:21" ht="12.75" x14ac:dyDescent="0.2">
      <c r="D223" s="9"/>
      <c r="E223" s="9"/>
      <c r="F223" s="9"/>
      <c r="T223" s="9"/>
      <c r="U223" s="9"/>
    </row>
    <row r="224" spans="4:21" ht="12.75" x14ac:dyDescent="0.2">
      <c r="D224" s="9"/>
      <c r="E224" s="9"/>
      <c r="F224" s="9"/>
      <c r="T224" s="9"/>
      <c r="U224" s="9"/>
    </row>
    <row r="225" spans="4:21" ht="12.75" x14ac:dyDescent="0.2">
      <c r="D225" s="9"/>
      <c r="E225" s="9"/>
      <c r="F225" s="9"/>
      <c r="T225" s="9"/>
      <c r="U225" s="9"/>
    </row>
    <row r="226" spans="4:21" ht="12.75" x14ac:dyDescent="0.2">
      <c r="D226" s="9"/>
      <c r="E226" s="9"/>
      <c r="F226" s="9"/>
      <c r="T226" s="9"/>
      <c r="U226" s="9"/>
    </row>
    <row r="227" spans="4:21" ht="12.75" x14ac:dyDescent="0.2">
      <c r="D227" s="9"/>
      <c r="E227" s="9"/>
      <c r="F227" s="9"/>
      <c r="T227" s="9"/>
      <c r="U227" s="9"/>
    </row>
    <row r="228" spans="4:21" ht="12.75" x14ac:dyDescent="0.2">
      <c r="D228" s="9"/>
      <c r="E228" s="9"/>
      <c r="F228" s="9"/>
      <c r="T228" s="9"/>
      <c r="U228" s="9"/>
    </row>
    <row r="229" spans="4:21" ht="12.75" x14ac:dyDescent="0.2">
      <c r="D229" s="9"/>
      <c r="E229" s="9"/>
      <c r="F229" s="9"/>
      <c r="T229" s="9"/>
      <c r="U229" s="9"/>
    </row>
    <row r="230" spans="4:21" ht="12.75" x14ac:dyDescent="0.2">
      <c r="D230" s="9"/>
      <c r="E230" s="9"/>
      <c r="F230" s="9"/>
      <c r="T230" s="9"/>
      <c r="U230" s="9"/>
    </row>
    <row r="231" spans="4:21" ht="12.75" x14ac:dyDescent="0.2">
      <c r="D231" s="9"/>
      <c r="E231" s="9"/>
      <c r="F231" s="9"/>
      <c r="T231" s="9"/>
      <c r="U231" s="9"/>
    </row>
    <row r="232" spans="4:21" ht="12.75" x14ac:dyDescent="0.2">
      <c r="D232" s="9"/>
      <c r="E232" s="9"/>
      <c r="F232" s="9"/>
      <c r="T232" s="9"/>
      <c r="U232" s="9"/>
    </row>
    <row r="233" spans="4:21" ht="12.75" x14ac:dyDescent="0.2">
      <c r="D233" s="9"/>
      <c r="E233" s="9"/>
      <c r="F233" s="9"/>
      <c r="T233" s="9"/>
      <c r="U233" s="9"/>
    </row>
    <row r="234" spans="4:21" ht="12.75" x14ac:dyDescent="0.2">
      <c r="D234" s="9"/>
      <c r="E234" s="9"/>
      <c r="F234" s="9"/>
      <c r="T234" s="9"/>
      <c r="U234" s="9"/>
    </row>
    <row r="235" spans="4:21" ht="12.75" x14ac:dyDescent="0.2">
      <c r="D235" s="9"/>
      <c r="E235" s="9"/>
      <c r="F235" s="9"/>
      <c r="T235" s="9"/>
      <c r="U235" s="9"/>
    </row>
    <row r="236" spans="4:21" ht="12.75" x14ac:dyDescent="0.2">
      <c r="D236" s="9"/>
      <c r="E236" s="9"/>
      <c r="F236" s="9"/>
      <c r="T236" s="9"/>
      <c r="U236" s="9"/>
    </row>
    <row r="237" spans="4:21" ht="12.75" x14ac:dyDescent="0.2">
      <c r="D237" s="9"/>
      <c r="E237" s="9"/>
      <c r="F237" s="9"/>
      <c r="T237" s="9"/>
      <c r="U237" s="9"/>
    </row>
    <row r="238" spans="4:21" ht="12.75" x14ac:dyDescent="0.2">
      <c r="D238" s="9"/>
      <c r="E238" s="9"/>
      <c r="F238" s="9"/>
      <c r="T238" s="9"/>
      <c r="U238" s="9"/>
    </row>
    <row r="239" spans="4:21" ht="12.75" x14ac:dyDescent="0.2">
      <c r="D239" s="9"/>
      <c r="E239" s="9"/>
      <c r="F239" s="9"/>
      <c r="T239" s="9"/>
      <c r="U239" s="9"/>
    </row>
    <row r="240" spans="4:21" ht="12.75" x14ac:dyDescent="0.2">
      <c r="D240" s="9"/>
      <c r="E240" s="9"/>
      <c r="F240" s="9"/>
      <c r="T240" s="9"/>
      <c r="U240" s="9"/>
    </row>
    <row r="241" spans="4:21" ht="12.75" x14ac:dyDescent="0.2">
      <c r="D241" s="9"/>
      <c r="E241" s="9"/>
      <c r="F241" s="9"/>
      <c r="T241" s="9"/>
      <c r="U241" s="9"/>
    </row>
    <row r="242" spans="4:21" ht="12.75" x14ac:dyDescent="0.2">
      <c r="D242" s="9"/>
      <c r="E242" s="9"/>
      <c r="F242" s="9"/>
      <c r="T242" s="9"/>
      <c r="U242" s="9"/>
    </row>
    <row r="243" spans="4:21" ht="12.75" x14ac:dyDescent="0.2">
      <c r="D243" s="9"/>
      <c r="E243" s="9"/>
      <c r="F243" s="9"/>
      <c r="T243" s="9"/>
      <c r="U243" s="9"/>
    </row>
    <row r="244" spans="4:21" ht="12.75" x14ac:dyDescent="0.2">
      <c r="D244" s="9"/>
      <c r="E244" s="9"/>
      <c r="F244" s="9"/>
      <c r="T244" s="9"/>
      <c r="U244" s="9"/>
    </row>
    <row r="245" spans="4:21" ht="12.75" x14ac:dyDescent="0.2">
      <c r="D245" s="9"/>
      <c r="E245" s="9"/>
      <c r="F245" s="9"/>
      <c r="T245" s="9"/>
      <c r="U245" s="9"/>
    </row>
    <row r="246" spans="4:21" ht="12.75" x14ac:dyDescent="0.2">
      <c r="D246" s="9"/>
      <c r="E246" s="9"/>
      <c r="F246" s="9"/>
      <c r="T246" s="9"/>
      <c r="U246" s="9"/>
    </row>
    <row r="247" spans="4:21" ht="12.75" x14ac:dyDescent="0.2">
      <c r="D247" s="9"/>
      <c r="E247" s="9"/>
      <c r="F247" s="9"/>
      <c r="T247" s="9"/>
      <c r="U247" s="9"/>
    </row>
    <row r="248" spans="4:21" ht="12.75" x14ac:dyDescent="0.2">
      <c r="D248" s="9"/>
      <c r="E248" s="9"/>
      <c r="F248" s="9"/>
      <c r="T248" s="9"/>
      <c r="U248" s="9"/>
    </row>
    <row r="249" spans="4:21" ht="12.75" x14ac:dyDescent="0.2">
      <c r="D249" s="9"/>
      <c r="E249" s="9"/>
      <c r="F249" s="9"/>
      <c r="T249" s="9"/>
      <c r="U249" s="9"/>
    </row>
    <row r="250" spans="4:21" ht="12.75" x14ac:dyDescent="0.2">
      <c r="D250" s="9"/>
      <c r="E250" s="9"/>
      <c r="F250" s="9"/>
      <c r="T250" s="9"/>
      <c r="U250" s="9"/>
    </row>
    <row r="251" spans="4:21" ht="12.75" x14ac:dyDescent="0.2">
      <c r="D251" s="9"/>
      <c r="E251" s="9"/>
      <c r="F251" s="9"/>
      <c r="T251" s="9"/>
      <c r="U251" s="9"/>
    </row>
    <row r="252" spans="4:21" ht="12.75" x14ac:dyDescent="0.2">
      <c r="D252" s="9"/>
      <c r="E252" s="9"/>
      <c r="F252" s="9"/>
      <c r="T252" s="9"/>
      <c r="U252" s="9"/>
    </row>
    <row r="253" spans="4:21" ht="12.75" x14ac:dyDescent="0.2">
      <c r="D253" s="9"/>
      <c r="E253" s="9"/>
      <c r="F253" s="9"/>
      <c r="T253" s="9"/>
      <c r="U253" s="9"/>
    </row>
    <row r="254" spans="4:21" ht="12.75" x14ac:dyDescent="0.2">
      <c r="D254" s="9"/>
      <c r="E254" s="9"/>
      <c r="F254" s="9"/>
      <c r="T254" s="9"/>
      <c r="U254" s="9"/>
    </row>
    <row r="255" spans="4:21" ht="12.75" x14ac:dyDescent="0.2">
      <c r="D255" s="9"/>
      <c r="E255" s="9"/>
      <c r="F255" s="9"/>
      <c r="T255" s="9"/>
      <c r="U255" s="9"/>
    </row>
    <row r="256" spans="4:21" ht="12.75" x14ac:dyDescent="0.2">
      <c r="D256" s="9"/>
      <c r="E256" s="9"/>
      <c r="F256" s="9"/>
      <c r="T256" s="9"/>
      <c r="U256" s="9"/>
    </row>
    <row r="257" spans="4:21" ht="12.75" x14ac:dyDescent="0.2">
      <c r="D257" s="9"/>
      <c r="E257" s="9"/>
      <c r="F257" s="9"/>
      <c r="T257" s="9"/>
      <c r="U257" s="9"/>
    </row>
    <row r="258" spans="4:21" ht="12.75" x14ac:dyDescent="0.2">
      <c r="D258" s="9"/>
      <c r="E258" s="9"/>
      <c r="F258" s="9"/>
      <c r="T258" s="9"/>
      <c r="U258" s="9"/>
    </row>
    <row r="259" spans="4:21" ht="12.75" x14ac:dyDescent="0.2">
      <c r="D259" s="9"/>
      <c r="E259" s="9"/>
      <c r="F259" s="9"/>
      <c r="T259" s="9"/>
      <c r="U259" s="9"/>
    </row>
    <row r="260" spans="4:21" ht="12.75" x14ac:dyDescent="0.2">
      <c r="D260" s="9"/>
      <c r="E260" s="9"/>
      <c r="F260" s="9"/>
      <c r="T260" s="9"/>
      <c r="U260" s="9"/>
    </row>
    <row r="261" spans="4:21" ht="12.75" x14ac:dyDescent="0.2">
      <c r="D261" s="9"/>
      <c r="E261" s="9"/>
      <c r="F261" s="9"/>
      <c r="T261" s="9"/>
      <c r="U261" s="9"/>
    </row>
    <row r="262" spans="4:21" ht="12.75" x14ac:dyDescent="0.2">
      <c r="D262" s="9"/>
      <c r="E262" s="9"/>
      <c r="F262" s="9"/>
      <c r="T262" s="9"/>
      <c r="U262" s="9"/>
    </row>
    <row r="263" spans="4:21" ht="12.75" x14ac:dyDescent="0.2">
      <c r="D263" s="9"/>
      <c r="E263" s="9"/>
      <c r="F263" s="9"/>
      <c r="T263" s="9"/>
      <c r="U263" s="9"/>
    </row>
    <row r="264" spans="4:21" ht="12.75" x14ac:dyDescent="0.2">
      <c r="D264" s="9"/>
      <c r="E264" s="9"/>
      <c r="F264" s="9"/>
      <c r="T264" s="9"/>
      <c r="U264" s="9"/>
    </row>
    <row r="265" spans="4:21" ht="12.75" x14ac:dyDescent="0.2">
      <c r="D265" s="9"/>
      <c r="E265" s="9"/>
      <c r="F265" s="9"/>
      <c r="T265" s="9"/>
      <c r="U265" s="9"/>
    </row>
    <row r="266" spans="4:21" ht="12.75" x14ac:dyDescent="0.2">
      <c r="D266" s="9"/>
      <c r="E266" s="9"/>
      <c r="F266" s="9"/>
      <c r="T266" s="9"/>
      <c r="U266" s="9"/>
    </row>
    <row r="267" spans="4:21" ht="12.75" x14ac:dyDescent="0.2">
      <c r="D267" s="9"/>
      <c r="E267" s="9"/>
      <c r="F267" s="9"/>
      <c r="T267" s="9"/>
      <c r="U267" s="9"/>
    </row>
    <row r="268" spans="4:21" ht="12.75" x14ac:dyDescent="0.2">
      <c r="D268" s="9"/>
      <c r="E268" s="9"/>
      <c r="F268" s="9"/>
      <c r="T268" s="9"/>
      <c r="U268" s="9"/>
    </row>
    <row r="269" spans="4:21" ht="12.75" x14ac:dyDescent="0.2">
      <c r="D269" s="9"/>
      <c r="E269" s="9"/>
      <c r="F269" s="9"/>
      <c r="T269" s="9"/>
      <c r="U269" s="9"/>
    </row>
    <row r="270" spans="4:21" ht="12.75" x14ac:dyDescent="0.2">
      <c r="D270" s="9"/>
      <c r="E270" s="9"/>
      <c r="F270" s="9"/>
      <c r="T270" s="9"/>
      <c r="U270" s="9"/>
    </row>
    <row r="271" spans="4:21" ht="12.75" x14ac:dyDescent="0.2">
      <c r="D271" s="9"/>
      <c r="E271" s="9"/>
      <c r="F271" s="9"/>
      <c r="T271" s="9"/>
      <c r="U271" s="9"/>
    </row>
    <row r="272" spans="4:21" ht="12.75" x14ac:dyDescent="0.2">
      <c r="D272" s="9"/>
      <c r="E272" s="9"/>
      <c r="F272" s="9"/>
      <c r="T272" s="9"/>
      <c r="U272" s="9"/>
    </row>
    <row r="273" spans="4:21" ht="12.75" x14ac:dyDescent="0.2">
      <c r="D273" s="9"/>
      <c r="E273" s="9"/>
      <c r="F273" s="9"/>
      <c r="T273" s="9"/>
      <c r="U273" s="9"/>
    </row>
    <row r="274" spans="4:21" ht="12.75" x14ac:dyDescent="0.2">
      <c r="D274" s="9"/>
      <c r="E274" s="9"/>
      <c r="F274" s="9"/>
      <c r="T274" s="9"/>
      <c r="U274" s="9"/>
    </row>
    <row r="275" spans="4:21" ht="12.75" x14ac:dyDescent="0.2">
      <c r="D275" s="9"/>
      <c r="E275" s="9"/>
      <c r="F275" s="9"/>
      <c r="T275" s="9"/>
      <c r="U275" s="9"/>
    </row>
    <row r="276" spans="4:21" ht="12.75" x14ac:dyDescent="0.2">
      <c r="D276" s="9"/>
      <c r="E276" s="9"/>
      <c r="F276" s="9"/>
      <c r="T276" s="9"/>
      <c r="U276" s="9"/>
    </row>
    <row r="277" spans="4:21" ht="12.75" x14ac:dyDescent="0.2">
      <c r="D277" s="9"/>
      <c r="E277" s="9"/>
      <c r="F277" s="9"/>
      <c r="T277" s="9"/>
      <c r="U277" s="9"/>
    </row>
    <row r="278" spans="4:21" ht="12.75" x14ac:dyDescent="0.2">
      <c r="D278" s="9"/>
      <c r="E278" s="9"/>
      <c r="F278" s="9"/>
      <c r="T278" s="9"/>
      <c r="U278" s="9"/>
    </row>
    <row r="279" spans="4:21" ht="12.75" x14ac:dyDescent="0.2">
      <c r="D279" s="9"/>
      <c r="E279" s="9"/>
      <c r="F279" s="9"/>
      <c r="T279" s="9"/>
      <c r="U279" s="9"/>
    </row>
    <row r="280" spans="4:21" ht="12.75" x14ac:dyDescent="0.2">
      <c r="D280" s="9"/>
      <c r="E280" s="9"/>
      <c r="F280" s="9"/>
      <c r="T280" s="9"/>
      <c r="U280" s="9"/>
    </row>
    <row r="281" spans="4:21" ht="12.75" x14ac:dyDescent="0.2">
      <c r="D281" s="9"/>
      <c r="E281" s="9"/>
      <c r="F281" s="9"/>
      <c r="T281" s="9"/>
      <c r="U281" s="9"/>
    </row>
    <row r="282" spans="4:21" ht="12.75" x14ac:dyDescent="0.2">
      <c r="D282" s="9"/>
      <c r="E282" s="9"/>
      <c r="F282" s="9"/>
      <c r="T282" s="9"/>
      <c r="U282" s="9"/>
    </row>
    <row r="283" spans="4:21" ht="12.75" x14ac:dyDescent="0.2">
      <c r="D283" s="9"/>
      <c r="E283" s="9"/>
      <c r="F283" s="9"/>
      <c r="T283" s="9"/>
      <c r="U283" s="9"/>
    </row>
    <row r="284" spans="4:21" ht="12.75" x14ac:dyDescent="0.2">
      <c r="D284" s="9"/>
      <c r="E284" s="9"/>
      <c r="F284" s="9"/>
      <c r="T284" s="9"/>
      <c r="U284" s="9"/>
    </row>
    <row r="285" spans="4:21" ht="12.75" x14ac:dyDescent="0.2">
      <c r="D285" s="9"/>
      <c r="E285" s="9"/>
      <c r="F285" s="9"/>
      <c r="T285" s="9"/>
      <c r="U285" s="9"/>
    </row>
    <row r="286" spans="4:21" ht="12.75" x14ac:dyDescent="0.2">
      <c r="D286" s="9"/>
      <c r="E286" s="9"/>
      <c r="F286" s="9"/>
      <c r="T286" s="9"/>
      <c r="U286" s="9"/>
    </row>
    <row r="287" spans="4:21" ht="12.75" x14ac:dyDescent="0.2">
      <c r="D287" s="9"/>
      <c r="E287" s="9"/>
      <c r="F287" s="9"/>
      <c r="T287" s="9"/>
      <c r="U287" s="9"/>
    </row>
    <row r="288" spans="4:21" ht="12.75" x14ac:dyDescent="0.2">
      <c r="D288" s="9"/>
      <c r="E288" s="9"/>
      <c r="F288" s="9"/>
      <c r="T288" s="9"/>
      <c r="U288" s="9"/>
    </row>
    <row r="289" spans="4:21" ht="12.75" x14ac:dyDescent="0.2">
      <c r="D289" s="9"/>
      <c r="E289" s="9"/>
      <c r="F289" s="9"/>
      <c r="T289" s="9"/>
      <c r="U289" s="9"/>
    </row>
    <row r="290" spans="4:21" ht="12.75" x14ac:dyDescent="0.2">
      <c r="D290" s="9"/>
      <c r="E290" s="9"/>
      <c r="F290" s="9"/>
      <c r="T290" s="9"/>
      <c r="U290" s="9"/>
    </row>
    <row r="291" spans="4:21" ht="12.75" x14ac:dyDescent="0.2">
      <c r="D291" s="9"/>
      <c r="E291" s="9"/>
      <c r="F291" s="9"/>
      <c r="T291" s="9"/>
      <c r="U291" s="9"/>
    </row>
    <row r="292" spans="4:21" ht="12.75" x14ac:dyDescent="0.2">
      <c r="D292" s="9"/>
      <c r="E292" s="9"/>
      <c r="F292" s="9"/>
      <c r="T292" s="9"/>
      <c r="U292" s="9"/>
    </row>
    <row r="293" spans="4:21" ht="12.75" x14ac:dyDescent="0.2">
      <c r="D293" s="9"/>
      <c r="E293" s="9"/>
      <c r="F293" s="9"/>
      <c r="T293" s="9"/>
      <c r="U293" s="9"/>
    </row>
    <row r="294" spans="4:21" ht="12.75" x14ac:dyDescent="0.2">
      <c r="D294" s="9"/>
      <c r="E294" s="9"/>
      <c r="F294" s="9"/>
      <c r="T294" s="9"/>
      <c r="U294" s="9"/>
    </row>
    <row r="295" spans="4:21" ht="12.75" x14ac:dyDescent="0.2">
      <c r="D295" s="9"/>
      <c r="E295" s="9"/>
      <c r="F295" s="9"/>
      <c r="T295" s="9"/>
      <c r="U295" s="9"/>
    </row>
    <row r="296" spans="4:21" ht="12.75" x14ac:dyDescent="0.2">
      <c r="D296" s="9"/>
      <c r="E296" s="9"/>
      <c r="F296" s="9"/>
      <c r="T296" s="9"/>
      <c r="U296" s="9"/>
    </row>
    <row r="297" spans="4:21" ht="12.75" x14ac:dyDescent="0.2">
      <c r="D297" s="9"/>
      <c r="E297" s="9"/>
      <c r="F297" s="9"/>
      <c r="T297" s="9"/>
      <c r="U297" s="9"/>
    </row>
    <row r="298" spans="4:21" ht="12.75" x14ac:dyDescent="0.2">
      <c r="D298" s="9"/>
      <c r="E298" s="9"/>
      <c r="F298" s="9"/>
      <c r="T298" s="9"/>
      <c r="U298" s="9"/>
    </row>
    <row r="299" spans="4:21" ht="12.75" x14ac:dyDescent="0.2">
      <c r="D299" s="9"/>
      <c r="E299" s="9"/>
      <c r="F299" s="9"/>
      <c r="T299" s="9"/>
      <c r="U299" s="9"/>
    </row>
    <row r="300" spans="4:21" ht="12.75" x14ac:dyDescent="0.2">
      <c r="D300" s="9"/>
      <c r="E300" s="9"/>
      <c r="F300" s="9"/>
      <c r="T300" s="9"/>
      <c r="U300" s="9"/>
    </row>
    <row r="301" spans="4:21" ht="12.75" x14ac:dyDescent="0.2">
      <c r="D301" s="9"/>
      <c r="E301" s="9"/>
      <c r="F301" s="9"/>
      <c r="T301" s="9"/>
      <c r="U301" s="9"/>
    </row>
    <row r="302" spans="4:21" ht="12.75" x14ac:dyDescent="0.2">
      <c r="D302" s="9"/>
      <c r="E302" s="9"/>
      <c r="F302" s="9"/>
      <c r="T302" s="9"/>
      <c r="U302" s="9"/>
    </row>
    <row r="303" spans="4:21" ht="12.75" x14ac:dyDescent="0.2">
      <c r="D303" s="9"/>
      <c r="E303" s="9"/>
      <c r="F303" s="9"/>
      <c r="T303" s="9"/>
      <c r="U303" s="9"/>
    </row>
    <row r="304" spans="4:21" ht="12.75" x14ac:dyDescent="0.2">
      <c r="D304" s="9"/>
      <c r="E304" s="9"/>
      <c r="F304" s="9"/>
      <c r="T304" s="9"/>
      <c r="U304" s="9"/>
    </row>
    <row r="305" spans="4:21" ht="12.75" x14ac:dyDescent="0.2">
      <c r="D305" s="9"/>
      <c r="E305" s="9"/>
      <c r="F305" s="9"/>
      <c r="T305" s="9"/>
      <c r="U305" s="9"/>
    </row>
    <row r="306" spans="4:21" ht="12.75" x14ac:dyDescent="0.2">
      <c r="D306" s="9"/>
      <c r="E306" s="9"/>
      <c r="F306" s="9"/>
      <c r="T306" s="9"/>
      <c r="U306" s="9"/>
    </row>
    <row r="307" spans="4:21" ht="12.75" x14ac:dyDescent="0.2">
      <c r="D307" s="9"/>
      <c r="E307" s="9"/>
      <c r="F307" s="9"/>
      <c r="T307" s="9"/>
      <c r="U307" s="9"/>
    </row>
    <row r="308" spans="4:21" ht="12.75" x14ac:dyDescent="0.2">
      <c r="D308" s="9"/>
      <c r="E308" s="9"/>
      <c r="F308" s="9"/>
      <c r="T308" s="9"/>
      <c r="U308" s="9"/>
    </row>
    <row r="309" spans="4:21" ht="12.75" x14ac:dyDescent="0.2">
      <c r="D309" s="9"/>
      <c r="E309" s="9"/>
      <c r="F309" s="9"/>
      <c r="T309" s="9"/>
      <c r="U309" s="9"/>
    </row>
    <row r="310" spans="4:21" ht="12.75" x14ac:dyDescent="0.2">
      <c r="D310" s="9"/>
      <c r="E310" s="9"/>
      <c r="F310" s="9"/>
      <c r="T310" s="9"/>
      <c r="U310" s="9"/>
    </row>
    <row r="311" spans="4:21" ht="12.75" x14ac:dyDescent="0.2">
      <c r="D311" s="9"/>
      <c r="E311" s="9"/>
      <c r="F311" s="9"/>
      <c r="T311" s="9"/>
      <c r="U311" s="9"/>
    </row>
    <row r="312" spans="4:21" ht="12.75" x14ac:dyDescent="0.2">
      <c r="D312" s="9"/>
      <c r="E312" s="9"/>
      <c r="F312" s="9"/>
      <c r="T312" s="9"/>
      <c r="U312" s="9"/>
    </row>
    <row r="313" spans="4:21" ht="12.75" x14ac:dyDescent="0.2">
      <c r="D313" s="9"/>
      <c r="E313" s="9"/>
      <c r="F313" s="9"/>
      <c r="T313" s="9"/>
      <c r="U313" s="9"/>
    </row>
    <row r="314" spans="4:21" ht="12.75" x14ac:dyDescent="0.2">
      <c r="D314" s="9"/>
      <c r="E314" s="9"/>
      <c r="F314" s="9"/>
      <c r="T314" s="9"/>
      <c r="U314" s="9"/>
    </row>
    <row r="315" spans="4:21" ht="12.75" x14ac:dyDescent="0.2">
      <c r="D315" s="9"/>
      <c r="E315" s="9"/>
      <c r="F315" s="9"/>
      <c r="T315" s="9"/>
      <c r="U315" s="9"/>
    </row>
    <row r="316" spans="4:21" ht="12.75" x14ac:dyDescent="0.2">
      <c r="D316" s="9"/>
      <c r="E316" s="9"/>
      <c r="F316" s="9"/>
      <c r="T316" s="9"/>
      <c r="U316" s="9"/>
    </row>
    <row r="317" spans="4:21" ht="12.75" x14ac:dyDescent="0.2">
      <c r="D317" s="9"/>
      <c r="E317" s="9"/>
      <c r="F317" s="9"/>
      <c r="T317" s="9"/>
      <c r="U317" s="9"/>
    </row>
    <row r="318" spans="4:21" ht="12.75" x14ac:dyDescent="0.2">
      <c r="D318" s="9"/>
      <c r="E318" s="9"/>
      <c r="F318" s="9"/>
      <c r="T318" s="9"/>
      <c r="U318" s="9"/>
    </row>
    <row r="319" spans="4:21" ht="12.75" x14ac:dyDescent="0.2">
      <c r="D319" s="9"/>
      <c r="E319" s="9"/>
      <c r="F319" s="9"/>
      <c r="T319" s="9"/>
      <c r="U319" s="9"/>
    </row>
    <row r="320" spans="4:21" ht="12.75" x14ac:dyDescent="0.2">
      <c r="D320" s="9"/>
      <c r="E320" s="9"/>
      <c r="F320" s="9"/>
      <c r="T320" s="9"/>
      <c r="U320" s="9"/>
    </row>
    <row r="321" spans="4:21" ht="12.75" x14ac:dyDescent="0.2">
      <c r="D321" s="9"/>
      <c r="E321" s="9"/>
      <c r="F321" s="9"/>
      <c r="T321" s="9"/>
      <c r="U321" s="9"/>
    </row>
    <row r="322" spans="4:21" ht="12.75" x14ac:dyDescent="0.2">
      <c r="D322" s="9"/>
      <c r="E322" s="9"/>
      <c r="F322" s="9"/>
      <c r="T322" s="9"/>
      <c r="U322" s="9"/>
    </row>
    <row r="323" spans="4:21" ht="12.75" x14ac:dyDescent="0.2">
      <c r="D323" s="9"/>
      <c r="E323" s="9"/>
      <c r="F323" s="9"/>
      <c r="T323" s="9"/>
      <c r="U323" s="9"/>
    </row>
    <row r="324" spans="4:21" ht="12.75" x14ac:dyDescent="0.2">
      <c r="D324" s="9"/>
      <c r="E324" s="9"/>
      <c r="F324" s="9"/>
      <c r="T324" s="9"/>
      <c r="U324" s="9"/>
    </row>
    <row r="325" spans="4:21" ht="12.75" x14ac:dyDescent="0.2">
      <c r="D325" s="9"/>
      <c r="E325" s="9"/>
      <c r="F325" s="9"/>
      <c r="T325" s="9"/>
      <c r="U325" s="9"/>
    </row>
    <row r="326" spans="4:21" ht="12.75" x14ac:dyDescent="0.2">
      <c r="D326" s="9"/>
      <c r="E326" s="9"/>
      <c r="F326" s="9"/>
      <c r="T326" s="9"/>
      <c r="U326" s="9"/>
    </row>
    <row r="327" spans="4:21" ht="12.75" x14ac:dyDescent="0.2">
      <c r="D327" s="9"/>
      <c r="E327" s="9"/>
      <c r="F327" s="9"/>
      <c r="T327" s="9"/>
      <c r="U327" s="9"/>
    </row>
    <row r="328" spans="4:21" ht="12.75" x14ac:dyDescent="0.2">
      <c r="D328" s="9"/>
      <c r="E328" s="9"/>
      <c r="F328" s="9"/>
      <c r="T328" s="9"/>
      <c r="U328" s="9"/>
    </row>
    <row r="329" spans="4:21" ht="12.75" x14ac:dyDescent="0.2">
      <c r="D329" s="9"/>
      <c r="E329" s="9"/>
      <c r="F329" s="9"/>
      <c r="T329" s="9"/>
      <c r="U329" s="9"/>
    </row>
    <row r="330" spans="4:21" ht="12.75" x14ac:dyDescent="0.2">
      <c r="D330" s="9"/>
      <c r="E330" s="9"/>
      <c r="F330" s="9"/>
      <c r="T330" s="9"/>
      <c r="U330" s="9"/>
    </row>
    <row r="331" spans="4:21" ht="12.75" x14ac:dyDescent="0.2">
      <c r="D331" s="9"/>
      <c r="E331" s="9"/>
      <c r="F331" s="9"/>
      <c r="T331" s="9"/>
      <c r="U331" s="9"/>
    </row>
    <row r="332" spans="4:21" ht="12.75" x14ac:dyDescent="0.2">
      <c r="D332" s="9"/>
      <c r="E332" s="9"/>
      <c r="F332" s="9"/>
      <c r="T332" s="9"/>
      <c r="U332" s="9"/>
    </row>
    <row r="333" spans="4:21" ht="12.75" x14ac:dyDescent="0.2">
      <c r="D333" s="9"/>
      <c r="E333" s="9"/>
      <c r="F333" s="9"/>
      <c r="T333" s="9"/>
      <c r="U333" s="9"/>
    </row>
    <row r="334" spans="4:21" ht="12.75" x14ac:dyDescent="0.2">
      <c r="D334" s="9"/>
      <c r="E334" s="9"/>
      <c r="F334" s="9"/>
      <c r="T334" s="9"/>
      <c r="U334" s="9"/>
    </row>
    <row r="335" spans="4:21" ht="12.75" x14ac:dyDescent="0.2">
      <c r="D335" s="9"/>
      <c r="E335" s="9"/>
      <c r="F335" s="9"/>
      <c r="T335" s="9"/>
      <c r="U335" s="9"/>
    </row>
    <row r="336" spans="4:21" ht="12.75" x14ac:dyDescent="0.2">
      <c r="D336" s="9"/>
      <c r="E336" s="9"/>
      <c r="F336" s="9"/>
      <c r="T336" s="9"/>
      <c r="U336" s="9"/>
    </row>
    <row r="337" spans="4:21" ht="12.75" x14ac:dyDescent="0.2">
      <c r="D337" s="9"/>
      <c r="E337" s="9"/>
      <c r="F337" s="9"/>
      <c r="T337" s="9"/>
      <c r="U337" s="9"/>
    </row>
    <row r="338" spans="4:21" ht="12.75" x14ac:dyDescent="0.2">
      <c r="D338" s="9"/>
      <c r="E338" s="9"/>
      <c r="F338" s="9"/>
      <c r="T338" s="9"/>
      <c r="U338" s="9"/>
    </row>
    <row r="339" spans="4:21" ht="12.75" x14ac:dyDescent="0.2">
      <c r="D339" s="9"/>
      <c r="E339" s="9"/>
      <c r="F339" s="9"/>
      <c r="T339" s="9"/>
      <c r="U339" s="9"/>
    </row>
    <row r="340" spans="4:21" ht="12.75" x14ac:dyDescent="0.2">
      <c r="D340" s="9"/>
      <c r="E340" s="9"/>
      <c r="F340" s="9"/>
      <c r="T340" s="9"/>
      <c r="U340" s="9"/>
    </row>
    <row r="341" spans="4:21" ht="12.75" x14ac:dyDescent="0.2">
      <c r="D341" s="9"/>
      <c r="E341" s="9"/>
      <c r="F341" s="9"/>
      <c r="T341" s="9"/>
      <c r="U341" s="9"/>
    </row>
    <row r="342" spans="4:21" ht="12.75" x14ac:dyDescent="0.2">
      <c r="D342" s="9"/>
      <c r="E342" s="9"/>
      <c r="F342" s="9"/>
      <c r="T342" s="9"/>
      <c r="U342" s="9"/>
    </row>
    <row r="343" spans="4:21" ht="12.75" x14ac:dyDescent="0.2">
      <c r="D343" s="9"/>
      <c r="E343" s="9"/>
      <c r="F343" s="9"/>
      <c r="T343" s="9"/>
      <c r="U343" s="9"/>
    </row>
    <row r="344" spans="4:21" ht="12.75" x14ac:dyDescent="0.2">
      <c r="D344" s="9"/>
      <c r="E344" s="9"/>
      <c r="F344" s="9"/>
      <c r="T344" s="9"/>
      <c r="U344" s="9"/>
    </row>
    <row r="345" spans="4:21" ht="12.75" x14ac:dyDescent="0.2">
      <c r="D345" s="9"/>
      <c r="E345" s="9"/>
      <c r="F345" s="9"/>
      <c r="T345" s="9"/>
      <c r="U345" s="9"/>
    </row>
    <row r="346" spans="4:21" ht="12.75" x14ac:dyDescent="0.2">
      <c r="D346" s="9"/>
      <c r="E346" s="9"/>
      <c r="F346" s="9"/>
      <c r="T346" s="9"/>
      <c r="U346" s="9"/>
    </row>
    <row r="347" spans="4:21" ht="12.75" x14ac:dyDescent="0.2">
      <c r="D347" s="9"/>
      <c r="E347" s="9"/>
      <c r="F347" s="9"/>
      <c r="T347" s="9"/>
      <c r="U347" s="9"/>
    </row>
    <row r="348" spans="4:21" ht="12.75" x14ac:dyDescent="0.2">
      <c r="D348" s="9"/>
      <c r="E348" s="9"/>
      <c r="F348" s="9"/>
      <c r="T348" s="9"/>
      <c r="U348" s="9"/>
    </row>
    <row r="349" spans="4:21" ht="12.75" x14ac:dyDescent="0.2">
      <c r="D349" s="9"/>
      <c r="E349" s="9"/>
      <c r="F349" s="9"/>
      <c r="T349" s="9"/>
      <c r="U349" s="9"/>
    </row>
    <row r="350" spans="4:21" ht="12.75" x14ac:dyDescent="0.2">
      <c r="D350" s="9"/>
      <c r="E350" s="9"/>
      <c r="F350" s="9"/>
      <c r="T350" s="9"/>
      <c r="U350" s="9"/>
    </row>
    <row r="351" spans="4:21" ht="12.75" x14ac:dyDescent="0.2">
      <c r="D351" s="9"/>
      <c r="E351" s="9"/>
      <c r="F351" s="9"/>
      <c r="T351" s="9"/>
      <c r="U351" s="9"/>
    </row>
    <row r="352" spans="4:21" ht="12.75" x14ac:dyDescent="0.2">
      <c r="D352" s="9"/>
      <c r="E352" s="9"/>
      <c r="F352" s="9"/>
      <c r="T352" s="9"/>
      <c r="U352" s="9"/>
    </row>
    <row r="353" spans="4:21" ht="12.75" x14ac:dyDescent="0.2">
      <c r="D353" s="9"/>
      <c r="E353" s="9"/>
      <c r="F353" s="9"/>
      <c r="T353" s="9"/>
      <c r="U353" s="9"/>
    </row>
    <row r="354" spans="4:21" ht="12.75" x14ac:dyDescent="0.2">
      <c r="D354" s="9"/>
      <c r="E354" s="9"/>
      <c r="F354" s="9"/>
      <c r="T354" s="9"/>
      <c r="U354" s="9"/>
    </row>
    <row r="355" spans="4:21" ht="12.75" x14ac:dyDescent="0.2">
      <c r="D355" s="9"/>
      <c r="E355" s="9"/>
      <c r="F355" s="9"/>
      <c r="T355" s="9"/>
      <c r="U355" s="9"/>
    </row>
    <row r="356" spans="4:21" ht="12.75" x14ac:dyDescent="0.2">
      <c r="D356" s="9"/>
      <c r="E356" s="9"/>
      <c r="F356" s="9"/>
      <c r="T356" s="9"/>
      <c r="U356" s="9"/>
    </row>
    <row r="357" spans="4:21" ht="12.75" x14ac:dyDescent="0.2">
      <c r="D357" s="9"/>
      <c r="E357" s="9"/>
      <c r="F357" s="9"/>
      <c r="T357" s="9"/>
      <c r="U357" s="9"/>
    </row>
    <row r="358" spans="4:21" ht="12.75" x14ac:dyDescent="0.2">
      <c r="D358" s="9"/>
      <c r="E358" s="9"/>
      <c r="F358" s="9"/>
      <c r="T358" s="9"/>
      <c r="U358" s="9"/>
    </row>
    <row r="359" spans="4:21" ht="12.75" x14ac:dyDescent="0.2">
      <c r="D359" s="9"/>
      <c r="E359" s="9"/>
      <c r="F359" s="9"/>
      <c r="T359" s="9"/>
      <c r="U359" s="9"/>
    </row>
    <row r="360" spans="4:21" ht="12.75" x14ac:dyDescent="0.2">
      <c r="D360" s="9"/>
      <c r="E360" s="9"/>
      <c r="F360" s="9"/>
      <c r="T360" s="9"/>
      <c r="U360" s="9"/>
    </row>
    <row r="361" spans="4:21" ht="12.75" x14ac:dyDescent="0.2">
      <c r="D361" s="9"/>
      <c r="E361" s="9"/>
      <c r="F361" s="9"/>
      <c r="T361" s="9"/>
      <c r="U361" s="9"/>
    </row>
    <row r="362" spans="4:21" ht="12.75" x14ac:dyDescent="0.2">
      <c r="D362" s="9"/>
      <c r="E362" s="9"/>
      <c r="F362" s="9"/>
      <c r="T362" s="9"/>
      <c r="U362" s="9"/>
    </row>
    <row r="363" spans="4:21" ht="12.75" x14ac:dyDescent="0.2">
      <c r="D363" s="9"/>
      <c r="E363" s="9"/>
      <c r="F363" s="9"/>
      <c r="T363" s="9"/>
      <c r="U363" s="9"/>
    </row>
    <row r="364" spans="4:21" ht="12.75" x14ac:dyDescent="0.2">
      <c r="D364" s="9"/>
      <c r="E364" s="9"/>
      <c r="F364" s="9"/>
      <c r="T364" s="9"/>
      <c r="U364" s="9"/>
    </row>
    <row r="365" spans="4:21" ht="12.75" x14ac:dyDescent="0.2">
      <c r="D365" s="9"/>
      <c r="E365" s="9"/>
      <c r="F365" s="9"/>
      <c r="T365" s="9"/>
      <c r="U365" s="9"/>
    </row>
    <row r="366" spans="4:21" ht="12.75" x14ac:dyDescent="0.2">
      <c r="D366" s="9"/>
      <c r="E366" s="9"/>
      <c r="F366" s="9"/>
      <c r="T366" s="9"/>
      <c r="U366" s="9"/>
    </row>
    <row r="367" spans="4:21" ht="12.75" x14ac:dyDescent="0.2">
      <c r="D367" s="9"/>
      <c r="E367" s="9"/>
      <c r="F367" s="9"/>
      <c r="T367" s="9"/>
      <c r="U367" s="9"/>
    </row>
    <row r="368" spans="4:21" ht="12.75" x14ac:dyDescent="0.2">
      <c r="D368" s="9"/>
      <c r="E368" s="9"/>
      <c r="F368" s="9"/>
      <c r="T368" s="9"/>
      <c r="U368" s="9"/>
    </row>
    <row r="369" spans="4:21" ht="12.75" x14ac:dyDescent="0.2">
      <c r="D369" s="9"/>
      <c r="E369" s="9"/>
      <c r="F369" s="9"/>
      <c r="T369" s="9"/>
      <c r="U369" s="9"/>
    </row>
    <row r="370" spans="4:21" ht="12.75" x14ac:dyDescent="0.2">
      <c r="D370" s="9"/>
      <c r="E370" s="9"/>
      <c r="F370" s="9"/>
      <c r="T370" s="9"/>
      <c r="U370" s="9"/>
    </row>
    <row r="371" spans="4:21" ht="12.75" x14ac:dyDescent="0.2">
      <c r="D371" s="9"/>
      <c r="E371" s="9"/>
      <c r="F371" s="9"/>
      <c r="T371" s="9"/>
      <c r="U371" s="9"/>
    </row>
    <row r="372" spans="4:21" ht="12.75" x14ac:dyDescent="0.2">
      <c r="D372" s="9"/>
      <c r="E372" s="9"/>
      <c r="F372" s="9"/>
      <c r="T372" s="9"/>
      <c r="U372" s="9"/>
    </row>
    <row r="373" spans="4:21" ht="12.75" x14ac:dyDescent="0.2">
      <c r="D373" s="9"/>
      <c r="E373" s="9"/>
      <c r="F373" s="9"/>
      <c r="T373" s="9"/>
      <c r="U373" s="9"/>
    </row>
    <row r="374" spans="4:21" ht="12.75" x14ac:dyDescent="0.2">
      <c r="D374" s="9"/>
      <c r="E374" s="9"/>
      <c r="F374" s="9"/>
      <c r="T374" s="9"/>
      <c r="U374" s="9"/>
    </row>
    <row r="375" spans="4:21" ht="12.75" x14ac:dyDescent="0.2">
      <c r="D375" s="9"/>
      <c r="E375" s="9"/>
      <c r="F375" s="9"/>
      <c r="T375" s="9"/>
      <c r="U375" s="9"/>
    </row>
    <row r="376" spans="4:21" ht="12.75" x14ac:dyDescent="0.2">
      <c r="D376" s="9"/>
      <c r="E376" s="9"/>
      <c r="F376" s="9"/>
      <c r="T376" s="9"/>
      <c r="U376" s="9"/>
    </row>
    <row r="377" spans="4:21" ht="12.75" x14ac:dyDescent="0.2">
      <c r="D377" s="9"/>
      <c r="E377" s="9"/>
      <c r="F377" s="9"/>
      <c r="T377" s="9"/>
      <c r="U377" s="9"/>
    </row>
    <row r="378" spans="4:21" ht="12.75" x14ac:dyDescent="0.2">
      <c r="D378" s="9"/>
      <c r="E378" s="9"/>
      <c r="F378" s="9"/>
      <c r="T378" s="9"/>
      <c r="U378" s="9"/>
    </row>
    <row r="379" spans="4:21" ht="12.75" x14ac:dyDescent="0.2">
      <c r="D379" s="9"/>
      <c r="E379" s="9"/>
      <c r="F379" s="9"/>
      <c r="T379" s="9"/>
      <c r="U379" s="9"/>
    </row>
    <row r="380" spans="4:21" ht="12.75" x14ac:dyDescent="0.2">
      <c r="D380" s="9"/>
      <c r="E380" s="9"/>
      <c r="F380" s="9"/>
      <c r="T380" s="9"/>
      <c r="U380" s="9"/>
    </row>
    <row r="381" spans="4:21" ht="12.75" x14ac:dyDescent="0.2">
      <c r="D381" s="9"/>
      <c r="E381" s="9"/>
      <c r="F381" s="9"/>
      <c r="T381" s="9"/>
      <c r="U381" s="9"/>
    </row>
    <row r="382" spans="4:21" ht="12.75" x14ac:dyDescent="0.2">
      <c r="D382" s="9"/>
      <c r="E382" s="9"/>
      <c r="F382" s="9"/>
      <c r="T382" s="9"/>
      <c r="U382" s="9"/>
    </row>
    <row r="383" spans="4:21" ht="12.75" x14ac:dyDescent="0.2">
      <c r="D383" s="9"/>
      <c r="E383" s="9"/>
      <c r="F383" s="9"/>
      <c r="T383" s="9"/>
      <c r="U383" s="9"/>
    </row>
    <row r="384" spans="4:21" ht="12.75" x14ac:dyDescent="0.2">
      <c r="D384" s="9"/>
      <c r="E384" s="9"/>
      <c r="F384" s="9"/>
      <c r="T384" s="9"/>
      <c r="U384" s="9"/>
    </row>
    <row r="385" spans="4:21" ht="12.75" x14ac:dyDescent="0.2">
      <c r="D385" s="9"/>
      <c r="E385" s="9"/>
      <c r="F385" s="9"/>
      <c r="T385" s="9"/>
      <c r="U385" s="9"/>
    </row>
    <row r="386" spans="4:21" ht="12.75" x14ac:dyDescent="0.2">
      <c r="D386" s="9"/>
      <c r="E386" s="9"/>
      <c r="F386" s="9"/>
      <c r="T386" s="9"/>
      <c r="U386" s="9"/>
    </row>
    <row r="387" spans="4:21" ht="12.75" x14ac:dyDescent="0.2">
      <c r="D387" s="9"/>
      <c r="E387" s="9"/>
      <c r="F387" s="9"/>
      <c r="T387" s="9"/>
      <c r="U387" s="9"/>
    </row>
    <row r="388" spans="4:21" ht="12.75" x14ac:dyDescent="0.2">
      <c r="D388" s="9"/>
      <c r="E388" s="9"/>
      <c r="F388" s="9"/>
      <c r="T388" s="9"/>
      <c r="U388" s="9"/>
    </row>
    <row r="389" spans="4:21" ht="12.75" x14ac:dyDescent="0.2">
      <c r="D389" s="9"/>
      <c r="E389" s="9"/>
      <c r="F389" s="9"/>
      <c r="T389" s="9"/>
      <c r="U389" s="9"/>
    </row>
    <row r="390" spans="4:21" ht="12.75" x14ac:dyDescent="0.2">
      <c r="D390" s="9"/>
      <c r="E390" s="9"/>
      <c r="F390" s="9"/>
      <c r="T390" s="9"/>
      <c r="U390" s="9"/>
    </row>
    <row r="391" spans="4:21" ht="12.75" x14ac:dyDescent="0.2">
      <c r="D391" s="9"/>
      <c r="E391" s="9"/>
      <c r="F391" s="9"/>
      <c r="T391" s="9"/>
      <c r="U391" s="9"/>
    </row>
    <row r="392" spans="4:21" ht="12.75" x14ac:dyDescent="0.2">
      <c r="D392" s="9"/>
      <c r="E392" s="9"/>
      <c r="F392" s="9"/>
      <c r="T392" s="9"/>
      <c r="U392" s="9"/>
    </row>
    <row r="393" spans="4:21" ht="12.75" x14ac:dyDescent="0.2">
      <c r="D393" s="9"/>
      <c r="E393" s="9"/>
      <c r="F393" s="9"/>
      <c r="T393" s="9"/>
      <c r="U393" s="9"/>
    </row>
    <row r="394" spans="4:21" ht="12.75" x14ac:dyDescent="0.2">
      <c r="D394" s="9"/>
      <c r="E394" s="9"/>
      <c r="F394" s="9"/>
      <c r="T394" s="9"/>
      <c r="U394" s="9"/>
    </row>
    <row r="395" spans="4:21" ht="12.75" x14ac:dyDescent="0.2">
      <c r="D395" s="9"/>
      <c r="E395" s="9"/>
      <c r="F395" s="9"/>
      <c r="T395" s="9"/>
      <c r="U395" s="9"/>
    </row>
    <row r="396" spans="4:21" ht="12.75" x14ac:dyDescent="0.2">
      <c r="D396" s="9"/>
      <c r="E396" s="9"/>
      <c r="F396" s="9"/>
      <c r="T396" s="9"/>
      <c r="U396" s="9"/>
    </row>
    <row r="397" spans="4:21" ht="12.75" x14ac:dyDescent="0.2">
      <c r="D397" s="9"/>
      <c r="E397" s="9"/>
      <c r="F397" s="9"/>
      <c r="T397" s="9"/>
      <c r="U397" s="9"/>
    </row>
    <row r="398" spans="4:21" ht="12.75" x14ac:dyDescent="0.2">
      <c r="D398" s="9"/>
      <c r="E398" s="9"/>
      <c r="F398" s="9"/>
      <c r="T398" s="9"/>
      <c r="U398" s="9"/>
    </row>
    <row r="399" spans="4:21" ht="12.75" x14ac:dyDescent="0.2">
      <c r="D399" s="9"/>
      <c r="E399" s="9"/>
      <c r="F399" s="9"/>
      <c r="T399" s="9"/>
      <c r="U399" s="9"/>
    </row>
    <row r="400" spans="4:21" ht="12.75" x14ac:dyDescent="0.2">
      <c r="D400" s="9"/>
      <c r="E400" s="9"/>
      <c r="F400" s="9"/>
      <c r="T400" s="9"/>
      <c r="U400" s="9"/>
    </row>
    <row r="401" spans="4:21" ht="12.75" x14ac:dyDescent="0.2">
      <c r="D401" s="9"/>
      <c r="E401" s="9"/>
      <c r="F401" s="9"/>
      <c r="T401" s="9"/>
      <c r="U401" s="9"/>
    </row>
    <row r="402" spans="4:21" ht="12.75" x14ac:dyDescent="0.2">
      <c r="D402" s="9"/>
      <c r="E402" s="9"/>
      <c r="F402" s="9"/>
      <c r="T402" s="9"/>
      <c r="U402" s="9"/>
    </row>
    <row r="403" spans="4:21" ht="12.75" x14ac:dyDescent="0.2">
      <c r="D403" s="9"/>
      <c r="E403" s="9"/>
      <c r="F403" s="9"/>
      <c r="T403" s="9"/>
      <c r="U403" s="9"/>
    </row>
    <row r="404" spans="4:21" ht="12.75" x14ac:dyDescent="0.2">
      <c r="D404" s="9"/>
      <c r="E404" s="9"/>
      <c r="F404" s="9"/>
      <c r="T404" s="9"/>
      <c r="U404" s="9"/>
    </row>
    <row r="405" spans="4:21" ht="12.75" x14ac:dyDescent="0.2">
      <c r="D405" s="9"/>
      <c r="E405" s="9"/>
      <c r="F405" s="9"/>
      <c r="T405" s="9"/>
      <c r="U405" s="9"/>
    </row>
    <row r="406" spans="4:21" ht="12.75" x14ac:dyDescent="0.2">
      <c r="D406" s="9"/>
      <c r="E406" s="9"/>
      <c r="F406" s="9"/>
      <c r="T406" s="9"/>
      <c r="U406" s="9"/>
    </row>
    <row r="407" spans="4:21" ht="12.75" x14ac:dyDescent="0.2">
      <c r="D407" s="9"/>
      <c r="E407" s="9"/>
      <c r="F407" s="9"/>
      <c r="T407" s="9"/>
      <c r="U407" s="9"/>
    </row>
    <row r="408" spans="4:21" ht="12.75" x14ac:dyDescent="0.2">
      <c r="D408" s="9"/>
      <c r="E408" s="9"/>
      <c r="F408" s="9"/>
      <c r="T408" s="9"/>
      <c r="U408" s="9"/>
    </row>
    <row r="409" spans="4:21" ht="12.75" x14ac:dyDescent="0.2">
      <c r="D409" s="9"/>
      <c r="E409" s="9"/>
      <c r="F409" s="9"/>
      <c r="T409" s="9"/>
      <c r="U409" s="9"/>
    </row>
    <row r="410" spans="4:21" ht="12.75" x14ac:dyDescent="0.2">
      <c r="D410" s="9"/>
      <c r="E410" s="9"/>
      <c r="F410" s="9"/>
      <c r="T410" s="9"/>
      <c r="U410" s="9"/>
    </row>
    <row r="411" spans="4:21" ht="12.75" x14ac:dyDescent="0.2">
      <c r="D411" s="9"/>
      <c r="E411" s="9"/>
      <c r="F411" s="9"/>
      <c r="T411" s="9"/>
      <c r="U411" s="9"/>
    </row>
    <row r="412" spans="4:21" ht="12.75" x14ac:dyDescent="0.2">
      <c r="D412" s="9"/>
      <c r="E412" s="9"/>
      <c r="F412" s="9"/>
      <c r="T412" s="9"/>
      <c r="U412" s="9"/>
    </row>
    <row r="413" spans="4:21" ht="12.75" x14ac:dyDescent="0.2">
      <c r="D413" s="9"/>
      <c r="E413" s="9"/>
      <c r="F413" s="9"/>
      <c r="T413" s="9"/>
      <c r="U413" s="9"/>
    </row>
    <row r="414" spans="4:21" ht="12.75" x14ac:dyDescent="0.2">
      <c r="D414" s="9"/>
      <c r="E414" s="9"/>
      <c r="F414" s="9"/>
      <c r="T414" s="9"/>
      <c r="U414" s="9"/>
    </row>
    <row r="415" spans="4:21" ht="12.75" x14ac:dyDescent="0.2">
      <c r="D415" s="9"/>
      <c r="E415" s="9"/>
      <c r="F415" s="9"/>
      <c r="T415" s="9"/>
      <c r="U415" s="9"/>
    </row>
    <row r="416" spans="4:21" ht="12.75" x14ac:dyDescent="0.2">
      <c r="D416" s="9"/>
      <c r="E416" s="9"/>
      <c r="F416" s="9"/>
      <c r="T416" s="9"/>
      <c r="U416" s="9"/>
    </row>
    <row r="417" spans="4:21" ht="12.75" x14ac:dyDescent="0.2">
      <c r="D417" s="9"/>
      <c r="E417" s="9"/>
      <c r="F417" s="9"/>
      <c r="T417" s="9"/>
      <c r="U417" s="9"/>
    </row>
    <row r="418" spans="4:21" ht="12.75" x14ac:dyDescent="0.2">
      <c r="D418" s="9"/>
      <c r="E418" s="9"/>
      <c r="F418" s="9"/>
      <c r="T418" s="9"/>
      <c r="U418" s="9"/>
    </row>
    <row r="419" spans="4:21" ht="12.75" x14ac:dyDescent="0.2">
      <c r="D419" s="9"/>
      <c r="E419" s="9"/>
      <c r="F419" s="9"/>
      <c r="T419" s="9"/>
      <c r="U419" s="9"/>
    </row>
    <row r="420" spans="4:21" ht="12.75" x14ac:dyDescent="0.2">
      <c r="D420" s="9"/>
      <c r="E420" s="9"/>
      <c r="F420" s="9"/>
      <c r="T420" s="9"/>
      <c r="U420" s="9"/>
    </row>
    <row r="421" spans="4:21" ht="12.75" x14ac:dyDescent="0.2">
      <c r="D421" s="9"/>
      <c r="E421" s="9"/>
      <c r="F421" s="9"/>
      <c r="T421" s="9"/>
      <c r="U421" s="9"/>
    </row>
    <row r="422" spans="4:21" ht="12.75" x14ac:dyDescent="0.2">
      <c r="D422" s="9"/>
      <c r="E422" s="9"/>
      <c r="F422" s="9"/>
      <c r="T422" s="9"/>
      <c r="U422" s="9"/>
    </row>
    <row r="423" spans="4:21" ht="12.75" x14ac:dyDescent="0.2">
      <c r="D423" s="9"/>
      <c r="E423" s="9"/>
      <c r="F423" s="9"/>
      <c r="T423" s="9"/>
      <c r="U423" s="9"/>
    </row>
    <row r="424" spans="4:21" ht="12.75" x14ac:dyDescent="0.2">
      <c r="D424" s="9"/>
      <c r="E424" s="9"/>
      <c r="F424" s="9"/>
      <c r="T424" s="9"/>
      <c r="U424" s="9"/>
    </row>
    <row r="425" spans="4:21" ht="12.75" x14ac:dyDescent="0.2">
      <c r="D425" s="9"/>
      <c r="E425" s="9"/>
      <c r="F425" s="9"/>
      <c r="T425" s="9"/>
      <c r="U425" s="9"/>
    </row>
    <row r="426" spans="4:21" ht="12.75" x14ac:dyDescent="0.2">
      <c r="D426" s="9"/>
      <c r="E426" s="9"/>
      <c r="F426" s="9"/>
      <c r="T426" s="9"/>
      <c r="U426" s="9"/>
    </row>
    <row r="427" spans="4:21" ht="12.75" x14ac:dyDescent="0.2">
      <c r="D427" s="9"/>
      <c r="E427" s="9"/>
      <c r="F427" s="9"/>
      <c r="T427" s="9"/>
      <c r="U427" s="9"/>
    </row>
    <row r="428" spans="4:21" ht="12.75" x14ac:dyDescent="0.2">
      <c r="D428" s="9"/>
      <c r="E428" s="9"/>
      <c r="F428" s="9"/>
      <c r="T428" s="9"/>
      <c r="U428" s="9"/>
    </row>
    <row r="429" spans="4:21" ht="12.75" x14ac:dyDescent="0.2">
      <c r="D429" s="9"/>
      <c r="E429" s="9"/>
      <c r="F429" s="9"/>
      <c r="T429" s="9"/>
      <c r="U429" s="9"/>
    </row>
    <row r="430" spans="4:21" ht="12.75" x14ac:dyDescent="0.2">
      <c r="D430" s="9"/>
      <c r="E430" s="9"/>
      <c r="F430" s="9"/>
      <c r="T430" s="9"/>
      <c r="U430" s="9"/>
    </row>
    <row r="431" spans="4:21" ht="12.75" x14ac:dyDescent="0.2">
      <c r="D431" s="9"/>
      <c r="E431" s="9"/>
      <c r="F431" s="9"/>
      <c r="T431" s="9"/>
      <c r="U431" s="9"/>
    </row>
    <row r="432" spans="4:21" ht="12.75" x14ac:dyDescent="0.2">
      <c r="D432" s="9"/>
      <c r="E432" s="9"/>
      <c r="F432" s="9"/>
      <c r="T432" s="9"/>
      <c r="U432" s="9"/>
    </row>
    <row r="433" spans="4:21" ht="12.75" x14ac:dyDescent="0.2">
      <c r="D433" s="9"/>
      <c r="E433" s="9"/>
      <c r="F433" s="9"/>
      <c r="T433" s="9"/>
      <c r="U433" s="9"/>
    </row>
    <row r="434" spans="4:21" ht="12.75" x14ac:dyDescent="0.2">
      <c r="D434" s="9"/>
      <c r="E434" s="9"/>
      <c r="F434" s="9"/>
      <c r="T434" s="9"/>
      <c r="U434" s="9"/>
    </row>
    <row r="435" spans="4:21" ht="12.75" x14ac:dyDescent="0.2">
      <c r="D435" s="9"/>
      <c r="E435" s="9"/>
      <c r="F435" s="9"/>
      <c r="T435" s="9"/>
      <c r="U435" s="9"/>
    </row>
    <row r="436" spans="4:21" ht="12.75" x14ac:dyDescent="0.2">
      <c r="D436" s="9"/>
      <c r="E436" s="9"/>
      <c r="F436" s="9"/>
      <c r="T436" s="9"/>
      <c r="U436" s="9"/>
    </row>
    <row r="437" spans="4:21" ht="12.75" x14ac:dyDescent="0.2">
      <c r="D437" s="9"/>
      <c r="E437" s="9"/>
      <c r="F437" s="9"/>
      <c r="T437" s="9"/>
      <c r="U437" s="9"/>
    </row>
    <row r="438" spans="4:21" ht="12.75" x14ac:dyDescent="0.2">
      <c r="D438" s="9"/>
      <c r="E438" s="9"/>
      <c r="F438" s="9"/>
      <c r="T438" s="9"/>
      <c r="U438" s="9"/>
    </row>
    <row r="439" spans="4:21" ht="12.75" x14ac:dyDescent="0.2">
      <c r="D439" s="9"/>
      <c r="E439" s="9"/>
      <c r="F439" s="9"/>
      <c r="T439" s="9"/>
      <c r="U439" s="9"/>
    </row>
    <row r="440" spans="4:21" ht="12.75" x14ac:dyDescent="0.2">
      <c r="D440" s="9"/>
      <c r="E440" s="9"/>
      <c r="F440" s="9"/>
      <c r="T440" s="9"/>
      <c r="U440" s="9"/>
    </row>
    <row r="441" spans="4:21" ht="12.75" x14ac:dyDescent="0.2">
      <c r="D441" s="9"/>
      <c r="E441" s="9"/>
      <c r="F441" s="9"/>
      <c r="T441" s="9"/>
      <c r="U441" s="9"/>
    </row>
    <row r="442" spans="4:21" ht="12.75" x14ac:dyDescent="0.2">
      <c r="D442" s="9"/>
      <c r="E442" s="9"/>
      <c r="F442" s="9"/>
      <c r="T442" s="9"/>
      <c r="U442" s="9"/>
    </row>
    <row r="443" spans="4:21" ht="12.75" x14ac:dyDescent="0.2">
      <c r="D443" s="9"/>
      <c r="E443" s="9"/>
      <c r="F443" s="9"/>
      <c r="T443" s="9"/>
      <c r="U443" s="9"/>
    </row>
    <row r="444" spans="4:21" ht="12.75" x14ac:dyDescent="0.2">
      <c r="D444" s="9"/>
      <c r="E444" s="9"/>
      <c r="F444" s="9"/>
      <c r="T444" s="9"/>
      <c r="U444" s="9"/>
    </row>
    <row r="445" spans="4:21" ht="12.75" x14ac:dyDescent="0.2">
      <c r="D445" s="9"/>
      <c r="E445" s="9"/>
      <c r="F445" s="9"/>
      <c r="T445" s="9"/>
      <c r="U445" s="9"/>
    </row>
    <row r="446" spans="4:21" ht="12.75" x14ac:dyDescent="0.2">
      <c r="D446" s="9"/>
      <c r="E446" s="9"/>
      <c r="F446" s="9"/>
      <c r="T446" s="9"/>
      <c r="U446" s="9"/>
    </row>
    <row r="447" spans="4:21" ht="12.75" x14ac:dyDescent="0.2">
      <c r="D447" s="9"/>
      <c r="E447" s="9"/>
      <c r="F447" s="9"/>
      <c r="T447" s="9"/>
      <c r="U447" s="9"/>
    </row>
    <row r="448" spans="4:21" ht="12.75" x14ac:dyDescent="0.2">
      <c r="D448" s="9"/>
      <c r="E448" s="9"/>
      <c r="F448" s="9"/>
      <c r="T448" s="9"/>
      <c r="U448" s="9"/>
    </row>
    <row r="449" spans="4:21" ht="12.75" x14ac:dyDescent="0.2">
      <c r="D449" s="9"/>
      <c r="E449" s="9"/>
      <c r="F449" s="9"/>
      <c r="T449" s="9"/>
      <c r="U449" s="9"/>
    </row>
    <row r="450" spans="4:21" ht="12.75" x14ac:dyDescent="0.2">
      <c r="D450" s="9"/>
      <c r="E450" s="9"/>
      <c r="F450" s="9"/>
      <c r="T450" s="9"/>
      <c r="U450" s="9"/>
    </row>
    <row r="451" spans="4:21" ht="12.75" x14ac:dyDescent="0.2">
      <c r="D451" s="9"/>
      <c r="E451" s="9"/>
      <c r="F451" s="9"/>
      <c r="T451" s="9"/>
      <c r="U451" s="9"/>
    </row>
    <row r="452" spans="4:21" ht="12.75" x14ac:dyDescent="0.2">
      <c r="D452" s="9"/>
      <c r="E452" s="9"/>
      <c r="F452" s="9"/>
      <c r="T452" s="9"/>
      <c r="U452" s="9"/>
    </row>
    <row r="453" spans="4:21" ht="12.75" x14ac:dyDescent="0.2">
      <c r="D453" s="9"/>
      <c r="E453" s="9"/>
      <c r="F453" s="9"/>
      <c r="T453" s="9"/>
      <c r="U453" s="9"/>
    </row>
    <row r="454" spans="4:21" ht="12.75" x14ac:dyDescent="0.2">
      <c r="D454" s="9"/>
      <c r="E454" s="9"/>
      <c r="F454" s="9"/>
      <c r="T454" s="9"/>
      <c r="U454" s="9"/>
    </row>
    <row r="455" spans="4:21" ht="12.75" x14ac:dyDescent="0.2">
      <c r="D455" s="9"/>
      <c r="E455" s="9"/>
      <c r="F455" s="9"/>
      <c r="T455" s="9"/>
      <c r="U455" s="9"/>
    </row>
    <row r="456" spans="4:21" ht="12.75" x14ac:dyDescent="0.2">
      <c r="D456" s="9"/>
      <c r="E456" s="9"/>
      <c r="F456" s="9"/>
      <c r="T456" s="9"/>
      <c r="U456" s="9"/>
    </row>
    <row r="457" spans="4:21" ht="12.75" x14ac:dyDescent="0.2">
      <c r="D457" s="9"/>
      <c r="E457" s="9"/>
      <c r="F457" s="9"/>
      <c r="T457" s="9"/>
      <c r="U457" s="9"/>
    </row>
    <row r="458" spans="4:21" ht="12.75" x14ac:dyDescent="0.2">
      <c r="D458" s="9"/>
      <c r="E458" s="9"/>
      <c r="F458" s="9"/>
      <c r="T458" s="9"/>
      <c r="U458" s="9"/>
    </row>
    <row r="459" spans="4:21" ht="12.75" x14ac:dyDescent="0.2">
      <c r="D459" s="9"/>
      <c r="E459" s="9"/>
      <c r="F459" s="9"/>
      <c r="T459" s="9"/>
      <c r="U459" s="9"/>
    </row>
    <row r="460" spans="4:21" ht="12.75" x14ac:dyDescent="0.2">
      <c r="D460" s="9"/>
      <c r="E460" s="9"/>
      <c r="F460" s="9"/>
      <c r="T460" s="9"/>
      <c r="U460" s="9"/>
    </row>
    <row r="461" spans="4:21" ht="12.75" x14ac:dyDescent="0.2">
      <c r="D461" s="9"/>
      <c r="E461" s="9"/>
      <c r="F461" s="9"/>
      <c r="T461" s="9"/>
      <c r="U461" s="9"/>
    </row>
    <row r="462" spans="4:21" ht="12.75" x14ac:dyDescent="0.2">
      <c r="D462" s="9"/>
      <c r="E462" s="9"/>
      <c r="F462" s="9"/>
      <c r="T462" s="9"/>
      <c r="U462" s="9"/>
    </row>
    <row r="463" spans="4:21" ht="12.75" x14ac:dyDescent="0.2">
      <c r="D463" s="9"/>
      <c r="E463" s="9"/>
      <c r="F463" s="9"/>
      <c r="T463" s="9"/>
      <c r="U463" s="9"/>
    </row>
    <row r="464" spans="4:21" ht="12.75" x14ac:dyDescent="0.2">
      <c r="D464" s="9"/>
      <c r="E464" s="9"/>
      <c r="F464" s="9"/>
      <c r="T464" s="9"/>
      <c r="U464" s="9"/>
    </row>
    <row r="465" spans="4:21" ht="12.75" x14ac:dyDescent="0.2">
      <c r="D465" s="9"/>
      <c r="E465" s="9"/>
      <c r="F465" s="9"/>
      <c r="T465" s="9"/>
      <c r="U465" s="9"/>
    </row>
    <row r="466" spans="4:21" ht="12.75" x14ac:dyDescent="0.2">
      <c r="D466" s="9"/>
      <c r="E466" s="9"/>
      <c r="F466" s="9"/>
      <c r="T466" s="9"/>
      <c r="U466" s="9"/>
    </row>
    <row r="467" spans="4:21" ht="12.75" x14ac:dyDescent="0.2">
      <c r="D467" s="9"/>
      <c r="E467" s="9"/>
      <c r="F467" s="9"/>
      <c r="T467" s="9"/>
      <c r="U467" s="9"/>
    </row>
    <row r="468" spans="4:21" ht="12.75" x14ac:dyDescent="0.2">
      <c r="D468" s="9"/>
      <c r="E468" s="9"/>
      <c r="F468" s="9"/>
      <c r="T468" s="9"/>
      <c r="U468" s="9"/>
    </row>
    <row r="469" spans="4:21" ht="12.75" x14ac:dyDescent="0.2">
      <c r="D469" s="9"/>
      <c r="E469" s="9"/>
      <c r="F469" s="9"/>
      <c r="T469" s="9"/>
      <c r="U469" s="9"/>
    </row>
    <row r="470" spans="4:21" ht="12.75" x14ac:dyDescent="0.2">
      <c r="D470" s="9"/>
      <c r="E470" s="9"/>
      <c r="F470" s="9"/>
      <c r="T470" s="9"/>
      <c r="U470" s="9"/>
    </row>
    <row r="471" spans="4:21" ht="12.75" x14ac:dyDescent="0.2">
      <c r="D471" s="9"/>
      <c r="E471" s="9"/>
      <c r="F471" s="9"/>
      <c r="T471" s="9"/>
      <c r="U471" s="9"/>
    </row>
    <row r="472" spans="4:21" ht="12.75" x14ac:dyDescent="0.2">
      <c r="D472" s="9"/>
      <c r="E472" s="9"/>
      <c r="F472" s="9"/>
      <c r="T472" s="9"/>
      <c r="U472" s="9"/>
    </row>
    <row r="473" spans="4:21" ht="12.75" x14ac:dyDescent="0.2">
      <c r="D473" s="9"/>
      <c r="E473" s="9"/>
      <c r="F473" s="9"/>
      <c r="T473" s="9"/>
      <c r="U473" s="9"/>
    </row>
    <row r="474" spans="4:21" ht="12.75" x14ac:dyDescent="0.2">
      <c r="D474" s="9"/>
      <c r="E474" s="9"/>
      <c r="F474" s="9"/>
      <c r="T474" s="9"/>
      <c r="U474" s="9"/>
    </row>
    <row r="475" spans="4:21" ht="12.75" x14ac:dyDescent="0.2">
      <c r="D475" s="9"/>
      <c r="E475" s="9"/>
      <c r="F475" s="9"/>
      <c r="T475" s="9"/>
      <c r="U475" s="9"/>
    </row>
    <row r="476" spans="4:21" ht="12.75" x14ac:dyDescent="0.2">
      <c r="D476" s="9"/>
      <c r="E476" s="9"/>
      <c r="F476" s="9"/>
      <c r="T476" s="9"/>
      <c r="U476" s="9"/>
    </row>
    <row r="477" spans="4:21" ht="12.75" x14ac:dyDescent="0.2">
      <c r="D477" s="9"/>
      <c r="E477" s="9"/>
      <c r="F477" s="9"/>
      <c r="T477" s="9"/>
      <c r="U477" s="9"/>
    </row>
    <row r="478" spans="4:21" ht="12.75" x14ac:dyDescent="0.2">
      <c r="D478" s="9"/>
      <c r="E478" s="9"/>
      <c r="F478" s="9"/>
      <c r="T478" s="9"/>
      <c r="U478" s="9"/>
    </row>
    <row r="479" spans="4:21" ht="12.75" x14ac:dyDescent="0.2">
      <c r="D479" s="9"/>
      <c r="E479" s="9"/>
      <c r="F479" s="9"/>
      <c r="T479" s="9"/>
      <c r="U479" s="9"/>
    </row>
    <row r="480" spans="4:21" ht="12.75" x14ac:dyDescent="0.2">
      <c r="D480" s="9"/>
      <c r="E480" s="9"/>
      <c r="F480" s="9"/>
      <c r="T480" s="9"/>
      <c r="U480" s="9"/>
    </row>
    <row r="481" spans="4:21" ht="12.75" x14ac:dyDescent="0.2">
      <c r="D481" s="9"/>
      <c r="E481" s="9"/>
      <c r="F481" s="9"/>
      <c r="T481" s="9"/>
      <c r="U481" s="9"/>
    </row>
    <row r="482" spans="4:21" ht="12.75" x14ac:dyDescent="0.2">
      <c r="D482" s="9"/>
      <c r="E482" s="9"/>
      <c r="F482" s="9"/>
      <c r="T482" s="9"/>
      <c r="U482" s="9"/>
    </row>
    <row r="483" spans="4:21" ht="12.75" x14ac:dyDescent="0.2">
      <c r="D483" s="9"/>
      <c r="E483" s="9"/>
      <c r="F483" s="9"/>
      <c r="T483" s="9"/>
      <c r="U483" s="9"/>
    </row>
    <row r="484" spans="4:21" ht="12.75" x14ac:dyDescent="0.2">
      <c r="D484" s="9"/>
      <c r="E484" s="9"/>
      <c r="F484" s="9"/>
      <c r="T484" s="9"/>
      <c r="U484" s="9"/>
    </row>
    <row r="485" spans="4:21" ht="12.75" x14ac:dyDescent="0.2">
      <c r="D485" s="9"/>
      <c r="E485" s="9"/>
      <c r="F485" s="9"/>
      <c r="T485" s="9"/>
      <c r="U485" s="9"/>
    </row>
    <row r="486" spans="4:21" ht="12.75" x14ac:dyDescent="0.2">
      <c r="D486" s="9"/>
      <c r="E486" s="9"/>
      <c r="F486" s="9"/>
      <c r="T486" s="9"/>
      <c r="U486" s="9"/>
    </row>
    <row r="487" spans="4:21" ht="12.75" x14ac:dyDescent="0.2">
      <c r="D487" s="9"/>
      <c r="E487" s="9"/>
      <c r="F487" s="9"/>
      <c r="T487" s="9"/>
      <c r="U487" s="9"/>
    </row>
    <row r="488" spans="4:21" ht="12.75" x14ac:dyDescent="0.2">
      <c r="D488" s="9"/>
      <c r="E488" s="9"/>
      <c r="F488" s="9"/>
      <c r="T488" s="9"/>
      <c r="U488" s="9"/>
    </row>
    <row r="489" spans="4:21" ht="12.75" x14ac:dyDescent="0.2">
      <c r="D489" s="9"/>
      <c r="E489" s="9"/>
      <c r="F489" s="9"/>
      <c r="T489" s="9"/>
      <c r="U489" s="9"/>
    </row>
    <row r="490" spans="4:21" ht="12.75" x14ac:dyDescent="0.2">
      <c r="D490" s="9"/>
      <c r="E490" s="9"/>
      <c r="F490" s="9"/>
      <c r="T490" s="9"/>
      <c r="U490" s="9"/>
    </row>
    <row r="491" spans="4:21" ht="12.75" x14ac:dyDescent="0.2">
      <c r="D491" s="9"/>
      <c r="E491" s="9"/>
      <c r="F491" s="9"/>
      <c r="T491" s="9"/>
      <c r="U491" s="9"/>
    </row>
    <row r="492" spans="4:21" ht="12.75" x14ac:dyDescent="0.2">
      <c r="D492" s="9"/>
      <c r="E492" s="9"/>
      <c r="F492" s="9"/>
      <c r="T492" s="9"/>
      <c r="U492" s="9"/>
    </row>
    <row r="493" spans="4:21" ht="12.75" x14ac:dyDescent="0.2">
      <c r="D493" s="9"/>
      <c r="E493" s="9"/>
      <c r="F493" s="9"/>
      <c r="T493" s="9"/>
      <c r="U493" s="9"/>
    </row>
    <row r="494" spans="4:21" ht="12.75" x14ac:dyDescent="0.2">
      <c r="D494" s="9"/>
      <c r="E494" s="9"/>
      <c r="F494" s="9"/>
      <c r="T494" s="9"/>
      <c r="U494" s="9"/>
    </row>
    <row r="495" spans="4:21" ht="12.75" x14ac:dyDescent="0.2">
      <c r="D495" s="9"/>
      <c r="E495" s="9"/>
      <c r="F495" s="9"/>
      <c r="T495" s="9"/>
      <c r="U495" s="9"/>
    </row>
    <row r="496" spans="4:21" ht="12.75" x14ac:dyDescent="0.2">
      <c r="D496" s="9"/>
      <c r="E496" s="9"/>
      <c r="F496" s="9"/>
      <c r="T496" s="9"/>
      <c r="U496" s="9"/>
    </row>
    <row r="497" spans="4:21" ht="12.75" x14ac:dyDescent="0.2">
      <c r="D497" s="9"/>
      <c r="E497" s="9"/>
      <c r="F497" s="9"/>
      <c r="T497" s="9"/>
      <c r="U497" s="9"/>
    </row>
    <row r="498" spans="4:21" ht="12.75" x14ac:dyDescent="0.2">
      <c r="D498" s="9"/>
      <c r="E498" s="9"/>
      <c r="F498" s="9"/>
      <c r="T498" s="9"/>
      <c r="U498" s="9"/>
    </row>
    <row r="499" spans="4:21" ht="12.75" x14ac:dyDescent="0.2">
      <c r="D499" s="9"/>
      <c r="E499" s="9"/>
      <c r="F499" s="9"/>
      <c r="T499" s="9"/>
      <c r="U499" s="9"/>
    </row>
    <row r="500" spans="4:21" ht="12.75" x14ac:dyDescent="0.2">
      <c r="D500" s="9"/>
      <c r="E500" s="9"/>
      <c r="F500" s="9"/>
      <c r="T500" s="9"/>
      <c r="U500" s="9"/>
    </row>
    <row r="501" spans="4:21" ht="12.75" x14ac:dyDescent="0.2">
      <c r="D501" s="9"/>
      <c r="E501" s="9"/>
      <c r="F501" s="9"/>
      <c r="T501" s="9"/>
      <c r="U501" s="9"/>
    </row>
    <row r="502" spans="4:21" ht="12.75" x14ac:dyDescent="0.2">
      <c r="D502" s="9"/>
      <c r="E502" s="9"/>
      <c r="F502" s="9"/>
      <c r="T502" s="9"/>
      <c r="U502" s="9"/>
    </row>
    <row r="503" spans="4:21" ht="12.75" x14ac:dyDescent="0.2">
      <c r="D503" s="9"/>
      <c r="E503" s="9"/>
      <c r="F503" s="9"/>
      <c r="T503" s="9"/>
      <c r="U503" s="9"/>
    </row>
    <row r="504" spans="4:21" ht="12.75" x14ac:dyDescent="0.2">
      <c r="D504" s="9"/>
      <c r="E504" s="9"/>
      <c r="F504" s="9"/>
      <c r="T504" s="9"/>
      <c r="U504" s="9"/>
    </row>
    <row r="505" spans="4:21" ht="12.75" x14ac:dyDescent="0.2">
      <c r="D505" s="9"/>
      <c r="E505" s="9"/>
      <c r="F505" s="9"/>
      <c r="T505" s="9"/>
      <c r="U505" s="9"/>
    </row>
    <row r="506" spans="4:21" ht="12.75" x14ac:dyDescent="0.2">
      <c r="D506" s="9"/>
      <c r="E506" s="9"/>
      <c r="F506" s="9"/>
      <c r="T506" s="9"/>
      <c r="U506" s="9"/>
    </row>
    <row r="507" spans="4:21" ht="12.75" x14ac:dyDescent="0.2">
      <c r="D507" s="9"/>
      <c r="E507" s="9"/>
      <c r="F507" s="9"/>
      <c r="T507" s="9"/>
      <c r="U507" s="9"/>
    </row>
    <row r="508" spans="4:21" ht="12.75" x14ac:dyDescent="0.2">
      <c r="D508" s="9"/>
      <c r="E508" s="9"/>
      <c r="F508" s="9"/>
      <c r="T508" s="9"/>
      <c r="U508" s="9"/>
    </row>
    <row r="509" spans="4:21" ht="12.75" x14ac:dyDescent="0.2">
      <c r="D509" s="9"/>
      <c r="E509" s="9"/>
      <c r="F509" s="9"/>
      <c r="T509" s="9"/>
      <c r="U509" s="9"/>
    </row>
    <row r="510" spans="4:21" ht="12.75" x14ac:dyDescent="0.2">
      <c r="D510" s="9"/>
      <c r="E510" s="9"/>
      <c r="F510" s="9"/>
      <c r="T510" s="9"/>
      <c r="U510" s="9"/>
    </row>
    <row r="511" spans="4:21" ht="12.75" x14ac:dyDescent="0.2">
      <c r="D511" s="9"/>
      <c r="E511" s="9"/>
      <c r="F511" s="9"/>
      <c r="T511" s="9"/>
      <c r="U511" s="9"/>
    </row>
    <row r="512" spans="4:21" ht="12.75" x14ac:dyDescent="0.2">
      <c r="D512" s="9"/>
      <c r="E512" s="9"/>
      <c r="F512" s="9"/>
      <c r="T512" s="9"/>
      <c r="U512" s="9"/>
    </row>
    <row r="513" spans="4:21" ht="12.75" x14ac:dyDescent="0.2">
      <c r="D513" s="9"/>
      <c r="E513" s="9"/>
      <c r="F513" s="9"/>
      <c r="T513" s="9"/>
      <c r="U513" s="9"/>
    </row>
    <row r="514" spans="4:21" ht="12.75" x14ac:dyDescent="0.2">
      <c r="D514" s="9"/>
      <c r="E514" s="9"/>
      <c r="F514" s="9"/>
      <c r="T514" s="9"/>
      <c r="U514" s="9"/>
    </row>
    <row r="515" spans="4:21" ht="12.75" x14ac:dyDescent="0.2">
      <c r="D515" s="9"/>
      <c r="E515" s="9"/>
      <c r="F515" s="9"/>
      <c r="T515" s="9"/>
      <c r="U515" s="9"/>
    </row>
    <row r="516" spans="4:21" ht="12.75" x14ac:dyDescent="0.2">
      <c r="D516" s="9"/>
      <c r="E516" s="9"/>
      <c r="F516" s="9"/>
      <c r="T516" s="9"/>
      <c r="U516" s="9"/>
    </row>
    <row r="517" spans="4:21" ht="12.75" x14ac:dyDescent="0.2">
      <c r="D517" s="9"/>
      <c r="E517" s="9"/>
      <c r="F517" s="9"/>
      <c r="T517" s="9"/>
      <c r="U517" s="9"/>
    </row>
    <row r="518" spans="4:21" ht="12.75" x14ac:dyDescent="0.2">
      <c r="D518" s="9"/>
      <c r="E518" s="9"/>
      <c r="F518" s="9"/>
      <c r="T518" s="9"/>
      <c r="U518" s="9"/>
    </row>
    <row r="519" spans="4:21" ht="12.75" x14ac:dyDescent="0.2">
      <c r="D519" s="9"/>
      <c r="E519" s="9"/>
      <c r="F519" s="9"/>
      <c r="T519" s="9"/>
      <c r="U519" s="9"/>
    </row>
    <row r="520" spans="4:21" ht="12.75" x14ac:dyDescent="0.2">
      <c r="D520" s="9"/>
      <c r="E520" s="9"/>
      <c r="F520" s="9"/>
      <c r="T520" s="9"/>
      <c r="U520" s="9"/>
    </row>
    <row r="521" spans="4:21" ht="12.75" x14ac:dyDescent="0.2">
      <c r="D521" s="9"/>
      <c r="E521" s="9"/>
      <c r="F521" s="9"/>
      <c r="T521" s="9"/>
      <c r="U521" s="9"/>
    </row>
    <row r="522" spans="4:21" ht="12.75" x14ac:dyDescent="0.2">
      <c r="D522" s="9"/>
      <c r="E522" s="9"/>
      <c r="F522" s="9"/>
      <c r="T522" s="9"/>
      <c r="U522" s="9"/>
    </row>
    <row r="523" spans="4:21" ht="12.75" x14ac:dyDescent="0.2">
      <c r="D523" s="9"/>
      <c r="E523" s="9"/>
      <c r="F523" s="9"/>
      <c r="T523" s="9"/>
      <c r="U523" s="9"/>
    </row>
    <row r="524" spans="4:21" ht="12.75" x14ac:dyDescent="0.2">
      <c r="D524" s="9"/>
      <c r="E524" s="9"/>
      <c r="F524" s="9"/>
      <c r="T524" s="9"/>
      <c r="U524" s="9"/>
    </row>
    <row r="525" spans="4:21" ht="12.75" x14ac:dyDescent="0.2">
      <c r="D525" s="9"/>
      <c r="E525" s="9"/>
      <c r="F525" s="9"/>
      <c r="T525" s="9"/>
      <c r="U525" s="9"/>
    </row>
    <row r="526" spans="4:21" ht="12.75" x14ac:dyDescent="0.2">
      <c r="D526" s="9"/>
      <c r="E526" s="9"/>
      <c r="F526" s="9"/>
      <c r="T526" s="9"/>
      <c r="U526" s="9"/>
    </row>
    <row r="527" spans="4:21" ht="12.75" x14ac:dyDescent="0.2">
      <c r="D527" s="9"/>
      <c r="E527" s="9"/>
      <c r="F527" s="9"/>
      <c r="T527" s="9"/>
      <c r="U527" s="9"/>
    </row>
    <row r="528" spans="4:21" ht="12.75" x14ac:dyDescent="0.2">
      <c r="D528" s="9"/>
      <c r="E528" s="9"/>
      <c r="F528" s="9"/>
      <c r="T528" s="9"/>
      <c r="U528" s="9"/>
    </row>
    <row r="529" spans="4:21" ht="12.75" x14ac:dyDescent="0.2">
      <c r="D529" s="9"/>
      <c r="E529" s="9"/>
      <c r="F529" s="9"/>
      <c r="T529" s="9"/>
      <c r="U529" s="9"/>
    </row>
    <row r="530" spans="4:21" ht="12.75" x14ac:dyDescent="0.2">
      <c r="D530" s="9"/>
      <c r="E530" s="9"/>
      <c r="F530" s="9"/>
      <c r="T530" s="9"/>
      <c r="U530" s="9"/>
    </row>
    <row r="531" spans="4:21" ht="12.75" x14ac:dyDescent="0.2">
      <c r="D531" s="9"/>
      <c r="E531" s="9"/>
      <c r="F531" s="9"/>
      <c r="T531" s="9"/>
      <c r="U531" s="9"/>
    </row>
    <row r="532" spans="4:21" ht="12.75" x14ac:dyDescent="0.2">
      <c r="D532" s="9"/>
      <c r="E532" s="9"/>
      <c r="F532" s="9"/>
      <c r="T532" s="9"/>
      <c r="U532" s="9"/>
    </row>
    <row r="533" spans="4:21" ht="12.75" x14ac:dyDescent="0.2">
      <c r="D533" s="9"/>
      <c r="E533" s="9"/>
      <c r="F533" s="9"/>
      <c r="T533" s="9"/>
      <c r="U533" s="9"/>
    </row>
    <row r="534" spans="4:21" ht="12.75" x14ac:dyDescent="0.2">
      <c r="D534" s="9"/>
      <c r="E534" s="9"/>
      <c r="F534" s="9"/>
      <c r="T534" s="9"/>
      <c r="U534" s="9"/>
    </row>
    <row r="535" spans="4:21" ht="12.75" x14ac:dyDescent="0.2">
      <c r="D535" s="9"/>
      <c r="E535" s="9"/>
      <c r="F535" s="9"/>
      <c r="T535" s="9"/>
      <c r="U535" s="9"/>
    </row>
    <row r="536" spans="4:21" ht="12.75" x14ac:dyDescent="0.2">
      <c r="D536" s="9"/>
      <c r="E536" s="9"/>
      <c r="F536" s="9"/>
      <c r="T536" s="9"/>
      <c r="U536" s="9"/>
    </row>
    <row r="537" spans="4:21" ht="12.75" x14ac:dyDescent="0.2">
      <c r="D537" s="9"/>
      <c r="E537" s="9"/>
      <c r="F537" s="9"/>
      <c r="T537" s="9"/>
      <c r="U537" s="9"/>
    </row>
    <row r="538" spans="4:21" ht="12.75" x14ac:dyDescent="0.2">
      <c r="D538" s="9"/>
      <c r="E538" s="9"/>
      <c r="F538" s="9"/>
      <c r="T538" s="9"/>
      <c r="U538" s="9"/>
    </row>
    <row r="539" spans="4:21" ht="12.75" x14ac:dyDescent="0.2">
      <c r="D539" s="9"/>
      <c r="E539" s="9"/>
      <c r="F539" s="9"/>
      <c r="T539" s="9"/>
      <c r="U539" s="9"/>
    </row>
    <row r="540" spans="4:21" ht="12.75" x14ac:dyDescent="0.2">
      <c r="D540" s="9"/>
      <c r="E540" s="9"/>
      <c r="F540" s="9"/>
      <c r="T540" s="9"/>
      <c r="U540" s="9"/>
    </row>
    <row r="541" spans="4:21" ht="12.75" x14ac:dyDescent="0.2">
      <c r="D541" s="9"/>
      <c r="E541" s="9"/>
      <c r="F541" s="9"/>
      <c r="T541" s="9"/>
      <c r="U541" s="9"/>
    </row>
    <row r="542" spans="4:21" ht="12.75" x14ac:dyDescent="0.2">
      <c r="D542" s="9"/>
      <c r="E542" s="9"/>
      <c r="F542" s="9"/>
      <c r="T542" s="9"/>
      <c r="U542" s="9"/>
    </row>
    <row r="543" spans="4:21" ht="12.75" x14ac:dyDescent="0.2">
      <c r="D543" s="9"/>
      <c r="E543" s="9"/>
      <c r="F543" s="9"/>
      <c r="T543" s="9"/>
      <c r="U543" s="9"/>
    </row>
    <row r="544" spans="4:21" ht="12.75" x14ac:dyDescent="0.2">
      <c r="D544" s="9"/>
      <c r="E544" s="9"/>
      <c r="F544" s="9"/>
      <c r="T544" s="9"/>
      <c r="U544" s="9"/>
    </row>
    <row r="545" spans="4:21" ht="12.75" x14ac:dyDescent="0.2">
      <c r="D545" s="9"/>
      <c r="E545" s="9"/>
      <c r="F545" s="9"/>
      <c r="T545" s="9"/>
      <c r="U545" s="9"/>
    </row>
    <row r="546" spans="4:21" ht="12.75" x14ac:dyDescent="0.2">
      <c r="D546" s="9"/>
      <c r="E546" s="9"/>
      <c r="F546" s="9"/>
      <c r="T546" s="9"/>
      <c r="U546" s="9"/>
    </row>
    <row r="547" spans="4:21" ht="12.75" x14ac:dyDescent="0.2">
      <c r="D547" s="9"/>
      <c r="E547" s="9"/>
      <c r="F547" s="9"/>
      <c r="T547" s="9"/>
      <c r="U547" s="9"/>
    </row>
    <row r="548" spans="4:21" ht="12.75" x14ac:dyDescent="0.2">
      <c r="D548" s="9"/>
      <c r="E548" s="9"/>
      <c r="F548" s="9"/>
      <c r="T548" s="9"/>
      <c r="U548" s="9"/>
    </row>
    <row r="549" spans="4:21" ht="12.75" x14ac:dyDescent="0.2">
      <c r="D549" s="9"/>
      <c r="E549" s="9"/>
      <c r="F549" s="9"/>
      <c r="T549" s="9"/>
      <c r="U549" s="9"/>
    </row>
    <row r="550" spans="4:21" ht="12.75" x14ac:dyDescent="0.2">
      <c r="D550" s="9"/>
      <c r="E550" s="9"/>
      <c r="F550" s="9"/>
      <c r="T550" s="9"/>
      <c r="U550" s="9"/>
    </row>
    <row r="551" spans="4:21" ht="12.75" x14ac:dyDescent="0.2">
      <c r="D551" s="9"/>
      <c r="E551" s="9"/>
      <c r="F551" s="9"/>
      <c r="T551" s="9"/>
      <c r="U551" s="9"/>
    </row>
    <row r="552" spans="4:21" ht="12.75" x14ac:dyDescent="0.2">
      <c r="D552" s="9"/>
      <c r="E552" s="9"/>
      <c r="F552" s="9"/>
      <c r="T552" s="9"/>
      <c r="U552" s="9"/>
    </row>
    <row r="553" spans="4:21" ht="12.75" x14ac:dyDescent="0.2">
      <c r="D553" s="9"/>
      <c r="E553" s="9"/>
      <c r="F553" s="9"/>
      <c r="T553" s="9"/>
      <c r="U553" s="9"/>
    </row>
    <row r="554" spans="4:21" ht="12.75" x14ac:dyDescent="0.2">
      <c r="D554" s="9"/>
      <c r="E554" s="9"/>
      <c r="F554" s="9"/>
      <c r="T554" s="9"/>
      <c r="U554" s="9"/>
    </row>
    <row r="555" spans="4:21" ht="12.75" x14ac:dyDescent="0.2">
      <c r="D555" s="9"/>
      <c r="E555" s="9"/>
      <c r="F555" s="9"/>
      <c r="T555" s="9"/>
      <c r="U555" s="9"/>
    </row>
    <row r="556" spans="4:21" ht="12.75" x14ac:dyDescent="0.2">
      <c r="D556" s="9"/>
      <c r="E556" s="9"/>
      <c r="F556" s="9"/>
      <c r="T556" s="9"/>
      <c r="U556" s="9"/>
    </row>
    <row r="557" spans="4:21" ht="12.75" x14ac:dyDescent="0.2">
      <c r="D557" s="9"/>
      <c r="E557" s="9"/>
      <c r="F557" s="9"/>
      <c r="T557" s="9"/>
      <c r="U557" s="9"/>
    </row>
    <row r="558" spans="4:21" ht="12.75" x14ac:dyDescent="0.2">
      <c r="D558" s="9"/>
      <c r="E558" s="9"/>
      <c r="F558" s="9"/>
      <c r="T558" s="9"/>
      <c r="U558" s="9"/>
    </row>
    <row r="559" spans="4:21" ht="12.75" x14ac:dyDescent="0.2">
      <c r="D559" s="9"/>
      <c r="E559" s="9"/>
      <c r="F559" s="9"/>
      <c r="T559" s="9"/>
      <c r="U559" s="9"/>
    </row>
    <row r="560" spans="4:21" ht="12.75" x14ac:dyDescent="0.2">
      <c r="D560" s="9"/>
      <c r="E560" s="9"/>
      <c r="F560" s="9"/>
      <c r="T560" s="9"/>
      <c r="U560" s="9"/>
    </row>
    <row r="561" spans="4:21" ht="12.75" x14ac:dyDescent="0.2">
      <c r="D561" s="9"/>
      <c r="E561" s="9"/>
      <c r="F561" s="9"/>
      <c r="T561" s="9"/>
      <c r="U561" s="9"/>
    </row>
    <row r="562" spans="4:21" ht="12.75" x14ac:dyDescent="0.2">
      <c r="D562" s="9"/>
      <c r="E562" s="9"/>
      <c r="F562" s="9"/>
      <c r="T562" s="9"/>
      <c r="U562" s="9"/>
    </row>
    <row r="563" spans="4:21" ht="12.75" x14ac:dyDescent="0.2">
      <c r="D563" s="9"/>
      <c r="E563" s="9"/>
      <c r="F563" s="9"/>
      <c r="T563" s="9"/>
      <c r="U563" s="9"/>
    </row>
    <row r="564" spans="4:21" ht="12.75" x14ac:dyDescent="0.2">
      <c r="D564" s="9"/>
      <c r="E564" s="9"/>
      <c r="F564" s="9"/>
      <c r="T564" s="9"/>
      <c r="U564" s="9"/>
    </row>
    <row r="565" spans="4:21" ht="12.75" x14ac:dyDescent="0.2">
      <c r="D565" s="9"/>
      <c r="E565" s="9"/>
      <c r="F565" s="9"/>
      <c r="T565" s="9"/>
      <c r="U565" s="9"/>
    </row>
    <row r="566" spans="4:21" ht="12.75" x14ac:dyDescent="0.2">
      <c r="D566" s="9"/>
      <c r="E566" s="9"/>
      <c r="F566" s="9"/>
      <c r="T566" s="9"/>
      <c r="U566" s="9"/>
    </row>
    <row r="567" spans="4:21" ht="12.75" x14ac:dyDescent="0.2">
      <c r="D567" s="9"/>
      <c r="E567" s="9"/>
      <c r="F567" s="9"/>
      <c r="T567" s="9"/>
      <c r="U567" s="9"/>
    </row>
    <row r="568" spans="4:21" ht="12.75" x14ac:dyDescent="0.2">
      <c r="D568" s="9"/>
      <c r="E568" s="9"/>
      <c r="F568" s="9"/>
      <c r="T568" s="9"/>
      <c r="U568" s="9"/>
    </row>
    <row r="569" spans="4:21" ht="12.75" x14ac:dyDescent="0.2">
      <c r="D569" s="9"/>
      <c r="E569" s="9"/>
      <c r="F569" s="9"/>
      <c r="T569" s="9"/>
      <c r="U569" s="9"/>
    </row>
    <row r="570" spans="4:21" ht="12.75" x14ac:dyDescent="0.2">
      <c r="D570" s="9"/>
      <c r="E570" s="9"/>
      <c r="F570" s="9"/>
      <c r="T570" s="9"/>
      <c r="U570" s="9"/>
    </row>
    <row r="571" spans="4:21" ht="12.75" x14ac:dyDescent="0.2">
      <c r="D571" s="9"/>
      <c r="E571" s="9"/>
      <c r="F571" s="9"/>
      <c r="T571" s="9"/>
      <c r="U571" s="9"/>
    </row>
    <row r="572" spans="4:21" ht="12.75" x14ac:dyDescent="0.2">
      <c r="D572" s="9"/>
      <c r="E572" s="9"/>
      <c r="F572" s="9"/>
      <c r="T572" s="9"/>
      <c r="U572" s="9"/>
    </row>
    <row r="573" spans="4:21" ht="12.75" x14ac:dyDescent="0.2">
      <c r="D573" s="9"/>
      <c r="E573" s="9"/>
      <c r="F573" s="9"/>
      <c r="T573" s="9"/>
      <c r="U573" s="9"/>
    </row>
    <row r="574" spans="4:21" ht="12.75" x14ac:dyDescent="0.2">
      <c r="D574" s="9"/>
      <c r="E574" s="9"/>
      <c r="F574" s="9"/>
      <c r="T574" s="9"/>
      <c r="U574" s="9"/>
    </row>
    <row r="575" spans="4:21" ht="12.75" x14ac:dyDescent="0.2">
      <c r="D575" s="9"/>
      <c r="E575" s="9"/>
      <c r="F575" s="9"/>
      <c r="T575" s="9"/>
      <c r="U575" s="9"/>
    </row>
    <row r="576" spans="4:21" ht="12.75" x14ac:dyDescent="0.2">
      <c r="D576" s="9"/>
      <c r="E576" s="9"/>
      <c r="F576" s="9"/>
      <c r="T576" s="9"/>
      <c r="U576" s="9"/>
    </row>
    <row r="577" spans="4:21" ht="12.75" x14ac:dyDescent="0.2">
      <c r="D577" s="9"/>
      <c r="E577" s="9"/>
      <c r="F577" s="9"/>
      <c r="T577" s="9"/>
      <c r="U577" s="9"/>
    </row>
    <row r="578" spans="4:21" ht="12.75" x14ac:dyDescent="0.2">
      <c r="D578" s="9"/>
      <c r="E578" s="9"/>
      <c r="F578" s="9"/>
      <c r="T578" s="9"/>
      <c r="U578" s="9"/>
    </row>
    <row r="579" spans="4:21" ht="12.75" x14ac:dyDescent="0.2">
      <c r="D579" s="9"/>
      <c r="E579" s="9"/>
      <c r="F579" s="9"/>
      <c r="T579" s="9"/>
      <c r="U579" s="9"/>
    </row>
    <row r="580" spans="4:21" ht="12.75" x14ac:dyDescent="0.2">
      <c r="D580" s="9"/>
      <c r="E580" s="9"/>
      <c r="F580" s="9"/>
      <c r="T580" s="9"/>
      <c r="U580" s="9"/>
    </row>
    <row r="581" spans="4:21" ht="12.75" x14ac:dyDescent="0.2">
      <c r="D581" s="9"/>
      <c r="E581" s="9"/>
      <c r="F581" s="9"/>
      <c r="T581" s="9"/>
      <c r="U581" s="9"/>
    </row>
    <row r="582" spans="4:21" ht="12.75" x14ac:dyDescent="0.2">
      <c r="D582" s="9"/>
      <c r="E582" s="9"/>
      <c r="F582" s="9"/>
      <c r="T582" s="9"/>
      <c r="U582" s="9"/>
    </row>
    <row r="583" spans="4:21" ht="12.75" x14ac:dyDescent="0.2">
      <c r="D583" s="9"/>
      <c r="E583" s="9"/>
      <c r="F583" s="9"/>
      <c r="T583" s="9"/>
      <c r="U583" s="9"/>
    </row>
    <row r="584" spans="4:21" ht="12.75" x14ac:dyDescent="0.2">
      <c r="D584" s="9"/>
      <c r="E584" s="9"/>
      <c r="F584" s="9"/>
      <c r="T584" s="9"/>
      <c r="U584" s="9"/>
    </row>
    <row r="585" spans="4:21" ht="12.75" x14ac:dyDescent="0.2">
      <c r="D585" s="9"/>
      <c r="E585" s="9"/>
      <c r="F585" s="9"/>
      <c r="T585" s="9"/>
      <c r="U585" s="9"/>
    </row>
    <row r="586" spans="4:21" ht="12.75" x14ac:dyDescent="0.2">
      <c r="D586" s="9"/>
      <c r="E586" s="9"/>
      <c r="F586" s="9"/>
      <c r="T586" s="9"/>
      <c r="U586" s="9"/>
    </row>
    <row r="587" spans="4:21" ht="12.75" x14ac:dyDescent="0.2">
      <c r="D587" s="9"/>
      <c r="E587" s="9"/>
      <c r="F587" s="9"/>
      <c r="T587" s="9"/>
      <c r="U587" s="9"/>
    </row>
    <row r="588" spans="4:21" ht="12.75" x14ac:dyDescent="0.2">
      <c r="D588" s="9"/>
      <c r="E588" s="9"/>
      <c r="F588" s="9"/>
      <c r="T588" s="9"/>
      <c r="U588" s="9"/>
    </row>
    <row r="589" spans="4:21" ht="12.75" x14ac:dyDescent="0.2">
      <c r="D589" s="9"/>
      <c r="E589" s="9"/>
      <c r="F589" s="9"/>
      <c r="T589" s="9"/>
      <c r="U589" s="9"/>
    </row>
    <row r="590" spans="4:21" ht="12.75" x14ac:dyDescent="0.2">
      <c r="D590" s="9"/>
      <c r="E590" s="9"/>
      <c r="F590" s="9"/>
      <c r="T590" s="9"/>
      <c r="U590" s="9"/>
    </row>
    <row r="591" spans="4:21" ht="12.75" x14ac:dyDescent="0.2">
      <c r="D591" s="9"/>
      <c r="E591" s="9"/>
      <c r="F591" s="9"/>
      <c r="T591" s="9"/>
      <c r="U591" s="9"/>
    </row>
    <row r="592" spans="4:21" ht="12.75" x14ac:dyDescent="0.2">
      <c r="D592" s="9"/>
      <c r="E592" s="9"/>
      <c r="F592" s="9"/>
      <c r="T592" s="9"/>
      <c r="U592" s="9"/>
    </row>
    <row r="593" spans="4:21" ht="12.75" x14ac:dyDescent="0.2">
      <c r="D593" s="9"/>
      <c r="E593" s="9"/>
      <c r="F593" s="9"/>
      <c r="T593" s="9"/>
      <c r="U593" s="9"/>
    </row>
    <row r="594" spans="4:21" ht="12.75" x14ac:dyDescent="0.2">
      <c r="D594" s="9"/>
      <c r="E594" s="9"/>
      <c r="F594" s="9"/>
      <c r="T594" s="9"/>
      <c r="U594" s="9"/>
    </row>
    <row r="595" spans="4:21" ht="12.75" x14ac:dyDescent="0.2">
      <c r="D595" s="9"/>
      <c r="E595" s="9"/>
      <c r="F595" s="9"/>
      <c r="T595" s="9"/>
      <c r="U595" s="9"/>
    </row>
    <row r="596" spans="4:21" ht="12.75" x14ac:dyDescent="0.2">
      <c r="D596" s="9"/>
      <c r="E596" s="9"/>
      <c r="F596" s="9"/>
      <c r="T596" s="9"/>
      <c r="U596" s="9"/>
    </row>
    <row r="597" spans="4:21" ht="12.75" x14ac:dyDescent="0.2">
      <c r="D597" s="9"/>
      <c r="E597" s="9"/>
      <c r="F597" s="9"/>
      <c r="T597" s="9"/>
      <c r="U597" s="9"/>
    </row>
    <row r="598" spans="4:21" ht="12.75" x14ac:dyDescent="0.2">
      <c r="D598" s="9"/>
      <c r="E598" s="9"/>
      <c r="F598" s="9"/>
      <c r="T598" s="9"/>
      <c r="U598" s="9"/>
    </row>
    <row r="599" spans="4:21" ht="12.75" x14ac:dyDescent="0.2">
      <c r="D599" s="9"/>
      <c r="E599" s="9"/>
      <c r="F599" s="9"/>
      <c r="T599" s="9"/>
      <c r="U599" s="9"/>
    </row>
    <row r="600" spans="4:21" ht="12.75" x14ac:dyDescent="0.2">
      <c r="D600" s="9"/>
      <c r="E600" s="9"/>
      <c r="F600" s="9"/>
      <c r="T600" s="9"/>
      <c r="U600" s="9"/>
    </row>
    <row r="601" spans="4:21" ht="12.75" x14ac:dyDescent="0.2">
      <c r="D601" s="9"/>
      <c r="E601" s="9"/>
      <c r="F601" s="9"/>
      <c r="T601" s="9"/>
      <c r="U601" s="9"/>
    </row>
    <row r="602" spans="4:21" ht="12.75" x14ac:dyDescent="0.2">
      <c r="D602" s="9"/>
      <c r="E602" s="9"/>
      <c r="F602" s="9"/>
      <c r="T602" s="9"/>
      <c r="U602" s="9"/>
    </row>
    <row r="603" spans="4:21" ht="12.75" x14ac:dyDescent="0.2">
      <c r="D603" s="9"/>
      <c r="E603" s="9"/>
      <c r="F603" s="9"/>
      <c r="T603" s="9"/>
      <c r="U603" s="9"/>
    </row>
    <row r="604" spans="4:21" ht="12.75" x14ac:dyDescent="0.2">
      <c r="D604" s="9"/>
      <c r="E604" s="9"/>
      <c r="F604" s="9"/>
      <c r="T604" s="9"/>
      <c r="U604" s="9"/>
    </row>
    <row r="605" spans="4:21" ht="12.75" x14ac:dyDescent="0.2">
      <c r="D605" s="9"/>
      <c r="E605" s="9"/>
      <c r="F605" s="9"/>
      <c r="T605" s="9"/>
      <c r="U605" s="9"/>
    </row>
    <row r="606" spans="4:21" ht="12.75" x14ac:dyDescent="0.2">
      <c r="D606" s="9"/>
      <c r="E606" s="9"/>
      <c r="F606" s="9"/>
      <c r="T606" s="9"/>
      <c r="U606" s="9"/>
    </row>
    <row r="607" spans="4:21" ht="12.75" x14ac:dyDescent="0.2">
      <c r="D607" s="9"/>
      <c r="E607" s="9"/>
      <c r="F607" s="9"/>
      <c r="T607" s="9"/>
      <c r="U607" s="9"/>
    </row>
    <row r="608" spans="4:21" ht="12.75" x14ac:dyDescent="0.2">
      <c r="D608" s="9"/>
      <c r="E608" s="9"/>
      <c r="F608" s="9"/>
      <c r="T608" s="9"/>
      <c r="U608" s="9"/>
    </row>
    <row r="609" spans="4:21" ht="12.75" x14ac:dyDescent="0.2">
      <c r="D609" s="9"/>
      <c r="E609" s="9"/>
      <c r="F609" s="9"/>
      <c r="T609" s="9"/>
      <c r="U609" s="9"/>
    </row>
    <row r="610" spans="4:21" ht="12.75" x14ac:dyDescent="0.2">
      <c r="D610" s="9"/>
      <c r="E610" s="9"/>
      <c r="F610" s="9"/>
      <c r="T610" s="9"/>
      <c r="U610" s="9"/>
    </row>
    <row r="611" spans="4:21" ht="12.75" x14ac:dyDescent="0.2">
      <c r="D611" s="9"/>
      <c r="E611" s="9"/>
      <c r="F611" s="9"/>
      <c r="T611" s="9"/>
      <c r="U611" s="9"/>
    </row>
    <row r="612" spans="4:21" ht="12.75" x14ac:dyDescent="0.2">
      <c r="D612" s="9"/>
      <c r="E612" s="9"/>
      <c r="F612" s="9"/>
      <c r="T612" s="9"/>
      <c r="U612" s="9"/>
    </row>
    <row r="613" spans="4:21" ht="12.75" x14ac:dyDescent="0.2">
      <c r="D613" s="9"/>
      <c r="E613" s="9"/>
      <c r="F613" s="9"/>
      <c r="T613" s="9"/>
      <c r="U613" s="9"/>
    </row>
    <row r="614" spans="4:21" ht="12.75" x14ac:dyDescent="0.2">
      <c r="D614" s="9"/>
      <c r="E614" s="9"/>
      <c r="F614" s="9"/>
      <c r="T614" s="9"/>
      <c r="U614" s="9"/>
    </row>
    <row r="615" spans="4:21" ht="12.75" x14ac:dyDescent="0.2">
      <c r="D615" s="9"/>
      <c r="E615" s="9"/>
      <c r="F615" s="9"/>
      <c r="T615" s="9"/>
      <c r="U615" s="9"/>
    </row>
    <row r="616" spans="4:21" ht="12.75" x14ac:dyDescent="0.2">
      <c r="D616" s="9"/>
      <c r="E616" s="9"/>
      <c r="F616" s="9"/>
      <c r="T616" s="9"/>
      <c r="U616" s="9"/>
    </row>
    <row r="617" spans="4:21" ht="12.75" x14ac:dyDescent="0.2">
      <c r="D617" s="9"/>
      <c r="E617" s="9"/>
      <c r="F617" s="9"/>
      <c r="T617" s="9"/>
      <c r="U617" s="9"/>
    </row>
    <row r="618" spans="4:21" ht="12.75" x14ac:dyDescent="0.2">
      <c r="D618" s="9"/>
      <c r="E618" s="9"/>
      <c r="F618" s="9"/>
      <c r="T618" s="9"/>
      <c r="U618" s="9"/>
    </row>
    <row r="619" spans="4:21" ht="12.75" x14ac:dyDescent="0.2">
      <c r="D619" s="9"/>
      <c r="E619" s="9"/>
      <c r="F619" s="9"/>
      <c r="T619" s="9"/>
      <c r="U619" s="9"/>
    </row>
    <row r="620" spans="4:21" ht="12.75" x14ac:dyDescent="0.2">
      <c r="D620" s="9"/>
      <c r="E620" s="9"/>
      <c r="F620" s="9"/>
      <c r="T620" s="9"/>
      <c r="U620" s="9"/>
    </row>
    <row r="621" spans="4:21" ht="12.75" x14ac:dyDescent="0.2">
      <c r="D621" s="9"/>
      <c r="E621" s="9"/>
      <c r="F621" s="9"/>
      <c r="T621" s="9"/>
      <c r="U621" s="9"/>
    </row>
    <row r="622" spans="4:21" ht="12.75" x14ac:dyDescent="0.2">
      <c r="D622" s="9"/>
      <c r="E622" s="9"/>
      <c r="F622" s="9"/>
      <c r="T622" s="9"/>
      <c r="U622" s="9"/>
    </row>
    <row r="623" spans="4:21" ht="12.75" x14ac:dyDescent="0.2">
      <c r="D623" s="9"/>
      <c r="E623" s="9"/>
      <c r="F623" s="9"/>
      <c r="T623" s="9"/>
      <c r="U623" s="9"/>
    </row>
    <row r="624" spans="4:21" ht="12.75" x14ac:dyDescent="0.2">
      <c r="D624" s="9"/>
      <c r="E624" s="9"/>
      <c r="F624" s="9"/>
      <c r="T624" s="9"/>
      <c r="U624" s="9"/>
    </row>
    <row r="625" spans="4:21" ht="12.75" x14ac:dyDescent="0.2">
      <c r="D625" s="9"/>
      <c r="E625" s="9"/>
      <c r="F625" s="9"/>
      <c r="T625" s="9"/>
      <c r="U625" s="9"/>
    </row>
    <row r="626" spans="4:21" ht="12.75" x14ac:dyDescent="0.2">
      <c r="D626" s="9"/>
      <c r="E626" s="9"/>
      <c r="F626" s="9"/>
      <c r="T626" s="9"/>
      <c r="U626" s="9"/>
    </row>
    <row r="627" spans="4:21" ht="12.75" x14ac:dyDescent="0.2">
      <c r="D627" s="9"/>
      <c r="E627" s="9"/>
      <c r="F627" s="9"/>
      <c r="T627" s="9"/>
      <c r="U627" s="9"/>
    </row>
    <row r="628" spans="4:21" ht="12.75" x14ac:dyDescent="0.2">
      <c r="D628" s="9"/>
      <c r="E628" s="9"/>
      <c r="F628" s="9"/>
      <c r="T628" s="9"/>
      <c r="U628" s="9"/>
    </row>
    <row r="629" spans="4:21" ht="12.75" x14ac:dyDescent="0.2">
      <c r="D629" s="9"/>
      <c r="E629" s="9"/>
      <c r="F629" s="9"/>
      <c r="T629" s="9"/>
      <c r="U629" s="9"/>
    </row>
    <row r="630" spans="4:21" ht="12.75" x14ac:dyDescent="0.2">
      <c r="D630" s="9"/>
      <c r="E630" s="9"/>
      <c r="F630" s="9"/>
      <c r="T630" s="9"/>
      <c r="U630" s="9"/>
    </row>
    <row r="631" spans="4:21" ht="12.75" x14ac:dyDescent="0.2">
      <c r="D631" s="9"/>
      <c r="E631" s="9"/>
      <c r="F631" s="9"/>
      <c r="T631" s="9"/>
      <c r="U631" s="9"/>
    </row>
    <row r="632" spans="4:21" ht="12.75" x14ac:dyDescent="0.2">
      <c r="D632" s="9"/>
      <c r="E632" s="9"/>
      <c r="F632" s="9"/>
      <c r="T632" s="9"/>
      <c r="U632" s="9"/>
    </row>
    <row r="633" spans="4:21" ht="12.75" x14ac:dyDescent="0.2">
      <c r="D633" s="9"/>
      <c r="E633" s="9"/>
      <c r="F633" s="9"/>
      <c r="T633" s="9"/>
      <c r="U633" s="9"/>
    </row>
    <row r="634" spans="4:21" ht="12.75" x14ac:dyDescent="0.2">
      <c r="D634" s="9"/>
      <c r="E634" s="9"/>
      <c r="F634" s="9"/>
      <c r="T634" s="9"/>
      <c r="U634" s="9"/>
    </row>
    <row r="635" spans="4:21" ht="12.75" x14ac:dyDescent="0.2">
      <c r="D635" s="9"/>
      <c r="E635" s="9"/>
      <c r="F635" s="9"/>
      <c r="T635" s="9"/>
      <c r="U635" s="9"/>
    </row>
    <row r="636" spans="4:21" ht="12.75" x14ac:dyDescent="0.2">
      <c r="D636" s="9"/>
      <c r="E636" s="9"/>
      <c r="F636" s="9"/>
      <c r="T636" s="9"/>
      <c r="U636" s="9"/>
    </row>
    <row r="637" spans="4:21" ht="12.75" x14ac:dyDescent="0.2">
      <c r="D637" s="9"/>
      <c r="E637" s="9"/>
      <c r="F637" s="9"/>
      <c r="T637" s="9"/>
      <c r="U637" s="9"/>
    </row>
    <row r="638" spans="4:21" ht="12.75" x14ac:dyDescent="0.2">
      <c r="D638" s="9"/>
      <c r="E638" s="9"/>
      <c r="F638" s="9"/>
      <c r="T638" s="9"/>
      <c r="U638" s="9"/>
    </row>
    <row r="639" spans="4:21" ht="12.75" x14ac:dyDescent="0.2">
      <c r="D639" s="9"/>
      <c r="E639" s="9"/>
      <c r="F639" s="9"/>
      <c r="T639" s="9"/>
      <c r="U639" s="9"/>
    </row>
    <row r="640" spans="4:21" ht="12.75" x14ac:dyDescent="0.2">
      <c r="D640" s="9"/>
      <c r="E640" s="9"/>
      <c r="F640" s="9"/>
      <c r="T640" s="9"/>
      <c r="U640" s="9"/>
    </row>
    <row r="641" spans="4:21" ht="12.75" x14ac:dyDescent="0.2">
      <c r="D641" s="9"/>
      <c r="E641" s="9"/>
      <c r="F641" s="9"/>
      <c r="T641" s="9"/>
      <c r="U641" s="9"/>
    </row>
    <row r="642" spans="4:21" ht="12.75" x14ac:dyDescent="0.2">
      <c r="D642" s="9"/>
      <c r="E642" s="9"/>
      <c r="F642" s="9"/>
      <c r="T642" s="9"/>
      <c r="U642" s="9"/>
    </row>
    <row r="643" spans="4:21" ht="12.75" x14ac:dyDescent="0.2">
      <c r="D643" s="9"/>
      <c r="E643" s="9"/>
      <c r="F643" s="9"/>
      <c r="T643" s="9"/>
      <c r="U643" s="9"/>
    </row>
    <row r="644" spans="4:21" ht="12.75" x14ac:dyDescent="0.2">
      <c r="D644" s="9"/>
      <c r="E644" s="9"/>
      <c r="F644" s="9"/>
      <c r="T644" s="9"/>
      <c r="U644" s="9"/>
    </row>
    <row r="645" spans="4:21" ht="12.75" x14ac:dyDescent="0.2">
      <c r="D645" s="9"/>
      <c r="E645" s="9"/>
      <c r="F645" s="9"/>
      <c r="T645" s="9"/>
      <c r="U645" s="9"/>
    </row>
    <row r="646" spans="4:21" ht="12.75" x14ac:dyDescent="0.2">
      <c r="D646" s="9"/>
      <c r="E646" s="9"/>
      <c r="F646" s="9"/>
      <c r="T646" s="9"/>
      <c r="U646" s="9"/>
    </row>
    <row r="647" spans="4:21" ht="12.75" x14ac:dyDescent="0.2">
      <c r="D647" s="9"/>
      <c r="E647" s="9"/>
      <c r="F647" s="9"/>
      <c r="T647" s="9"/>
      <c r="U647" s="9"/>
    </row>
    <row r="648" spans="4:21" ht="12.75" x14ac:dyDescent="0.2">
      <c r="D648" s="9"/>
      <c r="E648" s="9"/>
      <c r="F648" s="9"/>
      <c r="T648" s="9"/>
      <c r="U648" s="9"/>
    </row>
    <row r="649" spans="4:21" ht="12.75" x14ac:dyDescent="0.2">
      <c r="D649" s="9"/>
      <c r="E649" s="9"/>
      <c r="F649" s="9"/>
      <c r="T649" s="9"/>
      <c r="U649" s="9"/>
    </row>
    <row r="650" spans="4:21" ht="12.75" x14ac:dyDescent="0.2">
      <c r="D650" s="9"/>
      <c r="E650" s="9"/>
      <c r="F650" s="9"/>
      <c r="T650" s="9"/>
      <c r="U650" s="9"/>
    </row>
    <row r="651" spans="4:21" ht="12.75" x14ac:dyDescent="0.2">
      <c r="D651" s="9"/>
      <c r="E651" s="9"/>
      <c r="F651" s="9"/>
      <c r="T651" s="9"/>
      <c r="U651" s="9"/>
    </row>
    <row r="652" spans="4:21" ht="12.75" x14ac:dyDescent="0.2">
      <c r="D652" s="9"/>
      <c r="E652" s="9"/>
      <c r="F652" s="9"/>
      <c r="T652" s="9"/>
      <c r="U652" s="9"/>
    </row>
    <row r="653" spans="4:21" ht="12.75" x14ac:dyDescent="0.2">
      <c r="D653" s="9"/>
      <c r="E653" s="9"/>
      <c r="F653" s="9"/>
      <c r="T653" s="9"/>
      <c r="U653" s="9"/>
    </row>
    <row r="654" spans="4:21" ht="12.75" x14ac:dyDescent="0.2">
      <c r="D654" s="9"/>
      <c r="E654" s="9"/>
      <c r="F654" s="9"/>
      <c r="T654" s="9"/>
      <c r="U654" s="9"/>
    </row>
    <row r="655" spans="4:21" ht="12.75" x14ac:dyDescent="0.2">
      <c r="D655" s="9"/>
      <c r="E655" s="9"/>
      <c r="F655" s="9"/>
      <c r="T655" s="9"/>
      <c r="U655" s="9"/>
    </row>
    <row r="656" spans="4:21" ht="12.75" x14ac:dyDescent="0.2">
      <c r="D656" s="9"/>
      <c r="E656" s="9"/>
      <c r="F656" s="9"/>
      <c r="T656" s="9"/>
      <c r="U656" s="9"/>
    </row>
    <row r="657" spans="4:21" ht="12.75" x14ac:dyDescent="0.2">
      <c r="D657" s="9"/>
      <c r="E657" s="9"/>
      <c r="F657" s="9"/>
      <c r="T657" s="9"/>
      <c r="U657" s="9"/>
    </row>
    <row r="658" spans="4:21" ht="12.75" x14ac:dyDescent="0.2">
      <c r="D658" s="9"/>
      <c r="E658" s="9"/>
      <c r="F658" s="9"/>
      <c r="T658" s="9"/>
      <c r="U658" s="9"/>
    </row>
    <row r="659" spans="4:21" ht="12.75" x14ac:dyDescent="0.2">
      <c r="D659" s="9"/>
      <c r="E659" s="9"/>
      <c r="F659" s="9"/>
      <c r="T659" s="9"/>
      <c r="U659" s="9"/>
    </row>
    <row r="660" spans="4:21" ht="12.75" x14ac:dyDescent="0.2">
      <c r="D660" s="9"/>
      <c r="E660" s="9"/>
      <c r="F660" s="9"/>
      <c r="T660" s="9"/>
      <c r="U660" s="9"/>
    </row>
    <row r="661" spans="4:21" ht="12.75" x14ac:dyDescent="0.2">
      <c r="D661" s="9"/>
      <c r="E661" s="9"/>
      <c r="F661" s="9"/>
      <c r="T661" s="9"/>
      <c r="U661" s="9"/>
    </row>
    <row r="662" spans="4:21" ht="12.75" x14ac:dyDescent="0.2">
      <c r="D662" s="9"/>
      <c r="E662" s="9"/>
      <c r="F662" s="9"/>
      <c r="T662" s="9"/>
      <c r="U662" s="9"/>
    </row>
    <row r="663" spans="4:21" ht="12.75" x14ac:dyDescent="0.2">
      <c r="D663" s="9"/>
      <c r="E663" s="9"/>
      <c r="F663" s="9"/>
      <c r="T663" s="9"/>
      <c r="U663" s="9"/>
    </row>
    <row r="664" spans="4:21" ht="12.75" x14ac:dyDescent="0.2">
      <c r="D664" s="9"/>
      <c r="E664" s="9"/>
      <c r="F664" s="9"/>
      <c r="T664" s="9"/>
      <c r="U664" s="9"/>
    </row>
    <row r="665" spans="4:21" ht="12.75" x14ac:dyDescent="0.2">
      <c r="D665" s="9"/>
      <c r="E665" s="9"/>
      <c r="F665" s="9"/>
      <c r="T665" s="9"/>
      <c r="U665" s="9"/>
    </row>
    <row r="666" spans="4:21" ht="12.75" x14ac:dyDescent="0.2">
      <c r="D666" s="9"/>
      <c r="E666" s="9"/>
      <c r="F666" s="9"/>
      <c r="T666" s="9"/>
      <c r="U666" s="9"/>
    </row>
    <row r="667" spans="4:21" ht="12.75" x14ac:dyDescent="0.2">
      <c r="D667" s="9"/>
      <c r="E667" s="9"/>
      <c r="F667" s="9"/>
      <c r="T667" s="9"/>
      <c r="U667" s="9"/>
    </row>
    <row r="668" spans="4:21" ht="12.75" x14ac:dyDescent="0.2">
      <c r="D668" s="9"/>
      <c r="E668" s="9"/>
      <c r="F668" s="9"/>
      <c r="T668" s="9"/>
      <c r="U668" s="9"/>
    </row>
    <row r="669" spans="4:21" ht="12.75" x14ac:dyDescent="0.2">
      <c r="D669" s="9"/>
      <c r="E669" s="9"/>
      <c r="F669" s="9"/>
      <c r="T669" s="9"/>
      <c r="U669" s="9"/>
    </row>
    <row r="670" spans="4:21" ht="12.75" x14ac:dyDescent="0.2">
      <c r="D670" s="9"/>
      <c r="E670" s="9"/>
      <c r="F670" s="9"/>
      <c r="T670" s="9"/>
      <c r="U670" s="9"/>
    </row>
    <row r="671" spans="4:21" ht="12.75" x14ac:dyDescent="0.2">
      <c r="D671" s="9"/>
      <c r="E671" s="9"/>
      <c r="F671" s="9"/>
      <c r="T671" s="9"/>
      <c r="U671" s="9"/>
    </row>
    <row r="672" spans="4:21" ht="12.75" x14ac:dyDescent="0.2">
      <c r="D672" s="9"/>
      <c r="E672" s="9"/>
      <c r="F672" s="9"/>
      <c r="T672" s="9"/>
      <c r="U672" s="9"/>
    </row>
    <row r="673" spans="4:21" ht="12.75" x14ac:dyDescent="0.2">
      <c r="D673" s="9"/>
      <c r="E673" s="9"/>
      <c r="F673" s="9"/>
      <c r="T673" s="9"/>
      <c r="U673" s="9"/>
    </row>
    <row r="674" spans="4:21" ht="12.75" x14ac:dyDescent="0.2">
      <c r="D674" s="9"/>
      <c r="E674" s="9"/>
      <c r="F674" s="9"/>
      <c r="T674" s="9"/>
      <c r="U674" s="9"/>
    </row>
    <row r="675" spans="4:21" ht="12.75" x14ac:dyDescent="0.2">
      <c r="D675" s="9"/>
      <c r="E675" s="9"/>
      <c r="F675" s="9"/>
      <c r="T675" s="9"/>
      <c r="U675" s="9"/>
    </row>
    <row r="676" spans="4:21" ht="12.75" x14ac:dyDescent="0.2">
      <c r="D676" s="9"/>
      <c r="E676" s="9"/>
      <c r="F676" s="9"/>
      <c r="T676" s="9"/>
      <c r="U676" s="9"/>
    </row>
    <row r="677" spans="4:21" ht="12.75" x14ac:dyDescent="0.2">
      <c r="D677" s="9"/>
      <c r="E677" s="9"/>
      <c r="F677" s="9"/>
      <c r="T677" s="9"/>
      <c r="U677" s="9"/>
    </row>
    <row r="678" spans="4:21" ht="12.75" x14ac:dyDescent="0.2">
      <c r="D678" s="9"/>
      <c r="E678" s="9"/>
      <c r="F678" s="9"/>
      <c r="T678" s="9"/>
      <c r="U678" s="9"/>
    </row>
    <row r="679" spans="4:21" ht="12.75" x14ac:dyDescent="0.2">
      <c r="D679" s="9"/>
      <c r="E679" s="9"/>
      <c r="F679" s="9"/>
      <c r="T679" s="9"/>
      <c r="U679" s="9"/>
    </row>
    <row r="680" spans="4:21" ht="12.75" x14ac:dyDescent="0.2">
      <c r="D680" s="9"/>
      <c r="E680" s="9"/>
      <c r="F680" s="9"/>
      <c r="T680" s="9"/>
      <c r="U680" s="9"/>
    </row>
    <row r="681" spans="4:21" ht="12.75" x14ac:dyDescent="0.2">
      <c r="D681" s="9"/>
      <c r="E681" s="9"/>
      <c r="F681" s="9"/>
      <c r="T681" s="9"/>
      <c r="U681" s="9"/>
    </row>
    <row r="682" spans="4:21" ht="12.75" x14ac:dyDescent="0.2">
      <c r="D682" s="9"/>
      <c r="E682" s="9"/>
      <c r="F682" s="9"/>
      <c r="T682" s="9"/>
      <c r="U682" s="9"/>
    </row>
    <row r="683" spans="4:21" ht="12.75" x14ac:dyDescent="0.2">
      <c r="D683" s="9"/>
      <c r="E683" s="9"/>
      <c r="F683" s="9"/>
      <c r="T683" s="9"/>
      <c r="U683" s="9"/>
    </row>
    <row r="684" spans="4:21" ht="12.75" x14ac:dyDescent="0.2">
      <c r="D684" s="9"/>
      <c r="E684" s="9"/>
      <c r="F684" s="9"/>
      <c r="T684" s="9"/>
      <c r="U684" s="9"/>
    </row>
    <row r="685" spans="4:21" ht="12.75" x14ac:dyDescent="0.2">
      <c r="D685" s="9"/>
      <c r="E685" s="9"/>
      <c r="F685" s="9"/>
      <c r="T685" s="9"/>
      <c r="U685" s="9"/>
    </row>
    <row r="686" spans="4:21" ht="12.75" x14ac:dyDescent="0.2">
      <c r="D686" s="9"/>
      <c r="E686" s="9"/>
      <c r="F686" s="9"/>
      <c r="T686" s="9"/>
      <c r="U686" s="9"/>
    </row>
    <row r="687" spans="4:21" ht="12.75" x14ac:dyDescent="0.2">
      <c r="D687" s="9"/>
      <c r="E687" s="9"/>
      <c r="F687" s="9"/>
      <c r="T687" s="9"/>
      <c r="U687" s="9"/>
    </row>
    <row r="688" spans="4:21" ht="12.75" x14ac:dyDescent="0.2">
      <c r="D688" s="9"/>
      <c r="E688" s="9"/>
      <c r="F688" s="9"/>
      <c r="T688" s="9"/>
      <c r="U688" s="9"/>
    </row>
    <row r="689" spans="4:21" ht="12.75" x14ac:dyDescent="0.2">
      <c r="D689" s="9"/>
      <c r="E689" s="9"/>
      <c r="F689" s="9"/>
      <c r="T689" s="9"/>
      <c r="U689" s="9"/>
    </row>
    <row r="690" spans="4:21" ht="12.75" x14ac:dyDescent="0.2">
      <c r="D690" s="9"/>
      <c r="E690" s="9"/>
      <c r="F690" s="9"/>
      <c r="T690" s="9"/>
      <c r="U690" s="9"/>
    </row>
    <row r="691" spans="4:21" ht="12.75" x14ac:dyDescent="0.2">
      <c r="D691" s="9"/>
      <c r="E691" s="9"/>
      <c r="F691" s="9"/>
      <c r="T691" s="9"/>
      <c r="U691" s="9"/>
    </row>
    <row r="692" spans="4:21" ht="12.75" x14ac:dyDescent="0.2">
      <c r="D692" s="9"/>
      <c r="E692" s="9"/>
      <c r="F692" s="9"/>
      <c r="T692" s="9"/>
      <c r="U692" s="9"/>
    </row>
    <row r="693" spans="4:21" ht="12.75" x14ac:dyDescent="0.2">
      <c r="D693" s="9"/>
      <c r="E693" s="9"/>
      <c r="F693" s="9"/>
      <c r="T693" s="9"/>
      <c r="U693" s="9"/>
    </row>
    <row r="694" spans="4:21" ht="12.75" x14ac:dyDescent="0.2">
      <c r="D694" s="9"/>
      <c r="E694" s="9"/>
      <c r="F694" s="9"/>
      <c r="T694" s="9"/>
      <c r="U694" s="9"/>
    </row>
    <row r="695" spans="4:21" ht="12.75" x14ac:dyDescent="0.2">
      <c r="D695" s="9"/>
      <c r="E695" s="9"/>
      <c r="F695" s="9"/>
      <c r="T695" s="9"/>
      <c r="U695" s="9"/>
    </row>
    <row r="696" spans="4:21" ht="12.75" x14ac:dyDescent="0.2">
      <c r="D696" s="9"/>
      <c r="E696" s="9"/>
      <c r="F696" s="9"/>
      <c r="T696" s="9"/>
      <c r="U696" s="9"/>
    </row>
    <row r="697" spans="4:21" ht="12.75" x14ac:dyDescent="0.2">
      <c r="D697" s="9"/>
      <c r="E697" s="9"/>
      <c r="F697" s="9"/>
      <c r="T697" s="9"/>
      <c r="U697" s="9"/>
    </row>
    <row r="698" spans="4:21" ht="12.75" x14ac:dyDescent="0.2">
      <c r="D698" s="9"/>
      <c r="E698" s="9"/>
      <c r="F698" s="9"/>
      <c r="T698" s="9"/>
      <c r="U698" s="9"/>
    </row>
    <row r="699" spans="4:21" ht="12.75" x14ac:dyDescent="0.2">
      <c r="D699" s="9"/>
      <c r="E699" s="9"/>
      <c r="F699" s="9"/>
      <c r="T699" s="9"/>
      <c r="U699" s="9"/>
    </row>
    <row r="700" spans="4:21" ht="12.75" x14ac:dyDescent="0.2">
      <c r="D700" s="9"/>
      <c r="E700" s="9"/>
      <c r="F700" s="9"/>
      <c r="T700" s="9"/>
      <c r="U700" s="9"/>
    </row>
    <row r="701" spans="4:21" ht="12.75" x14ac:dyDescent="0.2">
      <c r="D701" s="9"/>
      <c r="E701" s="9"/>
      <c r="F701" s="9"/>
      <c r="T701" s="9"/>
      <c r="U701" s="9"/>
    </row>
    <row r="702" spans="4:21" ht="12.75" x14ac:dyDescent="0.2">
      <c r="D702" s="9"/>
      <c r="E702" s="9"/>
      <c r="F702" s="9"/>
      <c r="T702" s="9"/>
      <c r="U702" s="9"/>
    </row>
    <row r="703" spans="4:21" ht="12.75" x14ac:dyDescent="0.2">
      <c r="D703" s="9"/>
      <c r="E703" s="9"/>
      <c r="F703" s="9"/>
      <c r="T703" s="9"/>
      <c r="U703" s="9"/>
    </row>
    <row r="704" spans="4:21" ht="12.75" x14ac:dyDescent="0.2">
      <c r="D704" s="9"/>
      <c r="E704" s="9"/>
      <c r="F704" s="9"/>
      <c r="T704" s="9"/>
      <c r="U704" s="9"/>
    </row>
    <row r="705" spans="4:21" ht="12.75" x14ac:dyDescent="0.2">
      <c r="D705" s="9"/>
      <c r="E705" s="9"/>
      <c r="F705" s="9"/>
      <c r="T705" s="9"/>
      <c r="U705" s="9"/>
    </row>
    <row r="706" spans="4:21" ht="12.75" x14ac:dyDescent="0.2">
      <c r="D706" s="9"/>
      <c r="E706" s="9"/>
      <c r="F706" s="9"/>
      <c r="T706" s="9"/>
      <c r="U706" s="9"/>
    </row>
    <row r="707" spans="4:21" ht="12.75" x14ac:dyDescent="0.2">
      <c r="D707" s="9"/>
      <c r="E707" s="9"/>
      <c r="F707" s="9"/>
      <c r="T707" s="9"/>
      <c r="U707" s="9"/>
    </row>
    <row r="708" spans="4:21" ht="12.75" x14ac:dyDescent="0.2">
      <c r="D708" s="9"/>
      <c r="E708" s="9"/>
      <c r="F708" s="9"/>
      <c r="T708" s="9"/>
      <c r="U708" s="9"/>
    </row>
    <row r="709" spans="4:21" ht="12.75" x14ac:dyDescent="0.2">
      <c r="D709" s="9"/>
      <c r="E709" s="9"/>
      <c r="F709" s="9"/>
      <c r="T709" s="9"/>
      <c r="U709" s="9"/>
    </row>
    <row r="710" spans="4:21" ht="12.75" x14ac:dyDescent="0.2">
      <c r="D710" s="9"/>
      <c r="E710" s="9"/>
      <c r="F710" s="9"/>
      <c r="T710" s="9"/>
      <c r="U710" s="9"/>
    </row>
    <row r="711" spans="4:21" ht="12.75" x14ac:dyDescent="0.2">
      <c r="D711" s="9"/>
      <c r="E711" s="9"/>
      <c r="F711" s="9"/>
      <c r="T711" s="9"/>
      <c r="U711" s="9"/>
    </row>
    <row r="712" spans="4:21" ht="12.75" x14ac:dyDescent="0.2">
      <c r="D712" s="9"/>
      <c r="E712" s="9"/>
      <c r="F712" s="9"/>
      <c r="T712" s="9"/>
      <c r="U712" s="9"/>
    </row>
    <row r="713" spans="4:21" ht="12.75" x14ac:dyDescent="0.2">
      <c r="D713" s="9"/>
      <c r="E713" s="9"/>
      <c r="F713" s="9"/>
      <c r="T713" s="9"/>
      <c r="U713" s="9"/>
    </row>
    <row r="714" spans="4:21" ht="12.75" x14ac:dyDescent="0.2">
      <c r="D714" s="9"/>
      <c r="E714" s="9"/>
      <c r="F714" s="9"/>
      <c r="T714" s="9"/>
      <c r="U714" s="9"/>
    </row>
    <row r="715" spans="4:21" ht="12.75" x14ac:dyDescent="0.2">
      <c r="D715" s="9"/>
      <c r="E715" s="9"/>
      <c r="F715" s="9"/>
      <c r="T715" s="9"/>
      <c r="U715" s="9"/>
    </row>
    <row r="716" spans="4:21" ht="12.75" x14ac:dyDescent="0.2">
      <c r="D716" s="9"/>
      <c r="E716" s="9"/>
      <c r="F716" s="9"/>
      <c r="T716" s="9"/>
      <c r="U716" s="9"/>
    </row>
    <row r="717" spans="4:21" ht="12.75" x14ac:dyDescent="0.2">
      <c r="D717" s="9"/>
      <c r="E717" s="9"/>
      <c r="F717" s="9"/>
      <c r="T717" s="9"/>
      <c r="U717" s="9"/>
    </row>
    <row r="718" spans="4:21" ht="12.75" x14ac:dyDescent="0.2">
      <c r="D718" s="9"/>
      <c r="E718" s="9"/>
      <c r="F718" s="9"/>
      <c r="T718" s="9"/>
      <c r="U718" s="9"/>
    </row>
    <row r="719" spans="4:21" ht="12.75" x14ac:dyDescent="0.2">
      <c r="D719" s="9"/>
      <c r="E719" s="9"/>
      <c r="F719" s="9"/>
      <c r="T719" s="9"/>
      <c r="U719" s="9"/>
    </row>
    <row r="720" spans="4:21" ht="12.75" x14ac:dyDescent="0.2">
      <c r="D720" s="9"/>
      <c r="E720" s="9"/>
      <c r="F720" s="9"/>
      <c r="T720" s="9"/>
      <c r="U720" s="9"/>
    </row>
    <row r="721" spans="4:21" ht="12.75" x14ac:dyDescent="0.2">
      <c r="D721" s="9"/>
      <c r="E721" s="9"/>
      <c r="F721" s="9"/>
      <c r="T721" s="9"/>
      <c r="U721" s="9"/>
    </row>
    <row r="722" spans="4:21" ht="12.75" x14ac:dyDescent="0.2">
      <c r="D722" s="9"/>
      <c r="E722" s="9"/>
      <c r="F722" s="9"/>
      <c r="T722" s="9"/>
      <c r="U722" s="9"/>
    </row>
    <row r="723" spans="4:21" ht="12.75" x14ac:dyDescent="0.2">
      <c r="D723" s="9"/>
      <c r="E723" s="9"/>
      <c r="F723" s="9"/>
      <c r="T723" s="9"/>
      <c r="U723" s="9"/>
    </row>
    <row r="724" spans="4:21" ht="12.75" x14ac:dyDescent="0.2">
      <c r="D724" s="9"/>
      <c r="E724" s="9"/>
      <c r="F724" s="9"/>
      <c r="T724" s="9"/>
      <c r="U724" s="9"/>
    </row>
    <row r="725" spans="4:21" ht="12.75" x14ac:dyDescent="0.2">
      <c r="D725" s="9"/>
      <c r="E725" s="9"/>
      <c r="F725" s="9"/>
      <c r="T725" s="9"/>
      <c r="U725" s="9"/>
    </row>
    <row r="726" spans="4:21" ht="12.75" x14ac:dyDescent="0.2">
      <c r="D726" s="9"/>
      <c r="E726" s="9"/>
      <c r="F726" s="9"/>
      <c r="T726" s="9"/>
      <c r="U726" s="9"/>
    </row>
    <row r="727" spans="4:21" ht="12.75" x14ac:dyDescent="0.2">
      <c r="D727" s="9"/>
      <c r="E727" s="9"/>
      <c r="F727" s="9"/>
      <c r="T727" s="9"/>
      <c r="U727" s="9"/>
    </row>
    <row r="728" spans="4:21" ht="12.75" x14ac:dyDescent="0.2">
      <c r="D728" s="9"/>
      <c r="E728" s="9"/>
      <c r="F728" s="9"/>
      <c r="T728" s="9"/>
      <c r="U728" s="9"/>
    </row>
    <row r="729" spans="4:21" ht="12.75" x14ac:dyDescent="0.2">
      <c r="D729" s="9"/>
      <c r="E729" s="9"/>
      <c r="F729" s="9"/>
      <c r="T729" s="9"/>
      <c r="U729" s="9"/>
    </row>
    <row r="730" spans="4:21" ht="12.75" x14ac:dyDescent="0.2">
      <c r="D730" s="9"/>
      <c r="E730" s="9"/>
      <c r="F730" s="9"/>
      <c r="T730" s="9"/>
      <c r="U730" s="9"/>
    </row>
    <row r="731" spans="4:21" ht="12.75" x14ac:dyDescent="0.2">
      <c r="D731" s="9"/>
      <c r="E731" s="9"/>
      <c r="F731" s="9"/>
      <c r="T731" s="9"/>
      <c r="U731" s="9"/>
    </row>
    <row r="732" spans="4:21" ht="12.75" x14ac:dyDescent="0.2">
      <c r="D732" s="9"/>
      <c r="E732" s="9"/>
      <c r="F732" s="9"/>
      <c r="T732" s="9"/>
      <c r="U732" s="9"/>
    </row>
    <row r="733" spans="4:21" ht="12.75" x14ac:dyDescent="0.2">
      <c r="D733" s="9"/>
      <c r="E733" s="9"/>
      <c r="F733" s="9"/>
      <c r="T733" s="9"/>
      <c r="U733" s="9"/>
    </row>
    <row r="734" spans="4:21" ht="12.75" x14ac:dyDescent="0.2">
      <c r="D734" s="9"/>
      <c r="E734" s="9"/>
      <c r="F734" s="9"/>
      <c r="T734" s="9"/>
      <c r="U734" s="9"/>
    </row>
    <row r="735" spans="4:21" ht="12.75" x14ac:dyDescent="0.2">
      <c r="D735" s="9"/>
      <c r="E735" s="9"/>
      <c r="F735" s="9"/>
      <c r="T735" s="9"/>
      <c r="U735" s="9"/>
    </row>
    <row r="736" spans="4:21" ht="12.75" x14ac:dyDescent="0.2">
      <c r="D736" s="9"/>
      <c r="E736" s="9"/>
      <c r="F736" s="9"/>
      <c r="T736" s="9"/>
      <c r="U736" s="9"/>
    </row>
    <row r="737" spans="4:21" ht="12.75" x14ac:dyDescent="0.2">
      <c r="D737" s="9"/>
      <c r="E737" s="9"/>
      <c r="F737" s="9"/>
      <c r="T737" s="9"/>
      <c r="U737" s="9"/>
    </row>
    <row r="738" spans="4:21" ht="12.75" x14ac:dyDescent="0.2">
      <c r="D738" s="9"/>
      <c r="E738" s="9"/>
      <c r="F738" s="9"/>
      <c r="T738" s="9"/>
      <c r="U738" s="9"/>
    </row>
    <row r="739" spans="4:21" ht="12.75" x14ac:dyDescent="0.2">
      <c r="D739" s="9"/>
      <c r="E739" s="9"/>
      <c r="F739" s="9"/>
      <c r="T739" s="9"/>
      <c r="U739" s="9"/>
    </row>
    <row r="740" spans="4:21" ht="12.75" x14ac:dyDescent="0.2">
      <c r="D740" s="9"/>
      <c r="E740" s="9"/>
      <c r="F740" s="9"/>
      <c r="T740" s="9"/>
      <c r="U740" s="9"/>
    </row>
    <row r="741" spans="4:21" ht="12.75" x14ac:dyDescent="0.2">
      <c r="D741" s="9"/>
      <c r="E741" s="9"/>
      <c r="F741" s="9"/>
      <c r="T741" s="9"/>
      <c r="U741" s="9"/>
    </row>
    <row r="742" spans="4:21" ht="12.75" x14ac:dyDescent="0.2">
      <c r="D742" s="9"/>
      <c r="E742" s="9"/>
      <c r="F742" s="9"/>
      <c r="T742" s="9"/>
      <c r="U742" s="9"/>
    </row>
    <row r="743" spans="4:21" ht="12.75" x14ac:dyDescent="0.2">
      <c r="D743" s="9"/>
      <c r="E743" s="9"/>
      <c r="F743" s="9"/>
      <c r="T743" s="9"/>
      <c r="U743" s="9"/>
    </row>
    <row r="744" spans="4:21" ht="12.75" x14ac:dyDescent="0.2">
      <c r="D744" s="9"/>
      <c r="E744" s="9"/>
      <c r="F744" s="9"/>
      <c r="T744" s="9"/>
      <c r="U744" s="9"/>
    </row>
    <row r="745" spans="4:21" ht="12.75" x14ac:dyDescent="0.2">
      <c r="D745" s="9"/>
      <c r="E745" s="9"/>
      <c r="F745" s="9"/>
      <c r="T745" s="9"/>
      <c r="U745" s="9"/>
    </row>
    <row r="746" spans="4:21" ht="12.75" x14ac:dyDescent="0.2">
      <c r="D746" s="9"/>
      <c r="E746" s="9"/>
      <c r="F746" s="9"/>
      <c r="T746" s="9"/>
      <c r="U746" s="9"/>
    </row>
    <row r="747" spans="4:21" ht="12.75" x14ac:dyDescent="0.2">
      <c r="D747" s="9"/>
      <c r="E747" s="9"/>
      <c r="F747" s="9"/>
      <c r="T747" s="9"/>
      <c r="U747" s="9"/>
    </row>
    <row r="748" spans="4:21" ht="12.75" x14ac:dyDescent="0.2">
      <c r="D748" s="9"/>
      <c r="E748" s="9"/>
      <c r="F748" s="9"/>
      <c r="T748" s="9"/>
      <c r="U748" s="9"/>
    </row>
    <row r="749" spans="4:21" ht="12.75" x14ac:dyDescent="0.2">
      <c r="D749" s="9"/>
      <c r="E749" s="9"/>
      <c r="F749" s="9"/>
      <c r="T749" s="9"/>
      <c r="U749" s="9"/>
    </row>
    <row r="750" spans="4:21" ht="12.75" x14ac:dyDescent="0.2">
      <c r="D750" s="9"/>
      <c r="E750" s="9"/>
      <c r="F750" s="9"/>
      <c r="T750" s="9"/>
      <c r="U750" s="9"/>
    </row>
    <row r="751" spans="4:21" ht="12.75" x14ac:dyDescent="0.2">
      <c r="D751" s="9"/>
      <c r="E751" s="9"/>
      <c r="F751" s="9"/>
      <c r="T751" s="9"/>
      <c r="U751" s="9"/>
    </row>
    <row r="752" spans="4:21" ht="12.75" x14ac:dyDescent="0.2">
      <c r="D752" s="9"/>
      <c r="E752" s="9"/>
      <c r="F752" s="9"/>
      <c r="T752" s="9"/>
      <c r="U752" s="9"/>
    </row>
    <row r="753" spans="4:21" ht="12.75" x14ac:dyDescent="0.2">
      <c r="D753" s="9"/>
      <c r="E753" s="9"/>
      <c r="F753" s="9"/>
      <c r="T753" s="9"/>
      <c r="U753" s="9"/>
    </row>
    <row r="754" spans="4:21" ht="12.75" x14ac:dyDescent="0.2">
      <c r="D754" s="9"/>
      <c r="E754" s="9"/>
      <c r="F754" s="9"/>
      <c r="T754" s="9"/>
      <c r="U754" s="9"/>
    </row>
    <row r="755" spans="4:21" ht="12.75" x14ac:dyDescent="0.2">
      <c r="D755" s="9"/>
      <c r="E755" s="9"/>
      <c r="F755" s="9"/>
      <c r="T755" s="9"/>
      <c r="U755" s="9"/>
    </row>
    <row r="756" spans="4:21" ht="12.75" x14ac:dyDescent="0.2">
      <c r="D756" s="9"/>
      <c r="E756" s="9"/>
      <c r="F756" s="9"/>
      <c r="T756" s="9"/>
      <c r="U756" s="9"/>
    </row>
    <row r="757" spans="4:21" ht="12.75" x14ac:dyDescent="0.2">
      <c r="D757" s="9"/>
      <c r="E757" s="9"/>
      <c r="F757" s="9"/>
      <c r="T757" s="9"/>
      <c r="U757" s="9"/>
    </row>
    <row r="758" spans="4:21" ht="12.75" x14ac:dyDescent="0.2">
      <c r="D758" s="9"/>
      <c r="E758" s="9"/>
      <c r="F758" s="9"/>
      <c r="T758" s="9"/>
      <c r="U758" s="9"/>
    </row>
    <row r="759" spans="4:21" ht="12.75" x14ac:dyDescent="0.2">
      <c r="D759" s="9"/>
      <c r="E759" s="9"/>
      <c r="F759" s="9"/>
      <c r="T759" s="9"/>
      <c r="U759" s="9"/>
    </row>
    <row r="760" spans="4:21" ht="12.75" x14ac:dyDescent="0.2">
      <c r="D760" s="9"/>
      <c r="E760" s="9"/>
      <c r="F760" s="9"/>
      <c r="T760" s="9"/>
      <c r="U760" s="9"/>
    </row>
    <row r="761" spans="4:21" ht="12.75" x14ac:dyDescent="0.2">
      <c r="D761" s="9"/>
      <c r="E761" s="9"/>
      <c r="F761" s="9"/>
      <c r="T761" s="9"/>
      <c r="U761" s="9"/>
    </row>
    <row r="762" spans="4:21" ht="12.75" x14ac:dyDescent="0.2">
      <c r="D762" s="9"/>
      <c r="E762" s="9"/>
      <c r="F762" s="9"/>
      <c r="T762" s="9"/>
      <c r="U762" s="9"/>
    </row>
    <row r="763" spans="4:21" ht="12.75" x14ac:dyDescent="0.2">
      <c r="D763" s="9"/>
      <c r="E763" s="9"/>
      <c r="F763" s="9"/>
      <c r="T763" s="9"/>
      <c r="U763" s="9"/>
    </row>
    <row r="764" spans="4:21" ht="12.75" x14ac:dyDescent="0.2">
      <c r="D764" s="9"/>
      <c r="E764" s="9"/>
      <c r="F764" s="9"/>
      <c r="T764" s="9"/>
      <c r="U764" s="9"/>
    </row>
    <row r="765" spans="4:21" ht="12.75" x14ac:dyDescent="0.2">
      <c r="D765" s="9"/>
      <c r="E765" s="9"/>
      <c r="F765" s="9"/>
      <c r="T765" s="9"/>
      <c r="U765" s="9"/>
    </row>
    <row r="766" spans="4:21" ht="12.75" x14ac:dyDescent="0.2">
      <c r="D766" s="9"/>
      <c r="E766" s="9"/>
      <c r="F766" s="9"/>
      <c r="T766" s="9"/>
      <c r="U766" s="9"/>
    </row>
    <row r="767" spans="4:21" ht="12.75" x14ac:dyDescent="0.2">
      <c r="D767" s="9"/>
      <c r="E767" s="9"/>
      <c r="F767" s="9"/>
      <c r="T767" s="9"/>
      <c r="U767" s="9"/>
    </row>
    <row r="768" spans="4:21" ht="12.75" x14ac:dyDescent="0.2">
      <c r="D768" s="9"/>
      <c r="E768" s="9"/>
      <c r="F768" s="9"/>
      <c r="T768" s="9"/>
      <c r="U768" s="9"/>
    </row>
    <row r="769" spans="4:21" ht="12.75" x14ac:dyDescent="0.2">
      <c r="D769" s="9"/>
      <c r="E769" s="9"/>
      <c r="F769" s="9"/>
      <c r="T769" s="9"/>
      <c r="U769" s="9"/>
    </row>
    <row r="770" spans="4:21" ht="12.75" x14ac:dyDescent="0.2">
      <c r="D770" s="9"/>
      <c r="E770" s="9"/>
      <c r="F770" s="9"/>
      <c r="T770" s="9"/>
      <c r="U770" s="9"/>
    </row>
    <row r="771" spans="4:21" ht="12.75" x14ac:dyDescent="0.2">
      <c r="D771" s="9"/>
      <c r="E771" s="9"/>
      <c r="F771" s="9"/>
      <c r="T771" s="9"/>
      <c r="U771" s="9"/>
    </row>
    <row r="772" spans="4:21" ht="12.75" x14ac:dyDescent="0.2">
      <c r="D772" s="9"/>
      <c r="E772" s="9"/>
      <c r="F772" s="9"/>
      <c r="T772" s="9"/>
      <c r="U772" s="9"/>
    </row>
    <row r="773" spans="4:21" ht="12.75" x14ac:dyDescent="0.2">
      <c r="D773" s="9"/>
      <c r="E773" s="9"/>
      <c r="F773" s="9"/>
      <c r="T773" s="9"/>
      <c r="U773" s="9"/>
    </row>
    <row r="774" spans="4:21" ht="12.75" x14ac:dyDescent="0.2">
      <c r="D774" s="9"/>
      <c r="E774" s="9"/>
      <c r="F774" s="9"/>
      <c r="T774" s="9"/>
      <c r="U774" s="9"/>
    </row>
    <row r="775" spans="4:21" ht="12.75" x14ac:dyDescent="0.2">
      <c r="D775" s="9"/>
      <c r="E775" s="9"/>
      <c r="F775" s="9"/>
      <c r="T775" s="9"/>
      <c r="U775" s="9"/>
    </row>
    <row r="776" spans="4:21" ht="12.75" x14ac:dyDescent="0.2">
      <c r="D776" s="9"/>
      <c r="E776" s="9"/>
      <c r="F776" s="9"/>
      <c r="T776" s="9"/>
      <c r="U776" s="9"/>
    </row>
    <row r="777" spans="4:21" ht="12.75" x14ac:dyDescent="0.2">
      <c r="D777" s="9"/>
      <c r="E777" s="9"/>
      <c r="F777" s="9"/>
      <c r="T777" s="9"/>
      <c r="U777" s="9"/>
    </row>
    <row r="778" spans="4:21" ht="12.75" x14ac:dyDescent="0.2">
      <c r="D778" s="9"/>
      <c r="E778" s="9"/>
      <c r="F778" s="9"/>
      <c r="T778" s="9"/>
      <c r="U778" s="9"/>
    </row>
    <row r="779" spans="4:21" ht="12.75" x14ac:dyDescent="0.2">
      <c r="D779" s="9"/>
      <c r="E779" s="9"/>
      <c r="F779" s="9"/>
      <c r="T779" s="9"/>
      <c r="U779" s="9"/>
    </row>
    <row r="780" spans="4:21" ht="12.75" x14ac:dyDescent="0.2">
      <c r="D780" s="9"/>
      <c r="E780" s="9"/>
      <c r="F780" s="9"/>
      <c r="T780" s="9"/>
      <c r="U780" s="9"/>
    </row>
    <row r="781" spans="4:21" ht="12.75" x14ac:dyDescent="0.2">
      <c r="D781" s="9"/>
      <c r="E781" s="9"/>
      <c r="F781" s="9"/>
      <c r="T781" s="9"/>
      <c r="U781" s="9"/>
    </row>
    <row r="782" spans="4:21" ht="12.75" x14ac:dyDescent="0.2">
      <c r="D782" s="9"/>
      <c r="E782" s="9"/>
      <c r="F782" s="9"/>
      <c r="T782" s="9"/>
      <c r="U782" s="9"/>
    </row>
    <row r="783" spans="4:21" ht="12.75" x14ac:dyDescent="0.2">
      <c r="D783" s="9"/>
      <c r="E783" s="9"/>
      <c r="F783" s="9"/>
      <c r="T783" s="9"/>
      <c r="U783" s="9"/>
    </row>
    <row r="784" spans="4:21" ht="12.75" x14ac:dyDescent="0.2">
      <c r="D784" s="9"/>
      <c r="E784" s="9"/>
      <c r="F784" s="9"/>
      <c r="T784" s="9"/>
      <c r="U784" s="9"/>
    </row>
    <row r="785" spans="4:21" ht="12.75" x14ac:dyDescent="0.2">
      <c r="D785" s="9"/>
      <c r="E785" s="9"/>
      <c r="F785" s="9"/>
      <c r="T785" s="9"/>
      <c r="U785" s="9"/>
    </row>
    <row r="786" spans="4:21" ht="12.75" x14ac:dyDescent="0.2">
      <c r="D786" s="9"/>
      <c r="E786" s="9"/>
      <c r="F786" s="9"/>
      <c r="T786" s="9"/>
      <c r="U786" s="9"/>
    </row>
    <row r="787" spans="4:21" ht="12.75" x14ac:dyDescent="0.2">
      <c r="D787" s="9"/>
      <c r="E787" s="9"/>
      <c r="F787" s="9"/>
      <c r="T787" s="9"/>
      <c r="U787" s="9"/>
    </row>
    <row r="788" spans="4:21" ht="12.75" x14ac:dyDescent="0.2">
      <c r="D788" s="9"/>
      <c r="E788" s="9"/>
      <c r="F788" s="9"/>
      <c r="T788" s="9"/>
      <c r="U788" s="9"/>
    </row>
    <row r="789" spans="4:21" ht="12.75" x14ac:dyDescent="0.2">
      <c r="D789" s="9"/>
      <c r="E789" s="9"/>
      <c r="F789" s="9"/>
      <c r="T789" s="9"/>
      <c r="U789" s="9"/>
    </row>
    <row r="790" spans="4:21" ht="12.75" x14ac:dyDescent="0.2">
      <c r="D790" s="9"/>
      <c r="E790" s="9"/>
      <c r="F790" s="9"/>
      <c r="T790" s="9"/>
      <c r="U790" s="9"/>
    </row>
    <row r="791" spans="4:21" ht="12.75" x14ac:dyDescent="0.2">
      <c r="D791" s="9"/>
      <c r="E791" s="9"/>
      <c r="F791" s="9"/>
      <c r="T791" s="9"/>
      <c r="U791" s="9"/>
    </row>
    <row r="792" spans="4:21" ht="12.75" x14ac:dyDescent="0.2">
      <c r="D792" s="9"/>
      <c r="E792" s="9"/>
      <c r="F792" s="9"/>
      <c r="T792" s="9"/>
      <c r="U792" s="9"/>
    </row>
    <row r="793" spans="4:21" ht="12.75" x14ac:dyDescent="0.2">
      <c r="D793" s="9"/>
      <c r="E793" s="9"/>
      <c r="F793" s="9"/>
      <c r="T793" s="9"/>
      <c r="U793" s="9"/>
    </row>
    <row r="794" spans="4:21" ht="12.75" x14ac:dyDescent="0.2">
      <c r="D794" s="9"/>
      <c r="E794" s="9"/>
      <c r="F794" s="9"/>
      <c r="T794" s="9"/>
      <c r="U794" s="9"/>
    </row>
    <row r="795" spans="4:21" ht="12.75" x14ac:dyDescent="0.2">
      <c r="D795" s="9"/>
      <c r="E795" s="9"/>
      <c r="F795" s="9"/>
      <c r="T795" s="9"/>
      <c r="U795" s="9"/>
    </row>
    <row r="796" spans="4:21" ht="12.75" x14ac:dyDescent="0.2">
      <c r="D796" s="9"/>
      <c r="E796" s="9"/>
      <c r="F796" s="9"/>
      <c r="T796" s="9"/>
      <c r="U796" s="9"/>
    </row>
    <row r="797" spans="4:21" ht="12.75" x14ac:dyDescent="0.2">
      <c r="D797" s="9"/>
      <c r="E797" s="9"/>
      <c r="F797" s="9"/>
      <c r="T797" s="9"/>
      <c r="U797" s="9"/>
    </row>
    <row r="798" spans="4:21" ht="12.75" x14ac:dyDescent="0.2">
      <c r="D798" s="9"/>
      <c r="E798" s="9"/>
      <c r="F798" s="9"/>
      <c r="T798" s="9"/>
      <c r="U798" s="9"/>
    </row>
    <row r="799" spans="4:21" ht="12.75" x14ac:dyDescent="0.2">
      <c r="D799" s="9"/>
      <c r="E799" s="9"/>
      <c r="F799" s="9"/>
      <c r="T799" s="9"/>
      <c r="U799" s="9"/>
    </row>
    <row r="800" spans="4:21" ht="12.75" x14ac:dyDescent="0.2">
      <c r="D800" s="9"/>
      <c r="E800" s="9"/>
      <c r="F800" s="9"/>
      <c r="T800" s="9"/>
      <c r="U800" s="9"/>
    </row>
    <row r="801" spans="4:21" ht="12.75" x14ac:dyDescent="0.2">
      <c r="D801" s="9"/>
      <c r="E801" s="9"/>
      <c r="F801" s="9"/>
      <c r="T801" s="9"/>
      <c r="U801" s="9"/>
    </row>
    <row r="802" spans="4:21" ht="12.75" x14ac:dyDescent="0.2">
      <c r="D802" s="9"/>
      <c r="E802" s="9"/>
      <c r="F802" s="9"/>
      <c r="T802" s="9"/>
      <c r="U802" s="9"/>
    </row>
    <row r="803" spans="4:21" ht="12.75" x14ac:dyDescent="0.2">
      <c r="D803" s="9"/>
      <c r="E803" s="9"/>
      <c r="F803" s="9"/>
      <c r="T803" s="9"/>
      <c r="U803" s="9"/>
    </row>
    <row r="804" spans="4:21" ht="12.75" x14ac:dyDescent="0.2">
      <c r="D804" s="9"/>
      <c r="E804" s="9"/>
      <c r="F804" s="9"/>
      <c r="T804" s="9"/>
      <c r="U804" s="9"/>
    </row>
    <row r="805" spans="4:21" ht="12.75" x14ac:dyDescent="0.2">
      <c r="D805" s="9"/>
      <c r="E805" s="9"/>
      <c r="F805" s="9"/>
      <c r="T805" s="9"/>
      <c r="U805" s="9"/>
    </row>
    <row r="806" spans="4:21" ht="12.75" x14ac:dyDescent="0.2">
      <c r="D806" s="9"/>
      <c r="E806" s="9"/>
      <c r="F806" s="9"/>
      <c r="T806" s="9"/>
      <c r="U806" s="9"/>
    </row>
    <row r="807" spans="4:21" ht="12.75" x14ac:dyDescent="0.2">
      <c r="D807" s="9"/>
      <c r="E807" s="9"/>
      <c r="F807" s="9"/>
      <c r="T807" s="9"/>
      <c r="U807" s="9"/>
    </row>
    <row r="808" spans="4:21" ht="12.75" x14ac:dyDescent="0.2">
      <c r="D808" s="9"/>
      <c r="E808" s="9"/>
      <c r="F808" s="9"/>
      <c r="T808" s="9"/>
      <c r="U808" s="9"/>
    </row>
    <row r="809" spans="4:21" ht="12.75" x14ac:dyDescent="0.2">
      <c r="D809" s="9"/>
      <c r="E809" s="9"/>
      <c r="F809" s="9"/>
      <c r="T809" s="9"/>
      <c r="U809" s="9"/>
    </row>
    <row r="810" spans="4:21" ht="12.75" x14ac:dyDescent="0.2">
      <c r="D810" s="9"/>
      <c r="E810" s="9"/>
      <c r="F810" s="9"/>
      <c r="T810" s="9"/>
      <c r="U810" s="9"/>
    </row>
    <row r="811" spans="4:21" ht="12.75" x14ac:dyDescent="0.2">
      <c r="D811" s="9"/>
      <c r="E811" s="9"/>
      <c r="F811" s="9"/>
      <c r="T811" s="9"/>
      <c r="U811" s="9"/>
    </row>
    <row r="812" spans="4:21" ht="12.75" x14ac:dyDescent="0.2">
      <c r="D812" s="9"/>
      <c r="E812" s="9"/>
      <c r="F812" s="9"/>
      <c r="T812" s="9"/>
      <c r="U812" s="9"/>
    </row>
    <row r="813" spans="4:21" ht="12.75" x14ac:dyDescent="0.2">
      <c r="D813" s="9"/>
      <c r="E813" s="9"/>
      <c r="F813" s="9"/>
      <c r="T813" s="9"/>
      <c r="U813" s="9"/>
    </row>
    <row r="814" spans="4:21" ht="12.75" x14ac:dyDescent="0.2">
      <c r="D814" s="9"/>
      <c r="E814" s="9"/>
      <c r="F814" s="9"/>
      <c r="T814" s="9"/>
      <c r="U814" s="9"/>
    </row>
    <row r="815" spans="4:21" ht="12.75" x14ac:dyDescent="0.2">
      <c r="D815" s="9"/>
      <c r="E815" s="9"/>
      <c r="F815" s="9"/>
      <c r="T815" s="9"/>
      <c r="U815" s="9"/>
    </row>
    <row r="816" spans="4:21" ht="12.75" x14ac:dyDescent="0.2">
      <c r="D816" s="9"/>
      <c r="E816" s="9"/>
      <c r="F816" s="9"/>
      <c r="T816" s="9"/>
      <c r="U816" s="9"/>
    </row>
    <row r="817" spans="4:21" ht="12.75" x14ac:dyDescent="0.2">
      <c r="D817" s="9"/>
      <c r="E817" s="9"/>
      <c r="F817" s="9"/>
      <c r="T817" s="9"/>
      <c r="U817" s="9"/>
    </row>
    <row r="818" spans="4:21" ht="12.75" x14ac:dyDescent="0.2">
      <c r="D818" s="9"/>
      <c r="E818" s="9"/>
      <c r="F818" s="9"/>
      <c r="T818" s="9"/>
      <c r="U818" s="9"/>
    </row>
    <row r="819" spans="4:21" ht="12.75" x14ac:dyDescent="0.2">
      <c r="D819" s="9"/>
      <c r="E819" s="9"/>
      <c r="F819" s="9"/>
      <c r="T819" s="9"/>
      <c r="U819" s="9"/>
    </row>
    <row r="820" spans="4:21" ht="12.75" x14ac:dyDescent="0.2">
      <c r="D820" s="9"/>
      <c r="E820" s="9"/>
      <c r="F820" s="9"/>
      <c r="T820" s="9"/>
      <c r="U820" s="9"/>
    </row>
    <row r="821" spans="4:21" ht="12.75" x14ac:dyDescent="0.2">
      <c r="D821" s="9"/>
      <c r="E821" s="9"/>
      <c r="F821" s="9"/>
      <c r="T821" s="9"/>
      <c r="U821" s="9"/>
    </row>
    <row r="822" spans="4:21" ht="12.75" x14ac:dyDescent="0.2">
      <c r="D822" s="9"/>
      <c r="E822" s="9"/>
      <c r="F822" s="9"/>
      <c r="T822" s="9"/>
      <c r="U822" s="9"/>
    </row>
    <row r="823" spans="4:21" ht="12.75" x14ac:dyDescent="0.2">
      <c r="D823" s="9"/>
      <c r="E823" s="9"/>
      <c r="F823" s="9"/>
      <c r="T823" s="9"/>
      <c r="U823" s="9"/>
    </row>
    <row r="824" spans="4:21" ht="12.75" x14ac:dyDescent="0.2">
      <c r="D824" s="9"/>
      <c r="E824" s="9"/>
      <c r="F824" s="9"/>
      <c r="T824" s="9"/>
      <c r="U824" s="9"/>
    </row>
    <row r="825" spans="4:21" ht="12.75" x14ac:dyDescent="0.2">
      <c r="D825" s="9"/>
      <c r="E825" s="9"/>
      <c r="F825" s="9"/>
      <c r="T825" s="9"/>
      <c r="U825" s="9"/>
    </row>
    <row r="826" spans="4:21" ht="12.75" x14ac:dyDescent="0.2">
      <c r="D826" s="9"/>
      <c r="E826" s="9"/>
      <c r="F826" s="9"/>
      <c r="T826" s="9"/>
      <c r="U826" s="9"/>
    </row>
    <row r="827" spans="4:21" ht="12.75" x14ac:dyDescent="0.2">
      <c r="D827" s="9"/>
      <c r="E827" s="9"/>
      <c r="F827" s="9"/>
      <c r="T827" s="9"/>
      <c r="U827" s="9"/>
    </row>
    <row r="828" spans="4:21" ht="12.75" x14ac:dyDescent="0.2">
      <c r="D828" s="9"/>
      <c r="E828" s="9"/>
      <c r="F828" s="9"/>
      <c r="T828" s="9"/>
      <c r="U828" s="9"/>
    </row>
    <row r="829" spans="4:21" ht="12.75" x14ac:dyDescent="0.2">
      <c r="D829" s="9"/>
      <c r="E829" s="9"/>
      <c r="F829" s="9"/>
      <c r="T829" s="9"/>
      <c r="U829" s="9"/>
    </row>
    <row r="830" spans="4:21" ht="12.75" x14ac:dyDescent="0.2">
      <c r="D830" s="9"/>
      <c r="E830" s="9"/>
      <c r="F830" s="9"/>
      <c r="T830" s="9"/>
      <c r="U830" s="9"/>
    </row>
    <row r="831" spans="4:21" ht="12.75" x14ac:dyDescent="0.2">
      <c r="D831" s="9"/>
      <c r="E831" s="9"/>
      <c r="F831" s="9"/>
      <c r="T831" s="9"/>
      <c r="U831" s="9"/>
    </row>
    <row r="832" spans="4:21" ht="12.75" x14ac:dyDescent="0.2">
      <c r="D832" s="9"/>
      <c r="E832" s="9"/>
      <c r="F832" s="9"/>
      <c r="T832" s="9"/>
      <c r="U832" s="9"/>
    </row>
    <row r="833" spans="4:21" ht="12.75" x14ac:dyDescent="0.2">
      <c r="D833" s="9"/>
      <c r="E833" s="9"/>
      <c r="F833" s="9"/>
      <c r="T833" s="9"/>
      <c r="U833" s="9"/>
    </row>
    <row r="834" spans="4:21" ht="12.75" x14ac:dyDescent="0.2">
      <c r="D834" s="9"/>
      <c r="E834" s="9"/>
      <c r="F834" s="9"/>
      <c r="T834" s="9"/>
      <c r="U834" s="9"/>
    </row>
    <row r="835" spans="4:21" ht="12.75" x14ac:dyDescent="0.2">
      <c r="D835" s="9"/>
      <c r="E835" s="9"/>
      <c r="F835" s="9"/>
      <c r="T835" s="9"/>
      <c r="U835" s="9"/>
    </row>
    <row r="836" spans="4:21" ht="12.75" x14ac:dyDescent="0.2">
      <c r="D836" s="9"/>
      <c r="E836" s="9"/>
      <c r="F836" s="9"/>
      <c r="T836" s="9"/>
      <c r="U836" s="9"/>
    </row>
    <row r="837" spans="4:21" ht="12.75" x14ac:dyDescent="0.2">
      <c r="D837" s="9"/>
      <c r="E837" s="9"/>
      <c r="F837" s="9"/>
      <c r="T837" s="9"/>
      <c r="U837" s="9"/>
    </row>
    <row r="838" spans="4:21" ht="12.75" x14ac:dyDescent="0.2">
      <c r="D838" s="9"/>
      <c r="E838" s="9"/>
      <c r="F838" s="9"/>
      <c r="T838" s="9"/>
      <c r="U838" s="9"/>
    </row>
    <row r="839" spans="4:21" ht="12.75" x14ac:dyDescent="0.2">
      <c r="D839" s="9"/>
      <c r="E839" s="9"/>
      <c r="F839" s="9"/>
      <c r="T839" s="9"/>
      <c r="U839" s="9"/>
    </row>
    <row r="840" spans="4:21" ht="12.75" x14ac:dyDescent="0.2">
      <c r="D840" s="9"/>
      <c r="E840" s="9"/>
      <c r="F840" s="9"/>
      <c r="T840" s="9"/>
      <c r="U840" s="9"/>
    </row>
    <row r="841" spans="4:21" ht="12.75" x14ac:dyDescent="0.2">
      <c r="D841" s="9"/>
      <c r="E841" s="9"/>
      <c r="F841" s="9"/>
      <c r="T841" s="9"/>
      <c r="U841" s="9"/>
    </row>
    <row r="842" spans="4:21" ht="12.75" x14ac:dyDescent="0.2">
      <c r="D842" s="9"/>
      <c r="E842" s="9"/>
      <c r="F842" s="9"/>
      <c r="T842" s="9"/>
      <c r="U842" s="9"/>
    </row>
    <row r="843" spans="4:21" ht="12.75" x14ac:dyDescent="0.2">
      <c r="D843" s="9"/>
      <c r="E843" s="9"/>
      <c r="F843" s="9"/>
      <c r="T843" s="9"/>
      <c r="U843" s="9"/>
    </row>
    <row r="844" spans="4:21" ht="12.75" x14ac:dyDescent="0.2">
      <c r="D844" s="9"/>
      <c r="E844" s="9"/>
      <c r="F844" s="9"/>
      <c r="T844" s="9"/>
      <c r="U844" s="9"/>
    </row>
    <row r="845" spans="4:21" ht="12.75" x14ac:dyDescent="0.2">
      <c r="D845" s="9"/>
      <c r="E845" s="9"/>
      <c r="F845" s="9"/>
      <c r="T845" s="9"/>
      <c r="U845" s="9"/>
    </row>
    <row r="846" spans="4:21" ht="12.75" x14ac:dyDescent="0.2">
      <c r="D846" s="9"/>
      <c r="E846" s="9"/>
      <c r="F846" s="9"/>
      <c r="T846" s="9"/>
      <c r="U846" s="9"/>
    </row>
    <row r="847" spans="4:21" ht="12.75" x14ac:dyDescent="0.2">
      <c r="D847" s="9"/>
      <c r="E847" s="9"/>
      <c r="F847" s="9"/>
      <c r="T847" s="9"/>
      <c r="U847" s="9"/>
    </row>
    <row r="848" spans="4:21" ht="12.75" x14ac:dyDescent="0.2">
      <c r="D848" s="9"/>
      <c r="E848" s="9"/>
      <c r="F848" s="9"/>
      <c r="T848" s="9"/>
      <c r="U848" s="9"/>
    </row>
    <row r="849" spans="4:21" ht="12.75" x14ac:dyDescent="0.2">
      <c r="D849" s="9"/>
      <c r="E849" s="9"/>
      <c r="F849" s="9"/>
      <c r="T849" s="9"/>
      <c r="U849" s="9"/>
    </row>
    <row r="850" spans="4:21" ht="12.75" x14ac:dyDescent="0.2">
      <c r="D850" s="9"/>
      <c r="E850" s="9"/>
      <c r="F850" s="9"/>
      <c r="T850" s="9"/>
      <c r="U850" s="9"/>
    </row>
    <row r="851" spans="4:21" ht="12.75" x14ac:dyDescent="0.2">
      <c r="D851" s="9"/>
      <c r="E851" s="9"/>
      <c r="F851" s="9"/>
      <c r="T851" s="9"/>
      <c r="U851" s="9"/>
    </row>
    <row r="852" spans="4:21" ht="12.75" x14ac:dyDescent="0.2">
      <c r="D852" s="9"/>
      <c r="E852" s="9"/>
      <c r="F852" s="9"/>
      <c r="T852" s="9"/>
      <c r="U852" s="9"/>
    </row>
    <row r="853" spans="4:21" ht="12.75" x14ac:dyDescent="0.2">
      <c r="D853" s="9"/>
      <c r="E853" s="9"/>
      <c r="F853" s="9"/>
      <c r="T853" s="9"/>
      <c r="U853" s="9"/>
    </row>
    <row r="854" spans="4:21" ht="12.75" x14ac:dyDescent="0.2">
      <c r="D854" s="9"/>
      <c r="E854" s="9"/>
      <c r="F854" s="9"/>
      <c r="T854" s="9"/>
      <c r="U854" s="9"/>
    </row>
    <row r="855" spans="4:21" ht="12.75" x14ac:dyDescent="0.2">
      <c r="D855" s="9"/>
      <c r="E855" s="9"/>
      <c r="F855" s="9"/>
      <c r="T855" s="9"/>
      <c r="U855" s="9"/>
    </row>
    <row r="856" spans="4:21" ht="12.75" x14ac:dyDescent="0.2">
      <c r="D856" s="9"/>
      <c r="E856" s="9"/>
      <c r="F856" s="9"/>
      <c r="T856" s="9"/>
      <c r="U856" s="9"/>
    </row>
    <row r="857" spans="4:21" ht="12.75" x14ac:dyDescent="0.2">
      <c r="D857" s="9"/>
      <c r="E857" s="9"/>
      <c r="F857" s="9"/>
      <c r="T857" s="9"/>
      <c r="U857" s="9"/>
    </row>
    <row r="858" spans="4:21" ht="12.75" x14ac:dyDescent="0.2">
      <c r="D858" s="9"/>
      <c r="E858" s="9"/>
      <c r="F858" s="9"/>
      <c r="T858" s="9"/>
      <c r="U858" s="9"/>
    </row>
    <row r="859" spans="4:21" ht="12.75" x14ac:dyDescent="0.2">
      <c r="D859" s="9"/>
      <c r="E859" s="9"/>
      <c r="F859" s="9"/>
      <c r="T859" s="9"/>
      <c r="U859" s="9"/>
    </row>
    <row r="860" spans="4:21" ht="12.75" x14ac:dyDescent="0.2">
      <c r="D860" s="9"/>
      <c r="E860" s="9"/>
      <c r="F860" s="9"/>
      <c r="T860" s="9"/>
      <c r="U860" s="9"/>
    </row>
    <row r="861" spans="4:21" ht="12.75" x14ac:dyDescent="0.2">
      <c r="D861" s="9"/>
      <c r="E861" s="9"/>
      <c r="F861" s="9"/>
      <c r="T861" s="9"/>
      <c r="U861" s="9"/>
    </row>
    <row r="862" spans="4:21" ht="12.75" x14ac:dyDescent="0.2">
      <c r="D862" s="9"/>
      <c r="E862" s="9"/>
      <c r="F862" s="9"/>
      <c r="T862" s="9"/>
      <c r="U862" s="9"/>
    </row>
    <row r="863" spans="4:21" ht="12.75" x14ac:dyDescent="0.2">
      <c r="D863" s="9"/>
      <c r="E863" s="9"/>
      <c r="F863" s="9"/>
      <c r="T863" s="9"/>
      <c r="U863" s="9"/>
    </row>
    <row r="864" spans="4:21" ht="12.75" x14ac:dyDescent="0.2">
      <c r="D864" s="9"/>
      <c r="E864" s="9"/>
      <c r="F864" s="9"/>
      <c r="T864" s="9"/>
      <c r="U864" s="9"/>
    </row>
    <row r="865" spans="4:21" ht="12.75" x14ac:dyDescent="0.2">
      <c r="D865" s="9"/>
      <c r="E865" s="9"/>
      <c r="F865" s="9"/>
      <c r="T865" s="9"/>
      <c r="U865" s="9"/>
    </row>
    <row r="866" spans="4:21" ht="12.75" x14ac:dyDescent="0.2">
      <c r="D866" s="9"/>
      <c r="E866" s="9"/>
      <c r="F866" s="9"/>
      <c r="T866" s="9"/>
      <c r="U866" s="9"/>
    </row>
    <row r="867" spans="4:21" ht="12.75" x14ac:dyDescent="0.2">
      <c r="D867" s="9"/>
      <c r="E867" s="9"/>
      <c r="F867" s="9"/>
      <c r="T867" s="9"/>
      <c r="U867" s="9"/>
    </row>
    <row r="868" spans="4:21" ht="12.75" x14ac:dyDescent="0.2">
      <c r="D868" s="9"/>
      <c r="E868" s="9"/>
      <c r="F868" s="9"/>
      <c r="T868" s="9"/>
      <c r="U868" s="9"/>
    </row>
    <row r="869" spans="4:21" ht="12.75" x14ac:dyDescent="0.2">
      <c r="D869" s="9"/>
      <c r="E869" s="9"/>
      <c r="F869" s="9"/>
      <c r="T869" s="9"/>
      <c r="U869" s="9"/>
    </row>
    <row r="870" spans="4:21" ht="12.75" x14ac:dyDescent="0.2">
      <c r="D870" s="9"/>
      <c r="E870" s="9"/>
      <c r="F870" s="9"/>
      <c r="T870" s="9"/>
      <c r="U870" s="9"/>
    </row>
    <row r="871" spans="4:21" ht="12.75" x14ac:dyDescent="0.2">
      <c r="D871" s="9"/>
      <c r="E871" s="9"/>
      <c r="F871" s="9"/>
      <c r="T871" s="9"/>
      <c r="U871" s="9"/>
    </row>
    <row r="872" spans="4:21" ht="12.75" x14ac:dyDescent="0.2">
      <c r="D872" s="9"/>
      <c r="E872" s="9"/>
      <c r="F872" s="9"/>
      <c r="T872" s="9"/>
      <c r="U872" s="9"/>
    </row>
    <row r="873" spans="4:21" ht="12.75" x14ac:dyDescent="0.2">
      <c r="D873" s="9"/>
      <c r="E873" s="9"/>
      <c r="F873" s="9"/>
      <c r="T873" s="9"/>
      <c r="U873" s="9"/>
    </row>
    <row r="874" spans="4:21" ht="12.75" x14ac:dyDescent="0.2">
      <c r="D874" s="9"/>
      <c r="E874" s="9"/>
      <c r="F874" s="9"/>
      <c r="T874" s="9"/>
      <c r="U874" s="9"/>
    </row>
    <row r="875" spans="4:21" ht="12.75" x14ac:dyDescent="0.2">
      <c r="D875" s="9"/>
      <c r="E875" s="9"/>
      <c r="F875" s="9"/>
      <c r="T875" s="9"/>
      <c r="U875" s="9"/>
    </row>
    <row r="876" spans="4:21" ht="12.75" x14ac:dyDescent="0.2">
      <c r="D876" s="9"/>
      <c r="E876" s="9"/>
      <c r="F876" s="9"/>
      <c r="T876" s="9"/>
      <c r="U876" s="9"/>
    </row>
    <row r="877" spans="4:21" ht="12.75" x14ac:dyDescent="0.2">
      <c r="D877" s="9"/>
      <c r="E877" s="9"/>
      <c r="F877" s="9"/>
      <c r="T877" s="9"/>
      <c r="U877" s="9"/>
    </row>
    <row r="878" spans="4:21" ht="12.75" x14ac:dyDescent="0.2">
      <c r="D878" s="9"/>
      <c r="E878" s="9"/>
      <c r="F878" s="9"/>
      <c r="T878" s="9"/>
      <c r="U878" s="9"/>
    </row>
    <row r="879" spans="4:21" ht="12.75" x14ac:dyDescent="0.2">
      <c r="D879" s="9"/>
      <c r="E879" s="9"/>
      <c r="F879" s="9"/>
      <c r="T879" s="9"/>
      <c r="U879" s="9"/>
    </row>
    <row r="880" spans="4:21" ht="12.75" x14ac:dyDescent="0.2">
      <c r="D880" s="9"/>
      <c r="E880" s="9"/>
      <c r="F880" s="9"/>
      <c r="T880" s="9"/>
      <c r="U880" s="9"/>
    </row>
    <row r="881" spans="4:21" ht="12.75" x14ac:dyDescent="0.2">
      <c r="D881" s="9"/>
      <c r="E881" s="9"/>
      <c r="F881" s="9"/>
      <c r="T881" s="9"/>
      <c r="U881" s="9"/>
    </row>
    <row r="882" spans="4:21" ht="12.75" x14ac:dyDescent="0.2">
      <c r="D882" s="9"/>
      <c r="E882" s="9"/>
      <c r="F882" s="9"/>
      <c r="T882" s="9"/>
      <c r="U882" s="9"/>
    </row>
    <row r="883" spans="4:21" ht="12.75" x14ac:dyDescent="0.2">
      <c r="D883" s="9"/>
      <c r="E883" s="9"/>
      <c r="F883" s="9"/>
      <c r="T883" s="9"/>
      <c r="U883" s="9"/>
    </row>
    <row r="884" spans="4:21" ht="12.75" x14ac:dyDescent="0.2">
      <c r="D884" s="9"/>
      <c r="E884" s="9"/>
      <c r="F884" s="9"/>
      <c r="T884" s="9"/>
      <c r="U884" s="9"/>
    </row>
    <row r="885" spans="4:21" ht="12.75" x14ac:dyDescent="0.2">
      <c r="D885" s="9"/>
      <c r="E885" s="9"/>
      <c r="F885" s="9"/>
      <c r="T885" s="9"/>
      <c r="U885" s="9"/>
    </row>
    <row r="886" spans="4:21" ht="12.75" x14ac:dyDescent="0.2">
      <c r="D886" s="9"/>
      <c r="E886" s="9"/>
      <c r="F886" s="9"/>
      <c r="T886" s="9"/>
      <c r="U886" s="9"/>
    </row>
    <row r="887" spans="4:21" ht="12.75" x14ac:dyDescent="0.2">
      <c r="D887" s="9"/>
      <c r="E887" s="9"/>
      <c r="F887" s="9"/>
      <c r="T887" s="9"/>
      <c r="U887" s="9"/>
    </row>
    <row r="888" spans="4:21" ht="12.75" x14ac:dyDescent="0.2">
      <c r="D888" s="9"/>
      <c r="E888" s="9"/>
      <c r="F888" s="9"/>
      <c r="T888" s="9"/>
      <c r="U888" s="9"/>
    </row>
    <row r="889" spans="4:21" ht="12.75" x14ac:dyDescent="0.2">
      <c r="D889" s="9"/>
      <c r="E889" s="9"/>
      <c r="F889" s="9"/>
      <c r="T889" s="9"/>
      <c r="U889" s="9"/>
    </row>
    <row r="890" spans="4:21" ht="12.75" x14ac:dyDescent="0.2">
      <c r="D890" s="9"/>
      <c r="E890" s="9"/>
      <c r="F890" s="9"/>
      <c r="T890" s="9"/>
      <c r="U890" s="9"/>
    </row>
    <row r="891" spans="4:21" ht="12.75" x14ac:dyDescent="0.2">
      <c r="D891" s="9"/>
      <c r="E891" s="9"/>
      <c r="F891" s="9"/>
      <c r="T891" s="9"/>
      <c r="U891" s="9"/>
    </row>
    <row r="892" spans="4:21" ht="12.75" x14ac:dyDescent="0.2">
      <c r="D892" s="9"/>
      <c r="E892" s="9"/>
      <c r="F892" s="9"/>
      <c r="T892" s="9"/>
      <c r="U892" s="9"/>
    </row>
    <row r="893" spans="4:21" ht="12.75" x14ac:dyDescent="0.2">
      <c r="D893" s="9"/>
      <c r="E893" s="9"/>
      <c r="F893" s="9"/>
      <c r="T893" s="9"/>
      <c r="U893" s="9"/>
    </row>
    <row r="894" spans="4:21" ht="12.75" x14ac:dyDescent="0.2">
      <c r="D894" s="9"/>
      <c r="E894" s="9"/>
      <c r="F894" s="9"/>
      <c r="T894" s="9"/>
      <c r="U894" s="9"/>
    </row>
    <row r="895" spans="4:21" ht="12.75" x14ac:dyDescent="0.2">
      <c r="D895" s="9"/>
      <c r="E895" s="9"/>
      <c r="F895" s="9"/>
      <c r="T895" s="9"/>
      <c r="U895" s="9"/>
    </row>
    <row r="896" spans="4:21" ht="12.75" x14ac:dyDescent="0.2">
      <c r="D896" s="9"/>
      <c r="E896" s="9"/>
      <c r="F896" s="9"/>
      <c r="T896" s="9"/>
      <c r="U896" s="9"/>
    </row>
    <row r="897" spans="4:21" ht="12.75" x14ac:dyDescent="0.2">
      <c r="D897" s="9"/>
      <c r="E897" s="9"/>
      <c r="F897" s="9"/>
      <c r="T897" s="9"/>
      <c r="U897" s="9"/>
    </row>
    <row r="898" spans="4:21" ht="12.75" x14ac:dyDescent="0.2">
      <c r="D898" s="9"/>
      <c r="E898" s="9"/>
      <c r="F898" s="9"/>
      <c r="T898" s="9"/>
      <c r="U898" s="9"/>
    </row>
    <row r="899" spans="4:21" ht="12.75" x14ac:dyDescent="0.2">
      <c r="D899" s="9"/>
      <c r="E899" s="9"/>
      <c r="F899" s="9"/>
      <c r="T899" s="9"/>
      <c r="U899" s="9"/>
    </row>
    <row r="900" spans="4:21" ht="12.75" x14ac:dyDescent="0.2">
      <c r="D900" s="9"/>
      <c r="E900" s="9"/>
      <c r="F900" s="9"/>
      <c r="T900" s="9"/>
      <c r="U900" s="9"/>
    </row>
    <row r="901" spans="4:21" ht="12.75" x14ac:dyDescent="0.2">
      <c r="D901" s="9"/>
      <c r="E901" s="9"/>
      <c r="F901" s="9"/>
      <c r="T901" s="9"/>
      <c r="U901" s="9"/>
    </row>
    <row r="902" spans="4:21" ht="12.75" x14ac:dyDescent="0.2">
      <c r="D902" s="9"/>
      <c r="E902" s="9"/>
      <c r="F902" s="9"/>
      <c r="T902" s="9"/>
      <c r="U902" s="9"/>
    </row>
    <row r="903" spans="4:21" ht="12.75" x14ac:dyDescent="0.2">
      <c r="D903" s="9"/>
      <c r="E903" s="9"/>
      <c r="F903" s="9"/>
      <c r="T903" s="9"/>
      <c r="U903" s="9"/>
    </row>
    <row r="904" spans="4:21" ht="12.75" x14ac:dyDescent="0.2">
      <c r="D904" s="9"/>
      <c r="E904" s="9"/>
      <c r="F904" s="9"/>
      <c r="T904" s="9"/>
      <c r="U904" s="9"/>
    </row>
    <row r="905" spans="4:21" ht="12.75" x14ac:dyDescent="0.2">
      <c r="D905" s="9"/>
      <c r="E905" s="9"/>
      <c r="F905" s="9"/>
      <c r="T905" s="9"/>
      <c r="U905" s="9"/>
    </row>
    <row r="906" spans="4:21" ht="12.75" x14ac:dyDescent="0.2">
      <c r="D906" s="9"/>
      <c r="E906" s="9"/>
      <c r="F906" s="9"/>
      <c r="T906" s="9"/>
      <c r="U906" s="9"/>
    </row>
    <row r="907" spans="4:21" ht="12.75" x14ac:dyDescent="0.2">
      <c r="D907" s="9"/>
      <c r="E907" s="9"/>
      <c r="F907" s="9"/>
      <c r="T907" s="9"/>
      <c r="U907" s="9"/>
    </row>
    <row r="908" spans="4:21" ht="12.75" x14ac:dyDescent="0.2">
      <c r="D908" s="9"/>
      <c r="E908" s="9"/>
      <c r="F908" s="9"/>
      <c r="T908" s="9"/>
      <c r="U908" s="9"/>
    </row>
    <row r="909" spans="4:21" ht="12.75" x14ac:dyDescent="0.2">
      <c r="D909" s="9"/>
      <c r="E909" s="9"/>
      <c r="F909" s="9"/>
      <c r="T909" s="9"/>
      <c r="U909" s="9"/>
    </row>
    <row r="910" spans="4:21" ht="12.75" x14ac:dyDescent="0.2">
      <c r="D910" s="9"/>
      <c r="E910" s="9"/>
      <c r="F910" s="9"/>
      <c r="T910" s="9"/>
      <c r="U910" s="9"/>
    </row>
    <row r="911" spans="4:21" ht="12.75" x14ac:dyDescent="0.2">
      <c r="D911" s="9"/>
      <c r="E911" s="9"/>
      <c r="F911" s="9"/>
      <c r="T911" s="9"/>
      <c r="U911" s="9"/>
    </row>
    <row r="912" spans="4:21" ht="12.75" x14ac:dyDescent="0.2">
      <c r="D912" s="9"/>
      <c r="E912" s="9"/>
      <c r="F912" s="9"/>
      <c r="T912" s="9"/>
      <c r="U912" s="9"/>
    </row>
    <row r="913" spans="4:21" ht="12.75" x14ac:dyDescent="0.2">
      <c r="D913" s="9"/>
      <c r="E913" s="9"/>
      <c r="F913" s="9"/>
      <c r="T913" s="9"/>
      <c r="U913" s="9"/>
    </row>
    <row r="914" spans="4:21" ht="12.75" x14ac:dyDescent="0.2">
      <c r="D914" s="9"/>
      <c r="E914" s="9"/>
      <c r="F914" s="9"/>
      <c r="T914" s="9"/>
      <c r="U914" s="9"/>
    </row>
    <row r="915" spans="4:21" ht="12.75" x14ac:dyDescent="0.2">
      <c r="D915" s="9"/>
      <c r="E915" s="9"/>
      <c r="F915" s="9"/>
      <c r="T915" s="9"/>
      <c r="U915" s="9"/>
    </row>
    <row r="916" spans="4:21" ht="12.75" x14ac:dyDescent="0.2">
      <c r="D916" s="9"/>
      <c r="E916" s="9"/>
      <c r="F916" s="9"/>
      <c r="T916" s="9"/>
      <c r="U916" s="9"/>
    </row>
    <row r="917" spans="4:21" ht="12.75" x14ac:dyDescent="0.2">
      <c r="D917" s="9"/>
      <c r="E917" s="9"/>
      <c r="F917" s="9"/>
      <c r="T917" s="9"/>
      <c r="U917" s="9"/>
    </row>
    <row r="918" spans="4:21" ht="12.75" x14ac:dyDescent="0.2">
      <c r="D918" s="9"/>
      <c r="E918" s="9"/>
      <c r="F918" s="9"/>
      <c r="T918" s="9"/>
      <c r="U918" s="9"/>
    </row>
    <row r="919" spans="4:21" ht="12.75" x14ac:dyDescent="0.2">
      <c r="D919" s="9"/>
      <c r="E919" s="9"/>
      <c r="F919" s="9"/>
      <c r="T919" s="9"/>
      <c r="U919" s="9"/>
    </row>
    <row r="920" spans="4:21" ht="12.75" x14ac:dyDescent="0.2">
      <c r="D920" s="9"/>
      <c r="E920" s="9"/>
      <c r="F920" s="9"/>
      <c r="T920" s="9"/>
      <c r="U920" s="9"/>
    </row>
    <row r="921" spans="4:21" ht="12.75" x14ac:dyDescent="0.2">
      <c r="D921" s="9"/>
      <c r="E921" s="9"/>
      <c r="F921" s="9"/>
      <c r="T921" s="9"/>
      <c r="U921" s="9"/>
    </row>
    <row r="922" spans="4:21" ht="12.75" x14ac:dyDescent="0.2">
      <c r="D922" s="9"/>
      <c r="E922" s="9"/>
      <c r="F922" s="9"/>
      <c r="T922" s="9"/>
      <c r="U922" s="9"/>
    </row>
    <row r="923" spans="4:21" ht="12.75" x14ac:dyDescent="0.2">
      <c r="D923" s="9"/>
      <c r="E923" s="9"/>
      <c r="F923" s="9"/>
      <c r="T923" s="9"/>
      <c r="U923" s="9"/>
    </row>
    <row r="924" spans="4:21" ht="12.75" x14ac:dyDescent="0.2">
      <c r="D924" s="9"/>
      <c r="E924" s="9"/>
      <c r="F924" s="9"/>
      <c r="T924" s="9"/>
      <c r="U924" s="9"/>
    </row>
    <row r="925" spans="4:21" ht="12.75" x14ac:dyDescent="0.2">
      <c r="D925" s="9"/>
      <c r="E925" s="9"/>
      <c r="F925" s="9"/>
      <c r="T925" s="9"/>
      <c r="U925" s="9"/>
    </row>
    <row r="926" spans="4:21" ht="12.75" x14ac:dyDescent="0.2">
      <c r="D926" s="9"/>
      <c r="E926" s="9"/>
      <c r="F926" s="9"/>
      <c r="T926" s="9"/>
      <c r="U926" s="9"/>
    </row>
    <row r="927" spans="4:21" ht="12.75" x14ac:dyDescent="0.2">
      <c r="D927" s="9"/>
      <c r="E927" s="9"/>
      <c r="F927" s="9"/>
      <c r="T927" s="9"/>
      <c r="U927" s="9"/>
    </row>
    <row r="928" spans="4:21" ht="12.75" x14ac:dyDescent="0.2">
      <c r="D928" s="9"/>
      <c r="E928" s="9"/>
      <c r="F928" s="9"/>
      <c r="T928" s="9"/>
      <c r="U928" s="9"/>
    </row>
    <row r="929" spans="4:21" ht="12.75" x14ac:dyDescent="0.2">
      <c r="D929" s="9"/>
      <c r="E929" s="9"/>
      <c r="F929" s="9"/>
      <c r="T929" s="9"/>
      <c r="U929" s="9"/>
    </row>
    <row r="930" spans="4:21" ht="12.75" x14ac:dyDescent="0.2">
      <c r="D930" s="9"/>
      <c r="E930" s="9"/>
      <c r="F930" s="9"/>
      <c r="T930" s="9"/>
      <c r="U930" s="9"/>
    </row>
    <row r="931" spans="4:21" ht="12.75" x14ac:dyDescent="0.2">
      <c r="D931" s="9"/>
      <c r="E931" s="9"/>
      <c r="F931" s="9"/>
      <c r="T931" s="9"/>
      <c r="U931" s="9"/>
    </row>
    <row r="932" spans="4:21" ht="12.75" x14ac:dyDescent="0.2">
      <c r="D932" s="9"/>
      <c r="E932" s="9"/>
      <c r="F932" s="9"/>
      <c r="T932" s="9"/>
      <c r="U932" s="9"/>
    </row>
    <row r="933" spans="4:21" ht="12.75" x14ac:dyDescent="0.2">
      <c r="D933" s="9"/>
      <c r="E933" s="9"/>
      <c r="F933" s="9"/>
      <c r="T933" s="9"/>
      <c r="U933" s="9"/>
    </row>
    <row r="934" spans="4:21" ht="12.75" x14ac:dyDescent="0.2">
      <c r="D934" s="9"/>
      <c r="E934" s="9"/>
      <c r="F934" s="9"/>
      <c r="T934" s="9"/>
      <c r="U934" s="9"/>
    </row>
    <row r="935" spans="4:21" ht="12.75" x14ac:dyDescent="0.2">
      <c r="D935" s="9"/>
      <c r="E935" s="9"/>
      <c r="F935" s="9"/>
      <c r="T935" s="9"/>
      <c r="U935" s="9"/>
    </row>
    <row r="936" spans="4:21" ht="12.75" x14ac:dyDescent="0.2">
      <c r="D936" s="9"/>
      <c r="E936" s="9"/>
      <c r="F936" s="9"/>
      <c r="T936" s="9"/>
      <c r="U936" s="9"/>
    </row>
    <row r="937" spans="4:21" ht="12.75" x14ac:dyDescent="0.2">
      <c r="D937" s="9"/>
      <c r="E937" s="9"/>
      <c r="F937" s="9"/>
      <c r="T937" s="9"/>
      <c r="U937" s="9"/>
    </row>
    <row r="938" spans="4:21" ht="12.75" x14ac:dyDescent="0.2">
      <c r="D938" s="9"/>
      <c r="E938" s="9"/>
      <c r="F938" s="9"/>
      <c r="T938" s="9"/>
      <c r="U938" s="9"/>
    </row>
    <row r="939" spans="4:21" ht="12.75" x14ac:dyDescent="0.2">
      <c r="D939" s="9"/>
      <c r="E939" s="9"/>
      <c r="F939" s="9"/>
      <c r="T939" s="9"/>
      <c r="U939" s="9"/>
    </row>
    <row r="940" spans="4:21" ht="12.75" x14ac:dyDescent="0.2">
      <c r="D940" s="9"/>
      <c r="E940" s="9"/>
      <c r="F940" s="9"/>
      <c r="T940" s="9"/>
      <c r="U940" s="9"/>
    </row>
    <row r="941" spans="4:21" ht="12.75" x14ac:dyDescent="0.2">
      <c r="D941" s="9"/>
      <c r="E941" s="9"/>
      <c r="F941" s="9"/>
      <c r="T941" s="9"/>
      <c r="U941" s="9"/>
    </row>
    <row r="942" spans="4:21" ht="12.75" x14ac:dyDescent="0.2">
      <c r="D942" s="9"/>
      <c r="E942" s="9"/>
      <c r="F942" s="9"/>
      <c r="T942" s="9"/>
      <c r="U942" s="9"/>
    </row>
    <row r="943" spans="4:21" ht="12.75" x14ac:dyDescent="0.2">
      <c r="D943" s="9"/>
      <c r="E943" s="9"/>
      <c r="F943" s="9"/>
      <c r="T943" s="9"/>
      <c r="U943" s="9"/>
    </row>
    <row r="944" spans="4:21" ht="12.75" x14ac:dyDescent="0.2">
      <c r="D944" s="9"/>
      <c r="E944" s="9"/>
      <c r="F944" s="9"/>
      <c r="T944" s="9"/>
      <c r="U944" s="9"/>
    </row>
    <row r="945" spans="4:21" ht="12.75" x14ac:dyDescent="0.2">
      <c r="D945" s="9"/>
      <c r="E945" s="9"/>
      <c r="F945" s="9"/>
      <c r="T945" s="9"/>
      <c r="U945" s="9"/>
    </row>
    <row r="946" spans="4:21" ht="12.75" x14ac:dyDescent="0.2">
      <c r="D946" s="9"/>
      <c r="E946" s="9"/>
      <c r="F946" s="9"/>
      <c r="T946" s="9"/>
      <c r="U946" s="9"/>
    </row>
    <row r="947" spans="4:21" ht="12.75" x14ac:dyDescent="0.2">
      <c r="D947" s="9"/>
      <c r="E947" s="9"/>
      <c r="F947" s="9"/>
      <c r="T947" s="9"/>
      <c r="U947" s="9"/>
    </row>
    <row r="948" spans="4:21" ht="12.75" x14ac:dyDescent="0.2">
      <c r="D948" s="9"/>
      <c r="E948" s="9"/>
      <c r="F948" s="9"/>
      <c r="T948" s="9"/>
      <c r="U948" s="9"/>
    </row>
    <row r="949" spans="4:21" ht="12.75" x14ac:dyDescent="0.2">
      <c r="D949" s="9"/>
      <c r="E949" s="9"/>
      <c r="F949" s="9"/>
      <c r="T949" s="9"/>
      <c r="U949" s="9"/>
    </row>
    <row r="950" spans="4:21" ht="12.75" x14ac:dyDescent="0.2">
      <c r="D950" s="9"/>
      <c r="E950" s="9"/>
      <c r="F950" s="9"/>
      <c r="T950" s="9"/>
      <c r="U950" s="9"/>
    </row>
    <row r="951" spans="4:21" ht="12.75" x14ac:dyDescent="0.2">
      <c r="D951" s="9"/>
      <c r="E951" s="9"/>
      <c r="F951" s="9"/>
      <c r="T951" s="9"/>
      <c r="U951" s="9"/>
    </row>
    <row r="952" spans="4:21" ht="12.75" x14ac:dyDescent="0.2">
      <c r="D952" s="9"/>
      <c r="E952" s="9"/>
      <c r="F952" s="9"/>
      <c r="T952" s="9"/>
      <c r="U952" s="9"/>
    </row>
    <row r="953" spans="4:21" ht="12.75" x14ac:dyDescent="0.2">
      <c r="D953" s="9"/>
      <c r="E953" s="9"/>
      <c r="F953" s="9"/>
      <c r="T953" s="9"/>
      <c r="U953" s="9"/>
    </row>
    <row r="954" spans="4:21" ht="12.75" x14ac:dyDescent="0.2">
      <c r="D954" s="9"/>
      <c r="E954" s="9"/>
      <c r="F954" s="9"/>
      <c r="T954" s="9"/>
      <c r="U954" s="9"/>
    </row>
    <row r="955" spans="4:21" ht="12.75" x14ac:dyDescent="0.2">
      <c r="D955" s="9"/>
      <c r="E955" s="9"/>
      <c r="F955" s="9"/>
      <c r="T955" s="9"/>
      <c r="U955" s="9"/>
    </row>
    <row r="956" spans="4:21" ht="12.75" x14ac:dyDescent="0.2">
      <c r="D956" s="9"/>
      <c r="E956" s="9"/>
      <c r="F956" s="9"/>
      <c r="T956" s="9"/>
      <c r="U956" s="9"/>
    </row>
    <row r="957" spans="4:21" ht="12.75" x14ac:dyDescent="0.2">
      <c r="D957" s="9"/>
      <c r="E957" s="9"/>
      <c r="F957" s="9"/>
      <c r="T957" s="9"/>
      <c r="U957" s="9"/>
    </row>
    <row r="958" spans="4:21" ht="12.75" x14ac:dyDescent="0.2">
      <c r="D958" s="9"/>
      <c r="E958" s="9"/>
      <c r="F958" s="9"/>
      <c r="T958" s="9"/>
      <c r="U958" s="9"/>
    </row>
    <row r="959" spans="4:21" ht="12.75" x14ac:dyDescent="0.2">
      <c r="D959" s="9"/>
      <c r="E959" s="9"/>
      <c r="F959" s="9"/>
      <c r="T959" s="9"/>
      <c r="U959" s="9"/>
    </row>
    <row r="960" spans="4:21" ht="12.75" x14ac:dyDescent="0.2">
      <c r="D960" s="9"/>
      <c r="E960" s="9"/>
      <c r="F960" s="9"/>
      <c r="T960" s="9"/>
      <c r="U960" s="9"/>
    </row>
    <row r="961" spans="4:21" ht="12.75" x14ac:dyDescent="0.2">
      <c r="D961" s="9"/>
      <c r="E961" s="9"/>
      <c r="F961" s="9"/>
      <c r="T961" s="9"/>
      <c r="U961" s="9"/>
    </row>
    <row r="962" spans="4:21" ht="12.75" x14ac:dyDescent="0.2">
      <c r="D962" s="9"/>
      <c r="E962" s="9"/>
      <c r="F962" s="9"/>
      <c r="T962" s="9"/>
      <c r="U962" s="9"/>
    </row>
    <row r="963" spans="4:21" ht="12.75" x14ac:dyDescent="0.2">
      <c r="D963" s="9"/>
      <c r="E963" s="9"/>
      <c r="F963" s="9"/>
      <c r="T963" s="9"/>
      <c r="U963" s="9"/>
    </row>
    <row r="964" spans="4:21" ht="12.75" x14ac:dyDescent="0.2">
      <c r="D964" s="9"/>
      <c r="E964" s="9"/>
      <c r="F964" s="9"/>
      <c r="T964" s="9"/>
      <c r="U964" s="9"/>
    </row>
    <row r="965" spans="4:21" ht="12.75" x14ac:dyDescent="0.2">
      <c r="D965" s="9"/>
      <c r="E965" s="9"/>
      <c r="F965" s="9"/>
      <c r="T965" s="9"/>
      <c r="U965" s="9"/>
    </row>
    <row r="966" spans="4:21" ht="12.75" x14ac:dyDescent="0.2">
      <c r="D966" s="9"/>
      <c r="E966" s="9"/>
      <c r="F966" s="9"/>
      <c r="T966" s="9"/>
      <c r="U966" s="9"/>
    </row>
    <row r="967" spans="4:21" ht="12.75" x14ac:dyDescent="0.2">
      <c r="D967" s="9"/>
      <c r="E967" s="9"/>
      <c r="F967" s="9"/>
      <c r="T967" s="9"/>
      <c r="U967" s="9"/>
    </row>
    <row r="968" spans="4:21" ht="12.75" x14ac:dyDescent="0.2">
      <c r="D968" s="9"/>
      <c r="E968" s="9"/>
      <c r="F968" s="9"/>
      <c r="T968" s="9"/>
      <c r="U968" s="9"/>
    </row>
    <row r="969" spans="4:21" ht="12.75" x14ac:dyDescent="0.2">
      <c r="D969" s="9"/>
      <c r="E969" s="9"/>
      <c r="F969" s="9"/>
      <c r="T969" s="9"/>
      <c r="U969" s="9"/>
    </row>
    <row r="970" spans="4:21" ht="12.75" x14ac:dyDescent="0.2">
      <c r="D970" s="9"/>
      <c r="E970" s="9"/>
      <c r="F970" s="9"/>
      <c r="T970" s="9"/>
      <c r="U970" s="9"/>
    </row>
    <row r="971" spans="4:21" ht="12.75" x14ac:dyDescent="0.2">
      <c r="D971" s="9"/>
      <c r="E971" s="9"/>
      <c r="F971" s="9"/>
      <c r="T971" s="9"/>
      <c r="U971" s="9"/>
    </row>
    <row r="972" spans="4:21" ht="12.75" x14ac:dyDescent="0.2">
      <c r="D972" s="9"/>
      <c r="E972" s="9"/>
      <c r="F972" s="9"/>
      <c r="T972" s="9"/>
      <c r="U972" s="9"/>
    </row>
    <row r="973" spans="4:21" ht="12.75" x14ac:dyDescent="0.2">
      <c r="D973" s="9"/>
      <c r="E973" s="9"/>
      <c r="F973" s="9"/>
      <c r="T973" s="9"/>
      <c r="U973" s="9"/>
    </row>
    <row r="974" spans="4:21" ht="12.75" x14ac:dyDescent="0.2">
      <c r="D974" s="9"/>
      <c r="E974" s="9"/>
      <c r="F974" s="9"/>
      <c r="T974" s="9"/>
      <c r="U974" s="9"/>
    </row>
    <row r="975" spans="4:21" ht="12.75" x14ac:dyDescent="0.2">
      <c r="D975" s="9"/>
      <c r="E975" s="9"/>
      <c r="F975" s="9"/>
      <c r="T975" s="9"/>
      <c r="U975" s="9"/>
    </row>
    <row r="976" spans="4:21" ht="12.75" x14ac:dyDescent="0.2">
      <c r="D976" s="9"/>
      <c r="E976" s="9"/>
      <c r="F976" s="9"/>
      <c r="T976" s="9"/>
      <c r="U976" s="9"/>
    </row>
    <row r="977" spans="4:21" ht="12.75" x14ac:dyDescent="0.2">
      <c r="D977" s="9"/>
      <c r="E977" s="9"/>
      <c r="F977" s="9"/>
      <c r="T977" s="9"/>
      <c r="U977" s="9"/>
    </row>
    <row r="978" spans="4:21" ht="12.75" x14ac:dyDescent="0.2">
      <c r="D978" s="9"/>
      <c r="E978" s="9"/>
      <c r="F978" s="9"/>
      <c r="T978" s="9"/>
      <c r="U978" s="9"/>
    </row>
    <row r="979" spans="4:21" ht="12.75" x14ac:dyDescent="0.2">
      <c r="D979" s="9"/>
      <c r="E979" s="9"/>
      <c r="F979" s="9"/>
      <c r="T979" s="9"/>
      <c r="U979" s="9"/>
    </row>
    <row r="980" spans="4:21" ht="12.75" x14ac:dyDescent="0.2">
      <c r="D980" s="9"/>
      <c r="E980" s="9"/>
      <c r="F980" s="9"/>
      <c r="T980" s="9"/>
      <c r="U980" s="9"/>
    </row>
    <row r="981" spans="4:21" ht="12.75" x14ac:dyDescent="0.2">
      <c r="D981" s="9"/>
      <c r="E981" s="9"/>
      <c r="F981" s="9"/>
      <c r="T981" s="9"/>
      <c r="U981" s="9"/>
    </row>
    <row r="982" spans="4:21" ht="12.75" x14ac:dyDescent="0.2">
      <c r="D982" s="9"/>
      <c r="E982" s="9"/>
      <c r="F982" s="9"/>
      <c r="T982" s="9"/>
      <c r="U982" s="9"/>
    </row>
    <row r="983" spans="4:21" ht="12.75" x14ac:dyDescent="0.2">
      <c r="D983" s="9"/>
      <c r="E983" s="9"/>
      <c r="F983" s="9"/>
      <c r="T983" s="9"/>
      <c r="U983" s="9"/>
    </row>
    <row r="984" spans="4:21" ht="12.75" x14ac:dyDescent="0.2">
      <c r="D984" s="9"/>
      <c r="E984" s="9"/>
      <c r="F984" s="9"/>
      <c r="T984" s="9"/>
      <c r="U984" s="9"/>
    </row>
    <row r="985" spans="4:21" ht="12.75" x14ac:dyDescent="0.2">
      <c r="D985" s="9"/>
      <c r="E985" s="9"/>
      <c r="F985" s="9"/>
      <c r="T985" s="9"/>
      <c r="U985" s="9"/>
    </row>
    <row r="986" spans="4:21" ht="12.75" x14ac:dyDescent="0.2">
      <c r="D986" s="9"/>
      <c r="E986" s="9"/>
      <c r="F986" s="9"/>
      <c r="T986" s="9"/>
      <c r="U986" s="9"/>
    </row>
    <row r="987" spans="4:21" ht="12.75" x14ac:dyDescent="0.2">
      <c r="D987" s="9"/>
      <c r="E987" s="9"/>
      <c r="F987" s="9"/>
      <c r="T987" s="9"/>
      <c r="U987" s="9"/>
    </row>
    <row r="988" spans="4:21" ht="12.75" x14ac:dyDescent="0.2">
      <c r="D988" s="9"/>
      <c r="E988" s="9"/>
      <c r="F988" s="9"/>
      <c r="T988" s="9"/>
      <c r="U988" s="9"/>
    </row>
    <row r="989" spans="4:21" ht="12.75" x14ac:dyDescent="0.2">
      <c r="D989" s="9"/>
      <c r="E989" s="9"/>
      <c r="F989" s="9"/>
      <c r="T989" s="9"/>
      <c r="U989" s="9"/>
    </row>
    <row r="990" spans="4:21" ht="12.75" x14ac:dyDescent="0.2">
      <c r="D990" s="9"/>
      <c r="E990" s="9"/>
      <c r="F990" s="9"/>
      <c r="T990" s="9"/>
      <c r="U990" s="9"/>
    </row>
    <row r="991" spans="4:21" ht="12.75" x14ac:dyDescent="0.2">
      <c r="D991" s="9"/>
      <c r="E991" s="9"/>
      <c r="F991" s="9"/>
      <c r="T991" s="9"/>
      <c r="U991" s="9"/>
    </row>
    <row r="992" spans="4:21" ht="12.75" x14ac:dyDescent="0.2">
      <c r="D992" s="9"/>
      <c r="E992" s="9"/>
      <c r="F992" s="9"/>
      <c r="T992" s="9"/>
      <c r="U992" s="9"/>
    </row>
    <row r="993" spans="4:21" ht="12.75" x14ac:dyDescent="0.2">
      <c r="D993" s="9"/>
      <c r="E993" s="9"/>
      <c r="F993" s="9"/>
      <c r="T993" s="9"/>
      <c r="U993" s="9"/>
    </row>
    <row r="994" spans="4:21" ht="12.75" x14ac:dyDescent="0.2">
      <c r="D994" s="9"/>
      <c r="E994" s="9"/>
      <c r="F994" s="9"/>
      <c r="T994" s="9"/>
      <c r="U994" s="9"/>
    </row>
    <row r="995" spans="4:21" ht="12.75" x14ac:dyDescent="0.2">
      <c r="D995" s="9"/>
      <c r="E995" s="9"/>
      <c r="F995" s="9"/>
      <c r="T995" s="9"/>
      <c r="U995" s="9"/>
    </row>
    <row r="996" spans="4:21" ht="12.75" x14ac:dyDescent="0.2">
      <c r="D996" s="9"/>
      <c r="E996" s="9"/>
      <c r="F996" s="9"/>
      <c r="T996" s="9"/>
      <c r="U996" s="9"/>
    </row>
    <row r="997" spans="4:21" ht="12.75" x14ac:dyDescent="0.2">
      <c r="D997" s="9"/>
      <c r="E997" s="9"/>
      <c r="F997" s="9"/>
      <c r="T997" s="9"/>
      <c r="U997" s="9"/>
    </row>
    <row r="998" spans="4:21" ht="12.75" x14ac:dyDescent="0.2">
      <c r="D998" s="9"/>
      <c r="E998" s="9"/>
      <c r="F998" s="9"/>
      <c r="T998" s="9"/>
      <c r="U998" s="9"/>
    </row>
    <row r="999" spans="4:21" ht="12.75" x14ac:dyDescent="0.2">
      <c r="D999" s="9"/>
      <c r="E999" s="9"/>
      <c r="F999" s="9"/>
      <c r="T999" s="9"/>
      <c r="U999" s="9"/>
    </row>
    <row r="1000" spans="4:21" ht="12.75" x14ac:dyDescent="0.2">
      <c r="D1000" s="9"/>
      <c r="E1000" s="9"/>
      <c r="F1000" s="9"/>
      <c r="T1000" s="9"/>
      <c r="U1000" s="9"/>
    </row>
    <row r="1001" spans="4:21" ht="12.75" x14ac:dyDescent="0.2">
      <c r="D1001" s="9"/>
      <c r="E1001" s="9"/>
      <c r="F1001" s="9"/>
      <c r="T1001" s="9"/>
      <c r="U1001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O97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5703125" defaultRowHeight="15.75" customHeight="1" x14ac:dyDescent="0.2"/>
  <cols>
    <col min="2" max="2" width="40.5703125" customWidth="1"/>
    <col min="3" max="9" width="12.5703125" hidden="1"/>
    <col min="12" max="14" width="12.5703125" hidden="1"/>
    <col min="16" max="17" width="12.5703125" hidden="1"/>
    <col min="19" max="22" width="12.5703125" hidden="1"/>
  </cols>
  <sheetData>
    <row r="1" spans="1:67" x14ac:dyDescent="0.2">
      <c r="I1" s="2"/>
      <c r="J1" s="2">
        <f t="shared" ref="J1:K1" si="0">SUM(J3:J176)</f>
        <v>1223710.2390000001</v>
      </c>
      <c r="K1" s="32">
        <f t="shared" si="0"/>
        <v>783</v>
      </c>
      <c r="N1" s="8"/>
      <c r="O1" s="8"/>
      <c r="R1" s="8"/>
      <c r="W1" s="8"/>
      <c r="X1" s="13"/>
      <c r="Y1" s="13">
        <f>AA1/Z1</f>
        <v>1.146442219280547</v>
      </c>
      <c r="Z1" s="9">
        <f t="shared" ref="Z1:AA1" si="1">SUM(Z3:Z176)</f>
        <v>2041202.9500000002</v>
      </c>
      <c r="AA1" s="9">
        <f t="shared" si="1"/>
        <v>2340121.2399999998</v>
      </c>
    </row>
    <row r="2" spans="1:67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4" t="s">
        <v>9</v>
      </c>
      <c r="J2" s="4" t="s">
        <v>10</v>
      </c>
      <c r="K2" s="6" t="s">
        <v>11</v>
      </c>
      <c r="L2" s="11" t="s">
        <v>12</v>
      </c>
      <c r="M2" s="11" t="s">
        <v>13</v>
      </c>
      <c r="N2" s="7"/>
      <c r="O2" s="7" t="s">
        <v>14</v>
      </c>
      <c r="P2" s="11" t="s">
        <v>15</v>
      </c>
      <c r="Q2" s="11" t="s">
        <v>16</v>
      </c>
      <c r="R2" s="7" t="s">
        <v>17</v>
      </c>
      <c r="S2" s="11"/>
      <c r="T2" s="11"/>
      <c r="U2" s="11" t="s">
        <v>18</v>
      </c>
      <c r="V2" s="11" t="s">
        <v>19</v>
      </c>
      <c r="W2" s="7" t="s">
        <v>20</v>
      </c>
      <c r="X2" s="11"/>
      <c r="Y2" s="11" t="s">
        <v>21</v>
      </c>
      <c r="Z2" s="15" t="s">
        <v>22</v>
      </c>
      <c r="AA2" s="15" t="s">
        <v>23</v>
      </c>
      <c r="AB2" s="11" t="s">
        <v>24</v>
      </c>
      <c r="AC2" s="11" t="s">
        <v>25</v>
      </c>
      <c r="AD2" s="11" t="s">
        <v>26</v>
      </c>
      <c r="AE2" s="11" t="s">
        <v>27</v>
      </c>
      <c r="AF2" s="11" t="s">
        <v>28</v>
      </c>
      <c r="AG2" s="11" t="s">
        <v>29</v>
      </c>
      <c r="AH2" s="11" t="s">
        <v>30</v>
      </c>
      <c r="AI2" s="11" t="s">
        <v>31</v>
      </c>
      <c r="AJ2" s="11" t="s">
        <v>32</v>
      </c>
      <c r="AK2" s="11" t="s">
        <v>33</v>
      </c>
      <c r="AL2" s="11" t="s">
        <v>34</v>
      </c>
      <c r="AM2" s="11" t="s">
        <v>35</v>
      </c>
      <c r="AN2" s="11" t="s">
        <v>36</v>
      </c>
      <c r="AO2" s="11" t="s">
        <v>37</v>
      </c>
      <c r="AP2" s="11" t="s">
        <v>38</v>
      </c>
      <c r="AQ2" s="11" t="s">
        <v>39</v>
      </c>
      <c r="AR2" s="11" t="s">
        <v>40</v>
      </c>
      <c r="AS2" s="11" t="s">
        <v>41</v>
      </c>
      <c r="AT2" s="11" t="s">
        <v>42</v>
      </c>
      <c r="AU2" s="11" t="s">
        <v>43</v>
      </c>
      <c r="AV2" s="11" t="s">
        <v>44</v>
      </c>
      <c r="AW2" s="11" t="s">
        <v>45</v>
      </c>
      <c r="AX2" s="11" t="s">
        <v>46</v>
      </c>
      <c r="AY2" s="11" t="s">
        <v>47</v>
      </c>
      <c r="AZ2" s="11" t="s">
        <v>48</v>
      </c>
      <c r="BA2" s="11" t="s">
        <v>49</v>
      </c>
      <c r="BB2" s="11" t="s">
        <v>50</v>
      </c>
      <c r="BC2" s="11" t="s">
        <v>51</v>
      </c>
      <c r="BD2" s="11" t="s">
        <v>52</v>
      </c>
      <c r="BE2" s="11" t="s">
        <v>53</v>
      </c>
      <c r="BF2" s="11" t="s">
        <v>54</v>
      </c>
      <c r="BG2" s="11" t="s">
        <v>55</v>
      </c>
      <c r="BH2" s="11" t="s">
        <v>56</v>
      </c>
      <c r="BI2" s="11" t="s">
        <v>57</v>
      </c>
      <c r="BJ2" s="11" t="s">
        <v>58</v>
      </c>
      <c r="BK2" s="11" t="s">
        <v>59</v>
      </c>
      <c r="BL2" s="11" t="s">
        <v>60</v>
      </c>
      <c r="BM2" s="11" t="s">
        <v>61</v>
      </c>
      <c r="BN2" s="11" t="s">
        <v>62</v>
      </c>
      <c r="BO2" s="11" t="s">
        <v>63</v>
      </c>
    </row>
    <row r="3" spans="1:67" x14ac:dyDescent="0.2">
      <c r="A3" s="1">
        <v>59502</v>
      </c>
      <c r="B3" s="1" t="s">
        <v>66</v>
      </c>
      <c r="C3" s="1">
        <v>12</v>
      </c>
      <c r="D3" s="1">
        <v>162</v>
      </c>
      <c r="E3" s="1" t="s">
        <v>65</v>
      </c>
      <c r="F3" s="1">
        <v>999</v>
      </c>
      <c r="G3" s="1" t="s">
        <v>68</v>
      </c>
      <c r="H3" s="1">
        <v>147.06</v>
      </c>
      <c r="I3" s="4">
        <v>1764.72</v>
      </c>
      <c r="J3" s="2">
        <f t="shared" ref="J3:J141" si="2">I3*K3</f>
        <v>0</v>
      </c>
      <c r="K3" s="5">
        <f t="shared" ref="K3:K141" si="3">SUM(O3+R3+W3)</f>
        <v>0</v>
      </c>
      <c r="L3" s="1">
        <v>0.08</v>
      </c>
      <c r="M3" s="1">
        <v>1.42</v>
      </c>
      <c r="N3" s="8"/>
      <c r="O3" s="8"/>
      <c r="P3" s="1">
        <v>0</v>
      </c>
      <c r="Q3" s="1">
        <v>0</v>
      </c>
      <c r="R3" s="8"/>
      <c r="S3" s="1"/>
      <c r="T3" s="1"/>
      <c r="U3" s="1">
        <v>0</v>
      </c>
      <c r="V3" s="1">
        <v>0</v>
      </c>
      <c r="W3" s="8"/>
      <c r="X3" s="1"/>
      <c r="Y3" s="1">
        <v>0</v>
      </c>
      <c r="Z3" s="3">
        <v>147.06</v>
      </c>
      <c r="AA3" s="3">
        <v>2500.02</v>
      </c>
      <c r="AB3" s="1">
        <v>0</v>
      </c>
      <c r="AC3" s="1">
        <v>0</v>
      </c>
      <c r="AD3" s="1">
        <v>1</v>
      </c>
      <c r="AE3" s="1">
        <v>0</v>
      </c>
      <c r="AF3" s="1">
        <v>17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 x14ac:dyDescent="0.2">
      <c r="A4" s="1">
        <v>69087</v>
      </c>
      <c r="B4" s="1" t="s">
        <v>72</v>
      </c>
      <c r="C4" s="1">
        <v>12</v>
      </c>
      <c r="D4" s="1">
        <v>162</v>
      </c>
      <c r="E4" s="1" t="s">
        <v>65</v>
      </c>
      <c r="F4" s="1">
        <v>999</v>
      </c>
      <c r="G4" s="1" t="s">
        <v>68</v>
      </c>
      <c r="H4" s="1">
        <v>162.9</v>
      </c>
      <c r="I4" s="4">
        <v>1954.8</v>
      </c>
      <c r="J4" s="2">
        <f t="shared" si="2"/>
        <v>0</v>
      </c>
      <c r="K4" s="5">
        <f t="shared" si="3"/>
        <v>0</v>
      </c>
      <c r="L4" s="1">
        <v>0</v>
      </c>
      <c r="M4" s="1">
        <v>0.92</v>
      </c>
      <c r="N4" s="8"/>
      <c r="O4" s="8"/>
      <c r="P4" s="1">
        <v>0.04</v>
      </c>
      <c r="Q4" s="1">
        <v>0</v>
      </c>
      <c r="R4" s="8"/>
      <c r="S4" s="1"/>
      <c r="T4" s="1"/>
      <c r="U4" s="1">
        <v>0</v>
      </c>
      <c r="V4" s="1">
        <v>0</v>
      </c>
      <c r="W4" s="8"/>
      <c r="X4" s="1"/>
      <c r="Y4" s="1">
        <v>0</v>
      </c>
      <c r="Z4" s="3">
        <v>81.45</v>
      </c>
      <c r="AA4" s="3">
        <v>1791.9</v>
      </c>
      <c r="AB4" s="1">
        <v>0</v>
      </c>
      <c r="AC4" s="1">
        <v>0</v>
      </c>
      <c r="AD4" s="1">
        <v>0</v>
      </c>
      <c r="AE4" s="1">
        <v>0</v>
      </c>
      <c r="AF4" s="1">
        <v>11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</row>
    <row r="5" spans="1:67" x14ac:dyDescent="0.2">
      <c r="A5" s="1">
        <v>59902</v>
      </c>
      <c r="B5" s="1" t="s">
        <v>75</v>
      </c>
      <c r="C5" s="1">
        <v>12</v>
      </c>
      <c r="D5" s="1">
        <v>162</v>
      </c>
      <c r="E5" s="1" t="s">
        <v>65</v>
      </c>
      <c r="F5" s="1">
        <v>999</v>
      </c>
      <c r="G5" s="1" t="s">
        <v>68</v>
      </c>
      <c r="H5" s="1">
        <v>155.34</v>
      </c>
      <c r="I5" s="4">
        <v>1864.08</v>
      </c>
      <c r="J5" s="2">
        <f t="shared" si="2"/>
        <v>0</v>
      </c>
      <c r="K5" s="5">
        <f t="shared" si="3"/>
        <v>0</v>
      </c>
      <c r="L5" s="1">
        <v>0</v>
      </c>
      <c r="M5" s="1">
        <v>0.92</v>
      </c>
      <c r="N5" s="8"/>
      <c r="O5" s="8"/>
      <c r="P5" s="1">
        <v>0</v>
      </c>
      <c r="Q5" s="1">
        <v>0</v>
      </c>
      <c r="R5" s="8"/>
      <c r="S5" s="1"/>
      <c r="T5" s="1"/>
      <c r="U5" s="1">
        <v>0</v>
      </c>
      <c r="V5" s="1">
        <v>0</v>
      </c>
      <c r="W5" s="8"/>
      <c r="X5" s="1"/>
      <c r="Y5" s="1">
        <v>0</v>
      </c>
      <c r="Z5" s="3">
        <v>0</v>
      </c>
      <c r="AA5" s="3">
        <v>1708.74</v>
      </c>
      <c r="AB5" s="1">
        <v>0</v>
      </c>
      <c r="AC5" s="1">
        <v>0</v>
      </c>
      <c r="AD5" s="1">
        <v>0</v>
      </c>
      <c r="AE5" s="1">
        <v>0</v>
      </c>
      <c r="AF5" s="1">
        <v>11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 x14ac:dyDescent="0.2">
      <c r="A6" s="1">
        <v>6019</v>
      </c>
      <c r="B6" s="1" t="s">
        <v>76</v>
      </c>
      <c r="C6" s="1">
        <v>20</v>
      </c>
      <c r="D6" s="1">
        <v>162</v>
      </c>
      <c r="E6" s="1" t="s">
        <v>65</v>
      </c>
      <c r="F6" s="1">
        <v>999</v>
      </c>
      <c r="G6" s="1" t="s">
        <v>68</v>
      </c>
      <c r="H6" s="1">
        <v>34.351300000000002</v>
      </c>
      <c r="I6" s="4">
        <v>687.02599999999995</v>
      </c>
      <c r="J6" s="2">
        <f t="shared" si="2"/>
        <v>0</v>
      </c>
      <c r="K6" s="5">
        <f t="shared" si="3"/>
        <v>0</v>
      </c>
      <c r="L6" s="1">
        <v>0</v>
      </c>
      <c r="M6" s="1">
        <v>0</v>
      </c>
      <c r="N6" s="8"/>
      <c r="O6" s="8"/>
      <c r="P6" s="1">
        <v>0.25</v>
      </c>
      <c r="Q6" s="1">
        <v>0</v>
      </c>
      <c r="R6" s="8"/>
      <c r="S6" s="1"/>
      <c r="T6" s="1"/>
      <c r="U6" s="1">
        <v>0</v>
      </c>
      <c r="V6" s="1">
        <v>0</v>
      </c>
      <c r="W6" s="8"/>
      <c r="X6" s="1"/>
      <c r="Y6" s="1">
        <v>0</v>
      </c>
      <c r="Z6" s="3">
        <v>171.76</v>
      </c>
      <c r="AA6" s="3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4</v>
      </c>
      <c r="AY6" s="1">
        <v>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 x14ac:dyDescent="0.2">
      <c r="A7" s="1">
        <v>6046</v>
      </c>
      <c r="B7" s="1" t="s">
        <v>78</v>
      </c>
      <c r="C7" s="1">
        <v>24</v>
      </c>
      <c r="D7" s="1">
        <v>162</v>
      </c>
      <c r="E7" s="1" t="s">
        <v>65</v>
      </c>
      <c r="F7" s="1">
        <v>999</v>
      </c>
      <c r="G7" s="1" t="s">
        <v>68</v>
      </c>
      <c r="H7" s="1">
        <v>15.280799999999999</v>
      </c>
      <c r="I7" s="4">
        <v>366.73919999999998</v>
      </c>
      <c r="J7" s="2">
        <f t="shared" si="2"/>
        <v>0</v>
      </c>
      <c r="K7" s="5">
        <f t="shared" si="3"/>
        <v>0</v>
      </c>
      <c r="L7" s="1">
        <v>0</v>
      </c>
      <c r="M7" s="1">
        <v>0</v>
      </c>
      <c r="N7" s="8"/>
      <c r="O7" s="8"/>
      <c r="P7" s="1">
        <v>0</v>
      </c>
      <c r="Q7" s="1">
        <v>0</v>
      </c>
      <c r="R7" s="8"/>
      <c r="S7" s="1"/>
      <c r="T7" s="1"/>
      <c r="U7" s="1">
        <v>0</v>
      </c>
      <c r="V7" s="1">
        <v>0</v>
      </c>
      <c r="W7" s="8"/>
      <c r="X7" s="1"/>
      <c r="Y7" s="1">
        <v>0</v>
      </c>
      <c r="Z7" s="3">
        <v>0</v>
      </c>
      <c r="AA7" s="3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x14ac:dyDescent="0.2">
      <c r="A8" s="1">
        <v>96281</v>
      </c>
      <c r="B8" s="1" t="s">
        <v>80</v>
      </c>
      <c r="C8" s="1">
        <v>24</v>
      </c>
      <c r="D8" s="1">
        <v>162</v>
      </c>
      <c r="E8" s="1" t="s">
        <v>65</v>
      </c>
      <c r="F8" s="1">
        <v>999</v>
      </c>
      <c r="G8" s="1" t="s">
        <v>68</v>
      </c>
      <c r="H8" s="1">
        <v>72.534999999999997</v>
      </c>
      <c r="I8" s="4">
        <v>1740.84</v>
      </c>
      <c r="J8" s="2">
        <f t="shared" si="2"/>
        <v>0</v>
      </c>
      <c r="K8" s="5">
        <f t="shared" si="3"/>
        <v>0</v>
      </c>
      <c r="L8" s="1">
        <v>0</v>
      </c>
      <c r="M8" s="1">
        <v>0</v>
      </c>
      <c r="N8" s="8"/>
      <c r="O8" s="8"/>
      <c r="P8" s="1">
        <v>0</v>
      </c>
      <c r="Q8" s="1">
        <v>0</v>
      </c>
      <c r="R8" s="8"/>
      <c r="S8" s="1"/>
      <c r="T8" s="1"/>
      <c r="U8" s="1">
        <v>0</v>
      </c>
      <c r="V8" s="1">
        <v>0</v>
      </c>
      <c r="W8" s="8"/>
      <c r="X8" s="1"/>
      <c r="Y8" s="1">
        <v>0</v>
      </c>
      <c r="Z8" s="3">
        <v>0</v>
      </c>
      <c r="AA8" s="3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2">
      <c r="A9" s="1">
        <v>235</v>
      </c>
      <c r="B9" s="1" t="s">
        <v>83</v>
      </c>
      <c r="C9" s="1">
        <v>12</v>
      </c>
      <c r="D9" s="1">
        <v>162</v>
      </c>
      <c r="E9" s="1" t="s">
        <v>65</v>
      </c>
      <c r="F9" s="1">
        <v>999</v>
      </c>
      <c r="G9" s="1" t="s">
        <v>68</v>
      </c>
      <c r="H9" s="1">
        <v>11.292</v>
      </c>
      <c r="I9" s="4">
        <v>135.50399999999999</v>
      </c>
      <c r="J9" s="2">
        <f t="shared" si="2"/>
        <v>0</v>
      </c>
      <c r="K9" s="5">
        <f t="shared" si="3"/>
        <v>0</v>
      </c>
      <c r="L9" s="1">
        <v>0</v>
      </c>
      <c r="M9" s="1">
        <v>0</v>
      </c>
      <c r="N9" s="8"/>
      <c r="O9" s="8"/>
      <c r="P9" s="1">
        <v>0</v>
      </c>
      <c r="Q9" s="1">
        <v>0</v>
      </c>
      <c r="R9" s="8"/>
      <c r="S9" s="1"/>
      <c r="T9" s="1"/>
      <c r="U9" s="1">
        <v>0</v>
      </c>
      <c r="V9" s="1">
        <v>0</v>
      </c>
      <c r="W9" s="8"/>
      <c r="X9" s="1"/>
      <c r="Y9" s="1">
        <v>0</v>
      </c>
      <c r="Z9" s="3">
        <v>0</v>
      </c>
      <c r="AA9" s="3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2">
      <c r="A10" s="1">
        <v>418</v>
      </c>
      <c r="B10" s="1" t="s">
        <v>83</v>
      </c>
      <c r="C10" s="1">
        <v>24</v>
      </c>
      <c r="D10" s="1">
        <v>162</v>
      </c>
      <c r="E10" s="1" t="s">
        <v>65</v>
      </c>
      <c r="F10" s="1">
        <v>162</v>
      </c>
      <c r="G10" s="1" t="s">
        <v>84</v>
      </c>
      <c r="H10" s="1">
        <v>0</v>
      </c>
      <c r="I10" s="4">
        <v>0</v>
      </c>
      <c r="J10" s="2">
        <f t="shared" si="2"/>
        <v>0</v>
      </c>
      <c r="K10" s="5">
        <f t="shared" si="3"/>
        <v>0</v>
      </c>
      <c r="L10" s="1">
        <v>0</v>
      </c>
      <c r="M10" s="1">
        <v>0</v>
      </c>
      <c r="N10" s="8"/>
      <c r="O10" s="8"/>
      <c r="P10" s="1">
        <v>0</v>
      </c>
      <c r="Q10" s="1">
        <v>0</v>
      </c>
      <c r="R10" s="8"/>
      <c r="S10" s="1"/>
      <c r="T10" s="1"/>
      <c r="U10" s="1">
        <v>0</v>
      </c>
      <c r="V10" s="1">
        <v>0</v>
      </c>
      <c r="W10" s="8"/>
      <c r="X10" s="1"/>
      <c r="Y10" s="1">
        <v>0</v>
      </c>
      <c r="Z10" s="3">
        <v>0</v>
      </c>
      <c r="AA10" s="3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2">
      <c r="A11" s="1">
        <v>6042</v>
      </c>
      <c r="B11" s="1" t="s">
        <v>83</v>
      </c>
      <c r="C11" s="1">
        <v>12</v>
      </c>
      <c r="D11" s="1">
        <v>162</v>
      </c>
      <c r="E11" s="1" t="s">
        <v>65</v>
      </c>
      <c r="F11" s="1">
        <v>807</v>
      </c>
      <c r="G11" s="1" t="s">
        <v>67</v>
      </c>
      <c r="H11" s="1">
        <v>70.634</v>
      </c>
      <c r="I11" s="4">
        <v>847.60799999999995</v>
      </c>
      <c r="J11" s="2">
        <f t="shared" si="2"/>
        <v>0</v>
      </c>
      <c r="K11" s="5">
        <f t="shared" si="3"/>
        <v>0</v>
      </c>
      <c r="L11" s="1">
        <v>0</v>
      </c>
      <c r="M11" s="1">
        <v>0</v>
      </c>
      <c r="N11" s="8"/>
      <c r="O11" s="8"/>
      <c r="P11" s="1">
        <v>0</v>
      </c>
      <c r="Q11" s="1">
        <v>0</v>
      </c>
      <c r="R11" s="8"/>
      <c r="S11" s="1"/>
      <c r="T11" s="1"/>
      <c r="U11" s="1">
        <v>0</v>
      </c>
      <c r="V11" s="1">
        <v>0</v>
      </c>
      <c r="W11" s="8"/>
      <c r="X11" s="1"/>
      <c r="Y11" s="1">
        <v>0</v>
      </c>
      <c r="Z11" s="3">
        <v>0</v>
      </c>
      <c r="AA11" s="3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2">
      <c r="A12" s="1">
        <v>88137</v>
      </c>
      <c r="B12" s="1" t="s">
        <v>88</v>
      </c>
      <c r="C12" s="1">
        <v>14</v>
      </c>
      <c r="D12" s="1">
        <v>162</v>
      </c>
      <c r="E12" s="1" t="s">
        <v>65</v>
      </c>
      <c r="F12" s="1">
        <v>999</v>
      </c>
      <c r="G12" s="1" t="s">
        <v>68</v>
      </c>
      <c r="H12" s="1">
        <v>102.89319999999999</v>
      </c>
      <c r="I12" s="4">
        <v>1440.5047999999999</v>
      </c>
      <c r="J12" s="2">
        <f t="shared" si="2"/>
        <v>0</v>
      </c>
      <c r="K12" s="5">
        <f t="shared" si="3"/>
        <v>0</v>
      </c>
      <c r="L12" s="1">
        <v>0</v>
      </c>
      <c r="M12" s="1">
        <v>0</v>
      </c>
      <c r="N12" s="8"/>
      <c r="O12" s="8"/>
      <c r="P12" s="1">
        <v>0</v>
      </c>
      <c r="Q12" s="1">
        <v>0</v>
      </c>
      <c r="R12" s="8"/>
      <c r="S12" s="1"/>
      <c r="T12" s="1"/>
      <c r="U12" s="1">
        <v>0</v>
      </c>
      <c r="V12" s="1">
        <v>0</v>
      </c>
      <c r="W12" s="8"/>
      <c r="X12" s="1"/>
      <c r="Y12" s="1">
        <v>0</v>
      </c>
      <c r="Z12" s="3">
        <v>0</v>
      </c>
      <c r="AA12" s="3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2">
      <c r="A13" s="1">
        <v>88173</v>
      </c>
      <c r="B13" s="1" t="s">
        <v>88</v>
      </c>
      <c r="C13" s="1">
        <v>24</v>
      </c>
      <c r="D13" s="1">
        <v>162</v>
      </c>
      <c r="E13" s="1" t="s">
        <v>65</v>
      </c>
      <c r="F13" s="1">
        <v>999</v>
      </c>
      <c r="G13" s="1" t="s">
        <v>68</v>
      </c>
      <c r="H13" s="1">
        <v>42.212400000000002</v>
      </c>
      <c r="I13" s="4">
        <v>1013.0976000000001</v>
      </c>
      <c r="J13" s="2">
        <f t="shared" si="2"/>
        <v>0</v>
      </c>
      <c r="K13" s="5">
        <f t="shared" si="3"/>
        <v>0</v>
      </c>
      <c r="L13" s="1">
        <v>0</v>
      </c>
      <c r="M13" s="1">
        <v>0</v>
      </c>
      <c r="N13" s="8"/>
      <c r="O13" s="8"/>
      <c r="P13" s="1">
        <v>0</v>
      </c>
      <c r="Q13" s="1">
        <v>0</v>
      </c>
      <c r="R13" s="8"/>
      <c r="S13" s="1"/>
      <c r="T13" s="1"/>
      <c r="U13" s="1">
        <v>0</v>
      </c>
      <c r="V13" s="1">
        <v>0</v>
      </c>
      <c r="W13" s="8"/>
      <c r="X13" s="1"/>
      <c r="Y13" s="1">
        <v>0</v>
      </c>
      <c r="Z13" s="3">
        <v>0</v>
      </c>
      <c r="AA13" s="3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2">
      <c r="A14" s="1">
        <v>95524</v>
      </c>
      <c r="B14" s="1" t="s">
        <v>88</v>
      </c>
      <c r="C14" s="1">
        <v>12</v>
      </c>
      <c r="D14" s="1">
        <v>162</v>
      </c>
      <c r="E14" s="1" t="s">
        <v>65</v>
      </c>
      <c r="F14" s="1">
        <v>999</v>
      </c>
      <c r="G14" s="1" t="s">
        <v>68</v>
      </c>
      <c r="H14" s="1">
        <v>22.715</v>
      </c>
      <c r="I14" s="4">
        <v>272.58</v>
      </c>
      <c r="J14" s="2">
        <f t="shared" si="2"/>
        <v>0</v>
      </c>
      <c r="K14" s="5">
        <f t="shared" si="3"/>
        <v>0</v>
      </c>
      <c r="L14" s="1">
        <v>0</v>
      </c>
      <c r="M14" s="1">
        <v>0</v>
      </c>
      <c r="N14" s="8"/>
      <c r="O14" s="8"/>
      <c r="P14" s="1">
        <v>0</v>
      </c>
      <c r="Q14" s="1">
        <v>0</v>
      </c>
      <c r="R14" s="8"/>
      <c r="S14" s="1"/>
      <c r="T14" s="1"/>
      <c r="U14" s="1">
        <v>0</v>
      </c>
      <c r="V14" s="1">
        <v>0</v>
      </c>
      <c r="W14" s="8"/>
      <c r="X14" s="1"/>
      <c r="Y14" s="1">
        <v>0</v>
      </c>
      <c r="Z14" s="3">
        <v>0</v>
      </c>
      <c r="AA14" s="3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2">
      <c r="A15" s="1">
        <v>96163</v>
      </c>
      <c r="B15" s="1" t="s">
        <v>92</v>
      </c>
      <c r="C15" s="1">
        <v>12</v>
      </c>
      <c r="D15" s="1">
        <v>162</v>
      </c>
      <c r="E15" s="1" t="s">
        <v>65</v>
      </c>
      <c r="F15" s="1">
        <v>999</v>
      </c>
      <c r="G15" s="1" t="s">
        <v>68</v>
      </c>
      <c r="H15" s="1">
        <v>104.2492</v>
      </c>
      <c r="I15" s="4">
        <v>1250.9903999999999</v>
      </c>
      <c r="J15" s="2">
        <f t="shared" si="2"/>
        <v>0</v>
      </c>
      <c r="K15" s="5">
        <f t="shared" si="3"/>
        <v>0</v>
      </c>
      <c r="L15" s="1">
        <v>0</v>
      </c>
      <c r="M15" s="1">
        <v>0</v>
      </c>
      <c r="N15" s="8"/>
      <c r="O15" s="8"/>
      <c r="P15" s="1">
        <v>0</v>
      </c>
      <c r="Q15" s="1">
        <v>0</v>
      </c>
      <c r="R15" s="8"/>
      <c r="S15" s="1"/>
      <c r="T15" s="1"/>
      <c r="U15" s="1">
        <v>0</v>
      </c>
      <c r="V15" s="1">
        <v>0</v>
      </c>
      <c r="W15" s="8"/>
      <c r="X15" s="1"/>
      <c r="Y15" s="1">
        <v>0</v>
      </c>
      <c r="Z15" s="3">
        <v>0</v>
      </c>
      <c r="AA15" s="3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2">
      <c r="A16" s="1">
        <v>95902</v>
      </c>
      <c r="B16" s="1" t="s">
        <v>93</v>
      </c>
      <c r="C16" s="1">
        <v>7</v>
      </c>
      <c r="D16" s="1">
        <v>162</v>
      </c>
      <c r="E16" s="1" t="s">
        <v>65</v>
      </c>
      <c r="F16" s="1">
        <v>999</v>
      </c>
      <c r="G16" s="1" t="s">
        <v>68</v>
      </c>
      <c r="H16" s="1">
        <v>266.64999999999998</v>
      </c>
      <c r="I16" s="4">
        <v>1866.55</v>
      </c>
      <c r="J16" s="2">
        <f t="shared" si="2"/>
        <v>0</v>
      </c>
      <c r="K16" s="5">
        <f t="shared" si="3"/>
        <v>0</v>
      </c>
      <c r="L16" s="1">
        <v>0</v>
      </c>
      <c r="M16" s="1">
        <v>0</v>
      </c>
      <c r="N16" s="8"/>
      <c r="O16" s="8"/>
      <c r="P16" s="1">
        <v>0</v>
      </c>
      <c r="Q16" s="1">
        <v>0</v>
      </c>
      <c r="R16" s="8"/>
      <c r="S16" s="1"/>
      <c r="T16" s="1"/>
      <c r="U16" s="1">
        <v>0</v>
      </c>
      <c r="V16" s="1">
        <v>0</v>
      </c>
      <c r="W16" s="8"/>
      <c r="X16" s="1"/>
      <c r="Y16" s="1">
        <v>0</v>
      </c>
      <c r="Z16" s="3">
        <v>0</v>
      </c>
      <c r="AA16" s="3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2">
      <c r="A17" s="1">
        <v>95596</v>
      </c>
      <c r="B17" s="1" t="s">
        <v>95</v>
      </c>
      <c r="C17" s="1">
        <v>1</v>
      </c>
      <c r="D17" s="1">
        <v>162</v>
      </c>
      <c r="E17" s="1" t="s">
        <v>65</v>
      </c>
      <c r="F17" s="1">
        <v>999</v>
      </c>
      <c r="G17" s="1" t="s">
        <v>68</v>
      </c>
      <c r="H17" s="1">
        <v>636.12</v>
      </c>
      <c r="I17" s="4">
        <v>636.12</v>
      </c>
      <c r="J17" s="2">
        <f t="shared" si="2"/>
        <v>0</v>
      </c>
      <c r="K17" s="5">
        <f t="shared" si="3"/>
        <v>0</v>
      </c>
      <c r="L17" s="1">
        <v>0</v>
      </c>
      <c r="M17" s="1">
        <v>0</v>
      </c>
      <c r="N17" s="8"/>
      <c r="O17" s="8"/>
      <c r="P17" s="1">
        <v>0</v>
      </c>
      <c r="Q17" s="1">
        <v>0</v>
      </c>
      <c r="R17" s="8"/>
      <c r="S17" s="1"/>
      <c r="T17" s="1"/>
      <c r="U17" s="1">
        <v>0</v>
      </c>
      <c r="V17" s="1">
        <v>0</v>
      </c>
      <c r="W17" s="8"/>
      <c r="X17" s="1"/>
      <c r="Y17" s="1">
        <v>0</v>
      </c>
      <c r="Z17" s="3">
        <v>0</v>
      </c>
      <c r="AA17" s="3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2">
      <c r="A18" s="1">
        <v>59282</v>
      </c>
      <c r="B18" s="1" t="s">
        <v>97</v>
      </c>
      <c r="C18" s="1">
        <v>4</v>
      </c>
      <c r="D18" s="1">
        <v>162</v>
      </c>
      <c r="E18" s="1" t="s">
        <v>65</v>
      </c>
      <c r="F18" s="1">
        <v>1</v>
      </c>
      <c r="G18" s="1" t="s">
        <v>98</v>
      </c>
      <c r="H18" s="1">
        <v>146.297</v>
      </c>
      <c r="I18" s="4">
        <v>585.18799999999999</v>
      </c>
      <c r="J18" s="2">
        <f t="shared" si="2"/>
        <v>0</v>
      </c>
      <c r="K18" s="5">
        <f t="shared" si="3"/>
        <v>0</v>
      </c>
      <c r="L18" s="1">
        <v>0</v>
      </c>
      <c r="M18" s="1">
        <v>0</v>
      </c>
      <c r="N18" s="8"/>
      <c r="O18" s="8"/>
      <c r="P18" s="1">
        <v>0</v>
      </c>
      <c r="Q18" s="1">
        <v>0</v>
      </c>
      <c r="R18" s="8"/>
      <c r="S18" s="1"/>
      <c r="T18" s="1"/>
      <c r="U18" s="1">
        <v>0</v>
      </c>
      <c r="V18" s="1">
        <v>0</v>
      </c>
      <c r="W18" s="8"/>
      <c r="X18" s="1"/>
      <c r="Y18" s="1">
        <v>0</v>
      </c>
      <c r="Z18" s="3">
        <v>0</v>
      </c>
      <c r="AA18" s="3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2">
      <c r="A19" s="1">
        <v>507</v>
      </c>
      <c r="B19" s="1" t="s">
        <v>100</v>
      </c>
      <c r="C19" s="1">
        <v>32</v>
      </c>
      <c r="D19" s="1">
        <v>162</v>
      </c>
      <c r="E19" s="1" t="s">
        <v>65</v>
      </c>
      <c r="F19" s="1">
        <v>1</v>
      </c>
      <c r="G19" s="1" t="s">
        <v>98</v>
      </c>
      <c r="H19" s="1">
        <v>101.25</v>
      </c>
      <c r="I19" s="4">
        <v>3240</v>
      </c>
      <c r="J19" s="2">
        <f t="shared" si="2"/>
        <v>0</v>
      </c>
      <c r="K19" s="5">
        <f t="shared" si="3"/>
        <v>0</v>
      </c>
      <c r="L19" s="1">
        <v>0.03</v>
      </c>
      <c r="M19" s="1">
        <v>0</v>
      </c>
      <c r="N19" s="8"/>
      <c r="O19" s="8"/>
      <c r="P19" s="1">
        <v>0</v>
      </c>
      <c r="Q19" s="1">
        <v>0</v>
      </c>
      <c r="R19" s="8"/>
      <c r="S19" s="1"/>
      <c r="T19" s="1"/>
      <c r="U19" s="1">
        <v>0</v>
      </c>
      <c r="V19" s="1">
        <v>0</v>
      </c>
      <c r="W19" s="8"/>
      <c r="X19" s="1"/>
      <c r="Y19" s="1">
        <v>0</v>
      </c>
      <c r="Z19" s="3">
        <v>101.25</v>
      </c>
      <c r="AA19" s="3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2">
      <c r="A20" s="1">
        <v>59290</v>
      </c>
      <c r="B20" s="1" t="s">
        <v>102</v>
      </c>
      <c r="C20" s="1">
        <v>12</v>
      </c>
      <c r="D20" s="1">
        <v>162</v>
      </c>
      <c r="E20" s="1" t="s">
        <v>65</v>
      </c>
      <c r="F20" s="1">
        <v>1</v>
      </c>
      <c r="G20" s="1" t="s">
        <v>98</v>
      </c>
      <c r="H20" s="1">
        <v>199.76300000000001</v>
      </c>
      <c r="I20" s="4">
        <v>2397.1559999999999</v>
      </c>
      <c r="J20" s="2">
        <f t="shared" si="2"/>
        <v>0</v>
      </c>
      <c r="K20" s="5">
        <f t="shared" si="3"/>
        <v>0</v>
      </c>
      <c r="L20" s="1">
        <v>0.25</v>
      </c>
      <c r="M20" s="1">
        <v>0.25</v>
      </c>
      <c r="N20" s="8"/>
      <c r="O20" s="8"/>
      <c r="P20" s="1">
        <v>0</v>
      </c>
      <c r="Q20" s="1">
        <v>0</v>
      </c>
      <c r="R20" s="8"/>
      <c r="S20" s="1"/>
      <c r="T20" s="1"/>
      <c r="U20" s="1">
        <v>0</v>
      </c>
      <c r="V20" s="1">
        <v>0</v>
      </c>
      <c r="W20" s="8"/>
      <c r="X20" s="1"/>
      <c r="Y20" s="1">
        <v>0</v>
      </c>
      <c r="Z20" s="20">
        <v>599.29</v>
      </c>
      <c r="AA20" s="3">
        <v>599.29</v>
      </c>
      <c r="AB20" s="1">
        <v>0</v>
      </c>
      <c r="AC20" s="1">
        <v>0</v>
      </c>
      <c r="AD20" s="1">
        <v>2</v>
      </c>
      <c r="AE20" s="1">
        <v>2</v>
      </c>
      <c r="AF20" s="1">
        <v>3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2">
      <c r="A21" s="1">
        <v>59238</v>
      </c>
      <c r="B21" s="1" t="s">
        <v>103</v>
      </c>
      <c r="C21" s="1">
        <v>24</v>
      </c>
      <c r="D21" s="1">
        <v>162</v>
      </c>
      <c r="E21" s="1" t="s">
        <v>65</v>
      </c>
      <c r="F21" s="1">
        <v>1</v>
      </c>
      <c r="G21" s="1" t="s">
        <v>98</v>
      </c>
      <c r="H21" s="1">
        <v>184.23</v>
      </c>
      <c r="I21" s="4">
        <v>4421.5200000000004</v>
      </c>
      <c r="J21" s="2">
        <f t="shared" si="2"/>
        <v>0</v>
      </c>
      <c r="K21" s="5">
        <f t="shared" si="3"/>
        <v>0</v>
      </c>
      <c r="L21" s="1">
        <v>0.15</v>
      </c>
      <c r="M21" s="1">
        <v>0.08</v>
      </c>
      <c r="N21" s="8"/>
      <c r="O21" s="8"/>
      <c r="P21" s="1">
        <v>0</v>
      </c>
      <c r="Q21" s="1">
        <v>0</v>
      </c>
      <c r="R21" s="8"/>
      <c r="S21" s="1"/>
      <c r="T21" s="1"/>
      <c r="U21" s="1">
        <v>0</v>
      </c>
      <c r="V21" s="1">
        <v>0</v>
      </c>
      <c r="W21" s="8"/>
      <c r="X21" s="1"/>
      <c r="Y21" s="1">
        <v>0</v>
      </c>
      <c r="Z21" s="20">
        <v>644.79999999999995</v>
      </c>
      <c r="AA21" s="3">
        <v>368.46</v>
      </c>
      <c r="AB21" s="1">
        <v>3</v>
      </c>
      <c r="AC21" s="1">
        <v>1</v>
      </c>
      <c r="AD21" s="1">
        <v>0</v>
      </c>
      <c r="AE21" s="1">
        <v>0</v>
      </c>
      <c r="AF21" s="1">
        <v>2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2">
      <c r="A22" s="1">
        <v>78180</v>
      </c>
      <c r="B22" s="1" t="s">
        <v>106</v>
      </c>
      <c r="C22" s="1">
        <v>32</v>
      </c>
      <c r="D22" s="1">
        <v>162</v>
      </c>
      <c r="E22" s="1" t="s">
        <v>65</v>
      </c>
      <c r="F22" s="1">
        <v>1</v>
      </c>
      <c r="G22" s="1" t="s">
        <v>98</v>
      </c>
      <c r="H22" s="1">
        <v>156.33000000000001</v>
      </c>
      <c r="I22" s="4">
        <v>5002.5600000000004</v>
      </c>
      <c r="J22" s="2">
        <f t="shared" si="2"/>
        <v>0</v>
      </c>
      <c r="K22" s="5">
        <f t="shared" si="3"/>
        <v>0</v>
      </c>
      <c r="L22" s="1">
        <v>0.19</v>
      </c>
      <c r="M22" s="1">
        <v>0.06</v>
      </c>
      <c r="N22" s="8"/>
      <c r="O22" s="8"/>
      <c r="P22" s="1">
        <v>0</v>
      </c>
      <c r="Q22" s="1">
        <v>0</v>
      </c>
      <c r="R22" s="8"/>
      <c r="S22" s="1"/>
      <c r="T22" s="1"/>
      <c r="U22" s="1">
        <v>0</v>
      </c>
      <c r="V22" s="1">
        <v>0</v>
      </c>
      <c r="W22" s="8"/>
      <c r="X22" s="1"/>
      <c r="Y22" s="1">
        <v>0</v>
      </c>
      <c r="Z22" s="20">
        <v>937.98</v>
      </c>
      <c r="AA22" s="3">
        <v>312.66000000000003</v>
      </c>
      <c r="AB22" s="1">
        <v>5</v>
      </c>
      <c r="AC22" s="1">
        <v>0</v>
      </c>
      <c r="AD22" s="1">
        <v>0</v>
      </c>
      <c r="AE22" s="1">
        <v>2</v>
      </c>
      <c r="AF22" s="1">
        <v>2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2">
      <c r="A23" s="1">
        <v>78155</v>
      </c>
      <c r="B23" s="1" t="s">
        <v>107</v>
      </c>
      <c r="C23" s="1">
        <v>32</v>
      </c>
      <c r="D23" s="1">
        <v>162</v>
      </c>
      <c r="E23" s="1" t="s">
        <v>65</v>
      </c>
      <c r="F23" s="1">
        <v>1</v>
      </c>
      <c r="G23" s="1" t="s">
        <v>98</v>
      </c>
      <c r="H23" s="1">
        <v>82.392499999999998</v>
      </c>
      <c r="I23" s="4">
        <v>2636.56</v>
      </c>
      <c r="J23" s="2">
        <f t="shared" si="2"/>
        <v>0</v>
      </c>
      <c r="K23" s="5">
        <f t="shared" si="3"/>
        <v>0</v>
      </c>
      <c r="L23" s="1">
        <v>0</v>
      </c>
      <c r="M23" s="1">
        <v>0.03</v>
      </c>
      <c r="N23" s="8"/>
      <c r="O23" s="8"/>
      <c r="P23" s="1">
        <v>0.19</v>
      </c>
      <c r="Q23" s="1">
        <v>0</v>
      </c>
      <c r="R23" s="8"/>
      <c r="S23" s="1"/>
      <c r="T23" s="1"/>
      <c r="U23" s="1">
        <v>0</v>
      </c>
      <c r="V23" s="1">
        <v>0</v>
      </c>
      <c r="W23" s="8"/>
      <c r="X23" s="1"/>
      <c r="Y23" s="1">
        <v>0</v>
      </c>
      <c r="Z23" s="20">
        <v>494.36</v>
      </c>
      <c r="AA23" s="3">
        <v>82.39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4</v>
      </c>
      <c r="AY23" s="1">
        <v>4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2">
      <c r="A24" s="1">
        <v>96910</v>
      </c>
      <c r="B24" s="1" t="s">
        <v>110</v>
      </c>
      <c r="C24" s="1">
        <v>32</v>
      </c>
      <c r="D24" s="1">
        <v>162</v>
      </c>
      <c r="E24" s="1" t="s">
        <v>65</v>
      </c>
      <c r="F24" s="1">
        <v>1</v>
      </c>
      <c r="G24" s="1" t="s">
        <v>98</v>
      </c>
      <c r="H24" s="1">
        <v>136.14750000000001</v>
      </c>
      <c r="I24" s="4">
        <v>4356.72</v>
      </c>
      <c r="J24" s="2">
        <f t="shared" si="2"/>
        <v>0</v>
      </c>
      <c r="K24" s="5">
        <f t="shared" si="3"/>
        <v>0</v>
      </c>
      <c r="L24" s="1">
        <v>0.81</v>
      </c>
      <c r="M24" s="1">
        <v>0.47</v>
      </c>
      <c r="N24" s="8"/>
      <c r="O24" s="8"/>
      <c r="P24" s="1">
        <v>0</v>
      </c>
      <c r="Q24" s="1">
        <v>0</v>
      </c>
      <c r="R24" s="8"/>
      <c r="S24" s="1"/>
      <c r="T24" s="1"/>
      <c r="U24" s="1">
        <v>0</v>
      </c>
      <c r="V24" s="1">
        <v>0</v>
      </c>
      <c r="W24" s="8"/>
      <c r="X24" s="1"/>
      <c r="Y24" s="1">
        <v>0</v>
      </c>
      <c r="Z24" s="27">
        <v>3539.84</v>
      </c>
      <c r="AA24" s="3">
        <v>2042.21</v>
      </c>
      <c r="AB24" s="1">
        <v>6</v>
      </c>
      <c r="AC24" s="1">
        <v>7</v>
      </c>
      <c r="AD24" s="1">
        <v>9</v>
      </c>
      <c r="AE24" s="1">
        <v>15</v>
      </c>
      <c r="AF24" s="1">
        <v>15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2">
      <c r="A25" s="1">
        <v>59085</v>
      </c>
      <c r="B25" s="1" t="s">
        <v>112</v>
      </c>
      <c r="C25" s="1">
        <v>4</v>
      </c>
      <c r="D25" s="1">
        <v>162</v>
      </c>
      <c r="E25" s="1" t="s">
        <v>65</v>
      </c>
      <c r="F25" s="1">
        <v>1</v>
      </c>
      <c r="G25" s="1" t="s">
        <v>98</v>
      </c>
      <c r="H25" s="1">
        <v>146.297</v>
      </c>
      <c r="I25" s="4">
        <v>585.18799999999999</v>
      </c>
      <c r="J25" s="2">
        <f t="shared" si="2"/>
        <v>0</v>
      </c>
      <c r="K25" s="5">
        <f t="shared" si="3"/>
        <v>0</v>
      </c>
      <c r="L25" s="1">
        <v>0</v>
      </c>
      <c r="M25" s="1">
        <v>1.5</v>
      </c>
      <c r="N25" s="8"/>
      <c r="O25" s="8"/>
      <c r="P25" s="1">
        <v>0</v>
      </c>
      <c r="Q25" s="1">
        <v>0</v>
      </c>
      <c r="R25" s="8"/>
      <c r="S25" s="1"/>
      <c r="T25" s="1"/>
      <c r="U25" s="1">
        <v>0</v>
      </c>
      <c r="V25" s="1">
        <v>0</v>
      </c>
      <c r="W25" s="8"/>
      <c r="X25" s="1"/>
      <c r="Y25" s="1">
        <v>0</v>
      </c>
      <c r="Z25" s="3">
        <v>0</v>
      </c>
      <c r="AA25" s="3">
        <v>877.78</v>
      </c>
      <c r="AB25" s="1">
        <v>0</v>
      </c>
      <c r="AC25" s="1">
        <v>0</v>
      </c>
      <c r="AD25" s="1">
        <v>0</v>
      </c>
      <c r="AE25" s="1">
        <v>0</v>
      </c>
      <c r="AF25" s="1">
        <v>6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 x14ac:dyDescent="0.2">
      <c r="A26" s="1">
        <v>97195</v>
      </c>
      <c r="B26" s="1" t="s">
        <v>115</v>
      </c>
      <c r="C26" s="1">
        <v>4</v>
      </c>
      <c r="D26" s="1">
        <v>162</v>
      </c>
      <c r="E26" s="1" t="s">
        <v>65</v>
      </c>
      <c r="F26" s="1">
        <v>1</v>
      </c>
      <c r="G26" s="1" t="s">
        <v>98</v>
      </c>
      <c r="H26" s="1">
        <v>132.364</v>
      </c>
      <c r="I26" s="4">
        <v>529.45600000000002</v>
      </c>
      <c r="J26" s="2">
        <f t="shared" si="2"/>
        <v>0</v>
      </c>
      <c r="K26" s="5">
        <f t="shared" si="3"/>
        <v>0</v>
      </c>
      <c r="L26" s="1">
        <v>0</v>
      </c>
      <c r="M26" s="1">
        <v>0</v>
      </c>
      <c r="N26" s="8"/>
      <c r="O26" s="8"/>
      <c r="P26" s="1">
        <v>0</v>
      </c>
      <c r="Q26" s="1">
        <v>0</v>
      </c>
      <c r="R26" s="8"/>
      <c r="S26" s="1"/>
      <c r="T26" s="1"/>
      <c r="U26" s="1">
        <v>0</v>
      </c>
      <c r="V26" s="1">
        <v>0</v>
      </c>
      <c r="W26" s="8"/>
      <c r="X26" s="1"/>
      <c r="Y26" s="1">
        <v>0</v>
      </c>
      <c r="Z26" s="3">
        <v>0</v>
      </c>
      <c r="AA26" s="3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 x14ac:dyDescent="0.2">
      <c r="A27" s="1">
        <v>65129</v>
      </c>
      <c r="B27" s="1" t="s">
        <v>120</v>
      </c>
      <c r="C27" s="1">
        <v>30</v>
      </c>
      <c r="D27" s="1">
        <v>162</v>
      </c>
      <c r="E27" s="1" t="s">
        <v>65</v>
      </c>
      <c r="F27" s="1">
        <v>807</v>
      </c>
      <c r="G27" s="1" t="s">
        <v>67</v>
      </c>
      <c r="H27" s="1">
        <v>57.054400000000001</v>
      </c>
      <c r="I27" s="4">
        <v>1711.6320000000001</v>
      </c>
      <c r="J27" s="2">
        <f t="shared" si="2"/>
        <v>0</v>
      </c>
      <c r="K27" s="5">
        <f t="shared" si="3"/>
        <v>0</v>
      </c>
      <c r="L27" s="1">
        <v>0.43</v>
      </c>
      <c r="M27" s="1">
        <v>1.07</v>
      </c>
      <c r="N27" s="8" t="e">
        <f>VLOOKUP(A27:A156,'250326'!A68:L243,16,FALSE)</f>
        <v>#N/A</v>
      </c>
      <c r="O27" s="8">
        <f>MAX(0,(TRUNC((L27*1.2)-M27)))</f>
        <v>0</v>
      </c>
      <c r="P27" s="1">
        <v>0.72</v>
      </c>
      <c r="Q27" s="1">
        <v>2.27</v>
      </c>
      <c r="R27" s="7">
        <v>0</v>
      </c>
      <c r="S27" s="1"/>
      <c r="T27" s="1"/>
      <c r="U27" s="1">
        <v>0.62</v>
      </c>
      <c r="V27" s="1">
        <v>0</v>
      </c>
      <c r="W27" s="8">
        <f t="shared" ref="W27:W28" si="4">MAX(0,(TRUNC((U27*1.2)-V27)))</f>
        <v>0</v>
      </c>
      <c r="X27" s="1"/>
      <c r="Y27" s="1">
        <v>3</v>
      </c>
      <c r="Z27" s="27">
        <v>3023.88</v>
      </c>
      <c r="AA27" s="3">
        <v>5705.44</v>
      </c>
      <c r="AB27" s="1">
        <v>0</v>
      </c>
      <c r="AC27" s="1">
        <v>3</v>
      </c>
      <c r="AD27" s="1">
        <v>9</v>
      </c>
      <c r="AE27" s="1">
        <v>5</v>
      </c>
      <c r="AF27" s="1">
        <v>32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7</v>
      </c>
      <c r="AX27" s="1">
        <v>6</v>
      </c>
      <c r="AY27" s="1">
        <v>10</v>
      </c>
      <c r="AZ27" s="1">
        <v>0</v>
      </c>
      <c r="BA27" s="1">
        <v>1</v>
      </c>
      <c r="BB27" s="1">
        <v>4</v>
      </c>
      <c r="BC27" s="1">
        <v>4</v>
      </c>
      <c r="BD27" s="1">
        <v>0</v>
      </c>
      <c r="BE27" s="1">
        <v>68</v>
      </c>
      <c r="BF27" s="1">
        <v>7</v>
      </c>
      <c r="BG27" s="1">
        <v>2</v>
      </c>
      <c r="BH27" s="1">
        <v>10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 x14ac:dyDescent="0.2">
      <c r="A28" s="1">
        <v>65108</v>
      </c>
      <c r="B28" s="1" t="s">
        <v>124</v>
      </c>
      <c r="C28" s="1">
        <v>30</v>
      </c>
      <c r="D28" s="1">
        <v>162</v>
      </c>
      <c r="E28" s="1" t="s">
        <v>65</v>
      </c>
      <c r="F28" s="1">
        <v>807</v>
      </c>
      <c r="G28" s="1" t="s">
        <v>67</v>
      </c>
      <c r="H28" s="1">
        <v>57.054400000000001</v>
      </c>
      <c r="I28" s="4">
        <v>1711.6320000000001</v>
      </c>
      <c r="J28" s="2">
        <f t="shared" si="2"/>
        <v>3423.2640000000001</v>
      </c>
      <c r="K28" s="5">
        <f t="shared" si="3"/>
        <v>2</v>
      </c>
      <c r="L28" s="1">
        <v>0.75</v>
      </c>
      <c r="M28" s="1">
        <v>0.47</v>
      </c>
      <c r="N28" s="8" t="e">
        <f>VLOOKUP(A28:A157,'250326'!A57:L232,16,FALSE)</f>
        <v>#REF!</v>
      </c>
      <c r="O28" s="7">
        <v>2</v>
      </c>
      <c r="P28" s="1">
        <v>1.1499999999999999</v>
      </c>
      <c r="Q28" s="1">
        <v>1</v>
      </c>
      <c r="R28" s="7">
        <v>0</v>
      </c>
      <c r="S28" s="1">
        <f t="shared" ref="S28:S29" si="5">P28-Q28</f>
        <v>0.14999999999999991</v>
      </c>
      <c r="T28" s="1"/>
      <c r="U28" s="1">
        <v>0.7</v>
      </c>
      <c r="V28" s="1">
        <v>0.03</v>
      </c>
      <c r="W28" s="8">
        <f t="shared" si="4"/>
        <v>0</v>
      </c>
      <c r="X28" s="1">
        <f>VLOOKUP(A28, '250326'!$A$2:$R$197, 18, FALSE)</f>
        <v>1</v>
      </c>
      <c r="Y28" s="1">
        <v>1</v>
      </c>
      <c r="Z28" s="27">
        <v>4450.24</v>
      </c>
      <c r="AA28" s="3">
        <v>2567.4499999999998</v>
      </c>
      <c r="AB28" s="1">
        <v>1</v>
      </c>
      <c r="AC28" s="1">
        <v>1</v>
      </c>
      <c r="AD28" s="1">
        <v>17</v>
      </c>
      <c r="AE28" s="1">
        <v>8</v>
      </c>
      <c r="AF28" s="1">
        <v>14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16</v>
      </c>
      <c r="AW28" s="1">
        <v>13</v>
      </c>
      <c r="AX28" s="1">
        <v>4</v>
      </c>
      <c r="AY28" s="1">
        <v>13</v>
      </c>
      <c r="AZ28" s="1">
        <v>21</v>
      </c>
      <c r="BA28" s="1">
        <v>0</v>
      </c>
      <c r="BB28" s="1">
        <v>0</v>
      </c>
      <c r="BC28" s="1">
        <v>1</v>
      </c>
      <c r="BD28" s="1">
        <v>1</v>
      </c>
      <c r="BE28" s="1">
        <v>9</v>
      </c>
      <c r="BF28" s="1">
        <v>1</v>
      </c>
      <c r="BG28" s="1">
        <v>2</v>
      </c>
      <c r="BH28" s="1">
        <v>19</v>
      </c>
      <c r="BI28" s="1">
        <v>0</v>
      </c>
      <c r="BJ28" s="1">
        <v>1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 x14ac:dyDescent="0.2">
      <c r="A29" s="1">
        <v>65103</v>
      </c>
      <c r="B29" s="1" t="s">
        <v>125</v>
      </c>
      <c r="C29" s="1">
        <v>24</v>
      </c>
      <c r="D29" s="1">
        <v>162</v>
      </c>
      <c r="E29" s="1" t="s">
        <v>65</v>
      </c>
      <c r="F29" s="1">
        <v>807</v>
      </c>
      <c r="G29" s="1" t="s">
        <v>67</v>
      </c>
      <c r="H29" s="1">
        <v>61.1678</v>
      </c>
      <c r="I29" s="4">
        <v>1468.0272</v>
      </c>
      <c r="J29" s="2">
        <f t="shared" si="2"/>
        <v>0</v>
      </c>
      <c r="K29" s="5">
        <f t="shared" si="3"/>
        <v>0</v>
      </c>
      <c r="L29" s="1">
        <v>1.77</v>
      </c>
      <c r="M29" s="1">
        <v>0</v>
      </c>
      <c r="N29" s="7">
        <v>0</v>
      </c>
      <c r="O29" s="7">
        <v>0</v>
      </c>
      <c r="P29" s="1">
        <v>5.17</v>
      </c>
      <c r="Q29" s="1">
        <v>0</v>
      </c>
      <c r="R29" s="7">
        <v>0</v>
      </c>
      <c r="S29" s="1">
        <f t="shared" si="5"/>
        <v>5.17</v>
      </c>
      <c r="T29" s="1"/>
      <c r="U29" s="1">
        <v>0.73</v>
      </c>
      <c r="V29" s="1">
        <v>0</v>
      </c>
      <c r="W29" s="7">
        <v>0</v>
      </c>
      <c r="X29" s="1">
        <f>VLOOKUP(A29, '250326'!$A$2:$R$197, 18, FALSE)</f>
        <v>0</v>
      </c>
      <c r="Y29" s="1">
        <v>0</v>
      </c>
      <c r="Z29" s="33">
        <v>11254.88</v>
      </c>
      <c r="AA29" s="3">
        <v>0</v>
      </c>
      <c r="AB29" s="1">
        <v>0</v>
      </c>
      <c r="AC29" s="1">
        <v>0</v>
      </c>
      <c r="AD29" s="1">
        <v>28</v>
      </c>
      <c r="AE29" s="1">
        <v>29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89</v>
      </c>
      <c r="AY29" s="1">
        <v>53</v>
      </c>
      <c r="AZ29" s="1">
        <v>0</v>
      </c>
      <c r="BA29" s="1">
        <v>0</v>
      </c>
      <c r="BB29" s="1">
        <v>0</v>
      </c>
      <c r="BC29" s="1">
        <v>6</v>
      </c>
      <c r="BD29" s="1">
        <v>5</v>
      </c>
      <c r="BE29" s="1">
        <v>0</v>
      </c>
      <c r="BF29" s="1">
        <v>0</v>
      </c>
      <c r="BG29" s="1">
        <v>0</v>
      </c>
      <c r="BH29" s="1">
        <v>10</v>
      </c>
      <c r="BI29" s="1">
        <v>15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</row>
    <row r="30" spans="1:67" x14ac:dyDescent="0.2">
      <c r="A30" s="1">
        <v>65105</v>
      </c>
      <c r="B30" s="1" t="s">
        <v>128</v>
      </c>
      <c r="C30" s="1">
        <v>24</v>
      </c>
      <c r="D30" s="1">
        <v>162</v>
      </c>
      <c r="E30" s="1" t="s">
        <v>65</v>
      </c>
      <c r="F30" s="1">
        <v>807</v>
      </c>
      <c r="G30" s="1" t="s">
        <v>67</v>
      </c>
      <c r="H30" s="1">
        <v>61.173400000000001</v>
      </c>
      <c r="I30" s="4">
        <v>1468.1615999999999</v>
      </c>
      <c r="J30" s="2">
        <f t="shared" si="2"/>
        <v>0</v>
      </c>
      <c r="K30" s="5">
        <f t="shared" si="3"/>
        <v>0</v>
      </c>
      <c r="L30" s="1">
        <v>0</v>
      </c>
      <c r="M30" s="1">
        <v>0</v>
      </c>
      <c r="N30" s="8" t="e">
        <f>VLOOKUP(A30:A159,'250326'!A103:L278,16,FALSE)</f>
        <v>#N/A</v>
      </c>
      <c r="O30" s="8">
        <f t="shared" ref="O30:O38" si="6">MAX(0,(TRUNC((L30*1.2)-M30)))</f>
        <v>0</v>
      </c>
      <c r="P30" s="1">
        <v>0.42</v>
      </c>
      <c r="Q30" s="1">
        <v>0</v>
      </c>
      <c r="R30" s="7">
        <v>0</v>
      </c>
      <c r="S30" s="1"/>
      <c r="T30" s="1"/>
      <c r="U30" s="1">
        <v>0</v>
      </c>
      <c r="V30" s="1">
        <v>0</v>
      </c>
      <c r="W30" s="8">
        <f t="shared" ref="W30:W38" si="7">MAX(0,(TRUNC((U30*1.2)-V30)))</f>
        <v>0</v>
      </c>
      <c r="X30" s="1">
        <f>VLOOKUP(A30, '250326'!$A$2:$R$197, 18, FALSE)</f>
        <v>0</v>
      </c>
      <c r="Y30" s="1">
        <v>0</v>
      </c>
      <c r="Z30" s="20">
        <v>611.73</v>
      </c>
      <c r="AA30" s="3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8</v>
      </c>
      <c r="AY30" s="1">
        <v>4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</row>
    <row r="31" spans="1:67" x14ac:dyDescent="0.2">
      <c r="A31" s="1">
        <v>6006</v>
      </c>
      <c r="B31" s="1" t="s">
        <v>132</v>
      </c>
      <c r="C31" s="1">
        <v>12</v>
      </c>
      <c r="D31" s="1">
        <v>162</v>
      </c>
      <c r="E31" s="1" t="s">
        <v>65</v>
      </c>
      <c r="F31" s="1">
        <v>28</v>
      </c>
      <c r="G31" s="1" t="s">
        <v>133</v>
      </c>
      <c r="H31" s="1">
        <v>31.5059</v>
      </c>
      <c r="I31" s="4">
        <v>378.07080000000002</v>
      </c>
      <c r="J31" s="2">
        <f t="shared" si="2"/>
        <v>0</v>
      </c>
      <c r="K31" s="5">
        <f t="shared" si="3"/>
        <v>0</v>
      </c>
      <c r="L31" s="1">
        <v>0</v>
      </c>
      <c r="M31" s="1">
        <v>0</v>
      </c>
      <c r="N31" s="8" t="e">
        <f>VLOOKUP(A31:A160,'250326'!A125:L300,16,FALSE)</f>
        <v>#REF!</v>
      </c>
      <c r="O31" s="8">
        <f t="shared" si="6"/>
        <v>0</v>
      </c>
      <c r="P31" s="1">
        <v>0</v>
      </c>
      <c r="Q31" s="1">
        <v>0</v>
      </c>
      <c r="R31" s="14"/>
      <c r="S31" s="1"/>
      <c r="T31" s="1"/>
      <c r="U31" s="1">
        <v>0</v>
      </c>
      <c r="V31" s="1">
        <v>0</v>
      </c>
      <c r="W31" s="8">
        <f t="shared" si="7"/>
        <v>0</v>
      </c>
      <c r="X31" s="1">
        <f>VLOOKUP(A31, '250326'!$A$2:$R$197, 18, FALSE)</f>
        <v>0</v>
      </c>
      <c r="Y31" s="1">
        <v>0</v>
      </c>
      <c r="Z31" s="3">
        <v>0</v>
      </c>
      <c r="AA31" s="3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 x14ac:dyDescent="0.2">
      <c r="A32" s="1">
        <v>6007</v>
      </c>
      <c r="B32" s="1" t="s">
        <v>135</v>
      </c>
      <c r="C32" s="1">
        <v>8</v>
      </c>
      <c r="D32" s="1">
        <v>162</v>
      </c>
      <c r="E32" s="1" t="s">
        <v>65</v>
      </c>
      <c r="F32" s="1">
        <v>28</v>
      </c>
      <c r="G32" s="1" t="s">
        <v>133</v>
      </c>
      <c r="H32" s="1">
        <v>52.537999999999997</v>
      </c>
      <c r="I32" s="4">
        <v>420.30399999999997</v>
      </c>
      <c r="J32" s="2">
        <f t="shared" si="2"/>
        <v>0</v>
      </c>
      <c r="K32" s="5">
        <f t="shared" si="3"/>
        <v>0</v>
      </c>
      <c r="L32" s="1">
        <v>0</v>
      </c>
      <c r="M32" s="1">
        <v>0</v>
      </c>
      <c r="N32" s="8" t="e">
        <f>VLOOKUP(A32:A161,'250326'!A126:L301,16,FALSE)</f>
        <v>#REF!</v>
      </c>
      <c r="O32" s="8">
        <f t="shared" si="6"/>
        <v>0</v>
      </c>
      <c r="P32" s="1">
        <v>0</v>
      </c>
      <c r="Q32" s="1">
        <v>0</v>
      </c>
      <c r="R32" s="7"/>
      <c r="S32" s="1"/>
      <c r="T32" s="1"/>
      <c r="U32" s="1">
        <v>0</v>
      </c>
      <c r="V32" s="1">
        <v>0</v>
      </c>
      <c r="W32" s="8">
        <f t="shared" si="7"/>
        <v>0</v>
      </c>
      <c r="X32" s="1">
        <f>VLOOKUP(A32, '250326'!$A$2:$R$197, 18, FALSE)</f>
        <v>0</v>
      </c>
      <c r="Y32" s="1">
        <v>0</v>
      </c>
      <c r="Z32" s="3">
        <v>0</v>
      </c>
      <c r="AA32" s="3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 x14ac:dyDescent="0.2">
      <c r="A33" s="1">
        <v>6082</v>
      </c>
      <c r="B33" s="1" t="s">
        <v>136</v>
      </c>
      <c r="C33" s="1">
        <v>12</v>
      </c>
      <c r="D33" s="1">
        <v>162</v>
      </c>
      <c r="E33" s="1" t="s">
        <v>65</v>
      </c>
      <c r="F33" s="1">
        <v>28</v>
      </c>
      <c r="G33" s="1" t="s">
        <v>133</v>
      </c>
      <c r="H33" s="1">
        <v>31.795200000000001</v>
      </c>
      <c r="I33" s="4">
        <v>381.54239999999999</v>
      </c>
      <c r="J33" s="2">
        <f t="shared" si="2"/>
        <v>0</v>
      </c>
      <c r="K33" s="5">
        <f t="shared" si="3"/>
        <v>0</v>
      </c>
      <c r="L33" s="1">
        <v>0</v>
      </c>
      <c r="M33" s="1">
        <v>0</v>
      </c>
      <c r="N33" s="8" t="e">
        <f>VLOOKUP(A33:A162,'250326'!A127:L302,16,FALSE)</f>
        <v>#REF!</v>
      </c>
      <c r="O33" s="8">
        <f t="shared" si="6"/>
        <v>0</v>
      </c>
      <c r="P33" s="1">
        <v>0</v>
      </c>
      <c r="Q33" s="1">
        <v>0</v>
      </c>
      <c r="R33" s="7"/>
      <c r="S33" s="1"/>
      <c r="T33" s="1"/>
      <c r="U33" s="1">
        <v>0</v>
      </c>
      <c r="V33" s="1">
        <v>0</v>
      </c>
      <c r="W33" s="8">
        <f t="shared" si="7"/>
        <v>0</v>
      </c>
      <c r="X33" s="1">
        <f>VLOOKUP(A33, '250326'!$A$2:$R$197, 18, FALSE)</f>
        <v>0</v>
      </c>
      <c r="Y33" s="1">
        <v>0</v>
      </c>
      <c r="Z33" s="3">
        <v>0</v>
      </c>
      <c r="AA33" s="3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 x14ac:dyDescent="0.2">
      <c r="A34" s="1">
        <v>88139</v>
      </c>
      <c r="B34" s="1" t="s">
        <v>139</v>
      </c>
      <c r="C34" s="1">
        <v>9</v>
      </c>
      <c r="D34" s="1">
        <v>162</v>
      </c>
      <c r="E34" s="1" t="s">
        <v>65</v>
      </c>
      <c r="F34" s="1">
        <v>28</v>
      </c>
      <c r="G34" s="1" t="s">
        <v>133</v>
      </c>
      <c r="H34" s="1">
        <v>54.54</v>
      </c>
      <c r="I34" s="4">
        <v>490.86</v>
      </c>
      <c r="J34" s="2">
        <f t="shared" si="2"/>
        <v>0</v>
      </c>
      <c r="K34" s="5">
        <f t="shared" si="3"/>
        <v>0</v>
      </c>
      <c r="L34" s="1">
        <v>0</v>
      </c>
      <c r="M34" s="1">
        <v>0</v>
      </c>
      <c r="N34" s="8" t="e">
        <f>VLOOKUP(A34:A163,'250326'!A128:L303,16,FALSE)</f>
        <v>#REF!</v>
      </c>
      <c r="O34" s="8">
        <f t="shared" si="6"/>
        <v>0</v>
      </c>
      <c r="P34" s="1">
        <v>0</v>
      </c>
      <c r="Q34" s="1">
        <v>0</v>
      </c>
      <c r="R34" s="7"/>
      <c r="S34" s="1"/>
      <c r="T34" s="1"/>
      <c r="U34" s="1">
        <v>0</v>
      </c>
      <c r="V34" s="1">
        <v>0</v>
      </c>
      <c r="W34" s="8">
        <f t="shared" si="7"/>
        <v>0</v>
      </c>
      <c r="X34" s="1">
        <f>VLOOKUP(A34, '250326'!$A$2:$R$197, 18, FALSE)</f>
        <v>0</v>
      </c>
      <c r="Y34" s="1">
        <v>0</v>
      </c>
      <c r="Z34" s="3">
        <v>0</v>
      </c>
      <c r="AA34" s="3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</row>
    <row r="35" spans="1:67" x14ac:dyDescent="0.2">
      <c r="A35" s="1">
        <v>467</v>
      </c>
      <c r="B35" s="1" t="s">
        <v>141</v>
      </c>
      <c r="C35" s="1">
        <v>12</v>
      </c>
      <c r="D35" s="1">
        <v>162</v>
      </c>
      <c r="E35" s="1" t="s">
        <v>65</v>
      </c>
      <c r="F35" s="1">
        <v>28</v>
      </c>
      <c r="G35" s="1" t="s">
        <v>133</v>
      </c>
      <c r="H35" s="1">
        <v>64.226299999999995</v>
      </c>
      <c r="I35" s="4">
        <v>770.71559999999999</v>
      </c>
      <c r="J35" s="2">
        <f t="shared" si="2"/>
        <v>0</v>
      </c>
      <c r="K35" s="5">
        <f t="shared" si="3"/>
        <v>0</v>
      </c>
      <c r="L35" s="1">
        <v>0</v>
      </c>
      <c r="M35" s="1">
        <v>0</v>
      </c>
      <c r="N35" s="8" t="e">
        <f>VLOOKUP(A35:A164,'250326'!A129:L304,16,FALSE)</f>
        <v>#REF!</v>
      </c>
      <c r="O35" s="8">
        <f t="shared" si="6"/>
        <v>0</v>
      </c>
      <c r="P35" s="1">
        <v>0</v>
      </c>
      <c r="Q35" s="1">
        <v>0</v>
      </c>
      <c r="R35" s="7"/>
      <c r="S35" s="1"/>
      <c r="T35" s="1"/>
      <c r="U35" s="1">
        <v>0</v>
      </c>
      <c r="V35" s="1">
        <v>0</v>
      </c>
      <c r="W35" s="8">
        <f t="shared" si="7"/>
        <v>0</v>
      </c>
      <c r="X35" s="1">
        <f>VLOOKUP(A35, '250326'!$A$2:$R$197, 18, FALSE)</f>
        <v>0</v>
      </c>
      <c r="Y35" s="1">
        <v>0</v>
      </c>
      <c r="Z35" s="3">
        <v>0</v>
      </c>
      <c r="AA35" s="3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</row>
    <row r="36" spans="1:67" x14ac:dyDescent="0.2">
      <c r="A36" s="1">
        <v>97317</v>
      </c>
      <c r="B36" s="1" t="s">
        <v>130</v>
      </c>
      <c r="C36" s="1">
        <v>20</v>
      </c>
      <c r="D36" s="1">
        <v>162</v>
      </c>
      <c r="E36" s="1" t="s">
        <v>65</v>
      </c>
      <c r="F36" s="1">
        <v>162</v>
      </c>
      <c r="G36" s="1" t="s">
        <v>84</v>
      </c>
      <c r="H36" s="1">
        <v>33.9863</v>
      </c>
      <c r="I36" s="4">
        <v>679.726</v>
      </c>
      <c r="J36" s="2">
        <f t="shared" si="2"/>
        <v>0</v>
      </c>
      <c r="K36" s="5">
        <f t="shared" si="3"/>
        <v>0</v>
      </c>
      <c r="L36" s="1">
        <v>0</v>
      </c>
      <c r="M36" s="1">
        <v>0</v>
      </c>
      <c r="N36" s="8" t="e">
        <f>VLOOKUP(A36:A165,'250326'!A130:L305,16,FALSE)</f>
        <v>#REF!</v>
      </c>
      <c r="O36" s="8">
        <f t="shared" si="6"/>
        <v>0</v>
      </c>
      <c r="P36" s="1">
        <v>0</v>
      </c>
      <c r="Q36" s="1">
        <v>0</v>
      </c>
      <c r="R36" s="7"/>
      <c r="S36" s="1"/>
      <c r="T36" s="1"/>
      <c r="U36" s="1">
        <v>0</v>
      </c>
      <c r="V36" s="1">
        <v>0</v>
      </c>
      <c r="W36" s="8">
        <f t="shared" si="7"/>
        <v>0</v>
      </c>
      <c r="X36" s="1">
        <f>VLOOKUP(A36, '250326'!$A$2:$R$197, 18, FALSE)</f>
        <v>0</v>
      </c>
      <c r="Y36" s="1">
        <v>0</v>
      </c>
      <c r="Z36" s="3">
        <v>0</v>
      </c>
      <c r="AA36" s="3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</row>
    <row r="37" spans="1:67" x14ac:dyDescent="0.2">
      <c r="A37" s="1">
        <v>40475</v>
      </c>
      <c r="B37" s="1" t="s">
        <v>144</v>
      </c>
      <c r="C37" s="1">
        <v>24</v>
      </c>
      <c r="D37" s="1">
        <v>162</v>
      </c>
      <c r="E37" s="1" t="s">
        <v>65</v>
      </c>
      <c r="F37" s="1">
        <v>998</v>
      </c>
      <c r="G37" s="1" t="s">
        <v>146</v>
      </c>
      <c r="H37" s="1">
        <v>44.752800000000001</v>
      </c>
      <c r="I37" s="4">
        <v>1074.0672</v>
      </c>
      <c r="J37" s="2">
        <f t="shared" si="2"/>
        <v>0</v>
      </c>
      <c r="K37" s="5">
        <f t="shared" si="3"/>
        <v>0</v>
      </c>
      <c r="L37" s="1">
        <v>0</v>
      </c>
      <c r="M37" s="1">
        <v>0</v>
      </c>
      <c r="N37" s="8" t="e">
        <f>VLOOKUP(A37:A166,'250326'!A131:L306,16,FALSE)</f>
        <v>#REF!</v>
      </c>
      <c r="O37" s="8">
        <f t="shared" si="6"/>
        <v>0</v>
      </c>
      <c r="P37" s="1">
        <v>0</v>
      </c>
      <c r="Q37" s="1">
        <v>0</v>
      </c>
      <c r="R37" s="7"/>
      <c r="S37" s="1"/>
      <c r="T37" s="1"/>
      <c r="U37" s="1">
        <v>0</v>
      </c>
      <c r="V37" s="1">
        <v>0</v>
      </c>
      <c r="W37" s="8">
        <f t="shared" si="7"/>
        <v>0</v>
      </c>
      <c r="X37" s="1">
        <f>VLOOKUP(A37, '250326'!$A$2:$R$197, 18, FALSE)</f>
        <v>0</v>
      </c>
      <c r="Y37" s="1">
        <v>0</v>
      </c>
      <c r="Z37" s="3">
        <v>0</v>
      </c>
      <c r="AA37" s="3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</row>
    <row r="38" spans="1:67" x14ac:dyDescent="0.2">
      <c r="A38" s="1">
        <v>40473</v>
      </c>
      <c r="B38" s="1" t="s">
        <v>148</v>
      </c>
      <c r="C38" s="1">
        <v>24</v>
      </c>
      <c r="D38" s="1">
        <v>162</v>
      </c>
      <c r="E38" s="1" t="s">
        <v>65</v>
      </c>
      <c r="F38" s="1">
        <v>999</v>
      </c>
      <c r="G38" s="1" t="s">
        <v>68</v>
      </c>
      <c r="H38" s="1">
        <v>44.752800000000001</v>
      </c>
      <c r="I38" s="4">
        <v>1074.0672</v>
      </c>
      <c r="J38" s="2">
        <f t="shared" si="2"/>
        <v>0</v>
      </c>
      <c r="K38" s="5">
        <f t="shared" si="3"/>
        <v>0</v>
      </c>
      <c r="L38" s="1">
        <v>0</v>
      </c>
      <c r="M38" s="1">
        <v>0</v>
      </c>
      <c r="N38" s="8" t="e">
        <f>VLOOKUP(A38:A167,'250326'!A132:L307,16,FALSE)</f>
        <v>#REF!</v>
      </c>
      <c r="O38" s="8">
        <f t="shared" si="6"/>
        <v>0</v>
      </c>
      <c r="P38" s="1">
        <v>0</v>
      </c>
      <c r="Q38" s="1">
        <v>0</v>
      </c>
      <c r="R38" s="7"/>
      <c r="S38" s="1"/>
      <c r="T38" s="1"/>
      <c r="U38" s="1">
        <v>0</v>
      </c>
      <c r="V38" s="1">
        <v>0</v>
      </c>
      <c r="W38" s="8">
        <f t="shared" si="7"/>
        <v>0</v>
      </c>
      <c r="X38" s="1">
        <f>VLOOKUP(A38, '250326'!$A$2:$R$197, 18, FALSE)</f>
        <v>0</v>
      </c>
      <c r="Y38" s="1">
        <v>0</v>
      </c>
      <c r="Z38" s="3">
        <v>0</v>
      </c>
      <c r="AA38" s="3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 x14ac:dyDescent="0.2">
      <c r="A39" s="1">
        <v>2048</v>
      </c>
      <c r="B39" s="1" t="s">
        <v>126</v>
      </c>
      <c r="C39" s="1">
        <v>24</v>
      </c>
      <c r="D39" s="1">
        <v>162</v>
      </c>
      <c r="E39" s="1" t="s">
        <v>65</v>
      </c>
      <c r="F39" s="1">
        <v>974</v>
      </c>
      <c r="G39" s="1" t="s">
        <v>70</v>
      </c>
      <c r="H39" s="1">
        <v>107.6336</v>
      </c>
      <c r="I39" s="4">
        <v>2583.2064</v>
      </c>
      <c r="J39" s="2">
        <f t="shared" si="2"/>
        <v>12916.031999999999</v>
      </c>
      <c r="K39" s="5">
        <f t="shared" si="3"/>
        <v>5</v>
      </c>
      <c r="L39" s="1">
        <v>1.42</v>
      </c>
      <c r="M39" s="1">
        <v>0.79</v>
      </c>
      <c r="N39" s="8" t="e">
        <f>VLOOKUP(A39:A168,'250326'!A36:L211,16,FALSE)</f>
        <v>#REF!</v>
      </c>
      <c r="O39" s="7">
        <v>2</v>
      </c>
      <c r="P39" s="1">
        <v>2.69</v>
      </c>
      <c r="Q39" s="1">
        <v>1.67</v>
      </c>
      <c r="R39" s="7">
        <v>2</v>
      </c>
      <c r="S39" s="1">
        <f t="shared" ref="S39:S47" si="8">P39-Q39</f>
        <v>1.02</v>
      </c>
      <c r="T39" s="1"/>
      <c r="U39" s="1">
        <v>0.57999999999999996</v>
      </c>
      <c r="V39" s="1">
        <v>0</v>
      </c>
      <c r="W39" s="7">
        <v>1</v>
      </c>
      <c r="X39" s="1">
        <f>VLOOKUP(A39, '250326'!$A$2:$R$197, 18, FALSE)</f>
        <v>3</v>
      </c>
      <c r="Y39" s="1">
        <v>8</v>
      </c>
      <c r="Z39" s="33">
        <v>12108.78</v>
      </c>
      <c r="AA39" s="3">
        <v>6350.38</v>
      </c>
      <c r="AB39" s="1">
        <v>5</v>
      </c>
      <c r="AC39" s="1">
        <v>1</v>
      </c>
      <c r="AD39" s="1">
        <v>26</v>
      </c>
      <c r="AE39" s="1">
        <v>5</v>
      </c>
      <c r="AF39" s="1">
        <v>19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26</v>
      </c>
      <c r="AW39" s="1">
        <v>7</v>
      </c>
      <c r="AX39" s="1">
        <v>20</v>
      </c>
      <c r="AY39" s="1">
        <v>24</v>
      </c>
      <c r="AZ39" s="1">
        <v>29</v>
      </c>
      <c r="BA39" s="1">
        <v>2</v>
      </c>
      <c r="BB39" s="1">
        <v>2</v>
      </c>
      <c r="BC39" s="1">
        <v>0</v>
      </c>
      <c r="BD39" s="1">
        <v>0</v>
      </c>
      <c r="BE39" s="1">
        <v>11</v>
      </c>
      <c r="BF39" s="1">
        <v>0</v>
      </c>
      <c r="BG39" s="1">
        <v>0</v>
      </c>
      <c r="BH39" s="1">
        <v>9</v>
      </c>
      <c r="BI39" s="1">
        <v>10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 x14ac:dyDescent="0.2">
      <c r="A40" s="1">
        <v>6021</v>
      </c>
      <c r="B40" s="1" t="s">
        <v>122</v>
      </c>
      <c r="C40" s="1">
        <v>24</v>
      </c>
      <c r="D40" s="1">
        <v>162</v>
      </c>
      <c r="E40" s="1" t="s">
        <v>65</v>
      </c>
      <c r="F40" s="1">
        <v>974</v>
      </c>
      <c r="G40" s="1" t="s">
        <v>70</v>
      </c>
      <c r="H40" s="1">
        <v>107.6336</v>
      </c>
      <c r="I40" s="4">
        <v>2583.2064</v>
      </c>
      <c r="J40" s="2">
        <f t="shared" si="2"/>
        <v>7749.6192000000001</v>
      </c>
      <c r="K40" s="5">
        <f t="shared" si="3"/>
        <v>3</v>
      </c>
      <c r="L40" s="1">
        <v>0.98</v>
      </c>
      <c r="M40" s="1">
        <v>0.33</v>
      </c>
      <c r="N40" s="8" t="e">
        <f>VLOOKUP(A40:A169,'250326'!A34:L209,16,FALSE)</f>
        <v>#N/A</v>
      </c>
      <c r="O40" s="8">
        <f>MAX(0,(TRUNC((L40*1.2)-M40)))</f>
        <v>0</v>
      </c>
      <c r="P40" s="1">
        <v>3.33</v>
      </c>
      <c r="Q40" s="1">
        <v>3.12</v>
      </c>
      <c r="R40" s="7">
        <v>0</v>
      </c>
      <c r="S40" s="1">
        <f t="shared" si="8"/>
        <v>0.20999999999999996</v>
      </c>
      <c r="T40" s="1"/>
      <c r="U40" s="1">
        <v>1.1200000000000001</v>
      </c>
      <c r="V40" s="1">
        <v>0</v>
      </c>
      <c r="W40" s="7">
        <v>3</v>
      </c>
      <c r="X40" s="1">
        <f>VLOOKUP(A40, '250326'!$A$2:$R$197, 18, FALSE)</f>
        <v>3</v>
      </c>
      <c r="Y40" s="1">
        <v>8</v>
      </c>
      <c r="Z40" s="33">
        <v>14046.18</v>
      </c>
      <c r="AA40" s="3">
        <v>8933.59</v>
      </c>
      <c r="AB40" s="1">
        <v>6</v>
      </c>
      <c r="AC40" s="1">
        <v>10</v>
      </c>
      <c r="AD40" s="1">
        <v>5</v>
      </c>
      <c r="AE40" s="1">
        <v>15</v>
      </c>
      <c r="AF40" s="1">
        <v>8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17</v>
      </c>
      <c r="AW40" s="1">
        <v>27</v>
      </c>
      <c r="AX40" s="1">
        <v>23</v>
      </c>
      <c r="AY40" s="1">
        <v>30</v>
      </c>
      <c r="AZ40" s="1">
        <v>53</v>
      </c>
      <c r="BA40" s="1">
        <v>6</v>
      </c>
      <c r="BB40" s="1">
        <v>4</v>
      </c>
      <c r="BC40" s="1">
        <v>3</v>
      </c>
      <c r="BD40" s="1">
        <v>1</v>
      </c>
      <c r="BE40" s="1">
        <v>22</v>
      </c>
      <c r="BF40" s="1">
        <v>2</v>
      </c>
      <c r="BG40" s="1">
        <v>17</v>
      </c>
      <c r="BH40" s="1">
        <v>11</v>
      </c>
      <c r="BI40" s="1">
        <v>11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 x14ac:dyDescent="0.2">
      <c r="A41" s="1">
        <v>6020</v>
      </c>
      <c r="B41" s="1" t="s">
        <v>116</v>
      </c>
      <c r="C41" s="1">
        <v>24</v>
      </c>
      <c r="D41" s="1">
        <v>162</v>
      </c>
      <c r="E41" s="1" t="s">
        <v>65</v>
      </c>
      <c r="F41" s="1">
        <v>974</v>
      </c>
      <c r="G41" s="1" t="s">
        <v>70</v>
      </c>
      <c r="H41" s="1">
        <v>107.6336</v>
      </c>
      <c r="I41" s="4">
        <v>2583.2064</v>
      </c>
      <c r="J41" s="2">
        <f t="shared" si="2"/>
        <v>20665.6512</v>
      </c>
      <c r="K41" s="5">
        <f t="shared" si="3"/>
        <v>8</v>
      </c>
      <c r="L41" s="1">
        <v>1.1200000000000001</v>
      </c>
      <c r="M41" s="1">
        <v>-0.38</v>
      </c>
      <c r="N41" s="8" t="e">
        <f>VLOOKUP(A41:A170,'250326'!A26:L201,16,FALSE)</f>
        <v>#REF!</v>
      </c>
      <c r="O41" s="7">
        <v>5</v>
      </c>
      <c r="P41" s="1">
        <v>3.92</v>
      </c>
      <c r="Q41" s="1">
        <v>4.92</v>
      </c>
      <c r="R41" s="7">
        <v>3</v>
      </c>
      <c r="S41" s="1">
        <f t="shared" si="8"/>
        <v>-1</v>
      </c>
      <c r="T41" s="1"/>
      <c r="U41" s="1">
        <v>2.06</v>
      </c>
      <c r="V41" s="1">
        <v>1.21</v>
      </c>
      <c r="W41" s="7">
        <v>0</v>
      </c>
      <c r="X41" s="1">
        <f>VLOOKUP(A41, '250326'!$A$2:$R$197, 18, FALSE)</f>
        <v>2</v>
      </c>
      <c r="Y41" s="1">
        <v>7</v>
      </c>
      <c r="Z41" s="33">
        <v>18351.53</v>
      </c>
      <c r="AA41" s="3">
        <v>14853.44</v>
      </c>
      <c r="AB41" s="1">
        <v>9</v>
      </c>
      <c r="AC41" s="1">
        <v>14</v>
      </c>
      <c r="AD41" s="1">
        <v>5</v>
      </c>
      <c r="AE41" s="1">
        <v>12</v>
      </c>
      <c r="AF41" s="1">
        <v>-9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30</v>
      </c>
      <c r="AW41" s="1">
        <v>19</v>
      </c>
      <c r="AX41" s="1">
        <v>28</v>
      </c>
      <c r="AY41" s="1">
        <v>27</v>
      </c>
      <c r="AZ41" s="1">
        <v>97</v>
      </c>
      <c r="BA41" s="1">
        <v>3</v>
      </c>
      <c r="BB41" s="1">
        <v>4</v>
      </c>
      <c r="BC41" s="1">
        <v>8</v>
      </c>
      <c r="BD41" s="1">
        <v>0</v>
      </c>
      <c r="BE41" s="1">
        <v>21</v>
      </c>
      <c r="BF41" s="1">
        <v>18</v>
      </c>
      <c r="BG41" s="1">
        <v>16</v>
      </c>
      <c r="BH41" s="1">
        <v>16</v>
      </c>
      <c r="BI41" s="1">
        <v>15</v>
      </c>
      <c r="BJ41" s="1">
        <v>29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 x14ac:dyDescent="0.2">
      <c r="A42" s="1">
        <v>88138</v>
      </c>
      <c r="B42" s="1" t="s">
        <v>153</v>
      </c>
      <c r="C42" s="1">
        <v>24</v>
      </c>
      <c r="D42" s="1">
        <v>162</v>
      </c>
      <c r="E42" s="1" t="s">
        <v>65</v>
      </c>
      <c r="F42" s="1">
        <v>974</v>
      </c>
      <c r="G42" s="1" t="s">
        <v>70</v>
      </c>
      <c r="H42" s="1">
        <v>107.6336</v>
      </c>
      <c r="I42" s="4">
        <v>2583.2064</v>
      </c>
      <c r="J42" s="2">
        <f t="shared" si="2"/>
        <v>12916.031999999999</v>
      </c>
      <c r="K42" s="5">
        <f t="shared" si="3"/>
        <v>5</v>
      </c>
      <c r="L42" s="1">
        <v>0.23</v>
      </c>
      <c r="M42" s="1">
        <v>0</v>
      </c>
      <c r="N42" s="7">
        <v>0</v>
      </c>
      <c r="O42" s="7">
        <v>3</v>
      </c>
      <c r="P42" s="1">
        <v>1.62</v>
      </c>
      <c r="Q42" s="1">
        <v>3</v>
      </c>
      <c r="R42" s="7">
        <v>0</v>
      </c>
      <c r="S42" s="1">
        <f t="shared" si="8"/>
        <v>-1.38</v>
      </c>
      <c r="T42" s="1"/>
      <c r="U42" s="1">
        <v>0.65</v>
      </c>
      <c r="V42" s="1">
        <v>0</v>
      </c>
      <c r="W42" s="7">
        <v>2</v>
      </c>
      <c r="X42" s="1">
        <f>VLOOKUP(A42, '250326'!$A$2:$R$197, 18, FALSE)</f>
        <v>0</v>
      </c>
      <c r="Y42" s="1">
        <v>0</v>
      </c>
      <c r="Z42" s="27">
        <v>6458.02</v>
      </c>
      <c r="AA42" s="3">
        <v>7749.62</v>
      </c>
      <c r="AB42" s="1">
        <v>0</v>
      </c>
      <c r="AC42" s="1">
        <v>0</v>
      </c>
      <c r="AD42" s="1">
        <v>2</v>
      </c>
      <c r="AE42" s="1">
        <v>7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13</v>
      </c>
      <c r="AW42" s="1">
        <v>5</v>
      </c>
      <c r="AX42" s="1">
        <v>16</v>
      </c>
      <c r="AY42" s="1">
        <v>8</v>
      </c>
      <c r="AZ42" s="1">
        <v>51</v>
      </c>
      <c r="BA42" s="1">
        <v>3</v>
      </c>
      <c r="BB42" s="1">
        <v>1</v>
      </c>
      <c r="BC42" s="1">
        <v>0</v>
      </c>
      <c r="BD42" s="1">
        <v>0</v>
      </c>
      <c r="BE42" s="1">
        <v>21</v>
      </c>
      <c r="BF42" s="1">
        <v>0</v>
      </c>
      <c r="BG42" s="1">
        <v>0</v>
      </c>
      <c r="BH42" s="1">
        <v>12</v>
      </c>
      <c r="BI42" s="1">
        <v>7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 x14ac:dyDescent="0.2">
      <c r="A43" s="1">
        <v>6022</v>
      </c>
      <c r="B43" s="1" t="s">
        <v>155</v>
      </c>
      <c r="C43" s="1">
        <v>24</v>
      </c>
      <c r="D43" s="1">
        <v>162</v>
      </c>
      <c r="E43" s="1" t="s">
        <v>65</v>
      </c>
      <c r="F43" s="1">
        <v>974</v>
      </c>
      <c r="G43" s="1" t="s">
        <v>70</v>
      </c>
      <c r="H43" s="1">
        <v>107.6336</v>
      </c>
      <c r="I43" s="4">
        <v>2583.2064</v>
      </c>
      <c r="J43" s="2">
        <f t="shared" si="2"/>
        <v>12916.031999999999</v>
      </c>
      <c r="K43" s="5">
        <f t="shared" si="3"/>
        <v>5</v>
      </c>
      <c r="L43" s="1">
        <v>0.6</v>
      </c>
      <c r="M43" s="1">
        <v>2.62</v>
      </c>
      <c r="N43" s="7">
        <v>0</v>
      </c>
      <c r="O43" s="8">
        <f>MAX(0,(TRUNC((L43*1.2)-M43)))</f>
        <v>0</v>
      </c>
      <c r="P43" s="1">
        <v>2.4</v>
      </c>
      <c r="Q43" s="1">
        <v>0</v>
      </c>
      <c r="R43" s="7">
        <v>3</v>
      </c>
      <c r="S43" s="1">
        <f t="shared" si="8"/>
        <v>2.4</v>
      </c>
      <c r="T43" s="1"/>
      <c r="U43" s="1">
        <v>1.52</v>
      </c>
      <c r="V43" s="1">
        <v>0.42</v>
      </c>
      <c r="W43" s="7">
        <v>2</v>
      </c>
      <c r="X43" s="1">
        <f>VLOOKUP(A43, '250326'!$A$2:$R$197, 18, FALSE)</f>
        <v>5</v>
      </c>
      <c r="Y43" s="1">
        <v>10</v>
      </c>
      <c r="Z43" s="33">
        <v>11678.25</v>
      </c>
      <c r="AA43" s="3">
        <v>7857.25</v>
      </c>
      <c r="AB43" s="1">
        <v>5</v>
      </c>
      <c r="AC43" s="1">
        <v>7</v>
      </c>
      <c r="AD43" s="1">
        <v>4</v>
      </c>
      <c r="AE43" s="1">
        <v>4</v>
      </c>
      <c r="AF43" s="1">
        <v>63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5</v>
      </c>
      <c r="AW43" s="1">
        <v>32</v>
      </c>
      <c r="AX43" s="1">
        <v>23</v>
      </c>
      <c r="AY43" s="1">
        <v>20</v>
      </c>
      <c r="AZ43" s="1">
        <v>0</v>
      </c>
      <c r="BA43" s="1">
        <v>0</v>
      </c>
      <c r="BB43" s="1">
        <v>3</v>
      </c>
      <c r="BC43" s="1">
        <v>2</v>
      </c>
      <c r="BD43" s="1">
        <v>0</v>
      </c>
      <c r="BE43" s="1">
        <v>0</v>
      </c>
      <c r="BF43" s="1">
        <v>16</v>
      </c>
      <c r="BG43" s="1">
        <v>20</v>
      </c>
      <c r="BH43" s="1">
        <v>7</v>
      </c>
      <c r="BI43" s="1">
        <v>7</v>
      </c>
      <c r="BJ43" s="1">
        <v>10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 x14ac:dyDescent="0.2">
      <c r="A44" s="1">
        <v>88158</v>
      </c>
      <c r="B44" s="1" t="s">
        <v>85</v>
      </c>
      <c r="C44" s="1">
        <v>24</v>
      </c>
      <c r="D44" s="1">
        <v>162</v>
      </c>
      <c r="E44" s="1" t="s">
        <v>65</v>
      </c>
      <c r="F44" s="1">
        <v>974</v>
      </c>
      <c r="G44" s="1" t="s">
        <v>70</v>
      </c>
      <c r="H44" s="1">
        <v>76.927599999999998</v>
      </c>
      <c r="I44" s="4">
        <v>1846.2624000000001</v>
      </c>
      <c r="J44" s="2">
        <f t="shared" si="2"/>
        <v>0</v>
      </c>
      <c r="K44" s="5">
        <f t="shared" si="3"/>
        <v>0</v>
      </c>
      <c r="L44" s="1">
        <v>16.440000000000001</v>
      </c>
      <c r="M44" s="1">
        <v>6.83</v>
      </c>
      <c r="N44" s="7">
        <v>0</v>
      </c>
      <c r="O44" s="7">
        <v>0</v>
      </c>
      <c r="P44" s="1">
        <v>18.5</v>
      </c>
      <c r="Q44" s="1">
        <v>40.619999999999997</v>
      </c>
      <c r="R44" s="7">
        <v>0</v>
      </c>
      <c r="S44" s="1">
        <f t="shared" si="8"/>
        <v>-22.119999999999997</v>
      </c>
      <c r="T44" s="1"/>
      <c r="U44" s="1">
        <v>6.98</v>
      </c>
      <c r="V44" s="1">
        <v>4.71</v>
      </c>
      <c r="W44" s="7">
        <v>0</v>
      </c>
      <c r="X44" s="1">
        <f>VLOOKUP(A44, '250326'!$A$2:$R$197, 18, FALSE)</f>
        <v>0</v>
      </c>
      <c r="Y44" s="1">
        <v>0</v>
      </c>
      <c r="Z44" s="33">
        <v>77389.17</v>
      </c>
      <c r="AA44" s="3">
        <v>96313.36</v>
      </c>
      <c r="AB44" s="1">
        <v>127</v>
      </c>
      <c r="AC44" s="1">
        <v>186</v>
      </c>
      <c r="AD44" s="1">
        <v>120</v>
      </c>
      <c r="AE44" s="1">
        <v>109</v>
      </c>
      <c r="AF44" s="1">
        <v>164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113</v>
      </c>
      <c r="AW44" s="1">
        <v>107</v>
      </c>
      <c r="AX44" s="1">
        <v>114</v>
      </c>
      <c r="AY44" s="1">
        <v>130</v>
      </c>
      <c r="AZ44" s="1">
        <v>867</v>
      </c>
      <c r="BA44" s="1">
        <v>24</v>
      </c>
      <c r="BB44" s="1">
        <v>37</v>
      </c>
      <c r="BC44" s="1">
        <v>35</v>
      </c>
      <c r="BD44" s="1">
        <v>42</v>
      </c>
      <c r="BE44" s="1">
        <v>108</v>
      </c>
      <c r="BF44" s="1">
        <v>131</v>
      </c>
      <c r="BG44" s="1">
        <v>15</v>
      </c>
      <c r="BH44" s="1">
        <v>7</v>
      </c>
      <c r="BI44" s="1">
        <v>44</v>
      </c>
      <c r="BJ44" s="1">
        <v>113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 x14ac:dyDescent="0.2">
      <c r="A45" s="1">
        <v>88102</v>
      </c>
      <c r="B45" s="1" t="s">
        <v>77</v>
      </c>
      <c r="C45" s="1">
        <v>24</v>
      </c>
      <c r="D45" s="1">
        <v>162</v>
      </c>
      <c r="E45" s="1" t="s">
        <v>65</v>
      </c>
      <c r="F45" s="1">
        <v>974</v>
      </c>
      <c r="G45" s="1" t="s">
        <v>70</v>
      </c>
      <c r="H45" s="1">
        <v>76.927599999999998</v>
      </c>
      <c r="I45" s="4">
        <v>1846.2624000000001</v>
      </c>
      <c r="J45" s="2">
        <f t="shared" si="2"/>
        <v>73850.495999999999</v>
      </c>
      <c r="K45" s="5">
        <f t="shared" si="3"/>
        <v>40</v>
      </c>
      <c r="L45" s="1">
        <v>31.06</v>
      </c>
      <c r="M45" s="1">
        <v>11.58</v>
      </c>
      <c r="N45" s="7">
        <v>0</v>
      </c>
      <c r="O45" s="7">
        <v>20</v>
      </c>
      <c r="P45" s="1">
        <v>26.5</v>
      </c>
      <c r="Q45" s="1">
        <v>34.46</v>
      </c>
      <c r="R45" s="7">
        <v>20</v>
      </c>
      <c r="S45" s="1">
        <f t="shared" si="8"/>
        <v>-7.9600000000000009</v>
      </c>
      <c r="T45" s="1"/>
      <c r="U45" s="1">
        <v>4.3499999999999996</v>
      </c>
      <c r="V45" s="1">
        <v>14.92</v>
      </c>
      <c r="W45" s="8">
        <f>MAX(0,(TRUNC((U45*1.2)-V45)))</f>
        <v>0</v>
      </c>
      <c r="X45" s="1">
        <f>VLOOKUP(A45, '250326'!$A$2:$R$197, 18, FALSE)</f>
        <v>0</v>
      </c>
      <c r="Y45" s="1">
        <v>0</v>
      </c>
      <c r="Z45" s="33">
        <v>114314.41</v>
      </c>
      <c r="AA45" s="3">
        <v>112545.08</v>
      </c>
      <c r="AB45" s="1">
        <v>246</v>
      </c>
      <c r="AC45" s="1">
        <v>197</v>
      </c>
      <c r="AD45" s="1">
        <v>280</v>
      </c>
      <c r="AE45" s="1">
        <v>242</v>
      </c>
      <c r="AF45" s="1">
        <v>278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165</v>
      </c>
      <c r="AW45" s="1">
        <v>138</v>
      </c>
      <c r="AX45" s="1">
        <v>156</v>
      </c>
      <c r="AY45" s="1">
        <v>171</v>
      </c>
      <c r="AZ45" s="1">
        <v>744</v>
      </c>
      <c r="BA45" s="1">
        <v>52</v>
      </c>
      <c r="BB45" s="1">
        <v>51</v>
      </c>
      <c r="BC45" s="1">
        <v>54</v>
      </c>
      <c r="BD45" s="1">
        <v>58</v>
      </c>
      <c r="BE45" s="1">
        <v>83</v>
      </c>
      <c r="BF45" s="1">
        <v>34</v>
      </c>
      <c r="BG45" s="1">
        <v>37</v>
      </c>
      <c r="BH45" s="1">
        <v>19</v>
      </c>
      <c r="BI45" s="1">
        <v>66</v>
      </c>
      <c r="BJ45" s="1">
        <v>358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 x14ac:dyDescent="0.2">
      <c r="A46" s="1">
        <v>88124</v>
      </c>
      <c r="B46" s="1" t="s">
        <v>69</v>
      </c>
      <c r="C46" s="1">
        <v>24</v>
      </c>
      <c r="D46" s="1">
        <v>162</v>
      </c>
      <c r="E46" s="1" t="s">
        <v>65</v>
      </c>
      <c r="F46" s="1">
        <v>974</v>
      </c>
      <c r="G46" s="1" t="s">
        <v>70</v>
      </c>
      <c r="H46" s="1">
        <v>76.927599999999998</v>
      </c>
      <c r="I46" s="4">
        <v>1846.2624000000001</v>
      </c>
      <c r="J46" s="2">
        <f t="shared" si="2"/>
        <v>83081.808000000005</v>
      </c>
      <c r="K46" s="5">
        <f t="shared" si="3"/>
        <v>45</v>
      </c>
      <c r="L46" s="1">
        <v>41.44</v>
      </c>
      <c r="M46" s="1">
        <v>48</v>
      </c>
      <c r="N46" s="8" t="e">
        <f>VLOOKUP(A46:A175,'250326'!A4:L179,16,FALSE)</f>
        <v>#REF!</v>
      </c>
      <c r="O46" s="7">
        <v>20</v>
      </c>
      <c r="P46" s="1">
        <v>38.5</v>
      </c>
      <c r="Q46" s="1">
        <v>29.42</v>
      </c>
      <c r="R46" s="7">
        <v>20</v>
      </c>
      <c r="S46" s="1">
        <f t="shared" si="8"/>
        <v>9.0799999999999983</v>
      </c>
      <c r="T46" s="1"/>
      <c r="U46" s="1">
        <v>5.08</v>
      </c>
      <c r="V46" s="1">
        <v>7</v>
      </c>
      <c r="W46" s="7">
        <v>5</v>
      </c>
      <c r="X46" s="1">
        <f>VLOOKUP(A46, '250326'!$A$2:$R$197, 18, FALSE)</f>
        <v>5</v>
      </c>
      <c r="Y46" s="1">
        <v>20</v>
      </c>
      <c r="Z46" s="33">
        <v>156970.76999999999</v>
      </c>
      <c r="AA46" s="3">
        <v>83158.740000000005</v>
      </c>
      <c r="AB46" s="1">
        <v>325</v>
      </c>
      <c r="AC46" s="1">
        <v>389</v>
      </c>
      <c r="AD46" s="1">
        <v>318</v>
      </c>
      <c r="AE46" s="1">
        <v>314</v>
      </c>
      <c r="AF46" s="1">
        <v>207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240</v>
      </c>
      <c r="AW46" s="1">
        <v>192</v>
      </c>
      <c r="AX46" s="1">
        <v>243</v>
      </c>
      <c r="AY46" s="1">
        <v>235</v>
      </c>
      <c r="AZ46" s="1">
        <v>682</v>
      </c>
      <c r="BA46" s="1">
        <v>75</v>
      </c>
      <c r="BB46" s="1">
        <v>77</v>
      </c>
      <c r="BC46" s="1">
        <v>72</v>
      </c>
      <c r="BD46" s="1">
        <v>84</v>
      </c>
      <c r="BE46" s="1">
        <v>24</v>
      </c>
      <c r="BF46" s="1">
        <v>37</v>
      </c>
      <c r="BG46" s="1">
        <v>35</v>
      </c>
      <c r="BH46" s="1">
        <v>23</v>
      </c>
      <c r="BI46" s="1">
        <v>89</v>
      </c>
      <c r="BJ46" s="1">
        <v>168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 x14ac:dyDescent="0.2">
      <c r="A47" s="1">
        <v>88135</v>
      </c>
      <c r="B47" s="1" t="s">
        <v>82</v>
      </c>
      <c r="C47" s="1">
        <v>24</v>
      </c>
      <c r="D47" s="1">
        <v>162</v>
      </c>
      <c r="E47" s="1" t="s">
        <v>65</v>
      </c>
      <c r="F47" s="1">
        <v>974</v>
      </c>
      <c r="G47" s="1" t="s">
        <v>70</v>
      </c>
      <c r="H47" s="1">
        <v>76.927599999999998</v>
      </c>
      <c r="I47" s="4">
        <v>1846.2624000000001</v>
      </c>
      <c r="J47" s="2">
        <f t="shared" si="2"/>
        <v>73850.495999999999</v>
      </c>
      <c r="K47" s="5">
        <f t="shared" si="3"/>
        <v>40</v>
      </c>
      <c r="L47" s="1">
        <v>21.44</v>
      </c>
      <c r="M47" s="1">
        <v>21</v>
      </c>
      <c r="N47" s="8" t="e">
        <f>VLOOKUP(A47:A176,'250326'!A9:L184,16,FALSE)</f>
        <v>#REF!</v>
      </c>
      <c r="O47" s="7">
        <v>20</v>
      </c>
      <c r="P47" s="1">
        <v>25.42</v>
      </c>
      <c r="Q47" s="1">
        <v>20.62</v>
      </c>
      <c r="R47" s="7">
        <v>20</v>
      </c>
      <c r="S47" s="1">
        <f t="shared" si="8"/>
        <v>4.8000000000000007</v>
      </c>
      <c r="T47" s="1"/>
      <c r="U47" s="1">
        <v>3.83</v>
      </c>
      <c r="V47" s="1">
        <v>9.7100000000000009</v>
      </c>
      <c r="W47" s="8">
        <f t="shared" ref="W47:W52" si="9">MAX(0,(TRUNC((U47*1.2)-V47)))</f>
        <v>0</v>
      </c>
      <c r="X47" s="1">
        <f>VLOOKUP(A47, '250326'!$A$2:$R$197, 18, FALSE)</f>
        <v>0</v>
      </c>
      <c r="Y47" s="1">
        <v>10</v>
      </c>
      <c r="Z47" s="33">
        <v>93582.43</v>
      </c>
      <c r="AA47" s="3">
        <v>76389.11</v>
      </c>
      <c r="AB47" s="1">
        <v>175</v>
      </c>
      <c r="AC47" s="1">
        <v>152</v>
      </c>
      <c r="AD47" s="1">
        <v>180</v>
      </c>
      <c r="AE47" s="1">
        <v>167</v>
      </c>
      <c r="AF47" s="1">
        <v>265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145</v>
      </c>
      <c r="AW47" s="1">
        <v>116</v>
      </c>
      <c r="AX47" s="1">
        <v>124</v>
      </c>
      <c r="AY47" s="1">
        <v>270</v>
      </c>
      <c r="AZ47" s="1">
        <v>496</v>
      </c>
      <c r="BA47" s="1">
        <v>37</v>
      </c>
      <c r="BB47" s="1">
        <v>56</v>
      </c>
      <c r="BC47" s="1">
        <v>49</v>
      </c>
      <c r="BD47" s="1">
        <v>68</v>
      </c>
      <c r="BE47" s="1">
        <v>-1</v>
      </c>
      <c r="BF47" s="1">
        <v>30</v>
      </c>
      <c r="BG47" s="1">
        <v>21</v>
      </c>
      <c r="BH47" s="1">
        <v>20</v>
      </c>
      <c r="BI47" s="1">
        <v>63</v>
      </c>
      <c r="BJ47" s="1">
        <v>233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</row>
    <row r="48" spans="1:67" x14ac:dyDescent="0.2">
      <c r="A48" s="1">
        <v>88122</v>
      </c>
      <c r="B48" s="1" t="s">
        <v>163</v>
      </c>
      <c r="C48" s="1">
        <v>24</v>
      </c>
      <c r="D48" s="1">
        <v>162</v>
      </c>
      <c r="E48" s="1" t="s">
        <v>65</v>
      </c>
      <c r="F48" s="1">
        <v>974</v>
      </c>
      <c r="G48" s="1" t="s">
        <v>70</v>
      </c>
      <c r="H48" s="1">
        <v>72.685599999999994</v>
      </c>
      <c r="I48" s="4">
        <v>1744.4544000000001</v>
      </c>
      <c r="J48" s="2">
        <f t="shared" si="2"/>
        <v>0</v>
      </c>
      <c r="K48" s="5">
        <f t="shared" si="3"/>
        <v>0</v>
      </c>
      <c r="L48" s="1">
        <v>0</v>
      </c>
      <c r="M48" s="1">
        <v>0</v>
      </c>
      <c r="N48" s="8" t="e">
        <f>VLOOKUP(A48:A177,'250326'!A133:L308,16,FALSE)</f>
        <v>#REF!</v>
      </c>
      <c r="O48" s="8">
        <f>MAX(0,(TRUNC((L48*1.2)-M48)))</f>
        <v>0</v>
      </c>
      <c r="P48" s="1">
        <v>0</v>
      </c>
      <c r="Q48" s="1">
        <v>0</v>
      </c>
      <c r="R48" s="7"/>
      <c r="S48" s="1"/>
      <c r="T48" s="1"/>
      <c r="U48" s="1">
        <v>0</v>
      </c>
      <c r="V48" s="1">
        <v>0</v>
      </c>
      <c r="W48" s="8">
        <f t="shared" si="9"/>
        <v>0</v>
      </c>
      <c r="X48" s="1">
        <f>VLOOKUP(A48, '250326'!$A$2:$R$197, 18, FALSE)</f>
        <v>0</v>
      </c>
      <c r="Y48" s="1">
        <v>0</v>
      </c>
      <c r="Z48" s="3">
        <v>0</v>
      </c>
      <c r="AA48" s="3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</row>
    <row r="49" spans="1:67" x14ac:dyDescent="0.2">
      <c r="A49" s="1">
        <v>88156</v>
      </c>
      <c r="B49" s="1" t="s">
        <v>165</v>
      </c>
      <c r="C49" s="1">
        <v>12</v>
      </c>
      <c r="D49" s="1">
        <v>162</v>
      </c>
      <c r="E49" s="1" t="s">
        <v>65</v>
      </c>
      <c r="F49" s="1">
        <v>974</v>
      </c>
      <c r="G49" s="1" t="s">
        <v>70</v>
      </c>
      <c r="H49" s="1">
        <v>140.29910000000001</v>
      </c>
      <c r="I49" s="4">
        <v>1683.5891999999999</v>
      </c>
      <c r="J49" s="2">
        <f t="shared" si="2"/>
        <v>0</v>
      </c>
      <c r="K49" s="5">
        <f t="shared" si="3"/>
        <v>0</v>
      </c>
      <c r="L49" s="1">
        <v>1.79</v>
      </c>
      <c r="M49" s="1">
        <v>0.92</v>
      </c>
      <c r="N49" s="7">
        <v>0</v>
      </c>
      <c r="O49" s="7">
        <v>0</v>
      </c>
      <c r="P49" s="1">
        <v>1.46</v>
      </c>
      <c r="Q49" s="1">
        <v>2.17</v>
      </c>
      <c r="R49" s="7">
        <v>0</v>
      </c>
      <c r="S49" s="1">
        <f t="shared" ref="S49:S50" si="10">P49-Q49</f>
        <v>-0.71</v>
      </c>
      <c r="T49" s="1" t="s">
        <v>303</v>
      </c>
      <c r="U49" s="1">
        <v>0.08</v>
      </c>
      <c r="V49" s="1">
        <v>14.17</v>
      </c>
      <c r="W49" s="8">
        <f t="shared" si="9"/>
        <v>0</v>
      </c>
      <c r="X49" s="1">
        <f>VLOOKUP(A49, '250326'!$A$2:$R$197, 18, FALSE)</f>
        <v>0</v>
      </c>
      <c r="Y49" s="1">
        <v>0</v>
      </c>
      <c r="Z49" s="27">
        <v>5611.96</v>
      </c>
      <c r="AA49" s="3">
        <v>29041.91</v>
      </c>
      <c r="AB49" s="1">
        <v>6</v>
      </c>
      <c r="AC49" s="1">
        <v>31</v>
      </c>
      <c r="AD49" s="1">
        <v>0</v>
      </c>
      <c r="AE49" s="1">
        <v>0</v>
      </c>
      <c r="AF49" s="1">
        <v>11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12</v>
      </c>
      <c r="AW49" s="1">
        <v>8</v>
      </c>
      <c r="AX49" s="1">
        <v>0</v>
      </c>
      <c r="AY49" s="1">
        <v>0</v>
      </c>
      <c r="AZ49" s="1">
        <v>7</v>
      </c>
      <c r="BA49" s="1">
        <v>1</v>
      </c>
      <c r="BB49" s="1">
        <v>1</v>
      </c>
      <c r="BC49" s="1">
        <v>0</v>
      </c>
      <c r="BD49" s="1">
        <v>0</v>
      </c>
      <c r="BE49" s="1">
        <v>19</v>
      </c>
      <c r="BF49" s="1">
        <v>1</v>
      </c>
      <c r="BG49" s="1">
        <v>0</v>
      </c>
      <c r="BH49" s="1">
        <v>0</v>
      </c>
      <c r="BI49" s="1">
        <v>0</v>
      </c>
      <c r="BJ49" s="1">
        <v>170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 x14ac:dyDescent="0.2">
      <c r="A50" s="1">
        <v>88153</v>
      </c>
      <c r="B50" s="1" t="s">
        <v>166</v>
      </c>
      <c r="C50" s="1">
        <v>12</v>
      </c>
      <c r="D50" s="1">
        <v>162</v>
      </c>
      <c r="E50" s="1" t="s">
        <v>65</v>
      </c>
      <c r="F50" s="1">
        <v>974</v>
      </c>
      <c r="G50" s="1" t="s">
        <v>70</v>
      </c>
      <c r="H50" s="1">
        <v>140.29910000000001</v>
      </c>
      <c r="I50" s="4">
        <v>1683.5891999999999</v>
      </c>
      <c r="J50" s="2">
        <f t="shared" si="2"/>
        <v>8417.9459999999999</v>
      </c>
      <c r="K50" s="5">
        <f t="shared" si="3"/>
        <v>5</v>
      </c>
      <c r="L50" s="1">
        <v>0.28999999999999998</v>
      </c>
      <c r="M50" s="1">
        <v>3.08</v>
      </c>
      <c r="N50" s="8" t="e">
        <f>VLOOKUP(A50:A179,'250326'!A88:L263,16,FALSE)</f>
        <v>#N/A</v>
      </c>
      <c r="O50" s="8">
        <f t="shared" ref="O50:O52" si="11">MAX(0,(TRUNC((L50*1.2)-M50)))</f>
        <v>0</v>
      </c>
      <c r="P50" s="1">
        <v>0.42</v>
      </c>
      <c r="Q50" s="1">
        <v>1.17</v>
      </c>
      <c r="R50" s="7">
        <v>5</v>
      </c>
      <c r="S50" s="1">
        <f t="shared" si="10"/>
        <v>-0.75</v>
      </c>
      <c r="T50" s="1"/>
      <c r="U50" s="1">
        <v>0.12</v>
      </c>
      <c r="V50" s="1">
        <v>7.33</v>
      </c>
      <c r="W50" s="8">
        <f t="shared" si="9"/>
        <v>0</v>
      </c>
      <c r="X50" s="1">
        <f>VLOOKUP(A50, '250326'!$A$2:$R$197, 18, FALSE)</f>
        <v>0</v>
      </c>
      <c r="Y50" s="1">
        <v>0</v>
      </c>
      <c r="Z50" s="20">
        <v>1402.99</v>
      </c>
      <c r="AA50" s="3">
        <v>19501.57</v>
      </c>
      <c r="AB50" s="1">
        <v>1</v>
      </c>
      <c r="AC50" s="1">
        <v>5</v>
      </c>
      <c r="AD50" s="1">
        <v>0</v>
      </c>
      <c r="AE50" s="1">
        <v>0</v>
      </c>
      <c r="AF50" s="1">
        <v>37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4</v>
      </c>
      <c r="AW50" s="1">
        <v>2</v>
      </c>
      <c r="AX50" s="1">
        <v>0</v>
      </c>
      <c r="AY50" s="1">
        <v>0</v>
      </c>
      <c r="AZ50" s="1">
        <v>2</v>
      </c>
      <c r="BA50" s="1">
        <v>0</v>
      </c>
      <c r="BB50" s="1">
        <v>0</v>
      </c>
      <c r="BC50" s="1">
        <v>0</v>
      </c>
      <c r="BD50" s="1">
        <v>0</v>
      </c>
      <c r="BE50" s="1">
        <v>12</v>
      </c>
      <c r="BF50" s="1">
        <v>1</v>
      </c>
      <c r="BG50" s="1">
        <v>1</v>
      </c>
      <c r="BH50" s="1">
        <v>0</v>
      </c>
      <c r="BI50" s="1">
        <v>0</v>
      </c>
      <c r="BJ50" s="1">
        <v>88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 x14ac:dyDescent="0.2">
      <c r="A51" s="1">
        <v>88155</v>
      </c>
      <c r="B51" s="1" t="s">
        <v>167</v>
      </c>
      <c r="C51" s="1">
        <v>12</v>
      </c>
      <c r="D51" s="1">
        <v>162</v>
      </c>
      <c r="E51" s="1" t="s">
        <v>65</v>
      </c>
      <c r="F51" s="1">
        <v>974</v>
      </c>
      <c r="G51" s="1" t="s">
        <v>70</v>
      </c>
      <c r="H51" s="1">
        <v>140.29910000000001</v>
      </c>
      <c r="I51" s="4">
        <v>1683.5891999999999</v>
      </c>
      <c r="J51" s="2">
        <f t="shared" si="2"/>
        <v>0</v>
      </c>
      <c r="K51" s="5">
        <f t="shared" si="3"/>
        <v>0</v>
      </c>
      <c r="L51" s="1">
        <v>1.58</v>
      </c>
      <c r="M51" s="1">
        <v>17.920000000000002</v>
      </c>
      <c r="N51" s="8" t="e">
        <f>VLOOKUP(A51:A180,'250326'!A47:L222,16,FALSE)</f>
        <v>#REF!</v>
      </c>
      <c r="O51" s="8">
        <f t="shared" si="11"/>
        <v>0</v>
      </c>
      <c r="P51" s="1">
        <v>2.29</v>
      </c>
      <c r="Q51" s="1">
        <v>7.5</v>
      </c>
      <c r="R51" s="7">
        <v>0</v>
      </c>
      <c r="S51" s="1"/>
      <c r="T51" s="1"/>
      <c r="U51" s="1">
        <v>0.21</v>
      </c>
      <c r="V51" s="1">
        <v>18.579999999999998</v>
      </c>
      <c r="W51" s="8">
        <f t="shared" si="9"/>
        <v>0</v>
      </c>
      <c r="X51" s="1">
        <f>VLOOKUP(A51, '250326'!$A$2:$R$197, 18, FALSE)</f>
        <v>0</v>
      </c>
      <c r="Y51" s="1">
        <v>0</v>
      </c>
      <c r="Z51" s="27">
        <v>6874.66</v>
      </c>
      <c r="AA51" s="3">
        <v>74077.919999999998</v>
      </c>
      <c r="AB51" s="1">
        <v>13</v>
      </c>
      <c r="AC51" s="1">
        <v>12</v>
      </c>
      <c r="AD51" s="1">
        <v>0</v>
      </c>
      <c r="AE51" s="1">
        <v>0</v>
      </c>
      <c r="AF51" s="1">
        <v>215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18</v>
      </c>
      <c r="AW51" s="1">
        <v>6</v>
      </c>
      <c r="AX51" s="1">
        <v>3</v>
      </c>
      <c r="AY51" s="1">
        <v>1</v>
      </c>
      <c r="AZ51" s="1">
        <v>76</v>
      </c>
      <c r="BA51" s="1">
        <v>0</v>
      </c>
      <c r="BB51" s="1">
        <v>0</v>
      </c>
      <c r="BC51" s="1">
        <v>2</v>
      </c>
      <c r="BD51" s="1">
        <v>2</v>
      </c>
      <c r="BE51" s="1">
        <v>14</v>
      </c>
      <c r="BF51" s="1">
        <v>2</v>
      </c>
      <c r="BG51" s="1">
        <v>1</v>
      </c>
      <c r="BH51" s="1">
        <v>0</v>
      </c>
      <c r="BI51" s="1">
        <v>0</v>
      </c>
      <c r="BJ51" s="1">
        <v>223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 x14ac:dyDescent="0.2">
      <c r="A52" s="1">
        <v>88152</v>
      </c>
      <c r="B52" s="1" t="s">
        <v>169</v>
      </c>
      <c r="C52" s="1">
        <v>12</v>
      </c>
      <c r="D52" s="1">
        <v>162</v>
      </c>
      <c r="E52" s="1" t="s">
        <v>65</v>
      </c>
      <c r="F52" s="1">
        <v>974</v>
      </c>
      <c r="G52" s="1" t="s">
        <v>70</v>
      </c>
      <c r="H52" s="1">
        <v>140.29910000000001</v>
      </c>
      <c r="I52" s="4">
        <v>1683.5891999999999</v>
      </c>
      <c r="J52" s="2">
        <f t="shared" si="2"/>
        <v>8417.9459999999999</v>
      </c>
      <c r="K52" s="5">
        <f t="shared" si="3"/>
        <v>5</v>
      </c>
      <c r="L52" s="1">
        <v>0</v>
      </c>
      <c r="M52" s="1">
        <v>0</v>
      </c>
      <c r="N52" s="8" t="e">
        <f>VLOOKUP(A52:A181,'250326'!A82:L257,16,FALSE)</f>
        <v>#N/A</v>
      </c>
      <c r="O52" s="8">
        <f t="shared" si="11"/>
        <v>0</v>
      </c>
      <c r="P52" s="1">
        <v>0.96</v>
      </c>
      <c r="Q52" s="1">
        <v>1.75</v>
      </c>
      <c r="R52" s="7">
        <v>5</v>
      </c>
      <c r="S52" s="1">
        <f t="shared" ref="S52:S54" si="12">P52-Q52</f>
        <v>-0.79</v>
      </c>
      <c r="T52" s="1"/>
      <c r="U52" s="1">
        <v>0.04</v>
      </c>
      <c r="V52" s="1">
        <v>9.5</v>
      </c>
      <c r="W52" s="8">
        <f t="shared" si="9"/>
        <v>0</v>
      </c>
      <c r="X52" s="1">
        <f>VLOOKUP(A52, '250326'!$A$2:$R$197, 18, FALSE)</f>
        <v>0</v>
      </c>
      <c r="Y52" s="1">
        <v>0</v>
      </c>
      <c r="Z52" s="20">
        <v>1683.59</v>
      </c>
      <c r="AA52" s="3">
        <v>18940.38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6</v>
      </c>
      <c r="AW52" s="1">
        <v>5</v>
      </c>
      <c r="AX52" s="1">
        <v>0</v>
      </c>
      <c r="AY52" s="1">
        <v>0</v>
      </c>
      <c r="AZ52" s="1">
        <v>5</v>
      </c>
      <c r="BA52" s="1">
        <v>1</v>
      </c>
      <c r="BB52" s="1">
        <v>0</v>
      </c>
      <c r="BC52" s="1">
        <v>1</v>
      </c>
      <c r="BD52" s="1">
        <v>2</v>
      </c>
      <c r="BE52" s="1">
        <v>16</v>
      </c>
      <c r="BF52" s="1">
        <v>0</v>
      </c>
      <c r="BG52" s="1">
        <v>1</v>
      </c>
      <c r="BH52" s="1">
        <v>0</v>
      </c>
      <c r="BI52" s="1">
        <v>0</v>
      </c>
      <c r="BJ52" s="1">
        <v>114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 x14ac:dyDescent="0.2">
      <c r="A53" s="1">
        <v>88031</v>
      </c>
      <c r="B53" s="1" t="s">
        <v>123</v>
      </c>
      <c r="C53" s="1">
        <v>40</v>
      </c>
      <c r="D53" s="1">
        <v>162</v>
      </c>
      <c r="E53" s="1" t="s">
        <v>65</v>
      </c>
      <c r="F53" s="1">
        <v>974</v>
      </c>
      <c r="G53" s="1" t="s">
        <v>70</v>
      </c>
      <c r="H53" s="1">
        <v>123.2556</v>
      </c>
      <c r="I53" s="4">
        <v>4930.2240000000002</v>
      </c>
      <c r="J53" s="2">
        <f t="shared" si="2"/>
        <v>39441.792000000001</v>
      </c>
      <c r="K53" s="5">
        <f t="shared" si="3"/>
        <v>8</v>
      </c>
      <c r="L53" s="1">
        <v>1.5</v>
      </c>
      <c r="M53" s="1">
        <v>0.1</v>
      </c>
      <c r="N53" s="8" t="e">
        <f>VLOOKUP(A53:A182,'250326'!A33:L208,16,FALSE)</f>
        <v>#N/A</v>
      </c>
      <c r="O53" s="7">
        <v>3</v>
      </c>
      <c r="P53" s="1">
        <v>0.99</v>
      </c>
      <c r="Q53" s="1">
        <v>1.6</v>
      </c>
      <c r="R53" s="7">
        <v>5</v>
      </c>
      <c r="S53" s="1">
        <f t="shared" si="12"/>
        <v>-0.6100000000000001</v>
      </c>
      <c r="T53" s="1"/>
      <c r="U53" s="1">
        <v>0.38</v>
      </c>
      <c r="V53" s="1">
        <v>0</v>
      </c>
      <c r="W53" s="7">
        <v>0</v>
      </c>
      <c r="X53" s="1">
        <f>VLOOKUP(A53, '250326'!$A$2:$R$197, 18, FALSE)</f>
        <v>5</v>
      </c>
      <c r="Y53" s="1">
        <v>10</v>
      </c>
      <c r="Z53" s="33">
        <v>14112.77</v>
      </c>
      <c r="AA53" s="3">
        <v>8381.3799999999992</v>
      </c>
      <c r="AB53" s="1">
        <v>33</v>
      </c>
      <c r="AC53" s="1">
        <v>54</v>
      </c>
      <c r="AD53" s="1">
        <v>0</v>
      </c>
      <c r="AE53" s="1">
        <v>0</v>
      </c>
      <c r="AF53" s="1">
        <v>4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74</v>
      </c>
      <c r="AX53" s="1">
        <v>0</v>
      </c>
      <c r="AY53" s="1">
        <v>0</v>
      </c>
      <c r="AZ53" s="1">
        <v>0</v>
      </c>
      <c r="BA53" s="1">
        <v>0</v>
      </c>
      <c r="BB53" s="1">
        <v>5</v>
      </c>
      <c r="BC53" s="1">
        <v>0</v>
      </c>
      <c r="BD53" s="1">
        <v>0</v>
      </c>
      <c r="BE53" s="1">
        <v>64</v>
      </c>
      <c r="BF53" s="1">
        <v>0</v>
      </c>
      <c r="BG53" s="1">
        <v>30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</row>
    <row r="54" spans="1:67" x14ac:dyDescent="0.2">
      <c r="A54" s="1">
        <v>88033</v>
      </c>
      <c r="B54" s="1" t="s">
        <v>89</v>
      </c>
      <c r="C54" s="1">
        <v>40</v>
      </c>
      <c r="D54" s="1">
        <v>162</v>
      </c>
      <c r="E54" s="1" t="s">
        <v>65</v>
      </c>
      <c r="F54" s="1">
        <v>974</v>
      </c>
      <c r="G54" s="1" t="s">
        <v>70</v>
      </c>
      <c r="H54" s="1">
        <v>123.2556</v>
      </c>
      <c r="I54" s="4">
        <v>4930.2240000000002</v>
      </c>
      <c r="J54" s="2">
        <f t="shared" si="2"/>
        <v>49302.240000000005</v>
      </c>
      <c r="K54" s="5">
        <f t="shared" si="3"/>
        <v>10</v>
      </c>
      <c r="L54" s="1">
        <v>1</v>
      </c>
      <c r="M54" s="1">
        <v>1.52</v>
      </c>
      <c r="N54" s="8" t="e">
        <f>VLOOKUP(A54:A183,'250326'!A22:L197,16,FALSE)</f>
        <v>#N/A</v>
      </c>
      <c r="O54" s="7">
        <v>5</v>
      </c>
      <c r="P54" s="1">
        <v>1.96</v>
      </c>
      <c r="Q54" s="1">
        <v>2.4</v>
      </c>
      <c r="R54" s="7">
        <v>5</v>
      </c>
      <c r="S54" s="1">
        <f t="shared" si="12"/>
        <v>-0.43999999999999995</v>
      </c>
      <c r="T54" s="1"/>
      <c r="U54" s="1">
        <v>2.91</v>
      </c>
      <c r="V54" s="1">
        <v>3.2</v>
      </c>
      <c r="W54" s="7">
        <v>0</v>
      </c>
      <c r="X54" s="1">
        <f>VLOOKUP(A54, '250326'!$A$2:$R$197, 18, FALSE)</f>
        <v>5</v>
      </c>
      <c r="Y54" s="1">
        <v>5</v>
      </c>
      <c r="Z54" s="33">
        <v>28965.07</v>
      </c>
      <c r="AA54" s="3">
        <v>35127.85</v>
      </c>
      <c r="AB54" s="1">
        <v>23</v>
      </c>
      <c r="AC54" s="1">
        <v>34</v>
      </c>
      <c r="AD54" s="1">
        <v>0</v>
      </c>
      <c r="AE54" s="1">
        <v>0</v>
      </c>
      <c r="AF54" s="1">
        <v>61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56</v>
      </c>
      <c r="AW54" s="1">
        <v>33</v>
      </c>
      <c r="AX54" s="1">
        <v>5</v>
      </c>
      <c r="AY54" s="1">
        <v>0</v>
      </c>
      <c r="AZ54" s="1">
        <v>72</v>
      </c>
      <c r="BA54" s="1">
        <v>0</v>
      </c>
      <c r="BB54" s="1">
        <v>2</v>
      </c>
      <c r="BC54" s="1">
        <v>0</v>
      </c>
      <c r="BD54" s="1">
        <v>0</v>
      </c>
      <c r="BE54" s="1">
        <v>24</v>
      </c>
      <c r="BF54" s="1">
        <v>32</v>
      </c>
      <c r="BG54" s="1">
        <v>31</v>
      </c>
      <c r="BH54" s="1">
        <v>65</v>
      </c>
      <c r="BI54" s="1">
        <v>8</v>
      </c>
      <c r="BJ54" s="1">
        <v>128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 x14ac:dyDescent="0.2">
      <c r="A55" s="26">
        <v>88216</v>
      </c>
      <c r="B55" s="26" t="s">
        <v>156</v>
      </c>
      <c r="C55" s="26">
        <v>12</v>
      </c>
      <c r="D55" s="26">
        <v>162</v>
      </c>
      <c r="E55" s="26" t="s">
        <v>65</v>
      </c>
      <c r="F55" s="26">
        <v>162</v>
      </c>
      <c r="G55" s="26" t="s">
        <v>84</v>
      </c>
      <c r="H55" s="26">
        <v>161.93899999999999</v>
      </c>
      <c r="I55" s="20">
        <v>1943.268</v>
      </c>
      <c r="J55" s="28">
        <f t="shared" si="2"/>
        <v>0</v>
      </c>
      <c r="K55" s="29">
        <f t="shared" si="3"/>
        <v>0</v>
      </c>
      <c r="L55" s="26">
        <v>0</v>
      </c>
      <c r="M55" s="26">
        <v>0</v>
      </c>
      <c r="N55" s="29" t="e">
        <f>VLOOKUP(A55:A184,'250326'!A97:L272,16,FALSE)</f>
        <v>#REF!</v>
      </c>
      <c r="O55" s="29">
        <f t="shared" ref="O55:O56" si="13">MAX(0,(TRUNC((L55*1.2)-M55)))</f>
        <v>0</v>
      </c>
      <c r="P55" s="26">
        <v>0</v>
      </c>
      <c r="Q55" s="26">
        <v>0.57999999999999996</v>
      </c>
      <c r="R55" s="26">
        <v>0</v>
      </c>
      <c r="S55" s="26"/>
      <c r="T55" s="26"/>
      <c r="U55" s="26">
        <v>0.42</v>
      </c>
      <c r="V55" s="26">
        <v>0</v>
      </c>
      <c r="W55" s="29">
        <f t="shared" ref="W55:W74" si="14">MAX(0,(TRUNC((U55*1.2)-V55)))</f>
        <v>0</v>
      </c>
      <c r="X55" s="26">
        <f>VLOOKUP(A55, '250326'!$A$2:$R$197, 18, FALSE)</f>
        <v>0</v>
      </c>
      <c r="Y55" s="26">
        <v>0</v>
      </c>
      <c r="Z55" s="20">
        <v>809.7</v>
      </c>
      <c r="AA55" s="20">
        <v>1133.57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T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7</v>
      </c>
      <c r="BF55" s="26">
        <v>5</v>
      </c>
      <c r="BG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</row>
    <row r="56" spans="1:67" x14ac:dyDescent="0.2">
      <c r="A56" s="1">
        <v>6060</v>
      </c>
      <c r="B56" s="1" t="s">
        <v>172</v>
      </c>
      <c r="C56" s="1">
        <v>5</v>
      </c>
      <c r="D56" s="1">
        <v>162</v>
      </c>
      <c r="E56" s="1" t="s">
        <v>65</v>
      </c>
      <c r="F56" s="1">
        <v>123</v>
      </c>
      <c r="G56" s="1" t="s">
        <v>138</v>
      </c>
      <c r="H56" s="1">
        <v>208.38839999999999</v>
      </c>
      <c r="I56" s="4">
        <v>1041.942</v>
      </c>
      <c r="J56" s="2">
        <f t="shared" si="2"/>
        <v>5209.71</v>
      </c>
      <c r="K56" s="5">
        <f t="shared" si="3"/>
        <v>5</v>
      </c>
      <c r="L56" s="1">
        <v>0</v>
      </c>
      <c r="M56" s="1">
        <v>0</v>
      </c>
      <c r="N56" s="8" t="e">
        <f>VLOOKUP(A56:A185,'250326'!A109:L284,16,FALSE)</f>
        <v>#N/A</v>
      </c>
      <c r="O56" s="8">
        <f t="shared" si="13"/>
        <v>0</v>
      </c>
      <c r="P56" s="1">
        <v>0.4</v>
      </c>
      <c r="Q56" s="1">
        <v>0</v>
      </c>
      <c r="R56" s="7">
        <v>5</v>
      </c>
      <c r="S56" s="1">
        <f t="shared" ref="S56:S69" si="15">P56-Q56</f>
        <v>0.4</v>
      </c>
      <c r="T56" s="1"/>
      <c r="U56" s="1">
        <v>0</v>
      </c>
      <c r="V56" s="1">
        <v>0</v>
      </c>
      <c r="W56" s="8">
        <f t="shared" si="14"/>
        <v>0</v>
      </c>
      <c r="X56" s="1">
        <f>VLOOKUP(A56, '250326'!$A$2:$R$197, 18, FALSE)</f>
        <v>0</v>
      </c>
      <c r="Y56" s="1">
        <v>0</v>
      </c>
      <c r="Z56" s="3">
        <v>416.78</v>
      </c>
      <c r="AA56" s="3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1</v>
      </c>
      <c r="AY56" s="1">
        <v>2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 x14ac:dyDescent="0.2">
      <c r="A57" s="1">
        <v>91118</v>
      </c>
      <c r="B57" s="1" t="s">
        <v>173</v>
      </c>
      <c r="C57" s="1">
        <v>12</v>
      </c>
      <c r="D57" s="1">
        <v>162</v>
      </c>
      <c r="E57" s="1" t="s">
        <v>65</v>
      </c>
      <c r="F57" s="1">
        <v>123</v>
      </c>
      <c r="G57" s="1" t="s">
        <v>138</v>
      </c>
      <c r="H57" s="1">
        <v>59.000900000000001</v>
      </c>
      <c r="I57" s="4">
        <v>708.01080000000002</v>
      </c>
      <c r="J57" s="2">
        <f t="shared" si="2"/>
        <v>5664.0864000000001</v>
      </c>
      <c r="K57" s="5">
        <f t="shared" si="3"/>
        <v>8</v>
      </c>
      <c r="L57" s="1">
        <v>1.33</v>
      </c>
      <c r="M57" s="1">
        <v>0.42</v>
      </c>
      <c r="N57" s="8" t="e">
        <f>VLOOKUP(A57:A186,'250326'!A74:L249,16,FALSE)</f>
        <v>#REF!</v>
      </c>
      <c r="O57" s="7">
        <v>3</v>
      </c>
      <c r="P57" s="1">
        <v>1.88</v>
      </c>
      <c r="Q57" s="1">
        <v>0.92</v>
      </c>
      <c r="R57" s="7">
        <v>5</v>
      </c>
      <c r="S57" s="1">
        <f t="shared" si="15"/>
        <v>0.95999999999999985</v>
      </c>
      <c r="T57" s="1"/>
      <c r="U57" s="1">
        <v>0.08</v>
      </c>
      <c r="V57" s="1">
        <v>0</v>
      </c>
      <c r="W57" s="8">
        <f t="shared" si="14"/>
        <v>0</v>
      </c>
      <c r="X57" s="1">
        <f>VLOOKUP(A57, '250326'!$A$2:$R$197, 18, FALSE)</f>
        <v>0</v>
      </c>
      <c r="Y57" s="1">
        <v>0</v>
      </c>
      <c r="Z57" s="20">
        <v>2330.54</v>
      </c>
      <c r="AA57" s="3">
        <v>944.01</v>
      </c>
      <c r="AB57" s="1">
        <v>0</v>
      </c>
      <c r="AC57" s="1">
        <v>7</v>
      </c>
      <c r="AD57" s="1">
        <v>4</v>
      </c>
      <c r="AE57" s="1">
        <v>17</v>
      </c>
      <c r="AF57" s="1">
        <v>5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16</v>
      </c>
      <c r="AW57" s="1">
        <v>3</v>
      </c>
      <c r="AX57" s="1">
        <v>0</v>
      </c>
      <c r="AY57" s="1">
        <v>0</v>
      </c>
      <c r="AZ57" s="1">
        <v>5</v>
      </c>
      <c r="BA57" s="1">
        <v>5</v>
      </c>
      <c r="BB57" s="1">
        <v>0</v>
      </c>
      <c r="BC57" s="1">
        <v>0</v>
      </c>
      <c r="BD57" s="1">
        <v>0</v>
      </c>
      <c r="BE57" s="1">
        <v>6</v>
      </c>
      <c r="BF57" s="1">
        <v>0</v>
      </c>
      <c r="BG57" s="1">
        <v>0</v>
      </c>
      <c r="BH57" s="1">
        <v>0</v>
      </c>
      <c r="BI57" s="1">
        <v>2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 x14ac:dyDescent="0.2">
      <c r="A58" s="1">
        <v>6171</v>
      </c>
      <c r="B58" s="1" t="s">
        <v>168</v>
      </c>
      <c r="C58" s="1">
        <v>6</v>
      </c>
      <c r="D58" s="1">
        <v>162</v>
      </c>
      <c r="E58" s="1" t="s">
        <v>65</v>
      </c>
      <c r="F58" s="1">
        <v>123</v>
      </c>
      <c r="G58" s="1" t="s">
        <v>138</v>
      </c>
      <c r="H58" s="1">
        <v>119.37</v>
      </c>
      <c r="I58" s="4">
        <v>716.22</v>
      </c>
      <c r="J58" s="2">
        <f t="shared" si="2"/>
        <v>5729.76</v>
      </c>
      <c r="K58" s="5">
        <f t="shared" si="3"/>
        <v>8</v>
      </c>
      <c r="L58" s="1">
        <v>0.17</v>
      </c>
      <c r="M58" s="1">
        <v>0.83</v>
      </c>
      <c r="N58" s="8" t="e">
        <f>VLOOKUP(A58:A187,'250326'!A69:L244,16,FALSE)</f>
        <v>#REF!</v>
      </c>
      <c r="O58" s="7">
        <v>3</v>
      </c>
      <c r="P58" s="1">
        <v>3.92</v>
      </c>
      <c r="Q58" s="1">
        <v>9.33</v>
      </c>
      <c r="R58" s="7">
        <v>5</v>
      </c>
      <c r="S58" s="1">
        <f t="shared" si="15"/>
        <v>-5.41</v>
      </c>
      <c r="T58" s="1"/>
      <c r="U58" s="1">
        <v>0.08</v>
      </c>
      <c r="V58" s="1">
        <v>0.83</v>
      </c>
      <c r="W58" s="8">
        <f t="shared" si="14"/>
        <v>0</v>
      </c>
      <c r="X58" s="1">
        <f>VLOOKUP(A58, '250326'!$A$2:$R$197, 18, FALSE)</f>
        <v>0</v>
      </c>
      <c r="Y58" s="1">
        <v>0</v>
      </c>
      <c r="Z58" s="20">
        <v>2984.25</v>
      </c>
      <c r="AA58" s="3">
        <v>7878.42</v>
      </c>
      <c r="AB58" s="1">
        <v>1</v>
      </c>
      <c r="AC58" s="1">
        <v>0</v>
      </c>
      <c r="AD58" s="1">
        <v>0</v>
      </c>
      <c r="AE58" s="1">
        <v>0</v>
      </c>
      <c r="AF58" s="1">
        <v>5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3</v>
      </c>
      <c r="AW58" s="1">
        <v>1</v>
      </c>
      <c r="AX58" s="1">
        <v>11</v>
      </c>
      <c r="AY58" s="1">
        <v>13</v>
      </c>
      <c r="AZ58" s="1">
        <v>44</v>
      </c>
      <c r="BA58" s="1">
        <v>0</v>
      </c>
      <c r="BB58" s="1">
        <v>0</v>
      </c>
      <c r="BC58" s="1">
        <v>1</v>
      </c>
      <c r="BD58" s="1">
        <v>3</v>
      </c>
      <c r="BE58" s="1">
        <v>12</v>
      </c>
      <c r="BF58" s="1">
        <v>0</v>
      </c>
      <c r="BG58" s="1">
        <v>1</v>
      </c>
      <c r="BH58" s="1">
        <v>0</v>
      </c>
      <c r="BI58" s="1">
        <v>0</v>
      </c>
      <c r="BJ58" s="1">
        <v>5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 x14ac:dyDescent="0.2">
      <c r="A59" s="1">
        <v>91013</v>
      </c>
      <c r="B59" s="1" t="s">
        <v>151</v>
      </c>
      <c r="C59" s="1">
        <v>12</v>
      </c>
      <c r="D59" s="1">
        <v>162</v>
      </c>
      <c r="E59" s="1" t="s">
        <v>65</v>
      </c>
      <c r="F59" s="1">
        <v>123</v>
      </c>
      <c r="G59" s="1" t="s">
        <v>138</v>
      </c>
      <c r="H59" s="1">
        <v>101.8831</v>
      </c>
      <c r="I59" s="4">
        <v>1222.5971999999999</v>
      </c>
      <c r="J59" s="2">
        <f t="shared" si="2"/>
        <v>8558.1803999999993</v>
      </c>
      <c r="K59" s="5">
        <f t="shared" si="3"/>
        <v>7</v>
      </c>
      <c r="L59" s="1">
        <v>0.92</v>
      </c>
      <c r="M59" s="1">
        <v>1.42</v>
      </c>
      <c r="N59" s="8" t="e">
        <f>VLOOKUP(A59:A188,'250326'!A58:L233,16,FALSE)</f>
        <v>#REF!</v>
      </c>
      <c r="O59" s="7">
        <v>2</v>
      </c>
      <c r="P59" s="1">
        <v>2.62</v>
      </c>
      <c r="Q59" s="1">
        <v>2.25</v>
      </c>
      <c r="R59" s="7">
        <v>5</v>
      </c>
      <c r="S59" s="1">
        <f t="shared" si="15"/>
        <v>0.37000000000000011</v>
      </c>
      <c r="T59" s="1"/>
      <c r="U59" s="1">
        <v>0</v>
      </c>
      <c r="V59" s="1">
        <v>2.33</v>
      </c>
      <c r="W59" s="8">
        <f t="shared" si="14"/>
        <v>0</v>
      </c>
      <c r="X59" s="1">
        <f>VLOOKUP(A59, '250326'!$A$2:$R$197, 18, FALSE)</f>
        <v>0</v>
      </c>
      <c r="Y59" s="1">
        <v>0</v>
      </c>
      <c r="Z59" s="27">
        <v>4330.03</v>
      </c>
      <c r="AA59" s="3">
        <v>7335.58</v>
      </c>
      <c r="AB59" s="1">
        <v>1</v>
      </c>
      <c r="AC59" s="1">
        <v>3</v>
      </c>
      <c r="AD59" s="1">
        <v>2</v>
      </c>
      <c r="AE59" s="1">
        <v>13</v>
      </c>
      <c r="AF59" s="1">
        <v>17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2</v>
      </c>
      <c r="AW59" s="1">
        <v>0</v>
      </c>
      <c r="AX59" s="1">
        <v>19</v>
      </c>
      <c r="AY59" s="1">
        <v>15</v>
      </c>
      <c r="AZ59" s="1">
        <v>22</v>
      </c>
      <c r="BA59" s="1">
        <v>1</v>
      </c>
      <c r="BB59" s="1">
        <v>0</v>
      </c>
      <c r="BC59" s="1">
        <v>2</v>
      </c>
      <c r="BD59" s="1">
        <v>0</v>
      </c>
      <c r="BE59" s="1">
        <v>5</v>
      </c>
      <c r="BF59" s="1">
        <v>0</v>
      </c>
      <c r="BG59" s="1">
        <v>0</v>
      </c>
      <c r="BH59" s="1">
        <v>0</v>
      </c>
      <c r="BI59" s="1">
        <v>0</v>
      </c>
      <c r="BJ59" s="1">
        <v>28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 x14ac:dyDescent="0.2">
      <c r="A60" s="1">
        <v>6008</v>
      </c>
      <c r="B60" s="1" t="s">
        <v>176</v>
      </c>
      <c r="C60" s="1">
        <v>12</v>
      </c>
      <c r="D60" s="1">
        <v>162</v>
      </c>
      <c r="E60" s="1" t="s">
        <v>65</v>
      </c>
      <c r="F60" s="1">
        <v>162</v>
      </c>
      <c r="G60" s="1" t="s">
        <v>84</v>
      </c>
      <c r="H60" s="1">
        <v>59</v>
      </c>
      <c r="I60" s="4">
        <v>708</v>
      </c>
      <c r="J60" s="2">
        <f t="shared" si="2"/>
        <v>3540</v>
      </c>
      <c r="K60" s="5">
        <f t="shared" si="3"/>
        <v>5</v>
      </c>
      <c r="L60" s="1">
        <v>0</v>
      </c>
      <c r="M60" s="1">
        <v>0</v>
      </c>
      <c r="N60" s="8" t="e">
        <f>VLOOKUP(A60:A189,'250326'!A92:L267,16,FALSE)</f>
        <v>#REF!</v>
      </c>
      <c r="O60" s="8">
        <f t="shared" ref="O60:O61" si="16">MAX(0,(TRUNC((L60*1.2)-M60)))</f>
        <v>0</v>
      </c>
      <c r="P60" s="1">
        <v>1.54</v>
      </c>
      <c r="Q60" s="1">
        <v>1.42</v>
      </c>
      <c r="R60" s="7">
        <v>5</v>
      </c>
      <c r="S60" s="1">
        <f t="shared" si="15"/>
        <v>0.12000000000000011</v>
      </c>
      <c r="T60" s="1"/>
      <c r="U60" s="1">
        <v>0</v>
      </c>
      <c r="V60" s="1">
        <v>0</v>
      </c>
      <c r="W60" s="8">
        <f t="shared" si="14"/>
        <v>0</v>
      </c>
      <c r="X60" s="1">
        <f>VLOOKUP(A60, '250326'!$A$2:$R$197, 18, FALSE)</f>
        <v>0</v>
      </c>
      <c r="Y60" s="1">
        <v>0</v>
      </c>
      <c r="Z60" s="20">
        <v>1091.5</v>
      </c>
      <c r="AA60" s="3">
        <v>1003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18</v>
      </c>
      <c r="AW60" s="1">
        <v>1</v>
      </c>
      <c r="AX60" s="1">
        <v>0</v>
      </c>
      <c r="AY60" s="1">
        <v>0</v>
      </c>
      <c r="AZ60" s="1">
        <v>5</v>
      </c>
      <c r="BA60" s="1">
        <v>0</v>
      </c>
      <c r="BB60" s="1">
        <v>0</v>
      </c>
      <c r="BC60" s="1">
        <v>0</v>
      </c>
      <c r="BD60" s="1">
        <v>0</v>
      </c>
      <c r="BE60" s="1">
        <v>12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67" x14ac:dyDescent="0.2">
      <c r="A61" s="1">
        <v>91003</v>
      </c>
      <c r="B61" s="1" t="s">
        <v>177</v>
      </c>
      <c r="C61" s="1">
        <v>6</v>
      </c>
      <c r="D61" s="1">
        <v>162</v>
      </c>
      <c r="E61" s="1" t="s">
        <v>65</v>
      </c>
      <c r="F61" s="1">
        <v>123</v>
      </c>
      <c r="G61" s="1" t="s">
        <v>138</v>
      </c>
      <c r="H61" s="1">
        <v>119.3702</v>
      </c>
      <c r="I61" s="4">
        <v>716.22119999999995</v>
      </c>
      <c r="J61" s="2">
        <f t="shared" si="2"/>
        <v>3581.1059999999998</v>
      </c>
      <c r="K61" s="5">
        <f t="shared" si="3"/>
        <v>5</v>
      </c>
      <c r="L61" s="1">
        <v>0</v>
      </c>
      <c r="M61" s="1">
        <v>0</v>
      </c>
      <c r="N61" s="8" t="e">
        <f>VLOOKUP(A61:A190,'250326'!A84:L259,16,FALSE)</f>
        <v>#REF!</v>
      </c>
      <c r="O61" s="8">
        <f t="shared" si="16"/>
        <v>0</v>
      </c>
      <c r="P61" s="1">
        <v>2.17</v>
      </c>
      <c r="Q61" s="1">
        <v>0.83</v>
      </c>
      <c r="R61" s="7">
        <v>5</v>
      </c>
      <c r="S61" s="1">
        <f t="shared" si="15"/>
        <v>1.3399999999999999</v>
      </c>
      <c r="T61" s="1"/>
      <c r="U61" s="1">
        <v>0</v>
      </c>
      <c r="V61" s="1">
        <v>0</v>
      </c>
      <c r="W61" s="8">
        <f t="shared" si="14"/>
        <v>0</v>
      </c>
      <c r="X61" s="1">
        <f>VLOOKUP(A61, '250326'!$A$2:$R$197, 18, FALSE)</f>
        <v>0</v>
      </c>
      <c r="Y61" s="1">
        <v>0</v>
      </c>
      <c r="Z61" s="20">
        <v>1551.81</v>
      </c>
      <c r="AA61" s="3">
        <v>596.85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12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  <c r="BD61" s="1">
        <v>0</v>
      </c>
      <c r="BE61" s="1">
        <v>5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 x14ac:dyDescent="0.2">
      <c r="A62" s="1">
        <v>6013</v>
      </c>
      <c r="B62" s="1" t="s">
        <v>140</v>
      </c>
      <c r="C62" s="1">
        <v>6</v>
      </c>
      <c r="D62" s="1">
        <v>162</v>
      </c>
      <c r="E62" s="1" t="s">
        <v>65</v>
      </c>
      <c r="F62" s="1">
        <v>123</v>
      </c>
      <c r="G62" s="1" t="s">
        <v>138</v>
      </c>
      <c r="H62" s="1">
        <v>119.37</v>
      </c>
      <c r="I62" s="4">
        <v>716.22</v>
      </c>
      <c r="J62" s="2">
        <f t="shared" si="2"/>
        <v>7162.2000000000007</v>
      </c>
      <c r="K62" s="5">
        <f t="shared" si="3"/>
        <v>10</v>
      </c>
      <c r="L62" s="1">
        <v>6.5</v>
      </c>
      <c r="M62" s="1">
        <v>1.17</v>
      </c>
      <c r="N62" s="8" t="e">
        <f>VLOOKUP(A62:A191,'250326'!A48:L223,16,FALSE)</f>
        <v>#REF!</v>
      </c>
      <c r="O62" s="7">
        <v>5</v>
      </c>
      <c r="P62" s="1">
        <v>2.92</v>
      </c>
      <c r="Q62" s="1">
        <v>4.17</v>
      </c>
      <c r="R62" s="7">
        <v>5</v>
      </c>
      <c r="S62" s="1">
        <f t="shared" si="15"/>
        <v>-1.25</v>
      </c>
      <c r="T62" s="1"/>
      <c r="U62" s="1">
        <v>0</v>
      </c>
      <c r="V62" s="1">
        <v>0</v>
      </c>
      <c r="W62" s="8">
        <f t="shared" si="14"/>
        <v>0</v>
      </c>
      <c r="X62" s="1">
        <f>VLOOKUP(A62, '250326'!$A$2:$R$197, 18, FALSE)</f>
        <v>0</v>
      </c>
      <c r="Y62" s="1">
        <v>0</v>
      </c>
      <c r="Z62" s="27">
        <v>6744.4</v>
      </c>
      <c r="AA62" s="3">
        <v>3819.84</v>
      </c>
      <c r="AB62" s="1">
        <v>26</v>
      </c>
      <c r="AC62" s="1">
        <v>8</v>
      </c>
      <c r="AD62" s="1">
        <v>1</v>
      </c>
      <c r="AE62" s="1">
        <v>16</v>
      </c>
      <c r="AF62" s="1">
        <v>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11</v>
      </c>
      <c r="AW62" s="1">
        <v>11</v>
      </c>
      <c r="AX62" s="1">
        <v>0</v>
      </c>
      <c r="AY62" s="1">
        <v>0</v>
      </c>
      <c r="AZ62" s="1">
        <v>14</v>
      </c>
      <c r="BA62" s="1">
        <v>1</v>
      </c>
      <c r="BB62" s="1">
        <v>0</v>
      </c>
      <c r="BC62" s="1">
        <v>0</v>
      </c>
      <c r="BD62" s="1">
        <v>0</v>
      </c>
      <c r="BE62" s="1">
        <v>11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</row>
    <row r="63" spans="1:67" x14ac:dyDescent="0.2">
      <c r="A63" s="1">
        <v>91047</v>
      </c>
      <c r="B63" s="1" t="s">
        <v>154</v>
      </c>
      <c r="C63" s="1">
        <v>6</v>
      </c>
      <c r="D63" s="1">
        <v>162</v>
      </c>
      <c r="E63" s="1" t="s">
        <v>65</v>
      </c>
      <c r="F63" s="1">
        <v>123</v>
      </c>
      <c r="G63" s="1" t="s">
        <v>138</v>
      </c>
      <c r="H63" s="1">
        <v>119.37</v>
      </c>
      <c r="I63" s="4">
        <v>716.22</v>
      </c>
      <c r="J63" s="2">
        <f t="shared" si="2"/>
        <v>3581.1000000000004</v>
      </c>
      <c r="K63" s="5">
        <f t="shared" si="3"/>
        <v>5</v>
      </c>
      <c r="L63" s="1">
        <v>1</v>
      </c>
      <c r="M63" s="1">
        <v>0.83</v>
      </c>
      <c r="N63" s="8" t="e">
        <f>VLOOKUP(A63:A192,'250326'!A87:L262,16,FALSE)</f>
        <v>#N/A</v>
      </c>
      <c r="O63" s="8">
        <f>MAX(0,(TRUNC((L63*1.2)-M63)))</f>
        <v>0</v>
      </c>
      <c r="P63" s="1">
        <v>0.83</v>
      </c>
      <c r="Q63" s="1">
        <v>2.67</v>
      </c>
      <c r="R63" s="7">
        <v>5</v>
      </c>
      <c r="S63" s="1">
        <f t="shared" si="15"/>
        <v>-1.8399999999999999</v>
      </c>
      <c r="T63" s="1"/>
      <c r="U63" s="1">
        <v>0.17</v>
      </c>
      <c r="V63" s="1">
        <v>0.67</v>
      </c>
      <c r="W63" s="8">
        <f t="shared" si="14"/>
        <v>0</v>
      </c>
      <c r="X63" s="1">
        <f>VLOOKUP(A63, '250326'!$A$2:$R$197, 18, FALSE)</f>
        <v>0</v>
      </c>
      <c r="Y63" s="1">
        <v>0</v>
      </c>
      <c r="Z63" s="20">
        <v>1432.44</v>
      </c>
      <c r="AA63" s="3">
        <v>2984.25</v>
      </c>
      <c r="AB63" s="1">
        <v>1</v>
      </c>
      <c r="AC63" s="1">
        <v>1</v>
      </c>
      <c r="AD63" s="1">
        <v>1</v>
      </c>
      <c r="AE63" s="1">
        <v>7</v>
      </c>
      <c r="AF63" s="1">
        <v>5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2</v>
      </c>
      <c r="AW63" s="1">
        <v>3</v>
      </c>
      <c r="AX63" s="1">
        <v>0</v>
      </c>
      <c r="AY63" s="1">
        <v>0</v>
      </c>
      <c r="AZ63" s="1">
        <v>14</v>
      </c>
      <c r="BA63" s="1">
        <v>0</v>
      </c>
      <c r="BB63" s="1">
        <v>0</v>
      </c>
      <c r="BC63" s="1">
        <v>1</v>
      </c>
      <c r="BD63" s="1">
        <v>1</v>
      </c>
      <c r="BE63" s="1">
        <v>2</v>
      </c>
      <c r="BF63" s="1">
        <v>1</v>
      </c>
      <c r="BG63" s="1">
        <v>0</v>
      </c>
      <c r="BH63" s="1">
        <v>0</v>
      </c>
      <c r="BI63" s="1">
        <v>0</v>
      </c>
      <c r="BJ63" s="1">
        <v>4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</row>
    <row r="64" spans="1:67" x14ac:dyDescent="0.2">
      <c r="A64" s="1">
        <v>91045</v>
      </c>
      <c r="B64" s="1" t="s">
        <v>174</v>
      </c>
      <c r="C64" s="1">
        <v>6</v>
      </c>
      <c r="D64" s="1">
        <v>162</v>
      </c>
      <c r="E64" s="1" t="s">
        <v>65</v>
      </c>
      <c r="F64" s="1">
        <v>123</v>
      </c>
      <c r="G64" s="1" t="s">
        <v>138</v>
      </c>
      <c r="H64" s="1">
        <v>119.37</v>
      </c>
      <c r="I64" s="4">
        <v>716.22</v>
      </c>
      <c r="J64" s="2">
        <f t="shared" si="2"/>
        <v>5729.76</v>
      </c>
      <c r="K64" s="5">
        <f t="shared" si="3"/>
        <v>8</v>
      </c>
      <c r="L64" s="1">
        <v>0.67</v>
      </c>
      <c r="M64" s="1">
        <v>0.33</v>
      </c>
      <c r="N64" s="8" t="e">
        <f>VLOOKUP(A64:A193,'250326'!A67:L242,16,FALSE)</f>
        <v>#REF!</v>
      </c>
      <c r="O64" s="7">
        <v>3</v>
      </c>
      <c r="P64" s="1">
        <v>3.33</v>
      </c>
      <c r="Q64" s="1">
        <v>0.67</v>
      </c>
      <c r="R64" s="7">
        <v>5</v>
      </c>
      <c r="S64" s="1">
        <f t="shared" si="15"/>
        <v>2.66</v>
      </c>
      <c r="T64" s="1"/>
      <c r="U64" s="1">
        <v>0.25</v>
      </c>
      <c r="V64" s="1">
        <v>0</v>
      </c>
      <c r="W64" s="8">
        <f t="shared" si="14"/>
        <v>0</v>
      </c>
      <c r="X64" s="1">
        <f>VLOOKUP(A64, '250326'!$A$2:$R$197, 18, FALSE)</f>
        <v>0</v>
      </c>
      <c r="Y64" s="1">
        <v>0</v>
      </c>
      <c r="Z64" s="27">
        <v>3043.94</v>
      </c>
      <c r="AA64" s="3">
        <v>716.22</v>
      </c>
      <c r="AB64" s="1">
        <v>2</v>
      </c>
      <c r="AC64" s="1">
        <v>2</v>
      </c>
      <c r="AD64" s="1">
        <v>0</v>
      </c>
      <c r="AE64" s="1">
        <v>2</v>
      </c>
      <c r="AF64" s="1">
        <v>2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8</v>
      </c>
      <c r="AW64" s="1">
        <v>4</v>
      </c>
      <c r="AX64" s="1">
        <v>9</v>
      </c>
      <c r="AY64" s="1">
        <v>0</v>
      </c>
      <c r="AZ64" s="1">
        <v>4</v>
      </c>
      <c r="BA64" s="1">
        <v>0</v>
      </c>
      <c r="BB64" s="1">
        <v>0</v>
      </c>
      <c r="BC64" s="1">
        <v>0</v>
      </c>
      <c r="BD64" s="1">
        <v>2</v>
      </c>
      <c r="BE64" s="1">
        <v>0</v>
      </c>
      <c r="BF64" s="1">
        <v>0</v>
      </c>
      <c r="BG64" s="1">
        <v>0</v>
      </c>
      <c r="BH64" s="1">
        <v>0</v>
      </c>
      <c r="BI64" s="1">
        <v>3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</row>
    <row r="65" spans="1:67" x14ac:dyDescent="0.2">
      <c r="A65" s="1">
        <v>91051</v>
      </c>
      <c r="B65" s="1" t="s">
        <v>160</v>
      </c>
      <c r="C65" s="1">
        <v>7</v>
      </c>
      <c r="D65" s="1">
        <v>162</v>
      </c>
      <c r="E65" s="1" t="s">
        <v>65</v>
      </c>
      <c r="F65" s="1">
        <v>123</v>
      </c>
      <c r="G65" s="1" t="s">
        <v>138</v>
      </c>
      <c r="H65" s="1">
        <v>191.73099999999999</v>
      </c>
      <c r="I65" s="4">
        <v>1342.117</v>
      </c>
      <c r="J65" s="2">
        <f t="shared" si="2"/>
        <v>13421.17</v>
      </c>
      <c r="K65" s="5">
        <f t="shared" si="3"/>
        <v>10</v>
      </c>
      <c r="L65" s="1">
        <v>7.0000000000000007E-2</v>
      </c>
      <c r="M65" s="1">
        <v>1.29</v>
      </c>
      <c r="N65" s="8" t="e">
        <f>VLOOKUP(A65:A194,'250326'!A79:L254,16,FALSE)</f>
        <v>#N/A</v>
      </c>
      <c r="O65" s="8">
        <f>MAX(0,(TRUNC((L65*1.2)-M65)))</f>
        <v>0</v>
      </c>
      <c r="P65" s="1">
        <v>1.07</v>
      </c>
      <c r="Q65" s="1">
        <v>2.4300000000000002</v>
      </c>
      <c r="R65" s="7">
        <v>10</v>
      </c>
      <c r="S65" s="1">
        <f t="shared" si="15"/>
        <v>-1.36</v>
      </c>
      <c r="T65" s="1"/>
      <c r="U65" s="1">
        <v>0.21</v>
      </c>
      <c r="V65" s="1">
        <v>0</v>
      </c>
      <c r="W65" s="8">
        <f t="shared" si="14"/>
        <v>0</v>
      </c>
      <c r="X65" s="1">
        <f>VLOOKUP(A65, '250326'!$A$2:$R$197, 18, FALSE)</f>
        <v>2</v>
      </c>
      <c r="Y65" s="1">
        <v>0</v>
      </c>
      <c r="Z65" s="20">
        <v>1821.44</v>
      </c>
      <c r="AA65" s="3">
        <v>4985.01</v>
      </c>
      <c r="AB65" s="1">
        <v>0</v>
      </c>
      <c r="AC65" s="1">
        <v>0</v>
      </c>
      <c r="AD65" s="1">
        <v>0</v>
      </c>
      <c r="AE65" s="1">
        <v>1</v>
      </c>
      <c r="AF65" s="1">
        <v>9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  <c r="AX65" s="1">
        <v>4</v>
      </c>
      <c r="AY65" s="1">
        <v>3</v>
      </c>
      <c r="AZ65" s="1">
        <v>11</v>
      </c>
      <c r="BA65" s="1">
        <v>1</v>
      </c>
      <c r="BB65" s="1">
        <v>0</v>
      </c>
      <c r="BC65" s="1">
        <v>0</v>
      </c>
      <c r="BD65" s="1">
        <v>0</v>
      </c>
      <c r="BE65" s="1">
        <v>6</v>
      </c>
      <c r="BF65" s="1">
        <v>0</v>
      </c>
      <c r="BG65" s="1">
        <v>0</v>
      </c>
      <c r="BH65" s="1">
        <v>1</v>
      </c>
      <c r="BI65" s="1">
        <v>1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 x14ac:dyDescent="0.2">
      <c r="A66" s="1">
        <v>6063</v>
      </c>
      <c r="B66" s="1" t="s">
        <v>171</v>
      </c>
      <c r="C66" s="1">
        <v>3</v>
      </c>
      <c r="D66" s="1">
        <v>162</v>
      </c>
      <c r="E66" s="1" t="s">
        <v>65</v>
      </c>
      <c r="F66" s="1">
        <v>123</v>
      </c>
      <c r="G66" s="1" t="s">
        <v>138</v>
      </c>
      <c r="H66" s="1">
        <v>220.18870000000001</v>
      </c>
      <c r="I66" s="4">
        <v>660.56610000000001</v>
      </c>
      <c r="J66" s="2">
        <f t="shared" si="2"/>
        <v>5284.5288</v>
      </c>
      <c r="K66" s="5">
        <f t="shared" si="3"/>
        <v>8</v>
      </c>
      <c r="L66" s="1">
        <v>0.17</v>
      </c>
      <c r="M66" s="1">
        <v>0.67</v>
      </c>
      <c r="N66" s="7">
        <v>0</v>
      </c>
      <c r="O66" s="7">
        <v>3</v>
      </c>
      <c r="P66" s="1">
        <v>8.5</v>
      </c>
      <c r="Q66" s="1">
        <v>3.67</v>
      </c>
      <c r="R66" s="7">
        <v>5</v>
      </c>
      <c r="S66" s="1">
        <f t="shared" si="15"/>
        <v>4.83</v>
      </c>
      <c r="T66" s="1"/>
      <c r="U66" s="1">
        <v>0</v>
      </c>
      <c r="V66" s="1">
        <v>0</v>
      </c>
      <c r="W66" s="8">
        <f t="shared" si="14"/>
        <v>0</v>
      </c>
      <c r="X66" s="1">
        <f>VLOOKUP(A66, '250326'!$A$2:$R$197, 18, FALSE)</f>
        <v>0</v>
      </c>
      <c r="Y66" s="1">
        <v>3</v>
      </c>
      <c r="Z66" s="27">
        <v>5724.91</v>
      </c>
      <c r="AA66" s="3">
        <v>2862.45</v>
      </c>
      <c r="AB66" s="1">
        <v>0</v>
      </c>
      <c r="AC66" s="1">
        <v>1</v>
      </c>
      <c r="AD66" s="1">
        <v>0</v>
      </c>
      <c r="AE66" s="1">
        <v>0</v>
      </c>
      <c r="AF66" s="1">
        <v>2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5</v>
      </c>
      <c r="AW66" s="1">
        <v>14</v>
      </c>
      <c r="AX66" s="1">
        <v>7</v>
      </c>
      <c r="AY66" s="1">
        <v>5</v>
      </c>
      <c r="AZ66" s="1">
        <v>8</v>
      </c>
      <c r="BA66" s="1">
        <v>0</v>
      </c>
      <c r="BB66" s="1">
        <v>0</v>
      </c>
      <c r="BC66" s="1">
        <v>2</v>
      </c>
      <c r="BD66" s="1">
        <v>4</v>
      </c>
      <c r="BE66" s="1">
        <v>3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 x14ac:dyDescent="0.2">
      <c r="A67" s="1">
        <v>6077</v>
      </c>
      <c r="B67" s="1" t="s">
        <v>145</v>
      </c>
      <c r="C67" s="1">
        <v>12</v>
      </c>
      <c r="D67" s="1">
        <v>162</v>
      </c>
      <c r="E67" s="1" t="s">
        <v>65</v>
      </c>
      <c r="F67" s="1">
        <v>123</v>
      </c>
      <c r="G67" s="1" t="s">
        <v>138</v>
      </c>
      <c r="H67" s="1">
        <v>99.373900000000006</v>
      </c>
      <c r="I67" s="4">
        <v>1192.4867999999999</v>
      </c>
      <c r="J67" s="2">
        <f t="shared" si="2"/>
        <v>9539.8943999999992</v>
      </c>
      <c r="K67" s="5">
        <f t="shared" si="3"/>
        <v>8</v>
      </c>
      <c r="L67" s="1">
        <v>0.75</v>
      </c>
      <c r="M67" s="1">
        <v>0</v>
      </c>
      <c r="N67" s="8" t="e">
        <f>VLOOKUP(A67:A196,'250326'!A59:L234,16,FALSE)</f>
        <v>#N/A</v>
      </c>
      <c r="O67" s="7">
        <v>3</v>
      </c>
      <c r="P67" s="1">
        <v>2.62</v>
      </c>
      <c r="Q67" s="1">
        <v>4</v>
      </c>
      <c r="R67" s="7">
        <v>5</v>
      </c>
      <c r="S67" s="1">
        <f t="shared" si="15"/>
        <v>-1.38</v>
      </c>
      <c r="T67" s="1"/>
      <c r="U67" s="1">
        <v>0.25</v>
      </c>
      <c r="V67" s="1">
        <v>0</v>
      </c>
      <c r="W67" s="8">
        <f t="shared" si="14"/>
        <v>0</v>
      </c>
      <c r="X67" s="1">
        <f>VLOOKUP(A67, '250326'!$A$2:$R$197, 18, FALSE)</f>
        <v>2</v>
      </c>
      <c r="Y67" s="1">
        <v>0</v>
      </c>
      <c r="Z67" s="27">
        <v>4322.76</v>
      </c>
      <c r="AA67" s="3">
        <v>4769.95</v>
      </c>
      <c r="AB67" s="1">
        <v>0</v>
      </c>
      <c r="AC67" s="1">
        <v>1</v>
      </c>
      <c r="AD67" s="1">
        <v>6</v>
      </c>
      <c r="AE67" s="1">
        <v>5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11</v>
      </c>
      <c r="AW67" s="1">
        <v>19</v>
      </c>
      <c r="AX67" s="1">
        <v>2</v>
      </c>
      <c r="AY67" s="1">
        <v>2</v>
      </c>
      <c r="AZ67" s="1">
        <v>40</v>
      </c>
      <c r="BA67" s="1">
        <v>7</v>
      </c>
      <c r="BB67" s="1">
        <v>2</v>
      </c>
      <c r="BC67" s="1">
        <v>0</v>
      </c>
      <c r="BD67" s="1">
        <v>0</v>
      </c>
      <c r="BE67" s="1">
        <v>8</v>
      </c>
      <c r="BF67" s="1">
        <v>0</v>
      </c>
      <c r="BG67" s="1">
        <v>0</v>
      </c>
      <c r="BH67" s="1">
        <v>3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 x14ac:dyDescent="0.2">
      <c r="A68" s="1">
        <v>65045</v>
      </c>
      <c r="B68" s="1" t="s">
        <v>137</v>
      </c>
      <c r="C68" s="1">
        <v>18</v>
      </c>
      <c r="D68" s="1">
        <v>162</v>
      </c>
      <c r="E68" s="1" t="s">
        <v>65</v>
      </c>
      <c r="F68" s="1">
        <v>123</v>
      </c>
      <c r="G68" s="1" t="s">
        <v>138</v>
      </c>
      <c r="H68" s="1">
        <v>60.876300000000001</v>
      </c>
      <c r="I68" s="4">
        <v>1095.7734</v>
      </c>
      <c r="J68" s="2">
        <f t="shared" si="2"/>
        <v>5478.8670000000002</v>
      </c>
      <c r="K68" s="5">
        <f t="shared" si="3"/>
        <v>5</v>
      </c>
      <c r="L68" s="1">
        <v>2.33</v>
      </c>
      <c r="M68" s="1">
        <v>2.94</v>
      </c>
      <c r="N68" s="8" t="e">
        <f>VLOOKUP(A68:A197,'250326'!A44:L219,16,FALSE)</f>
        <v>#REF!</v>
      </c>
      <c r="O68" s="8">
        <f>MAX(0,(TRUNC((L68*1.2)-M68)))</f>
        <v>0</v>
      </c>
      <c r="P68" s="1">
        <v>4.67</v>
      </c>
      <c r="Q68" s="1">
        <v>7.78</v>
      </c>
      <c r="R68" s="7">
        <v>5</v>
      </c>
      <c r="S68" s="1">
        <f t="shared" si="15"/>
        <v>-3.1100000000000003</v>
      </c>
      <c r="T68" s="1"/>
      <c r="U68" s="1">
        <v>0.97</v>
      </c>
      <c r="V68" s="1">
        <v>0.61</v>
      </c>
      <c r="W68" s="8">
        <f t="shared" si="14"/>
        <v>0</v>
      </c>
      <c r="X68" s="1">
        <f>VLOOKUP(A68, '250326'!$A$2:$R$197, 18, FALSE)</f>
        <v>2</v>
      </c>
      <c r="Y68" s="1">
        <v>2</v>
      </c>
      <c r="Z68" s="27">
        <v>8735.75</v>
      </c>
      <c r="AA68" s="3">
        <v>12418.77</v>
      </c>
      <c r="AB68" s="1">
        <v>1</v>
      </c>
      <c r="AC68" s="1">
        <v>2</v>
      </c>
      <c r="AD68" s="1">
        <v>29</v>
      </c>
      <c r="AE68" s="1">
        <v>22</v>
      </c>
      <c r="AF68" s="1">
        <v>53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16</v>
      </c>
      <c r="AW68" s="1">
        <v>9</v>
      </c>
      <c r="AX68" s="1">
        <v>26</v>
      </c>
      <c r="AY68" s="1">
        <v>39</v>
      </c>
      <c r="AZ68" s="1">
        <v>126</v>
      </c>
      <c r="BA68" s="1">
        <v>12</v>
      </c>
      <c r="BB68" s="1">
        <v>0</v>
      </c>
      <c r="BC68" s="1">
        <v>4</v>
      </c>
      <c r="BD68" s="1">
        <v>4</v>
      </c>
      <c r="BE68" s="1">
        <v>14</v>
      </c>
      <c r="BF68" s="1">
        <v>4</v>
      </c>
      <c r="BG68" s="1">
        <v>1</v>
      </c>
      <c r="BH68" s="1">
        <v>12</v>
      </c>
      <c r="BI68" s="1">
        <v>2</v>
      </c>
      <c r="BJ68" s="1">
        <v>11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 x14ac:dyDescent="0.2">
      <c r="A69" s="1">
        <v>91052</v>
      </c>
      <c r="B69" s="1" t="s">
        <v>185</v>
      </c>
      <c r="C69" s="1">
        <v>6</v>
      </c>
      <c r="D69" s="1">
        <v>162</v>
      </c>
      <c r="E69" s="1" t="s">
        <v>65</v>
      </c>
      <c r="F69" s="1">
        <v>123</v>
      </c>
      <c r="G69" s="1" t="s">
        <v>138</v>
      </c>
      <c r="H69" s="1">
        <v>107.96559999999999</v>
      </c>
      <c r="I69" s="4">
        <v>647.79359999999997</v>
      </c>
      <c r="J69" s="2">
        <f t="shared" si="2"/>
        <v>8421.3168000000005</v>
      </c>
      <c r="K69" s="5">
        <f t="shared" si="3"/>
        <v>13</v>
      </c>
      <c r="L69" s="1">
        <v>0</v>
      </c>
      <c r="M69" s="1">
        <v>0</v>
      </c>
      <c r="N69" s="8" t="e">
        <f>VLOOKUP(A69:A198,'250326'!A80:L255,16,FALSE)</f>
        <v>#REF!</v>
      </c>
      <c r="O69" s="7">
        <v>3</v>
      </c>
      <c r="P69" s="1">
        <v>2.75</v>
      </c>
      <c r="Q69" s="1">
        <v>4.5</v>
      </c>
      <c r="R69" s="7">
        <v>10</v>
      </c>
      <c r="S69" s="1">
        <f t="shared" si="15"/>
        <v>-1.75</v>
      </c>
      <c r="T69" s="1"/>
      <c r="U69" s="1">
        <v>0</v>
      </c>
      <c r="V69" s="1">
        <v>0</v>
      </c>
      <c r="W69" s="8">
        <f t="shared" si="14"/>
        <v>0</v>
      </c>
      <c r="X69" s="1">
        <f>VLOOKUP(A69, '250326'!$A$2:$R$197, 18, FALSE)</f>
        <v>0</v>
      </c>
      <c r="Y69" s="1">
        <v>0</v>
      </c>
      <c r="Z69" s="20">
        <v>1781.43</v>
      </c>
      <c r="AA69" s="3">
        <v>2915.07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5</v>
      </c>
      <c r="AW69" s="1">
        <v>0</v>
      </c>
      <c r="AX69" s="1">
        <v>3</v>
      </c>
      <c r="AY69" s="1">
        <v>14</v>
      </c>
      <c r="AZ69" s="1">
        <v>19</v>
      </c>
      <c r="BA69" s="1">
        <v>1</v>
      </c>
      <c r="BB69" s="1">
        <v>1</v>
      </c>
      <c r="BC69" s="1">
        <v>0</v>
      </c>
      <c r="BD69" s="1">
        <v>0</v>
      </c>
      <c r="BE69" s="1">
        <v>8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 x14ac:dyDescent="0.2">
      <c r="A70" s="1">
        <v>91115</v>
      </c>
      <c r="B70" s="1" t="s">
        <v>186</v>
      </c>
      <c r="C70" s="1">
        <v>12</v>
      </c>
      <c r="D70" s="1">
        <v>162</v>
      </c>
      <c r="E70" s="1" t="s">
        <v>65</v>
      </c>
      <c r="F70" s="1">
        <v>123</v>
      </c>
      <c r="G70" s="1" t="s">
        <v>138</v>
      </c>
      <c r="H70" s="1">
        <v>101.88249999999999</v>
      </c>
      <c r="I70" s="4">
        <v>1222.5899999999999</v>
      </c>
      <c r="J70" s="2">
        <f t="shared" si="2"/>
        <v>0</v>
      </c>
      <c r="K70" s="5">
        <f t="shared" si="3"/>
        <v>0</v>
      </c>
      <c r="L70" s="1">
        <v>0</v>
      </c>
      <c r="M70" s="1">
        <v>0</v>
      </c>
      <c r="N70" s="8" t="e">
        <f>VLOOKUP(A70:A199,'250326'!A83:L258,16,FALSE)</f>
        <v>#REF!</v>
      </c>
      <c r="O70" s="8">
        <f>MAX(0,(TRUNC((L70*1.2)-M70)))</f>
        <v>0</v>
      </c>
      <c r="P70" s="1">
        <v>1.38</v>
      </c>
      <c r="Q70" s="1">
        <v>4.5</v>
      </c>
      <c r="R70" s="7">
        <v>0</v>
      </c>
      <c r="S70" s="1"/>
      <c r="T70" s="1"/>
      <c r="U70" s="1">
        <v>0</v>
      </c>
      <c r="V70" s="1">
        <v>0.5</v>
      </c>
      <c r="W70" s="8">
        <f t="shared" si="14"/>
        <v>0</v>
      </c>
      <c r="X70" s="1">
        <f>VLOOKUP(A70, '250326'!$A$2:$R$197, 18, FALSE)</f>
        <v>0</v>
      </c>
      <c r="Y70" s="1">
        <v>0</v>
      </c>
      <c r="Z70" s="20">
        <v>1681.06</v>
      </c>
      <c r="AA70" s="3">
        <v>6112.95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5</v>
      </c>
      <c r="AW70" s="1">
        <v>1</v>
      </c>
      <c r="AX70" s="1">
        <v>7</v>
      </c>
      <c r="AY70" s="1">
        <v>0</v>
      </c>
      <c r="AZ70" s="1">
        <v>35</v>
      </c>
      <c r="BA70" s="1">
        <v>0</v>
      </c>
      <c r="BB70" s="1">
        <v>2</v>
      </c>
      <c r="BC70" s="1">
        <v>1</v>
      </c>
      <c r="BD70" s="1">
        <v>4</v>
      </c>
      <c r="BE70" s="1">
        <v>19</v>
      </c>
      <c r="BF70" s="1">
        <v>0</v>
      </c>
      <c r="BG70" s="1">
        <v>0</v>
      </c>
      <c r="BH70" s="1">
        <v>0</v>
      </c>
      <c r="BI70" s="1">
        <v>0</v>
      </c>
      <c r="BJ70" s="1">
        <v>6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 x14ac:dyDescent="0.2">
      <c r="A71" s="1">
        <v>91046</v>
      </c>
      <c r="B71" s="1" t="s">
        <v>150</v>
      </c>
      <c r="C71" s="1">
        <v>6</v>
      </c>
      <c r="D71" s="1">
        <v>162</v>
      </c>
      <c r="E71" s="1" t="s">
        <v>65</v>
      </c>
      <c r="F71" s="1">
        <v>123</v>
      </c>
      <c r="G71" s="1" t="s">
        <v>138</v>
      </c>
      <c r="H71" s="1">
        <v>119.37</v>
      </c>
      <c r="I71" s="4">
        <v>716.22</v>
      </c>
      <c r="J71" s="2">
        <f t="shared" si="2"/>
        <v>5729.76</v>
      </c>
      <c r="K71" s="5">
        <f t="shared" si="3"/>
        <v>8</v>
      </c>
      <c r="L71" s="1">
        <v>1.5</v>
      </c>
      <c r="M71" s="1">
        <v>-0.83</v>
      </c>
      <c r="N71" s="8" t="e">
        <f>VLOOKUP(A71:A200,'250326'!A52:L227,16,FALSE)</f>
        <v>#REF!</v>
      </c>
      <c r="O71" s="7">
        <v>3</v>
      </c>
      <c r="P71" s="1">
        <v>6</v>
      </c>
      <c r="Q71" s="1">
        <v>0.67</v>
      </c>
      <c r="R71" s="7">
        <v>5</v>
      </c>
      <c r="S71" s="1">
        <f>P71-Q71</f>
        <v>5.33</v>
      </c>
      <c r="T71" s="1"/>
      <c r="U71" s="1">
        <v>0.42</v>
      </c>
      <c r="V71" s="1">
        <v>0</v>
      </c>
      <c r="W71" s="8">
        <f t="shared" si="14"/>
        <v>0</v>
      </c>
      <c r="X71" s="1">
        <f>VLOOKUP(A71, '250326'!$A$2:$R$197, 18, FALSE)</f>
        <v>1</v>
      </c>
      <c r="Y71" s="1">
        <v>0</v>
      </c>
      <c r="Z71" s="27">
        <v>5670.08</v>
      </c>
      <c r="AA71" s="3">
        <v>-119.37</v>
      </c>
      <c r="AB71" s="1">
        <v>1</v>
      </c>
      <c r="AC71" s="1">
        <v>2</v>
      </c>
      <c r="AD71" s="1">
        <v>2</v>
      </c>
      <c r="AE71" s="1">
        <v>10</v>
      </c>
      <c r="AF71" s="1">
        <v>-5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18</v>
      </c>
      <c r="AW71" s="1">
        <v>5</v>
      </c>
      <c r="AX71" s="1">
        <v>9</v>
      </c>
      <c r="AY71" s="1">
        <v>6</v>
      </c>
      <c r="AZ71" s="1">
        <v>2</v>
      </c>
      <c r="BA71" s="1">
        <v>1</v>
      </c>
      <c r="BB71" s="1">
        <v>3</v>
      </c>
      <c r="BC71" s="1">
        <v>0</v>
      </c>
      <c r="BD71" s="1">
        <v>2</v>
      </c>
      <c r="BE71" s="1">
        <v>2</v>
      </c>
      <c r="BF71" s="1">
        <v>0</v>
      </c>
      <c r="BG71" s="1">
        <v>3</v>
      </c>
      <c r="BH71" s="1">
        <v>1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 x14ac:dyDescent="0.2">
      <c r="A72" s="26">
        <v>6011</v>
      </c>
      <c r="B72" s="26" t="s">
        <v>188</v>
      </c>
      <c r="C72" s="26">
        <v>24</v>
      </c>
      <c r="D72" s="26">
        <v>162</v>
      </c>
      <c r="E72" s="26" t="s">
        <v>65</v>
      </c>
      <c r="F72" s="26">
        <v>558</v>
      </c>
      <c r="G72" s="26" t="s">
        <v>74</v>
      </c>
      <c r="H72" s="26">
        <v>80.55</v>
      </c>
      <c r="I72" s="20">
        <v>1933.2</v>
      </c>
      <c r="J72" s="28">
        <f t="shared" si="2"/>
        <v>0</v>
      </c>
      <c r="K72" s="29">
        <f t="shared" si="3"/>
        <v>0</v>
      </c>
      <c r="L72" s="26">
        <v>0</v>
      </c>
      <c r="M72" s="26">
        <v>0</v>
      </c>
      <c r="N72" s="29" t="e">
        <f>VLOOKUP(A72:A201,'250326'!A134:L309,16,FALSE)</f>
        <v>#REF!</v>
      </c>
      <c r="O72" s="29">
        <f t="shared" ref="O72:O73" si="17">MAX(0,(TRUNC((L72*1.2)-M72)))</f>
        <v>0</v>
      </c>
      <c r="P72" s="26">
        <v>0</v>
      </c>
      <c r="Q72" s="26">
        <v>0</v>
      </c>
      <c r="R72" s="26"/>
      <c r="S72" s="26"/>
      <c r="T72" s="26"/>
      <c r="U72" s="26">
        <v>0</v>
      </c>
      <c r="V72" s="26">
        <v>0</v>
      </c>
      <c r="W72" s="29">
        <f t="shared" si="14"/>
        <v>0</v>
      </c>
      <c r="X72" s="26">
        <f>VLOOKUP(A72, '250326'!$A$2:$R$197, 18, FALSE)</f>
        <v>0</v>
      </c>
      <c r="Y72" s="26">
        <v>0</v>
      </c>
      <c r="Z72" s="20">
        <v>0</v>
      </c>
      <c r="AA72" s="20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T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G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</row>
    <row r="73" spans="1:67" x14ac:dyDescent="0.2">
      <c r="A73" s="1">
        <v>6004</v>
      </c>
      <c r="B73" s="1" t="s">
        <v>94</v>
      </c>
      <c r="C73" s="1">
        <v>32</v>
      </c>
      <c r="D73" s="1">
        <v>162</v>
      </c>
      <c r="E73" s="1" t="s">
        <v>65</v>
      </c>
      <c r="F73" s="1">
        <v>558</v>
      </c>
      <c r="G73" s="1" t="s">
        <v>74</v>
      </c>
      <c r="H73" s="1">
        <v>80.55</v>
      </c>
      <c r="I73" s="4">
        <v>2577.6</v>
      </c>
      <c r="J73" s="2">
        <f t="shared" si="2"/>
        <v>51552</v>
      </c>
      <c r="K73" s="5">
        <f t="shared" si="3"/>
        <v>20</v>
      </c>
      <c r="L73" s="1">
        <v>3.52</v>
      </c>
      <c r="M73" s="1">
        <v>9.5</v>
      </c>
      <c r="N73" s="8" t="e">
        <f>VLOOKUP(A73:A202,'250326'!A16:L191,16,FALSE)</f>
        <v>#REF!</v>
      </c>
      <c r="O73" s="8">
        <f t="shared" si="17"/>
        <v>0</v>
      </c>
      <c r="P73" s="1">
        <v>6.58</v>
      </c>
      <c r="Q73" s="1">
        <v>2.97</v>
      </c>
      <c r="R73" s="7">
        <v>20</v>
      </c>
      <c r="S73" s="1">
        <f t="shared" ref="S73:S88" si="18">P73-Q73</f>
        <v>3.61</v>
      </c>
      <c r="T73" s="1"/>
      <c r="U73" s="1">
        <v>3.05</v>
      </c>
      <c r="V73" s="1">
        <v>8.3800000000000008</v>
      </c>
      <c r="W73" s="8">
        <f t="shared" si="14"/>
        <v>0</v>
      </c>
      <c r="X73" s="1">
        <f>VLOOKUP(A73, '250326'!$A$2:$R$197, 18, FALSE)</f>
        <v>5</v>
      </c>
      <c r="Y73" s="1">
        <v>10</v>
      </c>
      <c r="Z73" s="33">
        <v>33871.279999999999</v>
      </c>
      <c r="AA73" s="3">
        <v>53726.85</v>
      </c>
      <c r="AB73" s="1">
        <v>43</v>
      </c>
      <c r="AC73" s="1">
        <v>40</v>
      </c>
      <c r="AD73" s="1">
        <v>34</v>
      </c>
      <c r="AE73" s="1">
        <v>31</v>
      </c>
      <c r="AF73" s="1">
        <v>304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59</v>
      </c>
      <c r="AW73" s="1">
        <v>37</v>
      </c>
      <c r="AX73" s="1">
        <v>53</v>
      </c>
      <c r="AY73" s="1">
        <v>67</v>
      </c>
      <c r="AZ73" s="1">
        <v>71</v>
      </c>
      <c r="BA73" s="1">
        <v>14</v>
      </c>
      <c r="BB73" s="1">
        <v>17</v>
      </c>
      <c r="BC73" s="1">
        <v>16</v>
      </c>
      <c r="BD73" s="1">
        <v>16</v>
      </c>
      <c r="BE73" s="1">
        <v>24</v>
      </c>
      <c r="BF73" s="1">
        <v>27</v>
      </c>
      <c r="BG73" s="1">
        <v>28</v>
      </c>
      <c r="BH73" s="1">
        <v>41</v>
      </c>
      <c r="BI73" s="1">
        <v>31</v>
      </c>
      <c r="BJ73" s="1">
        <v>268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 x14ac:dyDescent="0.2">
      <c r="A74" s="1">
        <v>6003</v>
      </c>
      <c r="B74" s="1" t="s">
        <v>101</v>
      </c>
      <c r="C74" s="1">
        <v>32</v>
      </c>
      <c r="D74" s="1">
        <v>162</v>
      </c>
      <c r="E74" s="1" t="s">
        <v>65</v>
      </c>
      <c r="F74" s="1">
        <v>558</v>
      </c>
      <c r="G74" s="1" t="s">
        <v>74</v>
      </c>
      <c r="H74" s="1">
        <v>80.55</v>
      </c>
      <c r="I74" s="4">
        <v>2577.6</v>
      </c>
      <c r="J74" s="2">
        <f t="shared" si="2"/>
        <v>25776</v>
      </c>
      <c r="K74" s="5">
        <f t="shared" si="3"/>
        <v>10</v>
      </c>
      <c r="L74" s="1">
        <v>3.36</v>
      </c>
      <c r="M74" s="1">
        <v>5.41</v>
      </c>
      <c r="N74" s="7">
        <v>0</v>
      </c>
      <c r="O74" s="7">
        <v>5</v>
      </c>
      <c r="P74" s="1">
        <v>5.58</v>
      </c>
      <c r="Q74" s="1">
        <v>11.56</v>
      </c>
      <c r="R74" s="7">
        <v>5</v>
      </c>
      <c r="S74" s="1">
        <f t="shared" si="18"/>
        <v>-5.98</v>
      </c>
      <c r="T74" s="1"/>
      <c r="U74" s="1">
        <v>2.92</v>
      </c>
      <c r="V74" s="1">
        <v>5.91</v>
      </c>
      <c r="W74" s="8">
        <f t="shared" si="14"/>
        <v>0</v>
      </c>
      <c r="X74" s="1">
        <f>VLOOKUP(A74, '250326'!$A$2:$R$197, 18, FALSE)</f>
        <v>0</v>
      </c>
      <c r="Y74" s="1">
        <v>0</v>
      </c>
      <c r="Z74" s="33">
        <v>30568.720000000001</v>
      </c>
      <c r="AA74" s="3">
        <v>58962.6</v>
      </c>
      <c r="AB74" s="1">
        <v>49</v>
      </c>
      <c r="AC74" s="1">
        <v>29</v>
      </c>
      <c r="AD74" s="1">
        <v>30</v>
      </c>
      <c r="AE74" s="1">
        <v>28</v>
      </c>
      <c r="AF74" s="1">
        <v>173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63</v>
      </c>
      <c r="AW74" s="1">
        <v>49</v>
      </c>
      <c r="AX74" s="1">
        <v>27</v>
      </c>
      <c r="AY74" s="1">
        <v>60</v>
      </c>
      <c r="AZ74" s="1">
        <v>292</v>
      </c>
      <c r="BA74" s="1">
        <v>12</v>
      </c>
      <c r="BB74" s="1">
        <v>8</v>
      </c>
      <c r="BC74" s="1">
        <v>13</v>
      </c>
      <c r="BD74" s="1">
        <v>10</v>
      </c>
      <c r="BE74" s="1">
        <v>78</v>
      </c>
      <c r="BF74" s="1">
        <v>25</v>
      </c>
      <c r="BG74" s="1">
        <v>28</v>
      </c>
      <c r="BH74" s="1">
        <v>44</v>
      </c>
      <c r="BI74" s="1">
        <v>21</v>
      </c>
      <c r="BJ74" s="1">
        <v>189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 x14ac:dyDescent="0.2">
      <c r="A75" s="1">
        <v>6002</v>
      </c>
      <c r="B75" s="1" t="s">
        <v>81</v>
      </c>
      <c r="C75" s="1">
        <v>32</v>
      </c>
      <c r="D75" s="1">
        <v>162</v>
      </c>
      <c r="E75" s="1" t="s">
        <v>65</v>
      </c>
      <c r="F75" s="1">
        <v>558</v>
      </c>
      <c r="G75" s="1" t="s">
        <v>74</v>
      </c>
      <c r="H75" s="1">
        <v>84.167500000000004</v>
      </c>
      <c r="I75" s="4">
        <v>2693.36</v>
      </c>
      <c r="J75" s="2">
        <f t="shared" si="2"/>
        <v>26933.600000000002</v>
      </c>
      <c r="K75" s="5">
        <f t="shared" si="3"/>
        <v>10</v>
      </c>
      <c r="L75" s="1">
        <v>10.94</v>
      </c>
      <c r="M75" s="1">
        <v>8</v>
      </c>
      <c r="N75" s="8" t="e">
        <f>VLOOKUP(A75:A204,'250326'!A10:L185,16,FALSE)</f>
        <v>#REF!</v>
      </c>
      <c r="O75" s="8">
        <f t="shared" ref="O75:O76" si="19">MAX(0,(TRUNC((L75*1.2)-M75)))</f>
        <v>5</v>
      </c>
      <c r="P75" s="1">
        <v>11.88</v>
      </c>
      <c r="Q75" s="1">
        <v>21.5</v>
      </c>
      <c r="R75" s="7">
        <v>5</v>
      </c>
      <c r="S75" s="1">
        <f t="shared" si="18"/>
        <v>-9.6199999999999992</v>
      </c>
      <c r="T75" s="1"/>
      <c r="U75" s="1">
        <v>10.64</v>
      </c>
      <c r="V75" s="1">
        <v>9.7799999999999994</v>
      </c>
      <c r="W75" s="7">
        <v>0</v>
      </c>
      <c r="X75" s="1">
        <f>VLOOKUP(A75, '250326'!$A$2:$R$197, 18, FALSE)</f>
        <v>5</v>
      </c>
      <c r="Y75" s="1">
        <v>5</v>
      </c>
      <c r="Z75" s="33">
        <v>90101.31</v>
      </c>
      <c r="AA75" s="3">
        <v>94604.27</v>
      </c>
      <c r="AB75" s="1">
        <v>76</v>
      </c>
      <c r="AC75" s="1">
        <v>136</v>
      </c>
      <c r="AD75" s="1">
        <v>162</v>
      </c>
      <c r="AE75" s="1">
        <v>88</v>
      </c>
      <c r="AF75" s="1">
        <v>123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77</v>
      </c>
      <c r="AW75" s="1">
        <v>75</v>
      </c>
      <c r="AX75" s="1">
        <v>101</v>
      </c>
      <c r="AY75" s="1">
        <v>92</v>
      </c>
      <c r="AZ75" s="1">
        <v>601</v>
      </c>
      <c r="BA75" s="1">
        <v>28</v>
      </c>
      <c r="BB75" s="1">
        <v>23</v>
      </c>
      <c r="BC75" s="1">
        <v>54</v>
      </c>
      <c r="BD75" s="1">
        <v>50</v>
      </c>
      <c r="BE75" s="1">
        <v>87</v>
      </c>
      <c r="BF75" s="1">
        <v>81</v>
      </c>
      <c r="BG75" s="1">
        <v>151</v>
      </c>
      <c r="BH75" s="1">
        <v>121</v>
      </c>
      <c r="BI75" s="1">
        <v>126</v>
      </c>
      <c r="BJ75" s="1">
        <v>313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 x14ac:dyDescent="0.2">
      <c r="A76" s="1">
        <v>6098</v>
      </c>
      <c r="B76" s="1" t="s">
        <v>193</v>
      </c>
      <c r="C76" s="1">
        <v>12</v>
      </c>
      <c r="D76" s="1">
        <v>162</v>
      </c>
      <c r="E76" s="1" t="s">
        <v>65</v>
      </c>
      <c r="F76" s="1">
        <v>807</v>
      </c>
      <c r="G76" s="1" t="s">
        <v>67</v>
      </c>
      <c r="H76" s="1">
        <v>54.857100000000003</v>
      </c>
      <c r="I76" s="4">
        <v>658.28520000000003</v>
      </c>
      <c r="J76" s="2">
        <f t="shared" si="2"/>
        <v>6582.8520000000008</v>
      </c>
      <c r="K76" s="5">
        <f t="shared" si="3"/>
        <v>10</v>
      </c>
      <c r="L76" s="1">
        <v>1.42</v>
      </c>
      <c r="M76" s="1">
        <v>1.08</v>
      </c>
      <c r="N76" s="8" t="e">
        <f>VLOOKUP(A76:A205,'250326'!A70:L245,16,FALSE)</f>
        <v>#N/A</v>
      </c>
      <c r="O76" s="8">
        <f t="shared" si="19"/>
        <v>0</v>
      </c>
      <c r="P76" s="1">
        <v>1.92</v>
      </c>
      <c r="Q76" s="1">
        <v>5.83</v>
      </c>
      <c r="R76" s="7">
        <v>10</v>
      </c>
      <c r="S76" s="1">
        <f t="shared" si="18"/>
        <v>-3.91</v>
      </c>
      <c r="T76" s="1"/>
      <c r="U76" s="1">
        <v>0.5</v>
      </c>
      <c r="V76" s="1">
        <v>2.75</v>
      </c>
      <c r="W76" s="8">
        <f t="shared" ref="W76:W78" si="20">MAX(0,(TRUNC((U76*1.2)-V76)))</f>
        <v>0</v>
      </c>
      <c r="X76" s="1">
        <f>VLOOKUP(A76, '250326'!$A$2:$R$197, 18, FALSE)</f>
        <v>0</v>
      </c>
      <c r="Y76" s="1">
        <v>0</v>
      </c>
      <c r="Z76" s="20">
        <v>2523.4299999999998</v>
      </c>
      <c r="AA76" s="3">
        <v>6363.42</v>
      </c>
      <c r="AB76" s="1">
        <v>6</v>
      </c>
      <c r="AC76" s="1">
        <v>22</v>
      </c>
      <c r="AD76" s="1">
        <v>0</v>
      </c>
      <c r="AE76" s="1">
        <v>0</v>
      </c>
      <c r="AF76" s="1">
        <v>13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8</v>
      </c>
      <c r="AW76" s="1">
        <v>23</v>
      </c>
      <c r="AX76" s="1">
        <v>0</v>
      </c>
      <c r="AY76" s="1">
        <v>0</v>
      </c>
      <c r="AZ76" s="1">
        <v>65</v>
      </c>
      <c r="BA76" s="1">
        <v>1</v>
      </c>
      <c r="BB76" s="1">
        <v>5</v>
      </c>
      <c r="BC76" s="1">
        <v>0</v>
      </c>
      <c r="BD76" s="1">
        <v>0</v>
      </c>
      <c r="BE76" s="1">
        <v>5</v>
      </c>
      <c r="BF76" s="1">
        <v>3</v>
      </c>
      <c r="BG76" s="1">
        <v>6</v>
      </c>
      <c r="BH76" s="1">
        <v>0</v>
      </c>
      <c r="BI76" s="1">
        <v>0</v>
      </c>
      <c r="BJ76" s="1">
        <v>33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</row>
    <row r="77" spans="1:67" x14ac:dyDescent="0.2">
      <c r="A77" s="1">
        <v>6012</v>
      </c>
      <c r="B77" s="1" t="s">
        <v>161</v>
      </c>
      <c r="C77" s="1">
        <v>18</v>
      </c>
      <c r="D77" s="1">
        <v>162</v>
      </c>
      <c r="E77" s="1" t="s">
        <v>65</v>
      </c>
      <c r="F77" s="1">
        <v>558</v>
      </c>
      <c r="G77" s="1" t="s">
        <v>74</v>
      </c>
      <c r="H77" s="1">
        <v>96.61</v>
      </c>
      <c r="I77" s="4">
        <v>1738.98</v>
      </c>
      <c r="J77" s="2">
        <f t="shared" si="2"/>
        <v>10433.880000000001</v>
      </c>
      <c r="K77" s="5">
        <f t="shared" si="3"/>
        <v>6</v>
      </c>
      <c r="L77" s="1">
        <v>0.36</v>
      </c>
      <c r="M77" s="1">
        <v>0.39</v>
      </c>
      <c r="N77" s="7">
        <v>0</v>
      </c>
      <c r="O77" s="7">
        <v>3</v>
      </c>
      <c r="P77" s="1">
        <v>1.86</v>
      </c>
      <c r="Q77" s="1">
        <v>4.0599999999999996</v>
      </c>
      <c r="R77" s="7">
        <v>3</v>
      </c>
      <c r="S77" s="1">
        <f t="shared" si="18"/>
        <v>-2.1999999999999993</v>
      </c>
      <c r="T77" s="1"/>
      <c r="U77" s="1">
        <v>0.83</v>
      </c>
      <c r="V77" s="1">
        <v>0</v>
      </c>
      <c r="W77" s="8">
        <f t="shared" si="20"/>
        <v>0</v>
      </c>
      <c r="X77" s="1">
        <f>VLOOKUP(A77, '250326'!$A$2:$R$197, 18, FALSE)</f>
        <v>3</v>
      </c>
      <c r="Y77" s="1">
        <v>0</v>
      </c>
      <c r="Z77" s="27">
        <v>5313.55</v>
      </c>
      <c r="AA77" s="3">
        <v>7728.8</v>
      </c>
      <c r="AB77" s="1">
        <v>1</v>
      </c>
      <c r="AC77" s="1">
        <v>3</v>
      </c>
      <c r="AD77" s="1">
        <v>3</v>
      </c>
      <c r="AE77" s="1">
        <v>2</v>
      </c>
      <c r="AF77" s="1">
        <v>7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25</v>
      </c>
      <c r="AW77" s="1">
        <v>11</v>
      </c>
      <c r="AX77" s="1">
        <v>0</v>
      </c>
      <c r="AY77" s="1">
        <v>0</v>
      </c>
      <c r="AZ77" s="1">
        <v>34</v>
      </c>
      <c r="BA77" s="1">
        <v>3</v>
      </c>
      <c r="BB77" s="1">
        <v>0</v>
      </c>
      <c r="BC77" s="1">
        <v>0</v>
      </c>
      <c r="BD77" s="1">
        <v>0</v>
      </c>
      <c r="BE77" s="1">
        <v>39</v>
      </c>
      <c r="BF77" s="1">
        <v>0</v>
      </c>
      <c r="BG77" s="1">
        <v>0</v>
      </c>
      <c r="BH77" s="1">
        <v>13</v>
      </c>
      <c r="BI77" s="1">
        <v>4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</row>
    <row r="78" spans="1:67" x14ac:dyDescent="0.2">
      <c r="A78" s="1">
        <v>91027</v>
      </c>
      <c r="B78" s="1" t="s">
        <v>196</v>
      </c>
      <c r="C78" s="1">
        <v>12</v>
      </c>
      <c r="D78" s="1">
        <v>162</v>
      </c>
      <c r="E78" s="1" t="s">
        <v>65</v>
      </c>
      <c r="F78" s="1">
        <v>123</v>
      </c>
      <c r="G78" s="1" t="s">
        <v>138</v>
      </c>
      <c r="H78" s="1">
        <v>119.37</v>
      </c>
      <c r="I78" s="4">
        <v>1432.44</v>
      </c>
      <c r="J78" s="2">
        <f t="shared" si="2"/>
        <v>4297.32</v>
      </c>
      <c r="K78" s="5">
        <f t="shared" si="3"/>
        <v>3</v>
      </c>
      <c r="L78" s="1">
        <v>0</v>
      </c>
      <c r="M78" s="1">
        <v>0.08</v>
      </c>
      <c r="N78" s="8" t="e">
        <f>VLOOKUP(A78:A207,'250326'!A76:L251,16,FALSE)</f>
        <v>#REF!</v>
      </c>
      <c r="O78" s="8">
        <f>MAX(0,(TRUNC((L78*1.2)-M78)))</f>
        <v>0</v>
      </c>
      <c r="P78" s="1">
        <v>1.5</v>
      </c>
      <c r="Q78" s="1">
        <v>1.92</v>
      </c>
      <c r="R78" s="7">
        <v>3</v>
      </c>
      <c r="S78" s="1">
        <f t="shared" si="18"/>
        <v>-0.41999999999999993</v>
      </c>
      <c r="T78" s="1"/>
      <c r="U78" s="1">
        <v>0.04</v>
      </c>
      <c r="V78" s="1">
        <v>0.42</v>
      </c>
      <c r="W78" s="8">
        <f t="shared" si="20"/>
        <v>0</v>
      </c>
      <c r="X78" s="1">
        <f>VLOOKUP(A78, '250326'!$A$2:$R$197, 18, FALSE)</f>
        <v>0</v>
      </c>
      <c r="Y78" s="1">
        <v>0</v>
      </c>
      <c r="Z78" s="20">
        <v>2208.35</v>
      </c>
      <c r="AA78" s="3">
        <v>3461.73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2</v>
      </c>
      <c r="AW78" s="1">
        <v>2</v>
      </c>
      <c r="AX78" s="1">
        <v>8</v>
      </c>
      <c r="AY78" s="1">
        <v>11</v>
      </c>
      <c r="AZ78" s="1">
        <v>8</v>
      </c>
      <c r="BA78" s="1">
        <v>0</v>
      </c>
      <c r="BB78" s="1">
        <v>1</v>
      </c>
      <c r="BC78" s="1">
        <v>0</v>
      </c>
      <c r="BD78" s="1">
        <v>2</v>
      </c>
      <c r="BE78" s="1">
        <v>15</v>
      </c>
      <c r="BF78" s="1">
        <v>0</v>
      </c>
      <c r="BG78" s="1">
        <v>1</v>
      </c>
      <c r="BH78" s="1">
        <v>0</v>
      </c>
      <c r="BI78" s="1">
        <v>0</v>
      </c>
      <c r="BJ78" s="1">
        <v>5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 x14ac:dyDescent="0.2">
      <c r="A79" s="1">
        <v>6029</v>
      </c>
      <c r="B79" s="1" t="s">
        <v>158</v>
      </c>
      <c r="C79" s="1">
        <v>5</v>
      </c>
      <c r="D79" s="1">
        <v>162</v>
      </c>
      <c r="E79" s="1" t="s">
        <v>65</v>
      </c>
      <c r="F79" s="1">
        <v>558</v>
      </c>
      <c r="G79" s="1" t="s">
        <v>74</v>
      </c>
      <c r="H79" s="1">
        <v>208.38839999999999</v>
      </c>
      <c r="I79" s="4">
        <v>1041.942</v>
      </c>
      <c r="J79" s="2">
        <f t="shared" si="2"/>
        <v>17713.013999999999</v>
      </c>
      <c r="K79" s="24">
        <f t="shared" si="3"/>
        <v>17</v>
      </c>
      <c r="L79" s="1">
        <v>2.2999999999999998</v>
      </c>
      <c r="M79" s="1">
        <v>0</v>
      </c>
      <c r="N79" s="8" t="e">
        <f>VLOOKUP(A79:A208,'250326'!A43:L218,16,FALSE)</f>
        <v>#REF!</v>
      </c>
      <c r="O79" s="7">
        <v>5</v>
      </c>
      <c r="P79" s="1">
        <v>5.8</v>
      </c>
      <c r="Q79" s="1">
        <v>0.8</v>
      </c>
      <c r="R79" s="7">
        <v>10</v>
      </c>
      <c r="S79" s="1">
        <f t="shared" si="18"/>
        <v>5</v>
      </c>
      <c r="T79" s="1"/>
      <c r="U79" s="1">
        <v>1</v>
      </c>
      <c r="V79" s="1">
        <v>0</v>
      </c>
      <c r="W79" s="7">
        <v>2</v>
      </c>
      <c r="X79" s="1">
        <f>VLOOKUP(A79, '250326'!$A$2:$R$197, 18, FALSE)</f>
        <v>2</v>
      </c>
      <c r="Y79" s="1">
        <v>0</v>
      </c>
      <c r="Z79" s="27">
        <v>9481.67</v>
      </c>
      <c r="AA79" s="3">
        <v>833.55</v>
      </c>
      <c r="AB79" s="1">
        <v>2</v>
      </c>
      <c r="AC79" s="1">
        <v>3</v>
      </c>
      <c r="AD79" s="1">
        <v>6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16</v>
      </c>
      <c r="AW79" s="1">
        <v>7</v>
      </c>
      <c r="AX79" s="1">
        <v>6</v>
      </c>
      <c r="AY79" s="1">
        <v>3</v>
      </c>
      <c r="AZ79" s="1">
        <v>0</v>
      </c>
      <c r="BA79" s="1">
        <v>1</v>
      </c>
      <c r="BB79" s="1">
        <v>2</v>
      </c>
      <c r="BC79" s="1">
        <v>0</v>
      </c>
      <c r="BD79" s="1">
        <v>0</v>
      </c>
      <c r="BE79" s="1">
        <v>4</v>
      </c>
      <c r="BF79" s="1">
        <v>0</v>
      </c>
      <c r="BG79" s="1">
        <v>0</v>
      </c>
      <c r="BH79" s="1">
        <v>5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</row>
    <row r="80" spans="1:67" x14ac:dyDescent="0.2">
      <c r="A80" s="1">
        <v>6001</v>
      </c>
      <c r="B80" s="1" t="s">
        <v>73</v>
      </c>
      <c r="C80" s="1">
        <v>32</v>
      </c>
      <c r="D80" s="1">
        <v>162</v>
      </c>
      <c r="E80" s="1" t="s">
        <v>65</v>
      </c>
      <c r="F80" s="1">
        <v>558</v>
      </c>
      <c r="G80" s="1" t="s">
        <v>74</v>
      </c>
      <c r="H80" s="1">
        <v>84.167500000000004</v>
      </c>
      <c r="I80" s="4">
        <v>2693.36</v>
      </c>
      <c r="J80" s="2">
        <f t="shared" si="2"/>
        <v>53867.200000000004</v>
      </c>
      <c r="K80" s="5">
        <f t="shared" si="3"/>
        <v>20</v>
      </c>
      <c r="L80" s="1">
        <v>12.39</v>
      </c>
      <c r="M80" s="1">
        <v>7.12</v>
      </c>
      <c r="N80" s="7">
        <v>0</v>
      </c>
      <c r="O80" s="7">
        <v>10</v>
      </c>
      <c r="P80" s="1">
        <v>14.48</v>
      </c>
      <c r="Q80" s="1">
        <v>17.690000000000001</v>
      </c>
      <c r="R80" s="7">
        <v>10</v>
      </c>
      <c r="S80" s="1">
        <f t="shared" si="18"/>
        <v>-3.2100000000000009</v>
      </c>
      <c r="T80" s="1"/>
      <c r="U80" s="1">
        <v>16.89</v>
      </c>
      <c r="V80" s="1">
        <v>4.66</v>
      </c>
      <c r="W80" s="7">
        <v>0</v>
      </c>
      <c r="X80" s="1">
        <f>VLOOKUP(A80, '250326'!$A$2:$R$197, 18, FALSE)</f>
        <v>15</v>
      </c>
      <c r="Y80" s="1">
        <v>15</v>
      </c>
      <c r="Z80" s="33">
        <v>117876.58</v>
      </c>
      <c r="AA80" s="3">
        <v>79369.95</v>
      </c>
      <c r="AB80" s="1">
        <v>123</v>
      </c>
      <c r="AC80" s="1">
        <v>133</v>
      </c>
      <c r="AD80" s="1">
        <v>171</v>
      </c>
      <c r="AE80" s="1">
        <v>72</v>
      </c>
      <c r="AF80" s="1">
        <v>228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110</v>
      </c>
      <c r="AW80" s="1">
        <v>103</v>
      </c>
      <c r="AX80" s="1">
        <v>116</v>
      </c>
      <c r="AY80" s="1">
        <v>105</v>
      </c>
      <c r="AZ80" s="1">
        <v>520</v>
      </c>
      <c r="BA80" s="1">
        <v>31</v>
      </c>
      <c r="BB80" s="1">
        <v>36</v>
      </c>
      <c r="BC80" s="1">
        <v>61</v>
      </c>
      <c r="BD80" s="1">
        <v>47</v>
      </c>
      <c r="BE80" s="1">
        <v>46</v>
      </c>
      <c r="BF80" s="1">
        <v>156</v>
      </c>
      <c r="BG80" s="1">
        <v>366</v>
      </c>
      <c r="BH80" s="1">
        <v>130</v>
      </c>
      <c r="BI80" s="1">
        <v>143</v>
      </c>
      <c r="BJ80" s="1">
        <v>149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</row>
    <row r="81" spans="1:67" x14ac:dyDescent="0.2">
      <c r="A81" s="1">
        <v>6093</v>
      </c>
      <c r="B81" s="1" t="s">
        <v>127</v>
      </c>
      <c r="C81" s="1">
        <v>12</v>
      </c>
      <c r="D81" s="1">
        <v>162</v>
      </c>
      <c r="E81" s="1" t="s">
        <v>65</v>
      </c>
      <c r="F81" s="1">
        <v>558</v>
      </c>
      <c r="G81" s="1" t="s">
        <v>74</v>
      </c>
      <c r="H81" s="1">
        <v>84.167500000000004</v>
      </c>
      <c r="I81" s="4">
        <v>1010.01</v>
      </c>
      <c r="J81" s="2">
        <f t="shared" si="2"/>
        <v>2020.02</v>
      </c>
      <c r="K81" s="5">
        <f t="shared" si="3"/>
        <v>2</v>
      </c>
      <c r="L81" s="1">
        <v>1.33</v>
      </c>
      <c r="M81" s="1">
        <v>3</v>
      </c>
      <c r="N81" s="7">
        <v>0</v>
      </c>
      <c r="O81" s="8">
        <f t="shared" ref="O81:O84" si="21">MAX(0,(TRUNC((L81*1.2)-M81)))</f>
        <v>0</v>
      </c>
      <c r="P81" s="1">
        <v>2.88</v>
      </c>
      <c r="Q81" s="1">
        <v>6.67</v>
      </c>
      <c r="R81" s="7">
        <v>0</v>
      </c>
      <c r="S81" s="1">
        <f t="shared" si="18"/>
        <v>-3.79</v>
      </c>
      <c r="T81" s="1"/>
      <c r="U81" s="1">
        <v>2.04</v>
      </c>
      <c r="V81" s="1">
        <v>0</v>
      </c>
      <c r="W81" s="8">
        <f t="shared" ref="W81:W97" si="22">MAX(0,(TRUNC((U81*1.2)-V81)))</f>
        <v>2</v>
      </c>
      <c r="X81" s="1">
        <f>VLOOKUP(A81, '250326'!$A$2:$R$197, 18, FALSE)</f>
        <v>5</v>
      </c>
      <c r="Y81" s="1">
        <v>0</v>
      </c>
      <c r="Z81" s="27">
        <v>6312.56</v>
      </c>
      <c r="AA81" s="3">
        <v>9763.43</v>
      </c>
      <c r="AB81" s="1">
        <v>3</v>
      </c>
      <c r="AC81" s="1">
        <v>6</v>
      </c>
      <c r="AD81" s="1">
        <v>8</v>
      </c>
      <c r="AE81" s="1">
        <v>4</v>
      </c>
      <c r="AF81" s="1">
        <v>36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10</v>
      </c>
      <c r="AW81" s="1">
        <v>10</v>
      </c>
      <c r="AX81" s="1">
        <v>10</v>
      </c>
      <c r="AY81" s="1">
        <v>6</v>
      </c>
      <c r="AZ81" s="1">
        <v>80</v>
      </c>
      <c r="BA81" s="1">
        <v>0</v>
      </c>
      <c r="BB81" s="1">
        <v>0</v>
      </c>
      <c r="BC81" s="1">
        <v>6</v>
      </c>
      <c r="BD81" s="1">
        <v>1</v>
      </c>
      <c r="BE81" s="1">
        <v>0</v>
      </c>
      <c r="BF81" s="1">
        <v>0</v>
      </c>
      <c r="BG81" s="1">
        <v>0</v>
      </c>
      <c r="BH81" s="1">
        <v>24</v>
      </c>
      <c r="BI81" s="1">
        <v>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</row>
    <row r="82" spans="1:67" x14ac:dyDescent="0.2">
      <c r="A82" s="1">
        <v>6032</v>
      </c>
      <c r="B82" s="1" t="s">
        <v>199</v>
      </c>
      <c r="C82" s="1">
        <v>12</v>
      </c>
      <c r="D82" s="1">
        <v>162</v>
      </c>
      <c r="E82" s="1" t="s">
        <v>65</v>
      </c>
      <c r="F82" s="1">
        <v>807</v>
      </c>
      <c r="G82" s="1" t="s">
        <v>67</v>
      </c>
      <c r="H82" s="1">
        <v>59.191000000000003</v>
      </c>
      <c r="I82" s="4">
        <v>710.29200000000003</v>
      </c>
      <c r="J82" s="2">
        <f t="shared" si="2"/>
        <v>7102.92</v>
      </c>
      <c r="K82" s="5">
        <f t="shared" si="3"/>
        <v>10</v>
      </c>
      <c r="L82" s="1">
        <v>1.5</v>
      </c>
      <c r="M82" s="1">
        <v>3.83</v>
      </c>
      <c r="N82" s="8" t="e">
        <f>VLOOKUP(A82:A211,'250326'!A61:L236,16,FALSE)</f>
        <v>#N/A</v>
      </c>
      <c r="O82" s="8">
        <f t="shared" si="21"/>
        <v>0</v>
      </c>
      <c r="P82" s="1">
        <v>2.42</v>
      </c>
      <c r="Q82" s="1">
        <v>8.5</v>
      </c>
      <c r="R82" s="7">
        <v>10</v>
      </c>
      <c r="S82" s="1">
        <f t="shared" si="18"/>
        <v>-6.08</v>
      </c>
      <c r="T82" s="1"/>
      <c r="U82" s="1">
        <v>1.62</v>
      </c>
      <c r="V82" s="1">
        <v>1</v>
      </c>
      <c r="W82" s="8">
        <f t="shared" si="22"/>
        <v>0</v>
      </c>
      <c r="X82" s="1">
        <f>VLOOKUP(A82, '250326'!$A$2:$R$197, 18, FALSE)</f>
        <v>0</v>
      </c>
      <c r="Y82" s="1">
        <v>0</v>
      </c>
      <c r="Z82" s="27">
        <v>3936.2</v>
      </c>
      <c r="AA82" s="3">
        <v>9470.56</v>
      </c>
      <c r="AB82" s="1">
        <v>8</v>
      </c>
      <c r="AC82" s="1">
        <v>20</v>
      </c>
      <c r="AD82" s="1">
        <v>0</v>
      </c>
      <c r="AE82" s="1">
        <v>0</v>
      </c>
      <c r="AF82" s="1">
        <v>46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13</v>
      </c>
      <c r="AW82" s="1">
        <v>32</v>
      </c>
      <c r="AX82" s="1">
        <v>0</v>
      </c>
      <c r="AY82" s="1">
        <v>0</v>
      </c>
      <c r="AZ82" s="1">
        <v>90</v>
      </c>
      <c r="BA82" s="1">
        <v>0</v>
      </c>
      <c r="BB82" s="1">
        <v>0</v>
      </c>
      <c r="BC82" s="1">
        <v>0</v>
      </c>
      <c r="BD82" s="1">
        <v>0</v>
      </c>
      <c r="BE82" s="1">
        <v>12</v>
      </c>
      <c r="BF82" s="1">
        <v>9</v>
      </c>
      <c r="BG82" s="1">
        <v>21</v>
      </c>
      <c r="BH82" s="1">
        <v>0</v>
      </c>
      <c r="BI82" s="1">
        <v>0</v>
      </c>
      <c r="BJ82" s="1">
        <v>12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 x14ac:dyDescent="0.2">
      <c r="A83" s="1">
        <v>6015</v>
      </c>
      <c r="B83" s="1" t="s">
        <v>121</v>
      </c>
      <c r="C83" s="1">
        <v>18</v>
      </c>
      <c r="D83" s="1">
        <v>162</v>
      </c>
      <c r="E83" s="1" t="s">
        <v>65</v>
      </c>
      <c r="F83" s="1">
        <v>558</v>
      </c>
      <c r="G83" s="1" t="s">
        <v>74</v>
      </c>
      <c r="H83" s="1">
        <v>96.61</v>
      </c>
      <c r="I83" s="4">
        <v>1738.98</v>
      </c>
      <c r="J83" s="2">
        <f t="shared" si="2"/>
        <v>8694.9</v>
      </c>
      <c r="K83" s="5">
        <f t="shared" si="3"/>
        <v>5</v>
      </c>
      <c r="L83" s="1">
        <v>0.78</v>
      </c>
      <c r="M83" s="1">
        <v>2.5</v>
      </c>
      <c r="N83" s="8" t="e">
        <f>VLOOKUP(A83:A212,'250326'!A38:L213,16,FALSE)</f>
        <v>#N/A</v>
      </c>
      <c r="O83" s="8">
        <f t="shared" si="21"/>
        <v>0</v>
      </c>
      <c r="P83" s="1">
        <v>5.25</v>
      </c>
      <c r="Q83" s="1">
        <v>5.44</v>
      </c>
      <c r="R83" s="7">
        <v>5</v>
      </c>
      <c r="S83" s="1">
        <f t="shared" si="18"/>
        <v>-0.19000000000000039</v>
      </c>
      <c r="T83" s="1"/>
      <c r="U83" s="1">
        <v>0.72</v>
      </c>
      <c r="V83" s="1">
        <v>0.89</v>
      </c>
      <c r="W83" s="8">
        <f t="shared" si="22"/>
        <v>0</v>
      </c>
      <c r="X83" s="1">
        <f>VLOOKUP(A83, '250326'!$A$2:$R$197, 18, FALSE)</f>
        <v>5</v>
      </c>
      <c r="Y83" s="1">
        <v>10</v>
      </c>
      <c r="Z83" s="33">
        <v>11738.12</v>
      </c>
      <c r="AA83" s="3">
        <v>15360.99</v>
      </c>
      <c r="AB83" s="1">
        <v>4</v>
      </c>
      <c r="AC83" s="1">
        <v>3</v>
      </c>
      <c r="AD83" s="1">
        <v>8</v>
      </c>
      <c r="AE83" s="1">
        <v>1</v>
      </c>
      <c r="AF83" s="1">
        <v>45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32</v>
      </c>
      <c r="AW83" s="1">
        <v>23</v>
      </c>
      <c r="AX83" s="1">
        <v>25</v>
      </c>
      <c r="AY83" s="1">
        <v>27</v>
      </c>
      <c r="AZ83" s="1">
        <v>87</v>
      </c>
      <c r="BA83" s="1">
        <v>6</v>
      </c>
      <c r="BB83" s="1">
        <v>3</v>
      </c>
      <c r="BC83" s="1">
        <v>4</v>
      </c>
      <c r="BD83" s="1">
        <v>2</v>
      </c>
      <c r="BE83" s="1">
        <v>11</v>
      </c>
      <c r="BF83" s="1">
        <v>0</v>
      </c>
      <c r="BG83" s="1">
        <v>3</v>
      </c>
      <c r="BH83" s="1">
        <v>10</v>
      </c>
      <c r="BI83" s="1">
        <v>3</v>
      </c>
      <c r="BJ83" s="1">
        <v>16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 x14ac:dyDescent="0.2">
      <c r="A84" s="1">
        <v>91004</v>
      </c>
      <c r="B84" s="1" t="s">
        <v>202</v>
      </c>
      <c r="C84" s="1">
        <v>16</v>
      </c>
      <c r="D84" s="1">
        <v>162</v>
      </c>
      <c r="E84" s="1" t="s">
        <v>65</v>
      </c>
      <c r="F84" s="1">
        <v>123</v>
      </c>
      <c r="G84" s="1" t="s">
        <v>138</v>
      </c>
      <c r="H84" s="1">
        <v>70.36</v>
      </c>
      <c r="I84" s="4">
        <v>1125.76</v>
      </c>
      <c r="J84" s="2">
        <f t="shared" si="2"/>
        <v>3377.2799999999997</v>
      </c>
      <c r="K84" s="5">
        <f t="shared" si="3"/>
        <v>3</v>
      </c>
      <c r="L84" s="1">
        <v>0</v>
      </c>
      <c r="M84" s="1">
        <v>0</v>
      </c>
      <c r="N84" s="8" t="e">
        <f>VLOOKUP(A84:A213,'250326'!A135:L310,16,FALSE)</f>
        <v>#REF!</v>
      </c>
      <c r="O84" s="8">
        <f t="shared" si="21"/>
        <v>0</v>
      </c>
      <c r="P84" s="1">
        <v>0</v>
      </c>
      <c r="Q84" s="1">
        <v>0</v>
      </c>
      <c r="R84" s="7">
        <v>3</v>
      </c>
      <c r="S84" s="1">
        <f t="shared" si="18"/>
        <v>0</v>
      </c>
      <c r="T84" s="1"/>
      <c r="U84" s="1">
        <v>0</v>
      </c>
      <c r="V84" s="1">
        <v>0</v>
      </c>
      <c r="W84" s="8">
        <f t="shared" si="22"/>
        <v>0</v>
      </c>
      <c r="X84" s="1">
        <f>VLOOKUP(A84, '250326'!$A$2:$R$197, 18, FALSE)</f>
        <v>0</v>
      </c>
      <c r="Y84" s="1">
        <v>0</v>
      </c>
      <c r="Z84" s="3">
        <v>0</v>
      </c>
      <c r="AA84" s="3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</row>
    <row r="85" spans="1:67" x14ac:dyDescent="0.2">
      <c r="A85" s="1">
        <v>91067</v>
      </c>
      <c r="B85" s="1" t="s">
        <v>159</v>
      </c>
      <c r="C85" s="1">
        <v>6</v>
      </c>
      <c r="D85" s="1">
        <v>162</v>
      </c>
      <c r="E85" s="1" t="s">
        <v>65</v>
      </c>
      <c r="F85" s="1">
        <v>123</v>
      </c>
      <c r="G85" s="1" t="s">
        <v>138</v>
      </c>
      <c r="H85" s="1">
        <v>119.37090000000001</v>
      </c>
      <c r="I85" s="4">
        <v>716.22540000000004</v>
      </c>
      <c r="J85" s="2">
        <f t="shared" si="2"/>
        <v>9310.9302000000007</v>
      </c>
      <c r="K85" s="5">
        <f t="shared" si="3"/>
        <v>13</v>
      </c>
      <c r="L85" s="1">
        <v>1.92</v>
      </c>
      <c r="M85" s="1">
        <v>1.33</v>
      </c>
      <c r="N85" s="8" t="e">
        <f>VLOOKUP(A85:A214,'250326'!A60:L235,16,FALSE)</f>
        <v>#REF!</v>
      </c>
      <c r="O85" s="7">
        <v>3</v>
      </c>
      <c r="P85" s="1">
        <v>3.83</v>
      </c>
      <c r="Q85" s="1">
        <v>0.17</v>
      </c>
      <c r="R85" s="7">
        <v>10</v>
      </c>
      <c r="S85" s="1">
        <f t="shared" si="18"/>
        <v>3.66</v>
      </c>
      <c r="T85" s="1"/>
      <c r="U85" s="1">
        <v>0.08</v>
      </c>
      <c r="V85" s="1">
        <v>1.33</v>
      </c>
      <c r="W85" s="8">
        <f t="shared" si="22"/>
        <v>0</v>
      </c>
      <c r="X85" s="1">
        <f>VLOOKUP(A85, '250326'!$A$2:$R$197, 18, FALSE)</f>
        <v>0</v>
      </c>
      <c r="Y85" s="1">
        <v>1</v>
      </c>
      <c r="Z85" s="27">
        <v>4177.9799999999996</v>
      </c>
      <c r="AA85" s="3">
        <v>2029.31</v>
      </c>
      <c r="AB85" s="1">
        <v>3</v>
      </c>
      <c r="AC85" s="1">
        <v>5</v>
      </c>
      <c r="AD85" s="1">
        <v>3</v>
      </c>
      <c r="AE85" s="1">
        <v>6</v>
      </c>
      <c r="AF85" s="1">
        <v>8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3</v>
      </c>
      <c r="AW85" s="1">
        <v>4</v>
      </c>
      <c r="AX85" s="1">
        <v>9</v>
      </c>
      <c r="AY85" s="1">
        <v>12</v>
      </c>
      <c r="AZ85" s="1">
        <v>0</v>
      </c>
      <c r="BA85" s="1">
        <v>0</v>
      </c>
      <c r="BB85" s="1">
        <v>2</v>
      </c>
      <c r="BC85" s="1">
        <v>1</v>
      </c>
      <c r="BD85" s="1">
        <v>2</v>
      </c>
      <c r="BE85" s="1">
        <v>1</v>
      </c>
      <c r="BF85" s="1">
        <v>0</v>
      </c>
      <c r="BG85" s="1">
        <v>1</v>
      </c>
      <c r="BH85" s="1">
        <v>0</v>
      </c>
      <c r="BI85" s="1">
        <v>0</v>
      </c>
      <c r="BJ85" s="1">
        <v>8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 x14ac:dyDescent="0.2">
      <c r="A86" s="1">
        <v>6170</v>
      </c>
      <c r="B86" s="1" t="s">
        <v>157</v>
      </c>
      <c r="C86" s="1">
        <v>6</v>
      </c>
      <c r="D86" s="1">
        <v>162</v>
      </c>
      <c r="E86" s="1" t="s">
        <v>65</v>
      </c>
      <c r="F86" s="1">
        <v>123</v>
      </c>
      <c r="G86" s="1" t="s">
        <v>138</v>
      </c>
      <c r="H86" s="1">
        <v>119.37090000000001</v>
      </c>
      <c r="I86" s="4">
        <v>716.22540000000004</v>
      </c>
      <c r="J86" s="2">
        <f t="shared" si="2"/>
        <v>5729.8032000000003</v>
      </c>
      <c r="K86" s="5">
        <f t="shared" si="3"/>
        <v>8</v>
      </c>
      <c r="L86" s="1">
        <v>1.75</v>
      </c>
      <c r="M86" s="1">
        <v>1.83</v>
      </c>
      <c r="N86" s="8" t="e">
        <f>VLOOKUP(A86:A215,'250326'!A55:L230,16,FALSE)</f>
        <v>#REF!</v>
      </c>
      <c r="O86" s="7">
        <v>3</v>
      </c>
      <c r="P86" s="1">
        <v>5</v>
      </c>
      <c r="Q86" s="1">
        <v>5.83</v>
      </c>
      <c r="R86" s="7">
        <v>5</v>
      </c>
      <c r="S86" s="1">
        <f t="shared" si="18"/>
        <v>-0.83000000000000007</v>
      </c>
      <c r="T86" s="1"/>
      <c r="U86" s="1">
        <v>0.25</v>
      </c>
      <c r="V86" s="1">
        <v>0.33</v>
      </c>
      <c r="W86" s="8">
        <f t="shared" si="22"/>
        <v>0</v>
      </c>
      <c r="X86" s="1">
        <f>VLOOKUP(A86, '250326'!$A$2:$R$197, 18, FALSE)</f>
        <v>0</v>
      </c>
      <c r="Y86" s="1">
        <v>0</v>
      </c>
      <c r="Z86" s="27">
        <v>5013.58</v>
      </c>
      <c r="AA86" s="3">
        <v>5729.8</v>
      </c>
      <c r="AB86" s="1">
        <v>7</v>
      </c>
      <c r="AC86" s="1">
        <v>1</v>
      </c>
      <c r="AD86" s="1">
        <v>1</v>
      </c>
      <c r="AE86" s="1">
        <v>4</v>
      </c>
      <c r="AF86" s="1">
        <v>11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6</v>
      </c>
      <c r="AW86" s="1">
        <v>5</v>
      </c>
      <c r="AX86" s="1">
        <v>12</v>
      </c>
      <c r="AY86" s="1">
        <v>11</v>
      </c>
      <c r="AZ86" s="1">
        <v>27</v>
      </c>
      <c r="BA86" s="1">
        <v>1</v>
      </c>
      <c r="BB86" s="1">
        <v>2</v>
      </c>
      <c r="BC86" s="1">
        <v>1</v>
      </c>
      <c r="BD86" s="1">
        <v>2</v>
      </c>
      <c r="BE86" s="1">
        <v>8</v>
      </c>
      <c r="BF86" s="1">
        <v>0</v>
      </c>
      <c r="BG86" s="1">
        <v>0</v>
      </c>
      <c r="BH86" s="1">
        <v>0</v>
      </c>
      <c r="BI86" s="1">
        <v>3</v>
      </c>
      <c r="BJ86" s="1">
        <v>2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 x14ac:dyDescent="0.2">
      <c r="A87" s="1">
        <v>95253</v>
      </c>
      <c r="B87" s="1" t="s">
        <v>189</v>
      </c>
      <c r="C87" s="1">
        <v>6</v>
      </c>
      <c r="D87" s="1">
        <v>162</v>
      </c>
      <c r="E87" s="1" t="s">
        <v>65</v>
      </c>
      <c r="F87" s="1">
        <v>123</v>
      </c>
      <c r="G87" s="1" t="s">
        <v>138</v>
      </c>
      <c r="H87" s="1">
        <v>119.3703</v>
      </c>
      <c r="I87" s="4">
        <v>716.22180000000003</v>
      </c>
      <c r="J87" s="2">
        <f t="shared" si="2"/>
        <v>5729.7744000000002</v>
      </c>
      <c r="K87" s="5">
        <f t="shared" si="3"/>
        <v>8</v>
      </c>
      <c r="L87" s="1">
        <v>0</v>
      </c>
      <c r="M87" s="1">
        <v>0</v>
      </c>
      <c r="N87" s="8" t="e">
        <f>VLOOKUP(A87:A216,'250326'!A75:L250,16,FALSE)</f>
        <v>#REF!</v>
      </c>
      <c r="O87" s="7">
        <v>3</v>
      </c>
      <c r="P87" s="1">
        <v>3.08</v>
      </c>
      <c r="Q87" s="1">
        <v>1.67</v>
      </c>
      <c r="R87" s="7">
        <v>5</v>
      </c>
      <c r="S87" s="1">
        <f t="shared" si="18"/>
        <v>1.4100000000000001</v>
      </c>
      <c r="T87" s="1"/>
      <c r="U87" s="1">
        <v>0.17</v>
      </c>
      <c r="V87" s="1">
        <v>0.67</v>
      </c>
      <c r="W87" s="8">
        <f t="shared" si="22"/>
        <v>0</v>
      </c>
      <c r="X87" s="1">
        <f>VLOOKUP(A87, '250326'!$A$2:$R$197, 18, FALSE)</f>
        <v>0</v>
      </c>
      <c r="Y87" s="1">
        <v>0</v>
      </c>
      <c r="Z87" s="20">
        <v>2327.7199999999998</v>
      </c>
      <c r="AA87" s="3">
        <v>1671.18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3</v>
      </c>
      <c r="AW87" s="1">
        <v>5</v>
      </c>
      <c r="AX87" s="1">
        <v>4</v>
      </c>
      <c r="AY87" s="1">
        <v>17</v>
      </c>
      <c r="AZ87" s="1">
        <v>10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2</v>
      </c>
      <c r="BH87" s="1">
        <v>0</v>
      </c>
      <c r="BI87" s="1">
        <v>0</v>
      </c>
      <c r="BJ87" s="1">
        <v>4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 x14ac:dyDescent="0.2">
      <c r="A88" s="1">
        <v>6083</v>
      </c>
      <c r="B88" s="1" t="s">
        <v>301</v>
      </c>
      <c r="C88" s="1">
        <v>5</v>
      </c>
      <c r="D88" s="1">
        <v>162</v>
      </c>
      <c r="E88" s="1" t="s">
        <v>65</v>
      </c>
      <c r="F88" s="1">
        <v>123</v>
      </c>
      <c r="G88" s="1" t="s">
        <v>138</v>
      </c>
      <c r="H88" s="1">
        <v>208.38820000000001</v>
      </c>
      <c r="I88" s="4">
        <v>1041.941</v>
      </c>
      <c r="J88" s="2">
        <f t="shared" si="2"/>
        <v>3125.8230000000003</v>
      </c>
      <c r="K88" s="5">
        <f t="shared" si="3"/>
        <v>3</v>
      </c>
      <c r="L88" s="1">
        <v>0.5</v>
      </c>
      <c r="M88" s="1">
        <v>1.4</v>
      </c>
      <c r="N88" s="8" t="e">
        <f>VLOOKUP(A88:A217,'250326'!A46:L221,16,FALSE)</f>
        <v>#REF!</v>
      </c>
      <c r="O88" s="8">
        <f t="shared" ref="O88:O93" si="23">MAX(0,(TRUNC((L88*1.2)-M88)))</f>
        <v>0</v>
      </c>
      <c r="P88" s="1">
        <v>5.2</v>
      </c>
      <c r="Q88" s="1">
        <v>4</v>
      </c>
      <c r="R88" s="7">
        <v>3</v>
      </c>
      <c r="S88" s="1">
        <f t="shared" si="18"/>
        <v>1.2000000000000002</v>
      </c>
      <c r="T88" s="1"/>
      <c r="U88" s="1">
        <v>1.3</v>
      </c>
      <c r="V88" s="1">
        <v>1.4</v>
      </c>
      <c r="W88" s="8">
        <f t="shared" si="22"/>
        <v>0</v>
      </c>
      <c r="X88" s="1">
        <f>VLOOKUP(A88, '250326'!$A$2:$R$197, 18, FALSE)</f>
        <v>0</v>
      </c>
      <c r="Y88" s="1">
        <v>0</v>
      </c>
      <c r="Z88" s="27">
        <v>7293.59</v>
      </c>
      <c r="AA88" s="3">
        <v>7085.2</v>
      </c>
      <c r="AB88" s="1">
        <v>1</v>
      </c>
      <c r="AC88" s="1">
        <v>1</v>
      </c>
      <c r="AD88" s="1">
        <v>0</v>
      </c>
      <c r="AE88" s="1">
        <v>2</v>
      </c>
      <c r="AF88" s="1">
        <v>7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11</v>
      </c>
      <c r="AW88" s="1">
        <v>6</v>
      </c>
      <c r="AX88" s="1">
        <v>6</v>
      </c>
      <c r="AY88" s="1">
        <v>12</v>
      </c>
      <c r="AZ88" s="1">
        <v>10</v>
      </c>
      <c r="BA88" s="1">
        <v>0</v>
      </c>
      <c r="BB88" s="1">
        <v>0</v>
      </c>
      <c r="BC88" s="1">
        <v>0</v>
      </c>
      <c r="BD88" s="1">
        <v>0</v>
      </c>
      <c r="BE88" s="1">
        <v>10</v>
      </c>
      <c r="BF88" s="1">
        <v>2</v>
      </c>
      <c r="BG88" s="1">
        <v>1</v>
      </c>
      <c r="BH88" s="1">
        <v>4</v>
      </c>
      <c r="BI88" s="1">
        <v>0</v>
      </c>
      <c r="BJ88" s="1">
        <v>7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 x14ac:dyDescent="0.2">
      <c r="A89" s="26">
        <v>6010</v>
      </c>
      <c r="B89" s="26" t="s">
        <v>206</v>
      </c>
      <c r="C89" s="26">
        <v>5</v>
      </c>
      <c r="D89" s="26">
        <v>162</v>
      </c>
      <c r="E89" s="26" t="s">
        <v>65</v>
      </c>
      <c r="F89" s="26">
        <v>123</v>
      </c>
      <c r="G89" s="26" t="s">
        <v>138</v>
      </c>
      <c r="H89" s="26">
        <v>208.38800000000001</v>
      </c>
      <c r="I89" s="20">
        <v>1041.94</v>
      </c>
      <c r="J89" s="28">
        <f t="shared" si="2"/>
        <v>0</v>
      </c>
      <c r="K89" s="29">
        <f t="shared" si="3"/>
        <v>0</v>
      </c>
      <c r="L89" s="26">
        <v>0</v>
      </c>
      <c r="M89" s="26">
        <v>0</v>
      </c>
      <c r="N89" s="29" t="e">
        <f>VLOOKUP(A89:A218,'250326'!A114:L289,16,FALSE)</f>
        <v>#N/A</v>
      </c>
      <c r="O89" s="29">
        <f t="shared" si="23"/>
        <v>0</v>
      </c>
      <c r="P89" s="26">
        <v>0.3</v>
      </c>
      <c r="Q89" s="26">
        <v>0</v>
      </c>
      <c r="R89" s="26">
        <v>0</v>
      </c>
      <c r="S89" s="26"/>
      <c r="T89" s="26"/>
      <c r="U89" s="26">
        <v>0</v>
      </c>
      <c r="V89" s="26">
        <v>0</v>
      </c>
      <c r="W89" s="29">
        <f t="shared" si="22"/>
        <v>0</v>
      </c>
      <c r="X89" s="26">
        <f>VLOOKUP(A89, '250326'!$A$2:$R$197, 18, FALSE)</f>
        <v>0</v>
      </c>
      <c r="Y89" s="26">
        <v>0</v>
      </c>
      <c r="Z89" s="20">
        <v>312.58</v>
      </c>
      <c r="AA89" s="20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  <c r="AI89" s="26">
        <v>0</v>
      </c>
      <c r="AJ89" s="26">
        <v>0</v>
      </c>
      <c r="AK89" s="26">
        <v>0</v>
      </c>
      <c r="AL89" s="26">
        <v>0</v>
      </c>
      <c r="AM89" s="26">
        <v>0</v>
      </c>
      <c r="AN89" s="26">
        <v>0</v>
      </c>
      <c r="AO89" s="26">
        <v>0</v>
      </c>
      <c r="AP89" s="26">
        <v>0</v>
      </c>
      <c r="AQ89" s="26">
        <v>0</v>
      </c>
      <c r="AR89" s="26">
        <v>0</v>
      </c>
      <c r="AS89" s="26">
        <v>0</v>
      </c>
      <c r="AT89" s="26">
        <v>0</v>
      </c>
      <c r="AU89" s="26">
        <v>0</v>
      </c>
      <c r="AV89" s="26">
        <v>0</v>
      </c>
      <c r="AW89" s="26">
        <v>0</v>
      </c>
      <c r="AX89" s="26">
        <v>1</v>
      </c>
      <c r="AY89" s="26">
        <v>1</v>
      </c>
      <c r="AZ89" s="26">
        <v>0</v>
      </c>
      <c r="BA89" s="26">
        <v>0</v>
      </c>
      <c r="BB89" s="26">
        <v>0</v>
      </c>
      <c r="BC89" s="26">
        <v>0</v>
      </c>
      <c r="BD89" s="26">
        <v>0</v>
      </c>
      <c r="BE89" s="26">
        <v>0</v>
      </c>
      <c r="BF89" s="26">
        <v>0</v>
      </c>
      <c r="BG89" s="26">
        <v>0</v>
      </c>
      <c r="BH89" s="26">
        <v>0</v>
      </c>
      <c r="BI89" s="26">
        <v>0</v>
      </c>
      <c r="BJ89" s="26">
        <v>0</v>
      </c>
      <c r="BK89" s="26">
        <v>0</v>
      </c>
      <c r="BL89" s="26">
        <v>0</v>
      </c>
      <c r="BM89" s="26">
        <v>0</v>
      </c>
      <c r="BN89" s="26">
        <v>0</v>
      </c>
      <c r="BO89" s="26">
        <v>0</v>
      </c>
    </row>
    <row r="90" spans="1:67" x14ac:dyDescent="0.2">
      <c r="A90" s="1">
        <v>6023</v>
      </c>
      <c r="B90" s="1" t="s">
        <v>208</v>
      </c>
      <c r="C90" s="1">
        <v>12</v>
      </c>
      <c r="D90" s="1">
        <v>162</v>
      </c>
      <c r="E90" s="1" t="s">
        <v>65</v>
      </c>
      <c r="F90" s="1">
        <v>123</v>
      </c>
      <c r="G90" s="1" t="s">
        <v>138</v>
      </c>
      <c r="H90" s="1">
        <v>55.164999999999999</v>
      </c>
      <c r="I90" s="4">
        <v>661.98</v>
      </c>
      <c r="J90" s="2">
        <f t="shared" si="2"/>
        <v>3309.9</v>
      </c>
      <c r="K90" s="5">
        <f t="shared" si="3"/>
        <v>5</v>
      </c>
      <c r="L90" s="1">
        <v>0.04</v>
      </c>
      <c r="M90" s="1">
        <v>0</v>
      </c>
      <c r="N90" s="8" t="e">
        <f>VLOOKUP(A90:A219,'250326'!A115:L290,16,FALSE)</f>
        <v>#REF!</v>
      </c>
      <c r="O90" s="8">
        <f t="shared" si="23"/>
        <v>0</v>
      </c>
      <c r="P90" s="1">
        <v>0</v>
      </c>
      <c r="Q90" s="1">
        <v>0</v>
      </c>
      <c r="R90" s="7">
        <v>5</v>
      </c>
      <c r="S90" s="1">
        <f>P90-Q90</f>
        <v>0</v>
      </c>
      <c r="T90" s="1"/>
      <c r="U90" s="1">
        <v>0.42</v>
      </c>
      <c r="V90" s="1">
        <v>0</v>
      </c>
      <c r="W90" s="8">
        <f t="shared" si="22"/>
        <v>0</v>
      </c>
      <c r="X90" s="1">
        <f>VLOOKUP(A90, '250326'!$A$2:$R$197, 18, FALSE)</f>
        <v>0</v>
      </c>
      <c r="Y90" s="1">
        <v>0</v>
      </c>
      <c r="Z90" s="3">
        <v>303.41000000000003</v>
      </c>
      <c r="AA90" s="3">
        <v>0</v>
      </c>
      <c r="AB90" s="1">
        <v>0</v>
      </c>
      <c r="AC90" s="1">
        <v>0</v>
      </c>
      <c r="AD90" s="1">
        <v>0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10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 x14ac:dyDescent="0.2">
      <c r="A91" s="1">
        <v>6173</v>
      </c>
      <c r="B91" s="1" t="s">
        <v>311</v>
      </c>
      <c r="C91" s="1">
        <v>12</v>
      </c>
      <c r="D91" s="1">
        <v>162</v>
      </c>
      <c r="E91" s="1" t="s">
        <v>65</v>
      </c>
      <c r="F91" s="1">
        <v>162</v>
      </c>
      <c r="G91" s="1" t="s">
        <v>84</v>
      </c>
      <c r="H91" s="1">
        <v>92.226900000000001</v>
      </c>
      <c r="I91" s="4">
        <v>1106.7228</v>
      </c>
      <c r="J91" s="2">
        <f t="shared" si="2"/>
        <v>0</v>
      </c>
      <c r="K91" s="5">
        <f t="shared" si="3"/>
        <v>0</v>
      </c>
      <c r="L91" s="1">
        <v>0.08</v>
      </c>
      <c r="M91" s="1">
        <v>1.92</v>
      </c>
      <c r="N91" s="8" t="e">
        <f>VLOOKUP(A91:A220,'250326'!A89:L264,16,FALSE)</f>
        <v>#REF!</v>
      </c>
      <c r="O91" s="8">
        <f t="shared" si="23"/>
        <v>0</v>
      </c>
      <c r="P91" s="1">
        <v>0.92</v>
      </c>
      <c r="Q91" s="1">
        <v>8.08</v>
      </c>
      <c r="R91" s="7">
        <v>0</v>
      </c>
      <c r="S91" s="1"/>
      <c r="T91" s="1"/>
      <c r="U91" s="1">
        <v>0.08</v>
      </c>
      <c r="V91" s="1">
        <v>2.92</v>
      </c>
      <c r="W91" s="8">
        <f t="shared" si="22"/>
        <v>0</v>
      </c>
      <c r="X91" s="1">
        <f>VLOOKUP(A91, '250326'!$A$2:$R$197, 18, FALSE)</f>
        <v>0</v>
      </c>
      <c r="Y91" s="1">
        <v>0</v>
      </c>
      <c r="Z91" s="20">
        <v>1198.95</v>
      </c>
      <c r="AA91" s="3">
        <v>14295.17</v>
      </c>
      <c r="AB91" s="1">
        <v>1</v>
      </c>
      <c r="AC91" s="1">
        <v>0</v>
      </c>
      <c r="AD91" s="1">
        <v>0</v>
      </c>
      <c r="AE91" s="1">
        <v>0</v>
      </c>
      <c r="AF91" s="1">
        <v>23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11</v>
      </c>
      <c r="AW91" s="1">
        <v>0</v>
      </c>
      <c r="AX91" s="1">
        <v>0</v>
      </c>
      <c r="AY91" s="1">
        <v>0</v>
      </c>
      <c r="AZ91" s="1">
        <v>73</v>
      </c>
      <c r="BA91" s="1">
        <v>0</v>
      </c>
      <c r="BB91" s="1">
        <v>0</v>
      </c>
      <c r="BC91" s="1">
        <v>0</v>
      </c>
      <c r="BD91" s="1">
        <v>0</v>
      </c>
      <c r="BE91" s="1">
        <v>24</v>
      </c>
      <c r="BF91" s="1">
        <v>1</v>
      </c>
      <c r="BG91" s="1">
        <v>0</v>
      </c>
      <c r="BH91" s="1">
        <v>0</v>
      </c>
      <c r="BI91" s="1">
        <v>0</v>
      </c>
      <c r="BJ91" s="1">
        <v>35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 x14ac:dyDescent="0.2">
      <c r="A92" s="26">
        <v>97318</v>
      </c>
      <c r="B92" s="26" t="s">
        <v>182</v>
      </c>
      <c r="C92" s="26">
        <v>8</v>
      </c>
      <c r="D92" s="26">
        <v>162</v>
      </c>
      <c r="E92" s="26" t="s">
        <v>65</v>
      </c>
      <c r="F92" s="26">
        <v>162</v>
      </c>
      <c r="G92" s="26" t="s">
        <v>84</v>
      </c>
      <c r="H92" s="26">
        <v>92.117000000000004</v>
      </c>
      <c r="I92" s="20">
        <v>736.93600000000004</v>
      </c>
      <c r="J92" s="28">
        <f t="shared" si="2"/>
        <v>0</v>
      </c>
      <c r="K92" s="29">
        <f t="shared" si="3"/>
        <v>0</v>
      </c>
      <c r="L92" s="26">
        <v>0</v>
      </c>
      <c r="M92" s="26">
        <v>0</v>
      </c>
      <c r="N92" s="29" t="e">
        <f>VLOOKUP(A92:A221,'250326'!A136:L311,16,FALSE)</f>
        <v>#REF!</v>
      </c>
      <c r="O92" s="29">
        <f t="shared" si="23"/>
        <v>0</v>
      </c>
      <c r="P92" s="26">
        <v>0</v>
      </c>
      <c r="Q92" s="26">
        <v>0</v>
      </c>
      <c r="R92" s="26"/>
      <c r="S92" s="26"/>
      <c r="T92" s="26"/>
      <c r="U92" s="26">
        <v>0</v>
      </c>
      <c r="V92" s="26">
        <v>0</v>
      </c>
      <c r="W92" s="29">
        <f t="shared" si="22"/>
        <v>0</v>
      </c>
      <c r="X92" s="26">
        <f>VLOOKUP(A92, '250326'!$A$2:$R$197, 18, FALSE)</f>
        <v>0</v>
      </c>
      <c r="Y92" s="26">
        <v>0</v>
      </c>
      <c r="Z92" s="20">
        <v>0</v>
      </c>
      <c r="AA92" s="20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  <c r="AK92" s="26">
        <v>0</v>
      </c>
      <c r="AL92" s="26">
        <v>0</v>
      </c>
      <c r="AM92" s="26">
        <v>0</v>
      </c>
      <c r="AN92" s="26">
        <v>0</v>
      </c>
      <c r="AO92" s="26">
        <v>0</v>
      </c>
      <c r="AP92" s="26">
        <v>0</v>
      </c>
      <c r="AQ92" s="26">
        <v>0</v>
      </c>
      <c r="AR92" s="26">
        <v>0</v>
      </c>
      <c r="AS92" s="26">
        <v>0</v>
      </c>
      <c r="AT92" s="26">
        <v>0</v>
      </c>
      <c r="AU92" s="26">
        <v>0</v>
      </c>
      <c r="AV92" s="26">
        <v>0</v>
      </c>
      <c r="AW92" s="26">
        <v>0</v>
      </c>
      <c r="AX92" s="26">
        <v>0</v>
      </c>
      <c r="AY92" s="26">
        <v>0</v>
      </c>
      <c r="AZ92" s="26">
        <v>0</v>
      </c>
      <c r="BA92" s="26">
        <v>0</v>
      </c>
      <c r="BB92" s="26">
        <v>0</v>
      </c>
      <c r="BC92" s="26">
        <v>0</v>
      </c>
      <c r="BD92" s="26">
        <v>0</v>
      </c>
      <c r="BE92" s="26">
        <v>0</v>
      </c>
      <c r="BF92" s="26">
        <v>0</v>
      </c>
      <c r="BG92" s="26">
        <v>0</v>
      </c>
      <c r="BH92" s="26">
        <v>0</v>
      </c>
      <c r="BI92" s="26">
        <v>0</v>
      </c>
      <c r="BJ92" s="26">
        <v>0</v>
      </c>
      <c r="BK92" s="26">
        <v>0</v>
      </c>
      <c r="BL92" s="26">
        <v>0</v>
      </c>
      <c r="BM92" s="26">
        <v>0</v>
      </c>
      <c r="BN92" s="26">
        <v>0</v>
      </c>
      <c r="BO92" s="26">
        <v>0</v>
      </c>
    </row>
    <row r="93" spans="1:67" x14ac:dyDescent="0.2">
      <c r="A93" s="26">
        <v>97315</v>
      </c>
      <c r="B93" s="26" t="s">
        <v>147</v>
      </c>
      <c r="C93" s="26">
        <v>14</v>
      </c>
      <c r="D93" s="26">
        <v>162</v>
      </c>
      <c r="E93" s="26" t="s">
        <v>65</v>
      </c>
      <c r="F93" s="26">
        <v>162</v>
      </c>
      <c r="G93" s="26" t="s">
        <v>84</v>
      </c>
      <c r="H93" s="26">
        <v>56.567999999999998</v>
      </c>
      <c r="I93" s="20">
        <v>791.952</v>
      </c>
      <c r="J93" s="28">
        <f t="shared" si="2"/>
        <v>0</v>
      </c>
      <c r="K93" s="29">
        <f t="shared" si="3"/>
        <v>0</v>
      </c>
      <c r="L93" s="26">
        <v>0</v>
      </c>
      <c r="M93" s="26">
        <v>0</v>
      </c>
      <c r="N93" s="29" t="e">
        <f>VLOOKUP(A93:A222,'250326'!A137:L312,16,FALSE)</f>
        <v>#N/A</v>
      </c>
      <c r="O93" s="29">
        <f t="shared" si="23"/>
        <v>0</v>
      </c>
      <c r="P93" s="26">
        <v>0</v>
      </c>
      <c r="Q93" s="26">
        <v>0</v>
      </c>
      <c r="R93" s="26"/>
      <c r="S93" s="26"/>
      <c r="T93" s="26"/>
      <c r="U93" s="26">
        <v>0</v>
      </c>
      <c r="V93" s="26">
        <v>0</v>
      </c>
      <c r="W93" s="29">
        <f t="shared" si="22"/>
        <v>0</v>
      </c>
      <c r="X93" s="26">
        <f>VLOOKUP(A93, '250326'!$A$2:$R$197, 18, FALSE)</f>
        <v>0</v>
      </c>
      <c r="Y93" s="26">
        <v>0</v>
      </c>
      <c r="Z93" s="20">
        <v>0</v>
      </c>
      <c r="AA93" s="20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  <c r="AK93" s="26">
        <v>0</v>
      </c>
      <c r="AL93" s="26">
        <v>0</v>
      </c>
      <c r="AM93" s="26">
        <v>0</v>
      </c>
      <c r="AN93" s="26">
        <v>0</v>
      </c>
      <c r="AO93" s="26">
        <v>0</v>
      </c>
      <c r="AP93" s="26">
        <v>0</v>
      </c>
      <c r="AQ93" s="26">
        <v>0</v>
      </c>
      <c r="AR93" s="26">
        <v>0</v>
      </c>
      <c r="AS93" s="26">
        <v>0</v>
      </c>
      <c r="AT93" s="26">
        <v>0</v>
      </c>
      <c r="AU93" s="26">
        <v>0</v>
      </c>
      <c r="AV93" s="26">
        <v>0</v>
      </c>
      <c r="AW93" s="26">
        <v>0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26">
        <v>0</v>
      </c>
      <c r="BE93" s="26">
        <v>0</v>
      </c>
      <c r="BF93" s="26">
        <v>0</v>
      </c>
      <c r="BG93" s="26">
        <v>0</v>
      </c>
      <c r="BH93" s="26">
        <v>0</v>
      </c>
      <c r="BI93" s="26">
        <v>0</v>
      </c>
      <c r="BJ93" s="26">
        <v>0</v>
      </c>
      <c r="BK93" s="26">
        <v>0</v>
      </c>
      <c r="BL93" s="26">
        <v>0</v>
      </c>
      <c r="BM93" s="26">
        <v>0</v>
      </c>
      <c r="BN93" s="26">
        <v>0</v>
      </c>
      <c r="BO93" s="26">
        <v>0</v>
      </c>
    </row>
    <row r="94" spans="1:67" x14ac:dyDescent="0.2">
      <c r="A94" s="1">
        <v>91106</v>
      </c>
      <c r="B94" s="1" t="s">
        <v>187</v>
      </c>
      <c r="C94" s="1">
        <v>8</v>
      </c>
      <c r="D94" s="1">
        <v>162</v>
      </c>
      <c r="E94" s="1" t="s">
        <v>65</v>
      </c>
      <c r="F94" s="1">
        <v>123</v>
      </c>
      <c r="G94" s="1" t="s">
        <v>138</v>
      </c>
      <c r="H94" s="1">
        <v>83.825400000000002</v>
      </c>
      <c r="I94" s="4">
        <v>670.60320000000002</v>
      </c>
      <c r="J94" s="2">
        <f t="shared" si="2"/>
        <v>4694.2224000000006</v>
      </c>
      <c r="K94" s="5">
        <f t="shared" si="3"/>
        <v>7</v>
      </c>
      <c r="L94" s="1">
        <v>1.44</v>
      </c>
      <c r="M94" s="1">
        <v>0.75</v>
      </c>
      <c r="N94" s="8" t="e">
        <f>VLOOKUP(A94:A223,'250326'!A66:L241,16,FALSE)</f>
        <v>#REF!</v>
      </c>
      <c r="O94" s="7">
        <v>2</v>
      </c>
      <c r="P94" s="1">
        <v>3.12</v>
      </c>
      <c r="Q94" s="1">
        <v>4.25</v>
      </c>
      <c r="R94" s="7">
        <v>5</v>
      </c>
      <c r="S94" s="1">
        <f t="shared" ref="S94:S95" si="24">P94-Q94</f>
        <v>-1.1299999999999999</v>
      </c>
      <c r="T94" s="1"/>
      <c r="U94" s="1">
        <v>0</v>
      </c>
      <c r="V94" s="1">
        <v>0</v>
      </c>
      <c r="W94" s="8">
        <f t="shared" si="22"/>
        <v>0</v>
      </c>
      <c r="X94" s="1">
        <f>VLOOKUP(A94, '250326'!$A$2:$R$197, 18, FALSE)</f>
        <v>0</v>
      </c>
      <c r="Y94" s="1">
        <v>0</v>
      </c>
      <c r="Z94" s="27">
        <v>3059.63</v>
      </c>
      <c r="AA94" s="3">
        <v>3353.02</v>
      </c>
      <c r="AB94" s="1">
        <v>0</v>
      </c>
      <c r="AC94" s="1">
        <v>2</v>
      </c>
      <c r="AD94" s="1">
        <v>10</v>
      </c>
      <c r="AE94" s="1">
        <v>1</v>
      </c>
      <c r="AF94" s="1">
        <v>6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1</v>
      </c>
      <c r="AX94" s="1">
        <v>13</v>
      </c>
      <c r="AY94" s="1">
        <v>13</v>
      </c>
      <c r="AZ94" s="1">
        <v>27</v>
      </c>
      <c r="BA94" s="1">
        <v>1</v>
      </c>
      <c r="BB94" s="1">
        <v>0</v>
      </c>
      <c r="BC94" s="1">
        <v>1</v>
      </c>
      <c r="BD94" s="1">
        <v>6</v>
      </c>
      <c r="BE94" s="1">
        <v>7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</row>
    <row r="95" spans="1:67" x14ac:dyDescent="0.2">
      <c r="A95" s="1">
        <v>6009</v>
      </c>
      <c r="B95" s="1" t="s">
        <v>178</v>
      </c>
      <c r="C95" s="1">
        <v>8</v>
      </c>
      <c r="D95" s="1">
        <v>162</v>
      </c>
      <c r="E95" s="1" t="s">
        <v>65</v>
      </c>
      <c r="F95" s="1">
        <v>123</v>
      </c>
      <c r="G95" s="1" t="s">
        <v>138</v>
      </c>
      <c r="H95" s="1">
        <v>83.825000000000003</v>
      </c>
      <c r="I95" s="4">
        <v>670.6</v>
      </c>
      <c r="J95" s="2">
        <f t="shared" si="2"/>
        <v>4694.2</v>
      </c>
      <c r="K95" s="5">
        <f t="shared" si="3"/>
        <v>7</v>
      </c>
      <c r="L95" s="1">
        <v>0.12</v>
      </c>
      <c r="M95" s="1">
        <v>0.88</v>
      </c>
      <c r="N95" s="8" t="e">
        <f>VLOOKUP(A95:A224,'250326'!A73:L248,16,FALSE)</f>
        <v>#REF!</v>
      </c>
      <c r="O95" s="7">
        <v>2</v>
      </c>
      <c r="P95" s="1">
        <v>3.44</v>
      </c>
      <c r="Q95" s="1">
        <v>1.38</v>
      </c>
      <c r="R95" s="7">
        <v>5</v>
      </c>
      <c r="S95" s="1">
        <f t="shared" si="24"/>
        <v>2.06</v>
      </c>
      <c r="T95" s="1"/>
      <c r="U95" s="1">
        <v>0</v>
      </c>
      <c r="V95" s="1">
        <v>0</v>
      </c>
      <c r="W95" s="8">
        <f t="shared" si="22"/>
        <v>0</v>
      </c>
      <c r="X95" s="1">
        <f>VLOOKUP(A95, '250326'!$A$2:$R$197, 18, FALSE)</f>
        <v>0</v>
      </c>
      <c r="Y95" s="1">
        <v>0</v>
      </c>
      <c r="Z95" s="20">
        <v>2389.0100000000002</v>
      </c>
      <c r="AA95" s="3">
        <v>1508.85</v>
      </c>
      <c r="AB95" s="1">
        <v>1</v>
      </c>
      <c r="AC95" s="1">
        <v>0</v>
      </c>
      <c r="AD95" s="1">
        <v>0</v>
      </c>
      <c r="AE95" s="1">
        <v>0</v>
      </c>
      <c r="AF95" s="1">
        <v>7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6</v>
      </c>
      <c r="AW95" s="1">
        <v>5</v>
      </c>
      <c r="AX95" s="1">
        <v>8</v>
      </c>
      <c r="AY95" s="1">
        <v>16</v>
      </c>
      <c r="AZ95" s="1">
        <v>11</v>
      </c>
      <c r="BA95" s="1">
        <v>0</v>
      </c>
      <c r="BB95" s="1">
        <v>0</v>
      </c>
      <c r="BC95" s="1">
        <v>1</v>
      </c>
      <c r="BD95" s="1">
        <v>4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</row>
    <row r="96" spans="1:67" x14ac:dyDescent="0.2">
      <c r="A96" s="26">
        <v>97316</v>
      </c>
      <c r="B96" s="26" t="s">
        <v>200</v>
      </c>
      <c r="C96" s="26">
        <v>8</v>
      </c>
      <c r="D96" s="26">
        <v>162</v>
      </c>
      <c r="E96" s="26" t="s">
        <v>65</v>
      </c>
      <c r="F96" s="26">
        <v>162</v>
      </c>
      <c r="G96" s="26" t="s">
        <v>84</v>
      </c>
      <c r="H96" s="26">
        <v>92.150800000000004</v>
      </c>
      <c r="I96" s="20">
        <v>737.20640000000003</v>
      </c>
      <c r="J96" s="28">
        <f t="shared" si="2"/>
        <v>0</v>
      </c>
      <c r="K96" s="29">
        <f t="shared" si="3"/>
        <v>0</v>
      </c>
      <c r="L96" s="26">
        <v>0</v>
      </c>
      <c r="M96" s="26">
        <v>0</v>
      </c>
      <c r="N96" s="29" t="e">
        <f>VLOOKUP(A96:A225,'250326'!A138:L313,16,FALSE)</f>
        <v>#N/A</v>
      </c>
      <c r="O96" s="29">
        <f t="shared" ref="O96:O97" si="25">MAX(0,(TRUNC((L96*1.2)-M96)))</f>
        <v>0</v>
      </c>
      <c r="P96" s="26">
        <v>0</v>
      </c>
      <c r="Q96" s="26">
        <v>0</v>
      </c>
      <c r="R96" s="29"/>
      <c r="S96" s="26"/>
      <c r="T96" s="26"/>
      <c r="U96" s="26">
        <v>0</v>
      </c>
      <c r="V96" s="26">
        <v>1.1200000000000001</v>
      </c>
      <c r="W96" s="29">
        <f t="shared" si="22"/>
        <v>0</v>
      </c>
      <c r="X96" s="26">
        <f>VLOOKUP(A96, '250326'!$A$2:$R$197, 18, FALSE)</f>
        <v>0</v>
      </c>
      <c r="Y96" s="26">
        <v>0</v>
      </c>
      <c r="Z96" s="20">
        <v>0</v>
      </c>
      <c r="AA96" s="20">
        <v>829.36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  <c r="AI96" s="26">
        <v>0</v>
      </c>
      <c r="AJ96" s="26">
        <v>0</v>
      </c>
      <c r="AK96" s="26">
        <v>0</v>
      </c>
      <c r="AL96" s="26">
        <v>0</v>
      </c>
      <c r="AM96" s="26">
        <v>0</v>
      </c>
      <c r="AN96" s="26">
        <v>0</v>
      </c>
      <c r="AO96" s="26">
        <v>0</v>
      </c>
      <c r="AP96" s="26">
        <v>0</v>
      </c>
      <c r="AQ96" s="26">
        <v>0</v>
      </c>
      <c r="AR96" s="26">
        <v>0</v>
      </c>
      <c r="AS96" s="26">
        <v>0</v>
      </c>
      <c r="AT96" s="26">
        <v>0</v>
      </c>
      <c r="AU96" s="26">
        <v>0</v>
      </c>
      <c r="AV96" s="26">
        <v>0</v>
      </c>
      <c r="AW96" s="26">
        <v>0</v>
      </c>
      <c r="AX96" s="26">
        <v>0</v>
      </c>
      <c r="AY96" s="26">
        <v>0</v>
      </c>
      <c r="AZ96" s="26">
        <v>0</v>
      </c>
      <c r="BA96" s="26">
        <v>0</v>
      </c>
      <c r="BB96" s="26">
        <v>0</v>
      </c>
      <c r="BC96" s="26">
        <v>0</v>
      </c>
      <c r="BD96" s="26">
        <v>0</v>
      </c>
      <c r="BE96" s="26">
        <v>0</v>
      </c>
      <c r="BF96" s="26">
        <v>0</v>
      </c>
      <c r="BG96" s="26">
        <v>0</v>
      </c>
      <c r="BH96" s="26">
        <v>0</v>
      </c>
      <c r="BI96" s="26">
        <v>0</v>
      </c>
      <c r="BJ96" s="26">
        <v>9</v>
      </c>
      <c r="BK96" s="26">
        <v>0</v>
      </c>
      <c r="BL96" s="26">
        <v>0</v>
      </c>
      <c r="BM96" s="26">
        <v>0</v>
      </c>
      <c r="BN96" s="26">
        <v>0</v>
      </c>
      <c r="BO96" s="26">
        <v>0</v>
      </c>
    </row>
    <row r="97" spans="1:67" x14ac:dyDescent="0.2">
      <c r="A97" s="1">
        <v>6034</v>
      </c>
      <c r="B97" s="1" t="s">
        <v>214</v>
      </c>
      <c r="C97" s="1">
        <v>8</v>
      </c>
      <c r="D97" s="1">
        <v>162</v>
      </c>
      <c r="E97" s="1" t="s">
        <v>65</v>
      </c>
      <c r="F97" s="1">
        <v>123</v>
      </c>
      <c r="G97" s="1" t="s">
        <v>138</v>
      </c>
      <c r="H97" s="1">
        <v>83.825400000000002</v>
      </c>
      <c r="I97" s="4">
        <v>670.60320000000002</v>
      </c>
      <c r="J97" s="2">
        <f t="shared" si="2"/>
        <v>4023.6192000000001</v>
      </c>
      <c r="K97" s="5">
        <f t="shared" si="3"/>
        <v>6</v>
      </c>
      <c r="L97" s="1">
        <v>0</v>
      </c>
      <c r="M97" s="1">
        <v>0</v>
      </c>
      <c r="N97" s="8" t="e">
        <f>VLOOKUP(A97:A226,'250326'!A93:L268,16,FALSE)</f>
        <v>#REF!</v>
      </c>
      <c r="O97" s="8">
        <f t="shared" si="25"/>
        <v>0</v>
      </c>
      <c r="P97" s="1">
        <v>1.56</v>
      </c>
      <c r="Q97" s="1">
        <v>3.88</v>
      </c>
      <c r="R97" s="7">
        <v>6</v>
      </c>
      <c r="S97" s="1">
        <f t="shared" ref="S97:S109" si="26">P97-Q97</f>
        <v>-2.3199999999999998</v>
      </c>
      <c r="T97" s="1"/>
      <c r="U97" s="1">
        <v>0</v>
      </c>
      <c r="V97" s="1">
        <v>0</v>
      </c>
      <c r="W97" s="8">
        <f t="shared" si="22"/>
        <v>0</v>
      </c>
      <c r="X97" s="1">
        <f>VLOOKUP(A97, '250326'!$A$2:$R$197, 18, FALSE)</f>
        <v>0</v>
      </c>
      <c r="Y97" s="1">
        <v>0</v>
      </c>
      <c r="Z97" s="20">
        <v>1047.82</v>
      </c>
      <c r="AA97" s="3">
        <v>2598.59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1</v>
      </c>
      <c r="AW97" s="1">
        <v>0</v>
      </c>
      <c r="AX97" s="1">
        <v>3</v>
      </c>
      <c r="AY97" s="1">
        <v>17</v>
      </c>
      <c r="AZ97" s="1">
        <v>23</v>
      </c>
      <c r="BA97" s="1">
        <v>0</v>
      </c>
      <c r="BB97" s="1">
        <v>0</v>
      </c>
      <c r="BC97" s="1">
        <v>0</v>
      </c>
      <c r="BD97" s="1">
        <v>0</v>
      </c>
      <c r="BE97" s="1">
        <v>8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</row>
    <row r="98" spans="1:67" x14ac:dyDescent="0.2">
      <c r="A98" s="1">
        <v>96183</v>
      </c>
      <c r="B98" s="1" t="s">
        <v>119</v>
      </c>
      <c r="C98" s="1">
        <v>20</v>
      </c>
      <c r="D98" s="1">
        <v>162</v>
      </c>
      <c r="E98" s="1" t="s">
        <v>65</v>
      </c>
      <c r="F98" s="1">
        <v>807</v>
      </c>
      <c r="G98" s="1" t="s">
        <v>67</v>
      </c>
      <c r="H98" s="1">
        <v>73.948700000000002</v>
      </c>
      <c r="I98" s="4">
        <v>1478.9739999999999</v>
      </c>
      <c r="J98" s="2">
        <f t="shared" si="2"/>
        <v>23663.583999999999</v>
      </c>
      <c r="K98" s="5">
        <f t="shared" si="3"/>
        <v>16</v>
      </c>
      <c r="L98" s="1">
        <v>1.48</v>
      </c>
      <c r="M98" s="1">
        <v>0.6</v>
      </c>
      <c r="N98" s="8" t="e">
        <f>VLOOKUP(A98:A227,'250326'!A35:L210,16,FALSE)</f>
        <v>#N/A</v>
      </c>
      <c r="O98" s="7">
        <v>3</v>
      </c>
      <c r="P98" s="1">
        <v>5.38</v>
      </c>
      <c r="Q98" s="1">
        <v>0.95</v>
      </c>
      <c r="R98" s="7">
        <v>10</v>
      </c>
      <c r="S98" s="1">
        <f t="shared" si="26"/>
        <v>4.43</v>
      </c>
      <c r="T98" s="1"/>
      <c r="U98" s="1">
        <v>1.75</v>
      </c>
      <c r="V98" s="1">
        <v>0</v>
      </c>
      <c r="W98" s="7">
        <v>3</v>
      </c>
      <c r="X98" s="1">
        <f>VLOOKUP(A98, '250326'!$A$2:$R$197, 18, FALSE)</f>
        <v>3</v>
      </c>
      <c r="Y98" s="1">
        <v>8</v>
      </c>
      <c r="Z98" s="33">
        <v>12719.18</v>
      </c>
      <c r="AA98" s="3">
        <v>2292.41</v>
      </c>
      <c r="AB98" s="1">
        <v>11</v>
      </c>
      <c r="AC98" s="1">
        <v>3</v>
      </c>
      <c r="AD98" s="1">
        <v>10</v>
      </c>
      <c r="AE98" s="1">
        <v>14</v>
      </c>
      <c r="AF98" s="1">
        <v>12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16</v>
      </c>
      <c r="AW98" s="1">
        <v>25</v>
      </c>
      <c r="AX98" s="1">
        <v>43</v>
      </c>
      <c r="AY98" s="1">
        <v>33</v>
      </c>
      <c r="AZ98" s="1">
        <v>15</v>
      </c>
      <c r="BA98" s="1">
        <v>4</v>
      </c>
      <c r="BB98" s="1">
        <v>3</v>
      </c>
      <c r="BC98" s="1">
        <v>8</v>
      </c>
      <c r="BD98" s="1">
        <v>12</v>
      </c>
      <c r="BE98" s="1">
        <v>4</v>
      </c>
      <c r="BF98" s="1">
        <v>9</v>
      </c>
      <c r="BG98" s="1">
        <v>15</v>
      </c>
      <c r="BH98" s="1">
        <v>15</v>
      </c>
      <c r="BI98" s="1">
        <v>7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</row>
    <row r="99" spans="1:67" x14ac:dyDescent="0.2">
      <c r="A99" s="1">
        <v>65153</v>
      </c>
      <c r="B99" s="1" t="s">
        <v>143</v>
      </c>
      <c r="C99" s="1">
        <v>20</v>
      </c>
      <c r="D99" s="1">
        <v>162</v>
      </c>
      <c r="E99" s="1" t="s">
        <v>65</v>
      </c>
      <c r="F99" s="1">
        <v>807</v>
      </c>
      <c r="G99" s="1" t="s">
        <v>67</v>
      </c>
      <c r="H99" s="1">
        <v>73.948700000000002</v>
      </c>
      <c r="I99" s="4">
        <v>1478.9739999999999</v>
      </c>
      <c r="J99" s="2">
        <f t="shared" si="2"/>
        <v>19226.662</v>
      </c>
      <c r="K99" s="5">
        <f t="shared" si="3"/>
        <v>13</v>
      </c>
      <c r="L99" s="1">
        <v>0.88</v>
      </c>
      <c r="M99" s="1">
        <v>0.15</v>
      </c>
      <c r="N99" s="8" t="e">
        <f>VLOOKUP(A99:A228,'250326'!A39:L214,16,FALSE)</f>
        <v>#N/A</v>
      </c>
      <c r="O99" s="7">
        <v>3</v>
      </c>
      <c r="P99" s="1">
        <v>6.38</v>
      </c>
      <c r="Q99" s="1">
        <v>0.6</v>
      </c>
      <c r="R99" s="7">
        <v>10</v>
      </c>
      <c r="S99" s="1">
        <f t="shared" si="26"/>
        <v>5.78</v>
      </c>
      <c r="T99" s="1"/>
      <c r="U99" s="1">
        <v>0.68</v>
      </c>
      <c r="V99" s="1">
        <v>0</v>
      </c>
      <c r="W99" s="8">
        <f t="shared" ref="W99:W100" si="27">MAX(0,(TRUNC((U99*1.2)-V99)))</f>
        <v>0</v>
      </c>
      <c r="X99" s="1">
        <f>VLOOKUP(A99, '250326'!$A$2:$R$197, 18, FALSE)</f>
        <v>3</v>
      </c>
      <c r="Y99" s="1">
        <v>8</v>
      </c>
      <c r="Z99" s="33">
        <v>11720.87</v>
      </c>
      <c r="AA99" s="3">
        <v>1109.23</v>
      </c>
      <c r="AB99" s="1">
        <v>6</v>
      </c>
      <c r="AC99" s="1">
        <v>3</v>
      </c>
      <c r="AD99" s="1">
        <v>9</v>
      </c>
      <c r="AE99" s="1">
        <v>2</v>
      </c>
      <c r="AF99" s="1">
        <v>3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30</v>
      </c>
      <c r="AW99" s="1">
        <v>26</v>
      </c>
      <c r="AX99" s="1">
        <v>43</v>
      </c>
      <c r="AY99" s="1">
        <v>56</v>
      </c>
      <c r="AZ99" s="1">
        <v>12</v>
      </c>
      <c r="BA99" s="1">
        <v>0</v>
      </c>
      <c r="BB99" s="1">
        <v>0</v>
      </c>
      <c r="BC99" s="1">
        <v>9</v>
      </c>
      <c r="BD99" s="1">
        <v>9</v>
      </c>
      <c r="BE99" s="1">
        <v>0</v>
      </c>
      <c r="BF99" s="1">
        <v>7</v>
      </c>
      <c r="BG99" s="1">
        <v>13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</row>
    <row r="100" spans="1:67" x14ac:dyDescent="0.2">
      <c r="A100" s="1">
        <v>6041</v>
      </c>
      <c r="B100" s="1" t="s">
        <v>113</v>
      </c>
      <c r="C100" s="1">
        <v>10</v>
      </c>
      <c r="D100" s="1">
        <v>162</v>
      </c>
      <c r="E100" s="1" t="s">
        <v>65</v>
      </c>
      <c r="F100" s="1">
        <v>558</v>
      </c>
      <c r="G100" s="1" t="s">
        <v>74</v>
      </c>
      <c r="H100" s="1">
        <v>181.19</v>
      </c>
      <c r="I100" s="4">
        <v>1811.9</v>
      </c>
      <c r="J100" s="2">
        <f t="shared" si="2"/>
        <v>18119</v>
      </c>
      <c r="K100" s="5">
        <f t="shared" si="3"/>
        <v>10</v>
      </c>
      <c r="L100" s="1">
        <v>0.7</v>
      </c>
      <c r="M100" s="1">
        <v>1.1000000000000001</v>
      </c>
      <c r="N100" s="8" t="e">
        <f>VLOOKUP(A100:A229,'250326'!A32:L207,16,FALSE)</f>
        <v>#REF!</v>
      </c>
      <c r="O100" s="8">
        <f>MAX(0,(TRUNC((L100*1.2)-M100)))</f>
        <v>0</v>
      </c>
      <c r="P100" s="1">
        <v>6.15</v>
      </c>
      <c r="Q100" s="1">
        <v>6.1</v>
      </c>
      <c r="R100" s="7">
        <v>10</v>
      </c>
      <c r="S100" s="1">
        <f t="shared" si="26"/>
        <v>5.0000000000000711E-2</v>
      </c>
      <c r="T100" s="1"/>
      <c r="U100" s="1">
        <v>0.95</v>
      </c>
      <c r="V100" s="1">
        <v>0.8</v>
      </c>
      <c r="W100" s="8">
        <f t="shared" si="27"/>
        <v>0</v>
      </c>
      <c r="X100" s="1">
        <f>VLOOKUP(A100, '250326'!$A$2:$R$197, 18, FALSE)</f>
        <v>0</v>
      </c>
      <c r="Y100" s="1">
        <v>0</v>
      </c>
      <c r="Z100" s="33">
        <v>14132.82</v>
      </c>
      <c r="AA100" s="3">
        <v>14495.2</v>
      </c>
      <c r="AB100" s="1">
        <v>5</v>
      </c>
      <c r="AC100" s="1">
        <v>4</v>
      </c>
      <c r="AD100" s="1">
        <v>0</v>
      </c>
      <c r="AE100" s="1">
        <v>0</v>
      </c>
      <c r="AF100" s="1">
        <v>11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45</v>
      </c>
      <c r="AW100" s="1">
        <v>29</v>
      </c>
      <c r="AX100" s="1">
        <v>0</v>
      </c>
      <c r="AY100" s="1">
        <v>0</v>
      </c>
      <c r="AZ100" s="1">
        <v>53</v>
      </c>
      <c r="BA100" s="1">
        <v>1</v>
      </c>
      <c r="BB100" s="1">
        <v>2</v>
      </c>
      <c r="BC100" s="1">
        <v>0</v>
      </c>
      <c r="BD100" s="1">
        <v>0</v>
      </c>
      <c r="BE100" s="1">
        <v>8</v>
      </c>
      <c r="BF100" s="1">
        <v>7</v>
      </c>
      <c r="BG100" s="1">
        <v>5</v>
      </c>
      <c r="BH100" s="1">
        <v>0</v>
      </c>
      <c r="BI100" s="1">
        <v>0</v>
      </c>
      <c r="BJ100" s="1">
        <v>8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</row>
    <row r="101" spans="1:67" x14ac:dyDescent="0.2">
      <c r="A101" s="1">
        <v>65109</v>
      </c>
      <c r="B101" s="1" t="s">
        <v>79</v>
      </c>
      <c r="C101" s="1">
        <v>30</v>
      </c>
      <c r="D101" s="1">
        <v>162</v>
      </c>
      <c r="E101" s="1" t="s">
        <v>65</v>
      </c>
      <c r="F101" s="1">
        <v>807</v>
      </c>
      <c r="G101" s="1" t="s">
        <v>67</v>
      </c>
      <c r="H101" s="1">
        <v>65.2744</v>
      </c>
      <c r="I101" s="4">
        <v>1958.232</v>
      </c>
      <c r="J101" s="2">
        <f t="shared" si="2"/>
        <v>19582.32</v>
      </c>
      <c r="K101" s="5">
        <f t="shared" si="3"/>
        <v>10</v>
      </c>
      <c r="L101" s="1">
        <v>15.12</v>
      </c>
      <c r="M101" s="1">
        <v>11.7</v>
      </c>
      <c r="N101" s="7">
        <v>0</v>
      </c>
      <c r="O101" s="7">
        <v>5</v>
      </c>
      <c r="P101" s="1">
        <v>19.579999999999998</v>
      </c>
      <c r="Q101" s="1">
        <v>29.57</v>
      </c>
      <c r="R101" s="7">
        <v>0</v>
      </c>
      <c r="S101" s="1">
        <f t="shared" si="26"/>
        <v>-9.990000000000002</v>
      </c>
      <c r="T101" s="1"/>
      <c r="U101" s="1">
        <v>16.03</v>
      </c>
      <c r="V101" s="1">
        <v>5.6</v>
      </c>
      <c r="W101" s="7">
        <v>5</v>
      </c>
      <c r="X101" s="1">
        <f>VLOOKUP(A101, '250326'!$A$2:$R$197, 18, FALSE)</f>
        <v>5</v>
      </c>
      <c r="Y101" s="1">
        <v>0</v>
      </c>
      <c r="Z101" s="33">
        <v>99347.64</v>
      </c>
      <c r="AA101" s="3">
        <v>91775.81</v>
      </c>
      <c r="AB101" s="1">
        <v>148</v>
      </c>
      <c r="AC101" s="1">
        <v>147</v>
      </c>
      <c r="AD101" s="1">
        <v>137</v>
      </c>
      <c r="AE101" s="1">
        <v>190</v>
      </c>
      <c r="AF101" s="1">
        <v>351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177</v>
      </c>
      <c r="AW101" s="1">
        <v>148</v>
      </c>
      <c r="AX101" s="1">
        <v>164</v>
      </c>
      <c r="AY101" s="1">
        <v>184</v>
      </c>
      <c r="AZ101" s="1">
        <v>772</v>
      </c>
      <c r="BA101" s="1">
        <v>25</v>
      </c>
      <c r="BB101" s="1">
        <v>32</v>
      </c>
      <c r="BC101" s="1">
        <v>22</v>
      </c>
      <c r="BD101" s="1">
        <v>35</v>
      </c>
      <c r="BE101" s="1">
        <v>115</v>
      </c>
      <c r="BF101" s="1">
        <v>174</v>
      </c>
      <c r="BG101" s="1">
        <v>170</v>
      </c>
      <c r="BH101" s="1">
        <v>131</v>
      </c>
      <c r="BI101" s="1">
        <v>182</v>
      </c>
      <c r="BJ101" s="1">
        <v>168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</row>
    <row r="102" spans="1:67" x14ac:dyDescent="0.2">
      <c r="A102" s="1">
        <v>65102</v>
      </c>
      <c r="B102" s="1" t="s">
        <v>149</v>
      </c>
      <c r="C102" s="1">
        <v>30</v>
      </c>
      <c r="D102" s="1">
        <v>162</v>
      </c>
      <c r="E102" s="1" t="s">
        <v>65</v>
      </c>
      <c r="F102" s="1">
        <v>807</v>
      </c>
      <c r="G102" s="1" t="s">
        <v>67</v>
      </c>
      <c r="H102" s="1">
        <v>65.2744</v>
      </c>
      <c r="I102" s="4">
        <v>1958.232</v>
      </c>
      <c r="J102" s="2">
        <f t="shared" si="2"/>
        <v>5874.6959999999999</v>
      </c>
      <c r="K102" s="5">
        <f t="shared" si="3"/>
        <v>3</v>
      </c>
      <c r="L102" s="1">
        <v>0.82</v>
      </c>
      <c r="M102" s="1">
        <v>7.0000000000000007E-2</v>
      </c>
      <c r="N102" s="7">
        <v>0</v>
      </c>
      <c r="O102" s="7">
        <v>3</v>
      </c>
      <c r="P102" s="1">
        <v>3.45</v>
      </c>
      <c r="Q102" s="1">
        <v>6.9</v>
      </c>
      <c r="R102" s="7">
        <v>0</v>
      </c>
      <c r="S102" s="1">
        <f t="shared" si="26"/>
        <v>-3.45</v>
      </c>
      <c r="T102" s="1"/>
      <c r="U102" s="1">
        <v>1.72</v>
      </c>
      <c r="V102" s="1">
        <v>0.27</v>
      </c>
      <c r="W102" s="7">
        <v>0</v>
      </c>
      <c r="X102" s="1">
        <f>VLOOKUP(A102, '250326'!$A$2:$R$197, 18, FALSE)</f>
        <v>5</v>
      </c>
      <c r="Y102" s="1">
        <v>0</v>
      </c>
      <c r="Z102" s="33">
        <v>11716.75</v>
      </c>
      <c r="AA102" s="3">
        <v>14164.54</v>
      </c>
      <c r="AB102" s="1">
        <v>8</v>
      </c>
      <c r="AC102" s="1">
        <v>12</v>
      </c>
      <c r="AD102" s="1">
        <v>6</v>
      </c>
      <c r="AE102" s="1">
        <v>9</v>
      </c>
      <c r="AF102" s="1">
        <v>2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46</v>
      </c>
      <c r="AW102" s="1">
        <v>16</v>
      </c>
      <c r="AX102" s="1">
        <v>23</v>
      </c>
      <c r="AY102" s="1">
        <v>30</v>
      </c>
      <c r="AZ102" s="1">
        <v>100</v>
      </c>
      <c r="BA102" s="1">
        <v>2</v>
      </c>
      <c r="BB102" s="1">
        <v>3</v>
      </c>
      <c r="BC102" s="1">
        <v>4</v>
      </c>
      <c r="BD102" s="1">
        <v>8</v>
      </c>
      <c r="BE102" s="1">
        <v>107</v>
      </c>
      <c r="BF102" s="1">
        <v>11</v>
      </c>
      <c r="BG102" s="1">
        <v>23</v>
      </c>
      <c r="BH102" s="1">
        <v>23</v>
      </c>
      <c r="BI102" s="1">
        <v>12</v>
      </c>
      <c r="BJ102" s="1">
        <v>8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</row>
    <row r="103" spans="1:67" x14ac:dyDescent="0.2">
      <c r="A103" s="1">
        <v>65151</v>
      </c>
      <c r="B103" s="1" t="s">
        <v>190</v>
      </c>
      <c r="C103" s="1">
        <v>12</v>
      </c>
      <c r="D103" s="1">
        <v>162</v>
      </c>
      <c r="E103" s="1" t="s">
        <v>65</v>
      </c>
      <c r="F103" s="1">
        <v>807</v>
      </c>
      <c r="G103" s="1" t="s">
        <v>67</v>
      </c>
      <c r="H103" s="1">
        <v>33.910299999999999</v>
      </c>
      <c r="I103" s="4">
        <v>406.92360000000002</v>
      </c>
      <c r="J103" s="2">
        <f t="shared" si="2"/>
        <v>2034.6180000000002</v>
      </c>
      <c r="K103" s="5">
        <f t="shared" si="3"/>
        <v>5</v>
      </c>
      <c r="L103" s="1">
        <v>0</v>
      </c>
      <c r="M103" s="1">
        <v>0.75</v>
      </c>
      <c r="N103" s="8" t="e">
        <f>VLOOKUP(A103:A254,'250326'!A99:L274,16,FALSE)</f>
        <v>#N/A</v>
      </c>
      <c r="O103" s="8">
        <f t="shared" ref="O103:O106" si="28">MAX(0,(TRUNC((L103*1.2)-M103)))</f>
        <v>0</v>
      </c>
      <c r="P103" s="1">
        <v>1.79</v>
      </c>
      <c r="Q103" s="1">
        <v>5.75</v>
      </c>
      <c r="R103" s="7">
        <v>5</v>
      </c>
      <c r="S103" s="1">
        <f t="shared" si="26"/>
        <v>-3.96</v>
      </c>
      <c r="T103" s="1"/>
      <c r="U103" s="1">
        <v>0</v>
      </c>
      <c r="V103" s="1">
        <v>0</v>
      </c>
      <c r="W103" s="8">
        <f t="shared" ref="W103:W106" si="29">MAX(0,(TRUNC((U103*1.2)-V103)))</f>
        <v>0</v>
      </c>
      <c r="X103" s="1">
        <f>VLOOKUP(A103, '250326'!$A$2:$R$197, 18, FALSE)</f>
        <v>0</v>
      </c>
      <c r="Y103" s="1">
        <v>0</v>
      </c>
      <c r="Z103" s="20">
        <v>729.07</v>
      </c>
      <c r="AA103" s="3">
        <v>2645</v>
      </c>
      <c r="AB103" s="1">
        <v>0</v>
      </c>
      <c r="AC103" s="1">
        <v>0</v>
      </c>
      <c r="AD103" s="1">
        <v>0</v>
      </c>
      <c r="AE103" s="1">
        <v>0</v>
      </c>
      <c r="AF103" s="1">
        <v>9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16</v>
      </c>
      <c r="AW103" s="1">
        <v>7</v>
      </c>
      <c r="AX103" s="1">
        <v>0</v>
      </c>
      <c r="AY103" s="1">
        <v>0</v>
      </c>
      <c r="AZ103" s="1">
        <v>25</v>
      </c>
      <c r="BA103" s="1">
        <v>1</v>
      </c>
      <c r="BB103" s="1">
        <v>2</v>
      </c>
      <c r="BC103" s="1">
        <v>0</v>
      </c>
      <c r="BD103" s="1">
        <v>0</v>
      </c>
      <c r="BE103" s="1">
        <v>44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</row>
    <row r="104" spans="1:67" x14ac:dyDescent="0.2">
      <c r="A104" s="1">
        <v>6044</v>
      </c>
      <c r="B104" s="1" t="s">
        <v>170</v>
      </c>
      <c r="C104" s="1">
        <v>12</v>
      </c>
      <c r="D104" s="1">
        <v>162</v>
      </c>
      <c r="E104" s="1" t="s">
        <v>65</v>
      </c>
      <c r="F104" s="1">
        <v>807</v>
      </c>
      <c r="G104" s="1" t="s">
        <v>67</v>
      </c>
      <c r="H104" s="1">
        <v>73.979200000000006</v>
      </c>
      <c r="I104" s="4">
        <v>887.75040000000001</v>
      </c>
      <c r="J104" s="2">
        <f t="shared" si="2"/>
        <v>4438.7520000000004</v>
      </c>
      <c r="K104" s="5">
        <f t="shared" si="3"/>
        <v>5</v>
      </c>
      <c r="L104" s="1">
        <v>0.96</v>
      </c>
      <c r="M104" s="1">
        <v>0.67</v>
      </c>
      <c r="N104" s="8" t="e">
        <f>VLOOKUP(A104:A255,'250326'!A56:L231,16,FALSE)</f>
        <v>#REF!</v>
      </c>
      <c r="O104" s="8">
        <f t="shared" si="28"/>
        <v>0</v>
      </c>
      <c r="P104" s="1">
        <v>4.12</v>
      </c>
      <c r="Q104" s="1">
        <v>4.17</v>
      </c>
      <c r="R104" s="7">
        <v>5</v>
      </c>
      <c r="S104" s="1">
        <f t="shared" si="26"/>
        <v>-4.9999999999999822E-2</v>
      </c>
      <c r="T104" s="1"/>
      <c r="U104" s="1">
        <v>0.17</v>
      </c>
      <c r="V104" s="1">
        <v>0.33</v>
      </c>
      <c r="W104" s="8">
        <f t="shared" si="29"/>
        <v>0</v>
      </c>
      <c r="X104" s="1">
        <f>VLOOKUP(A104, '250326'!$A$2:$R$197, 18, FALSE)</f>
        <v>0</v>
      </c>
      <c r="Y104" s="1">
        <v>0</v>
      </c>
      <c r="Z104" s="27">
        <v>4660.6899999999996</v>
      </c>
      <c r="AA104" s="3">
        <v>4586.71</v>
      </c>
      <c r="AB104" s="1">
        <v>2</v>
      </c>
      <c r="AC104" s="1">
        <v>0</v>
      </c>
      <c r="AD104" s="1">
        <v>8</v>
      </c>
      <c r="AE104" s="1">
        <v>3</v>
      </c>
      <c r="AF104" s="1">
        <v>8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10</v>
      </c>
      <c r="AW104" s="1">
        <v>3</v>
      </c>
      <c r="AX104" s="1">
        <v>21</v>
      </c>
      <c r="AY104" s="1">
        <v>11</v>
      </c>
      <c r="AZ104" s="1">
        <v>32</v>
      </c>
      <c r="BA104" s="1">
        <v>2</v>
      </c>
      <c r="BB104" s="1">
        <v>4</v>
      </c>
      <c r="BC104" s="1">
        <v>6</v>
      </c>
      <c r="BD104" s="1">
        <v>3</v>
      </c>
      <c r="BE104" s="1">
        <v>18</v>
      </c>
      <c r="BF104" s="1">
        <v>1</v>
      </c>
      <c r="BG104" s="1">
        <v>0</v>
      </c>
      <c r="BH104" s="1">
        <v>1</v>
      </c>
      <c r="BI104" s="1">
        <v>0</v>
      </c>
      <c r="BJ104" s="1">
        <v>4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</row>
    <row r="105" spans="1:67" x14ac:dyDescent="0.2">
      <c r="A105" s="1">
        <v>6045</v>
      </c>
      <c r="B105" s="1" t="s">
        <v>162</v>
      </c>
      <c r="C105" s="1">
        <v>12</v>
      </c>
      <c r="D105" s="1">
        <v>162</v>
      </c>
      <c r="E105" s="1" t="s">
        <v>65</v>
      </c>
      <c r="F105" s="1">
        <v>807</v>
      </c>
      <c r="G105" s="1" t="s">
        <v>67</v>
      </c>
      <c r="H105" s="1">
        <v>73.979100000000003</v>
      </c>
      <c r="I105" s="4">
        <v>887.74919999999997</v>
      </c>
      <c r="J105" s="2">
        <f t="shared" si="2"/>
        <v>4438.7460000000001</v>
      </c>
      <c r="K105" s="5">
        <f t="shared" si="3"/>
        <v>5</v>
      </c>
      <c r="L105" s="1">
        <v>0</v>
      </c>
      <c r="M105" s="1">
        <v>1.33</v>
      </c>
      <c r="N105" s="8" t="e">
        <f>VLOOKUP(A105:A256,'250326'!A62:L237,16,FALSE)</f>
        <v>#N/A</v>
      </c>
      <c r="O105" s="8">
        <f t="shared" si="28"/>
        <v>0</v>
      </c>
      <c r="P105" s="1">
        <v>4.08</v>
      </c>
      <c r="Q105" s="1">
        <v>3.08</v>
      </c>
      <c r="R105" s="7">
        <v>5</v>
      </c>
      <c r="S105" s="1">
        <f t="shared" si="26"/>
        <v>1</v>
      </c>
      <c r="T105" s="1"/>
      <c r="U105" s="1">
        <v>0</v>
      </c>
      <c r="V105" s="1">
        <v>0</v>
      </c>
      <c r="W105" s="8">
        <f t="shared" si="29"/>
        <v>0</v>
      </c>
      <c r="X105" s="1">
        <f>VLOOKUP(A105, '250326'!$A$2:$R$197, 18, FALSE)</f>
        <v>3</v>
      </c>
      <c r="Y105" s="1">
        <v>3</v>
      </c>
      <c r="Z105" s="27">
        <v>3624.98</v>
      </c>
      <c r="AA105" s="3">
        <v>3920.89</v>
      </c>
      <c r="AB105" s="1">
        <v>0</v>
      </c>
      <c r="AC105" s="1">
        <v>0</v>
      </c>
      <c r="AD105" s="1">
        <v>0</v>
      </c>
      <c r="AE105" s="1">
        <v>0</v>
      </c>
      <c r="AF105" s="1">
        <v>16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14</v>
      </c>
      <c r="AW105" s="1">
        <v>10</v>
      </c>
      <c r="AX105" s="1">
        <v>17</v>
      </c>
      <c r="AY105" s="1">
        <v>18</v>
      </c>
      <c r="AZ105" s="1">
        <v>25</v>
      </c>
      <c r="BA105" s="1">
        <v>0</v>
      </c>
      <c r="BB105" s="1">
        <v>0</v>
      </c>
      <c r="BC105" s="1">
        <v>4</v>
      </c>
      <c r="BD105" s="1">
        <v>0</v>
      </c>
      <c r="BE105" s="1">
        <v>12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</row>
    <row r="106" spans="1:67" x14ac:dyDescent="0.2">
      <c r="A106" s="1">
        <v>6043</v>
      </c>
      <c r="B106" s="1" t="s">
        <v>209</v>
      </c>
      <c r="C106" s="1">
        <v>12</v>
      </c>
      <c r="D106" s="1">
        <v>162</v>
      </c>
      <c r="E106" s="1" t="s">
        <v>65</v>
      </c>
      <c r="F106" s="1">
        <v>807</v>
      </c>
      <c r="G106" s="1" t="s">
        <v>67</v>
      </c>
      <c r="H106" s="1">
        <v>33.910299999999999</v>
      </c>
      <c r="I106" s="4">
        <v>406.92360000000002</v>
      </c>
      <c r="J106" s="2">
        <f t="shared" si="2"/>
        <v>813.84720000000004</v>
      </c>
      <c r="K106" s="5">
        <f t="shared" si="3"/>
        <v>2</v>
      </c>
      <c r="L106" s="1">
        <v>0.12</v>
      </c>
      <c r="M106" s="1">
        <v>-0.08</v>
      </c>
      <c r="N106" s="8" t="e">
        <f>VLOOKUP(A106:A257,'250326'!A100:L275,16,FALSE)</f>
        <v>#N/A</v>
      </c>
      <c r="O106" s="8">
        <f t="shared" si="28"/>
        <v>0</v>
      </c>
      <c r="P106" s="1">
        <v>1.21</v>
      </c>
      <c r="Q106" s="1">
        <v>3.5</v>
      </c>
      <c r="R106" s="7">
        <v>2</v>
      </c>
      <c r="S106" s="1">
        <f t="shared" si="26"/>
        <v>-2.29</v>
      </c>
      <c r="T106" s="1"/>
      <c r="U106" s="1">
        <v>0.38</v>
      </c>
      <c r="V106" s="1">
        <v>1.5</v>
      </c>
      <c r="W106" s="8">
        <f t="shared" si="29"/>
        <v>0</v>
      </c>
      <c r="X106" s="1">
        <f>VLOOKUP(A106, '250326'!$A$2:$R$197, 18, FALSE)</f>
        <v>0</v>
      </c>
      <c r="Y106" s="1">
        <v>0</v>
      </c>
      <c r="Z106" s="20">
        <v>695.16</v>
      </c>
      <c r="AA106" s="3">
        <v>2000.71</v>
      </c>
      <c r="AB106" s="1">
        <v>0</v>
      </c>
      <c r="AC106" s="1">
        <v>3</v>
      </c>
      <c r="AD106" s="1">
        <v>0</v>
      </c>
      <c r="AE106" s="1">
        <v>0</v>
      </c>
      <c r="AF106" s="1">
        <v>-1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12</v>
      </c>
      <c r="AW106" s="1">
        <v>5</v>
      </c>
      <c r="AX106" s="1">
        <v>0</v>
      </c>
      <c r="AY106" s="1">
        <v>0</v>
      </c>
      <c r="AZ106" s="1">
        <v>30</v>
      </c>
      <c r="BA106" s="1">
        <v>0</v>
      </c>
      <c r="BB106" s="1">
        <v>0</v>
      </c>
      <c r="BC106" s="1">
        <v>0</v>
      </c>
      <c r="BD106" s="1">
        <v>0</v>
      </c>
      <c r="BE106" s="1">
        <v>12</v>
      </c>
      <c r="BF106" s="1">
        <v>3</v>
      </c>
      <c r="BG106" s="1">
        <v>3</v>
      </c>
      <c r="BH106" s="1">
        <v>0</v>
      </c>
      <c r="BI106" s="1">
        <v>0</v>
      </c>
      <c r="BJ106" s="1">
        <v>18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</row>
    <row r="107" spans="1:67" x14ac:dyDescent="0.2">
      <c r="A107" s="1">
        <v>6036</v>
      </c>
      <c r="B107" s="1" t="s">
        <v>131</v>
      </c>
      <c r="C107" s="1">
        <v>24</v>
      </c>
      <c r="D107" s="1">
        <v>162</v>
      </c>
      <c r="E107" s="1" t="s">
        <v>65</v>
      </c>
      <c r="F107" s="1">
        <v>558</v>
      </c>
      <c r="G107" s="1" t="s">
        <v>74</v>
      </c>
      <c r="H107" s="1">
        <v>103.33</v>
      </c>
      <c r="I107" s="4">
        <v>2479.92</v>
      </c>
      <c r="J107" s="2">
        <f t="shared" si="2"/>
        <v>37198.800000000003</v>
      </c>
      <c r="K107" s="5">
        <f t="shared" si="3"/>
        <v>15</v>
      </c>
      <c r="L107" s="1">
        <v>0.6</v>
      </c>
      <c r="M107" s="1">
        <v>-0.08</v>
      </c>
      <c r="N107" s="8" t="e">
        <f>VLOOKUP(A107:A258,'250326'!A30:L205,16,FALSE)</f>
        <v>#REF!</v>
      </c>
      <c r="O107" s="7">
        <v>3</v>
      </c>
      <c r="P107" s="1">
        <v>4.7699999999999996</v>
      </c>
      <c r="Q107" s="1">
        <v>5.29</v>
      </c>
      <c r="R107" s="7">
        <v>10</v>
      </c>
      <c r="S107" s="1">
        <f t="shared" si="26"/>
        <v>-0.52000000000000046</v>
      </c>
      <c r="T107" s="1"/>
      <c r="U107" s="1">
        <v>1.1000000000000001</v>
      </c>
      <c r="V107" s="1">
        <v>0</v>
      </c>
      <c r="W107" s="7">
        <v>2</v>
      </c>
      <c r="X107" s="1">
        <f>VLOOKUP(A107, '250326'!$A$2:$R$197, 18, FALSE)</f>
        <v>2</v>
      </c>
      <c r="Y107" s="1">
        <v>2</v>
      </c>
      <c r="Z107" s="33">
        <v>16067.82</v>
      </c>
      <c r="AA107" s="3">
        <v>12916.25</v>
      </c>
      <c r="AB107" s="1">
        <v>8</v>
      </c>
      <c r="AC107" s="1">
        <v>6</v>
      </c>
      <c r="AD107" s="1">
        <v>3</v>
      </c>
      <c r="AE107" s="1">
        <v>1</v>
      </c>
      <c r="AF107" s="1">
        <v>-2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39</v>
      </c>
      <c r="AW107" s="1">
        <v>11</v>
      </c>
      <c r="AX107" s="1">
        <v>36</v>
      </c>
      <c r="AY107" s="1">
        <v>45</v>
      </c>
      <c r="AZ107" s="1">
        <v>107</v>
      </c>
      <c r="BA107" s="1">
        <v>4</v>
      </c>
      <c r="BB107" s="1">
        <v>2</v>
      </c>
      <c r="BC107" s="1">
        <v>3</v>
      </c>
      <c r="BD107" s="1">
        <v>7</v>
      </c>
      <c r="BE107" s="1">
        <v>20</v>
      </c>
      <c r="BF107" s="1">
        <v>1</v>
      </c>
      <c r="BG107" s="1">
        <v>23</v>
      </c>
      <c r="BH107" s="1">
        <v>7</v>
      </c>
      <c r="BI107" s="1">
        <v>14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</row>
    <row r="108" spans="1:67" x14ac:dyDescent="0.2">
      <c r="A108" s="1">
        <v>65117</v>
      </c>
      <c r="B108" s="1" t="s">
        <v>90</v>
      </c>
      <c r="C108" s="1">
        <v>24</v>
      </c>
      <c r="D108" s="1">
        <v>162</v>
      </c>
      <c r="E108" s="1" t="s">
        <v>65</v>
      </c>
      <c r="F108" s="1">
        <v>807</v>
      </c>
      <c r="G108" s="1" t="s">
        <v>67</v>
      </c>
      <c r="H108" s="1">
        <v>63.79</v>
      </c>
      <c r="I108" s="4">
        <v>1530.96</v>
      </c>
      <c r="J108" s="2">
        <f t="shared" si="2"/>
        <v>7654.8</v>
      </c>
      <c r="K108" s="5">
        <f t="shared" si="3"/>
        <v>5</v>
      </c>
      <c r="L108" s="1">
        <v>7.15</v>
      </c>
      <c r="M108" s="1">
        <v>8.2899999999999991</v>
      </c>
      <c r="N108" s="8" t="e">
        <f>VLOOKUP(A108:A259,'250326'!A14:L189,16,FALSE)</f>
        <v>#REF!</v>
      </c>
      <c r="O108" s="7">
        <v>5</v>
      </c>
      <c r="P108" s="1">
        <v>14.85</v>
      </c>
      <c r="Q108" s="1">
        <v>24.62</v>
      </c>
      <c r="R108" s="36">
        <v>0</v>
      </c>
      <c r="S108" s="1">
        <f t="shared" si="26"/>
        <v>-9.7700000000000014</v>
      </c>
      <c r="T108" s="1"/>
      <c r="U108" s="1">
        <v>7.15</v>
      </c>
      <c r="V108" s="1">
        <v>0</v>
      </c>
      <c r="W108" s="7">
        <v>0</v>
      </c>
      <c r="X108" s="1">
        <f>VLOOKUP(A108, '250326'!$A$2:$R$197, 18, FALSE)</f>
        <v>10</v>
      </c>
      <c r="Y108" s="1">
        <v>15</v>
      </c>
      <c r="Z108" s="33">
        <v>44621.1</v>
      </c>
      <c r="AA108" s="3">
        <v>50394.1</v>
      </c>
      <c r="AB108" s="1">
        <v>66</v>
      </c>
      <c r="AC108" s="1">
        <v>52</v>
      </c>
      <c r="AD108" s="1">
        <v>42</v>
      </c>
      <c r="AE108" s="1">
        <v>75</v>
      </c>
      <c r="AF108" s="1">
        <v>199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110</v>
      </c>
      <c r="AW108" s="1">
        <v>93</v>
      </c>
      <c r="AX108" s="1">
        <v>70</v>
      </c>
      <c r="AY108" s="1">
        <v>166</v>
      </c>
      <c r="AZ108" s="1">
        <v>538</v>
      </c>
      <c r="BA108" s="1">
        <v>16</v>
      </c>
      <c r="BB108" s="1">
        <v>15</v>
      </c>
      <c r="BC108" s="1">
        <v>13</v>
      </c>
      <c r="BD108" s="1">
        <v>21</v>
      </c>
      <c r="BE108" s="1">
        <v>53</v>
      </c>
      <c r="BF108" s="1">
        <v>77</v>
      </c>
      <c r="BG108" s="1">
        <v>65</v>
      </c>
      <c r="BH108" s="1">
        <v>34</v>
      </c>
      <c r="BI108" s="1">
        <v>56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</row>
    <row r="109" spans="1:67" x14ac:dyDescent="0.2">
      <c r="A109" s="1">
        <v>65112</v>
      </c>
      <c r="B109" s="1" t="s">
        <v>87</v>
      </c>
      <c r="C109" s="1">
        <v>24</v>
      </c>
      <c r="D109" s="1">
        <v>162</v>
      </c>
      <c r="E109" s="1" t="s">
        <v>65</v>
      </c>
      <c r="F109" s="1">
        <v>807</v>
      </c>
      <c r="G109" s="1" t="s">
        <v>67</v>
      </c>
      <c r="H109" s="1">
        <v>63.79</v>
      </c>
      <c r="I109" s="4">
        <v>1530.96</v>
      </c>
      <c r="J109" s="2">
        <f t="shared" si="2"/>
        <v>7654.8</v>
      </c>
      <c r="K109" s="5">
        <f t="shared" si="3"/>
        <v>5</v>
      </c>
      <c r="L109" s="1">
        <v>12.73</v>
      </c>
      <c r="M109" s="1">
        <v>13</v>
      </c>
      <c r="N109" s="8" t="e">
        <f>VLOOKUP(A109:A260,'250326'!A12:L187,16,FALSE)</f>
        <v>#REF!</v>
      </c>
      <c r="O109" s="7">
        <v>5</v>
      </c>
      <c r="P109" s="1">
        <v>19.649999999999999</v>
      </c>
      <c r="Q109" s="1">
        <v>37.04</v>
      </c>
      <c r="R109" s="36">
        <v>0</v>
      </c>
      <c r="S109" s="1">
        <f t="shared" si="26"/>
        <v>-17.39</v>
      </c>
      <c r="T109" s="1"/>
      <c r="U109" s="1">
        <v>8.98</v>
      </c>
      <c r="V109" s="1">
        <v>2.25</v>
      </c>
      <c r="W109" s="7">
        <v>0</v>
      </c>
      <c r="X109" s="1">
        <f>VLOOKUP(A109, '250326'!$A$2:$R$197, 18, FALSE)</f>
        <v>10</v>
      </c>
      <c r="Y109" s="1">
        <v>0</v>
      </c>
      <c r="Z109" s="33">
        <v>63311.58</v>
      </c>
      <c r="AA109" s="3">
        <v>80056.45</v>
      </c>
      <c r="AB109" s="1">
        <v>84</v>
      </c>
      <c r="AC109" s="1">
        <v>105</v>
      </c>
      <c r="AD109" s="1">
        <v>121</v>
      </c>
      <c r="AE109" s="1">
        <v>96</v>
      </c>
      <c r="AF109" s="1">
        <v>312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139</v>
      </c>
      <c r="AW109" s="1">
        <v>138</v>
      </c>
      <c r="AX109" s="1">
        <v>83</v>
      </c>
      <c r="AY109" s="1">
        <v>236</v>
      </c>
      <c r="AZ109" s="1">
        <v>838</v>
      </c>
      <c r="BA109" s="1">
        <v>21</v>
      </c>
      <c r="BB109" s="1">
        <v>13</v>
      </c>
      <c r="BC109" s="1">
        <v>19</v>
      </c>
      <c r="BD109" s="1">
        <v>32</v>
      </c>
      <c r="BE109" s="1">
        <v>51</v>
      </c>
      <c r="BF109" s="1">
        <v>75</v>
      </c>
      <c r="BG109" s="1">
        <v>54</v>
      </c>
      <c r="BH109" s="1">
        <v>87</v>
      </c>
      <c r="BI109" s="1">
        <v>53</v>
      </c>
      <c r="BJ109" s="1">
        <v>54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</row>
    <row r="110" spans="1:67" x14ac:dyDescent="0.2">
      <c r="A110" s="1">
        <v>65113</v>
      </c>
      <c r="B110" s="1" t="s">
        <v>99</v>
      </c>
      <c r="C110" s="1">
        <v>24</v>
      </c>
      <c r="D110" s="1">
        <v>162</v>
      </c>
      <c r="E110" s="1" t="s">
        <v>65</v>
      </c>
      <c r="F110" s="1">
        <v>807</v>
      </c>
      <c r="G110" s="1" t="s">
        <v>67</v>
      </c>
      <c r="H110" s="1">
        <v>63.79</v>
      </c>
      <c r="I110" s="4">
        <v>1530.96</v>
      </c>
      <c r="J110" s="2">
        <f t="shared" si="2"/>
        <v>0</v>
      </c>
      <c r="K110" s="5">
        <f t="shared" si="3"/>
        <v>0</v>
      </c>
      <c r="L110" s="1">
        <v>3.83</v>
      </c>
      <c r="M110" s="1">
        <v>13.33</v>
      </c>
      <c r="N110" s="7">
        <v>0</v>
      </c>
      <c r="O110" s="8">
        <f t="shared" ref="O110:O111" si="30">MAX(0,(TRUNC((L110*1.2)-M110)))</f>
        <v>0</v>
      </c>
      <c r="P110" s="1">
        <v>12</v>
      </c>
      <c r="Q110" s="1">
        <v>19.71</v>
      </c>
      <c r="R110" s="7">
        <v>0</v>
      </c>
      <c r="S110" s="1"/>
      <c r="T110" s="1"/>
      <c r="U110" s="1">
        <v>4.9400000000000004</v>
      </c>
      <c r="V110" s="1">
        <v>6.75</v>
      </c>
      <c r="W110" s="8">
        <f>MAX(0,(TRUNC((U110*1.2)-V110)))</f>
        <v>0</v>
      </c>
      <c r="X110" s="1">
        <f>VLOOKUP(A110, '250326'!$A$2:$R$197, 18, FALSE)</f>
        <v>5</v>
      </c>
      <c r="Y110" s="1">
        <v>10</v>
      </c>
      <c r="Z110" s="33">
        <v>31799.32</v>
      </c>
      <c r="AA110" s="3">
        <v>60919.45</v>
      </c>
      <c r="AB110" s="1">
        <v>26</v>
      </c>
      <c r="AC110" s="1">
        <v>49</v>
      </c>
      <c r="AD110" s="1">
        <v>25</v>
      </c>
      <c r="AE110" s="1">
        <v>33</v>
      </c>
      <c r="AF110" s="1">
        <v>320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100</v>
      </c>
      <c r="AW110" s="1">
        <v>67</v>
      </c>
      <c r="AX110" s="1">
        <v>46</v>
      </c>
      <c r="AY110" s="1">
        <v>141</v>
      </c>
      <c r="AZ110" s="1">
        <v>407</v>
      </c>
      <c r="BA110" s="1">
        <v>11</v>
      </c>
      <c r="BB110" s="1">
        <v>13</v>
      </c>
      <c r="BC110" s="1">
        <v>15</v>
      </c>
      <c r="BD110" s="1">
        <v>11</v>
      </c>
      <c r="BE110" s="1">
        <v>66</v>
      </c>
      <c r="BF110" s="1">
        <v>46</v>
      </c>
      <c r="BG110" s="1">
        <v>30</v>
      </c>
      <c r="BH110" s="1">
        <v>39</v>
      </c>
      <c r="BI110" s="1">
        <v>37</v>
      </c>
      <c r="BJ110" s="1">
        <v>162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</row>
    <row r="111" spans="1:67" x14ac:dyDescent="0.2">
      <c r="A111" s="1">
        <v>65165</v>
      </c>
      <c r="B111" s="1" t="s">
        <v>108</v>
      </c>
      <c r="C111" s="1">
        <v>24</v>
      </c>
      <c r="D111" s="1">
        <v>162</v>
      </c>
      <c r="E111" s="1" t="s">
        <v>65</v>
      </c>
      <c r="F111" s="1">
        <v>807</v>
      </c>
      <c r="G111" s="1" t="s">
        <v>67</v>
      </c>
      <c r="H111" s="1">
        <v>63.79</v>
      </c>
      <c r="I111" s="4">
        <v>1530.96</v>
      </c>
      <c r="J111" s="2">
        <f t="shared" si="2"/>
        <v>15309.6</v>
      </c>
      <c r="K111" s="5">
        <f t="shared" si="3"/>
        <v>10</v>
      </c>
      <c r="L111" s="1">
        <v>2.71</v>
      </c>
      <c r="M111" s="1">
        <v>13.08</v>
      </c>
      <c r="N111" s="8" t="e">
        <f>VLOOKUP(A111:A262,'250326'!A25:L200,16,FALSE)</f>
        <v>#REF!</v>
      </c>
      <c r="O111" s="8">
        <f t="shared" si="30"/>
        <v>0</v>
      </c>
      <c r="P111" s="1">
        <v>9.06</v>
      </c>
      <c r="Q111" s="1">
        <v>11.46</v>
      </c>
      <c r="R111" s="7">
        <v>10</v>
      </c>
      <c r="S111" s="1">
        <f t="shared" ref="S111:S119" si="31">P111-Q111</f>
        <v>-2.4000000000000004</v>
      </c>
      <c r="T111" s="1"/>
      <c r="U111" s="1">
        <v>3.88</v>
      </c>
      <c r="V111" s="1">
        <v>2.17</v>
      </c>
      <c r="W111" s="7">
        <v>0</v>
      </c>
      <c r="X111" s="1">
        <f>VLOOKUP(A111, '250326'!$A$2:$R$197, 18, FALSE)</f>
        <v>10</v>
      </c>
      <c r="Y111" s="1">
        <v>0</v>
      </c>
      <c r="Z111" s="33">
        <v>23953.14</v>
      </c>
      <c r="AA111" s="3">
        <v>40889.39</v>
      </c>
      <c r="AB111" s="1">
        <v>11</v>
      </c>
      <c r="AC111" s="1">
        <v>40</v>
      </c>
      <c r="AD111" s="1">
        <v>18</v>
      </c>
      <c r="AE111" s="1">
        <v>32</v>
      </c>
      <c r="AF111" s="1">
        <v>314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76</v>
      </c>
      <c r="AW111" s="1">
        <v>43</v>
      </c>
      <c r="AX111" s="1">
        <v>30</v>
      </c>
      <c r="AY111" s="1">
        <v>123</v>
      </c>
      <c r="AZ111" s="1">
        <v>221</v>
      </c>
      <c r="BA111" s="1">
        <v>6</v>
      </c>
      <c r="BB111" s="1">
        <v>10</v>
      </c>
      <c r="BC111" s="1">
        <v>11</v>
      </c>
      <c r="BD111" s="1">
        <v>13</v>
      </c>
      <c r="BE111" s="1">
        <v>54</v>
      </c>
      <c r="BF111" s="1">
        <v>34</v>
      </c>
      <c r="BG111" s="1">
        <v>30</v>
      </c>
      <c r="BH111" s="1">
        <v>32</v>
      </c>
      <c r="BI111" s="1">
        <v>24</v>
      </c>
      <c r="BJ111" s="1">
        <v>52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</row>
    <row r="112" spans="1:67" x14ac:dyDescent="0.2">
      <c r="A112" s="1">
        <v>65120</v>
      </c>
      <c r="B112" s="1" t="s">
        <v>96</v>
      </c>
      <c r="C112" s="1">
        <v>24</v>
      </c>
      <c r="D112" s="1">
        <v>162</v>
      </c>
      <c r="E112" s="1" t="s">
        <v>65</v>
      </c>
      <c r="F112" s="1">
        <v>807</v>
      </c>
      <c r="G112" s="1" t="s">
        <v>67</v>
      </c>
      <c r="H112" s="1">
        <v>63.79</v>
      </c>
      <c r="I112" s="4">
        <v>1530.96</v>
      </c>
      <c r="J112" s="2">
        <f t="shared" si="2"/>
        <v>0</v>
      </c>
      <c r="K112" s="5">
        <f t="shared" si="3"/>
        <v>0</v>
      </c>
      <c r="L112" s="1">
        <v>7.67</v>
      </c>
      <c r="M112" s="1">
        <v>8</v>
      </c>
      <c r="N112" s="8" t="e">
        <f>VLOOKUP(A112:A263,'250326'!A17:L192,16,FALSE)</f>
        <v>#REF!</v>
      </c>
      <c r="O112" s="7">
        <v>0</v>
      </c>
      <c r="P112" s="1">
        <v>9.52</v>
      </c>
      <c r="Q112" s="1">
        <v>24</v>
      </c>
      <c r="R112" s="7">
        <v>0</v>
      </c>
      <c r="S112" s="1">
        <f t="shared" si="31"/>
        <v>-14.48</v>
      </c>
      <c r="T112" s="1"/>
      <c r="U112" s="1">
        <v>4.7699999999999996</v>
      </c>
      <c r="V112" s="1">
        <v>10.92</v>
      </c>
      <c r="W112" s="8">
        <f>MAX(0,(TRUNC((U112*1.2)-V112)))</f>
        <v>0</v>
      </c>
      <c r="X112" s="1">
        <f>VLOOKUP(A112, '250326'!$A$2:$R$197, 18, FALSE)</f>
        <v>5</v>
      </c>
      <c r="Y112" s="1">
        <v>0</v>
      </c>
      <c r="Z112" s="33">
        <v>33617.33</v>
      </c>
      <c r="AA112" s="3">
        <v>59452.28</v>
      </c>
      <c r="AB112" s="1">
        <v>97</v>
      </c>
      <c r="AC112" s="1">
        <v>47</v>
      </c>
      <c r="AD112" s="1">
        <v>38</v>
      </c>
      <c r="AE112" s="1">
        <v>51</v>
      </c>
      <c r="AF112" s="1">
        <v>94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67</v>
      </c>
      <c r="AW112" s="1">
        <v>74</v>
      </c>
      <c r="AX112" s="1">
        <v>52</v>
      </c>
      <c r="AY112" s="1">
        <v>78</v>
      </c>
      <c r="AZ112" s="1">
        <v>496</v>
      </c>
      <c r="BA112" s="1">
        <v>15</v>
      </c>
      <c r="BB112" s="1">
        <v>0</v>
      </c>
      <c r="BC112" s="1">
        <v>14</v>
      </c>
      <c r="BD112" s="1">
        <v>9</v>
      </c>
      <c r="BE112" s="1">
        <v>80</v>
      </c>
      <c r="BF112" s="1">
        <v>45</v>
      </c>
      <c r="BG112" s="1">
        <v>46</v>
      </c>
      <c r="BH112" s="1">
        <v>19</v>
      </c>
      <c r="BI112" s="1">
        <v>55</v>
      </c>
      <c r="BJ112" s="1">
        <v>262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</row>
    <row r="113" spans="1:67" x14ac:dyDescent="0.2">
      <c r="A113" s="1">
        <v>65890</v>
      </c>
      <c r="B113" s="1" t="s">
        <v>129</v>
      </c>
      <c r="C113" s="1">
        <v>24</v>
      </c>
      <c r="D113" s="1">
        <v>162</v>
      </c>
      <c r="E113" s="1" t="s">
        <v>65</v>
      </c>
      <c r="F113" s="1">
        <v>807</v>
      </c>
      <c r="G113" s="1" t="s">
        <v>67</v>
      </c>
      <c r="H113" s="1">
        <v>63.79</v>
      </c>
      <c r="I113" s="4">
        <v>1530.96</v>
      </c>
      <c r="J113" s="2">
        <f t="shared" si="2"/>
        <v>4592.88</v>
      </c>
      <c r="K113" s="5">
        <f t="shared" si="3"/>
        <v>3</v>
      </c>
      <c r="L113" s="1">
        <v>2.21</v>
      </c>
      <c r="M113" s="1">
        <v>1.33</v>
      </c>
      <c r="N113" s="8" t="e">
        <f>VLOOKUP(A113:A264,'250326'!A29:L204,16,FALSE)</f>
        <v>#REF!</v>
      </c>
      <c r="O113" s="7">
        <v>3</v>
      </c>
      <c r="P113" s="1">
        <v>6.25</v>
      </c>
      <c r="Q113" s="1">
        <v>16.329999999999998</v>
      </c>
      <c r="R113" s="7">
        <v>0</v>
      </c>
      <c r="S113" s="1">
        <f t="shared" si="31"/>
        <v>-10.079999999999998</v>
      </c>
      <c r="T113" s="1"/>
      <c r="U113" s="1">
        <v>2.1</v>
      </c>
      <c r="V113" s="1">
        <v>0</v>
      </c>
      <c r="W113" s="7">
        <v>0</v>
      </c>
      <c r="X113" s="1">
        <f>VLOOKUP(A113, '250326'!$A$2:$R$197, 18, FALSE)</f>
        <v>3</v>
      </c>
      <c r="Y113" s="1">
        <v>3</v>
      </c>
      <c r="Z113" s="33">
        <v>16170.77</v>
      </c>
      <c r="AA113" s="3">
        <v>27046.959999999999</v>
      </c>
      <c r="AB113" s="1">
        <v>10</v>
      </c>
      <c r="AC113" s="1">
        <v>13</v>
      </c>
      <c r="AD113" s="1">
        <v>14</v>
      </c>
      <c r="AE113" s="1">
        <v>45</v>
      </c>
      <c r="AF113" s="1">
        <v>32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51</v>
      </c>
      <c r="AW113" s="1">
        <v>10</v>
      </c>
      <c r="AX113" s="1">
        <v>20</v>
      </c>
      <c r="AY113" s="1">
        <v>104</v>
      </c>
      <c r="AZ113" s="1">
        <v>327</v>
      </c>
      <c r="BA113" s="1">
        <v>6</v>
      </c>
      <c r="BB113" s="1">
        <v>7</v>
      </c>
      <c r="BC113" s="1">
        <v>8</v>
      </c>
      <c r="BD113" s="1">
        <v>9</v>
      </c>
      <c r="BE113" s="1">
        <v>65</v>
      </c>
      <c r="BF113" s="1">
        <v>19</v>
      </c>
      <c r="BG113" s="1">
        <v>26</v>
      </c>
      <c r="BH113" s="1">
        <v>5</v>
      </c>
      <c r="BI113" s="1">
        <v>27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</row>
    <row r="114" spans="1:67" x14ac:dyDescent="0.2">
      <c r="A114" s="1">
        <v>97312</v>
      </c>
      <c r="B114" s="1" t="s">
        <v>241</v>
      </c>
      <c r="C114" s="1">
        <v>6</v>
      </c>
      <c r="D114" s="1">
        <v>162</v>
      </c>
      <c r="E114" s="1" t="s">
        <v>65</v>
      </c>
      <c r="F114" s="1">
        <v>162</v>
      </c>
      <c r="G114" s="1" t="s">
        <v>84</v>
      </c>
      <c r="H114" s="1">
        <v>21.364999999999998</v>
      </c>
      <c r="I114" s="4">
        <v>128.19</v>
      </c>
      <c r="J114" s="2">
        <f t="shared" si="2"/>
        <v>640.95000000000005</v>
      </c>
      <c r="K114" s="5">
        <f t="shared" si="3"/>
        <v>5</v>
      </c>
      <c r="L114" s="1">
        <v>0.33</v>
      </c>
      <c r="M114" s="1">
        <v>0.67</v>
      </c>
      <c r="N114" s="8" t="e">
        <f>VLOOKUP(A114:A265,'250326'!A102:L277,16,FALSE)</f>
        <v>#REF!</v>
      </c>
      <c r="O114" s="8">
        <f t="shared" ref="O114:O118" si="32">MAX(0,(TRUNC((L114*1.2)-M114)))</f>
        <v>0</v>
      </c>
      <c r="P114" s="1">
        <v>3.67</v>
      </c>
      <c r="Q114" s="1">
        <v>5</v>
      </c>
      <c r="R114" s="7">
        <v>5</v>
      </c>
      <c r="S114" s="1">
        <f t="shared" si="31"/>
        <v>-1.33</v>
      </c>
      <c r="T114" s="1"/>
      <c r="U114" s="1">
        <v>1.17</v>
      </c>
      <c r="V114" s="1">
        <v>0.67</v>
      </c>
      <c r="W114" s="8">
        <f t="shared" ref="W114:W118" si="33">MAX(0,(TRUNC((U114*1.2)-V114)))</f>
        <v>0</v>
      </c>
      <c r="X114" s="1">
        <f>VLOOKUP(A114, '250326'!$A$2:$R$197, 18, FALSE)</f>
        <v>3</v>
      </c>
      <c r="Y114" s="1">
        <v>0</v>
      </c>
      <c r="Z114" s="20">
        <v>662.32</v>
      </c>
      <c r="AA114" s="3">
        <v>811.87</v>
      </c>
      <c r="AB114" s="1">
        <v>2</v>
      </c>
      <c r="AC114" s="1">
        <v>0</v>
      </c>
      <c r="AD114" s="1">
        <v>0</v>
      </c>
      <c r="AE114" s="1">
        <v>0</v>
      </c>
      <c r="AF114" s="1">
        <v>4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15</v>
      </c>
      <c r="AW114" s="1">
        <v>0</v>
      </c>
      <c r="AX114" s="1">
        <v>0</v>
      </c>
      <c r="AY114" s="1">
        <v>0</v>
      </c>
      <c r="AZ114" s="1">
        <v>25</v>
      </c>
      <c r="BA114" s="1">
        <v>7</v>
      </c>
      <c r="BB114" s="1">
        <v>0</v>
      </c>
      <c r="BC114" s="1">
        <v>0</v>
      </c>
      <c r="BD114" s="1">
        <v>0</v>
      </c>
      <c r="BE114" s="1">
        <v>5</v>
      </c>
      <c r="BF114" s="1">
        <v>4</v>
      </c>
      <c r="BG114" s="1">
        <v>6</v>
      </c>
      <c r="BH114" s="1">
        <v>0</v>
      </c>
      <c r="BI114" s="1">
        <v>0</v>
      </c>
      <c r="BJ114" s="1">
        <v>4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</row>
    <row r="115" spans="1:67" x14ac:dyDescent="0.2">
      <c r="A115" s="1">
        <v>97300</v>
      </c>
      <c r="B115" s="1" t="s">
        <v>203</v>
      </c>
      <c r="C115" s="1">
        <v>12</v>
      </c>
      <c r="D115" s="1">
        <v>162</v>
      </c>
      <c r="E115" s="1" t="s">
        <v>65</v>
      </c>
      <c r="F115" s="1">
        <v>807</v>
      </c>
      <c r="G115" s="1" t="s">
        <v>67</v>
      </c>
      <c r="H115" s="1">
        <v>82.114999999999995</v>
      </c>
      <c r="I115" s="4">
        <v>985.38</v>
      </c>
      <c r="J115" s="2">
        <f t="shared" si="2"/>
        <v>4926.8999999999996</v>
      </c>
      <c r="K115" s="5">
        <f t="shared" si="3"/>
        <v>5</v>
      </c>
      <c r="L115" s="1">
        <v>0.25</v>
      </c>
      <c r="M115" s="1">
        <v>1.5</v>
      </c>
      <c r="N115" s="8" t="e">
        <f>VLOOKUP(A115:A266,'250326'!A94:L269,16,FALSE)</f>
        <v>#N/A</v>
      </c>
      <c r="O115" s="8">
        <f t="shared" si="32"/>
        <v>0</v>
      </c>
      <c r="P115" s="1">
        <v>0.21</v>
      </c>
      <c r="Q115" s="1">
        <v>0.42</v>
      </c>
      <c r="R115" s="7">
        <v>5</v>
      </c>
      <c r="S115" s="1">
        <f t="shared" si="31"/>
        <v>-0.21</v>
      </c>
      <c r="T115" s="1"/>
      <c r="U115" s="1">
        <v>0.5</v>
      </c>
      <c r="V115" s="1">
        <v>0</v>
      </c>
      <c r="W115" s="8">
        <f t="shared" si="33"/>
        <v>0</v>
      </c>
      <c r="X115" s="1">
        <f>VLOOKUP(A115, '250326'!$A$2:$R$197, 18, FALSE)</f>
        <v>1</v>
      </c>
      <c r="Y115" s="1">
        <v>1</v>
      </c>
      <c r="Z115" s="20">
        <v>944.32</v>
      </c>
      <c r="AA115" s="3">
        <v>1888.64</v>
      </c>
      <c r="AB115" s="1">
        <v>1</v>
      </c>
      <c r="AC115" s="1">
        <v>4</v>
      </c>
      <c r="AD115" s="1">
        <v>0</v>
      </c>
      <c r="AE115" s="1">
        <v>0</v>
      </c>
      <c r="AF115" s="1">
        <v>18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4</v>
      </c>
      <c r="AX115" s="1">
        <v>0</v>
      </c>
      <c r="AY115" s="1">
        <v>0</v>
      </c>
      <c r="AZ115" s="1">
        <v>5</v>
      </c>
      <c r="BA115" s="1">
        <v>0</v>
      </c>
      <c r="BB115" s="1">
        <v>1</v>
      </c>
      <c r="BC115" s="1">
        <v>0</v>
      </c>
      <c r="BD115" s="1">
        <v>0</v>
      </c>
      <c r="BE115" s="1">
        <v>0</v>
      </c>
      <c r="BF115" s="1">
        <v>0</v>
      </c>
      <c r="BG115" s="1">
        <v>12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</row>
    <row r="116" spans="1:67" x14ac:dyDescent="0.2">
      <c r="A116" s="1">
        <v>97313</v>
      </c>
      <c r="B116" s="1" t="s">
        <v>236</v>
      </c>
      <c r="C116" s="1">
        <v>6</v>
      </c>
      <c r="D116" s="1">
        <v>162</v>
      </c>
      <c r="E116" s="1" t="s">
        <v>65</v>
      </c>
      <c r="F116" s="1">
        <v>162</v>
      </c>
      <c r="G116" s="1" t="s">
        <v>84</v>
      </c>
      <c r="H116" s="1">
        <v>21.364999999999998</v>
      </c>
      <c r="I116" s="4">
        <v>128.19</v>
      </c>
      <c r="J116" s="2">
        <f t="shared" si="2"/>
        <v>897.32999999999993</v>
      </c>
      <c r="K116" s="5">
        <f t="shared" si="3"/>
        <v>7</v>
      </c>
      <c r="L116" s="1">
        <v>0.17</v>
      </c>
      <c r="M116" s="1">
        <v>0.67</v>
      </c>
      <c r="N116" s="8" t="e">
        <f>VLOOKUP(A116:A267,'250326'!A101:L276,16,FALSE)</f>
        <v>#REF!</v>
      </c>
      <c r="O116" s="8">
        <f t="shared" si="32"/>
        <v>0</v>
      </c>
      <c r="P116" s="1">
        <v>3.75</v>
      </c>
      <c r="Q116" s="1">
        <v>4.67</v>
      </c>
      <c r="R116" s="7">
        <v>6</v>
      </c>
      <c r="S116" s="1">
        <f t="shared" si="31"/>
        <v>-0.91999999999999993</v>
      </c>
      <c r="T116" s="1"/>
      <c r="U116" s="1">
        <v>1.5</v>
      </c>
      <c r="V116" s="1">
        <v>0.67</v>
      </c>
      <c r="W116" s="8">
        <f t="shared" si="33"/>
        <v>1</v>
      </c>
      <c r="X116" s="1">
        <f>VLOOKUP(A116, '250326'!$A$2:$R$197, 18, FALSE)</f>
        <v>1</v>
      </c>
      <c r="Y116" s="1">
        <v>0</v>
      </c>
      <c r="Z116" s="20">
        <v>694.36</v>
      </c>
      <c r="AA116" s="3">
        <v>769.14</v>
      </c>
      <c r="AB116" s="1">
        <v>1</v>
      </c>
      <c r="AC116" s="1">
        <v>0</v>
      </c>
      <c r="AD116" s="1">
        <v>0</v>
      </c>
      <c r="AE116" s="1">
        <v>0</v>
      </c>
      <c r="AF116" s="1">
        <v>4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15</v>
      </c>
      <c r="AW116" s="1">
        <v>3</v>
      </c>
      <c r="AX116" s="1">
        <v>0</v>
      </c>
      <c r="AY116" s="1">
        <v>0</v>
      </c>
      <c r="AZ116" s="1">
        <v>22</v>
      </c>
      <c r="BA116" s="1">
        <v>6</v>
      </c>
      <c r="BB116" s="1">
        <v>0</v>
      </c>
      <c r="BC116" s="1">
        <v>0</v>
      </c>
      <c r="BD116" s="1">
        <v>0</v>
      </c>
      <c r="BE116" s="1">
        <v>6</v>
      </c>
      <c r="BF116" s="1">
        <v>6</v>
      </c>
      <c r="BG116" s="1">
        <v>6</v>
      </c>
      <c r="BH116" s="1">
        <v>0</v>
      </c>
      <c r="BI116" s="1">
        <v>0</v>
      </c>
      <c r="BJ116" s="1">
        <v>4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</row>
    <row r="117" spans="1:67" x14ac:dyDescent="0.2">
      <c r="A117" s="1">
        <v>97301</v>
      </c>
      <c r="B117" s="1" t="s">
        <v>195</v>
      </c>
      <c r="C117" s="1">
        <v>12</v>
      </c>
      <c r="D117" s="1">
        <v>162</v>
      </c>
      <c r="E117" s="1" t="s">
        <v>65</v>
      </c>
      <c r="F117" s="1">
        <v>807</v>
      </c>
      <c r="G117" s="1" t="s">
        <v>67</v>
      </c>
      <c r="H117" s="1">
        <v>82.114999999999995</v>
      </c>
      <c r="I117" s="4">
        <v>985.38</v>
      </c>
      <c r="J117" s="2">
        <f t="shared" si="2"/>
        <v>4926.8999999999996</v>
      </c>
      <c r="K117" s="5">
        <f t="shared" si="3"/>
        <v>5</v>
      </c>
      <c r="L117" s="1">
        <v>0.25</v>
      </c>
      <c r="M117" s="1">
        <v>0.83</v>
      </c>
      <c r="N117" s="8" t="e">
        <f>VLOOKUP(A117:A268,'250326'!A85:L260,16,FALSE)</f>
        <v>#N/A</v>
      </c>
      <c r="O117" s="8">
        <f t="shared" si="32"/>
        <v>0</v>
      </c>
      <c r="P117" s="1">
        <v>0.79</v>
      </c>
      <c r="Q117" s="1">
        <v>0.57999999999999996</v>
      </c>
      <c r="R117" s="7">
        <v>5</v>
      </c>
      <c r="S117" s="1">
        <f t="shared" si="31"/>
        <v>0.21000000000000008</v>
      </c>
      <c r="T117" s="1"/>
      <c r="U117" s="1">
        <v>0.5</v>
      </c>
      <c r="V117" s="1">
        <v>0</v>
      </c>
      <c r="W117" s="8">
        <f t="shared" si="33"/>
        <v>0</v>
      </c>
      <c r="X117" s="1">
        <f>VLOOKUP(A117, '250326'!$A$2:$R$197, 18, FALSE)</f>
        <v>1</v>
      </c>
      <c r="Y117" s="1">
        <v>2</v>
      </c>
      <c r="Z117" s="20">
        <v>1519.13</v>
      </c>
      <c r="AA117" s="3">
        <v>1395.96</v>
      </c>
      <c r="AB117" s="1">
        <v>2</v>
      </c>
      <c r="AC117" s="1">
        <v>2</v>
      </c>
      <c r="AD117" s="1">
        <v>0</v>
      </c>
      <c r="AE117" s="1">
        <v>0</v>
      </c>
      <c r="AF117" s="1">
        <v>10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13</v>
      </c>
      <c r="AX117" s="1">
        <v>0</v>
      </c>
      <c r="AY117" s="1">
        <v>0</v>
      </c>
      <c r="AZ117" s="1">
        <v>4</v>
      </c>
      <c r="BA117" s="1">
        <v>1</v>
      </c>
      <c r="BB117" s="1">
        <v>4</v>
      </c>
      <c r="BC117" s="1">
        <v>0</v>
      </c>
      <c r="BD117" s="1">
        <v>0</v>
      </c>
      <c r="BE117" s="1">
        <v>3</v>
      </c>
      <c r="BF117" s="1">
        <v>0</v>
      </c>
      <c r="BG117" s="1">
        <v>12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</row>
    <row r="118" spans="1:67" x14ac:dyDescent="0.2">
      <c r="A118" s="1">
        <v>97302</v>
      </c>
      <c r="B118" s="1" t="s">
        <v>215</v>
      </c>
      <c r="C118" s="1">
        <v>14</v>
      </c>
      <c r="D118" s="1">
        <v>162</v>
      </c>
      <c r="E118" s="1" t="s">
        <v>65</v>
      </c>
      <c r="F118" s="1">
        <v>807</v>
      </c>
      <c r="G118" s="1" t="s">
        <v>67</v>
      </c>
      <c r="H118" s="1">
        <v>119.52200000000001</v>
      </c>
      <c r="I118" s="4">
        <v>1673.308</v>
      </c>
      <c r="J118" s="2">
        <f t="shared" si="2"/>
        <v>8366.5400000000009</v>
      </c>
      <c r="K118" s="5">
        <f t="shared" si="3"/>
        <v>5</v>
      </c>
      <c r="L118" s="1">
        <v>0.36</v>
      </c>
      <c r="M118" s="1">
        <v>0.36</v>
      </c>
      <c r="N118" s="8" t="e">
        <f>VLOOKUP(A118:A269,'250326'!A78:L253,16,FALSE)</f>
        <v>#N/A</v>
      </c>
      <c r="O118" s="8">
        <f t="shared" si="32"/>
        <v>0</v>
      </c>
      <c r="P118" s="1">
        <v>0.68</v>
      </c>
      <c r="Q118" s="1">
        <v>0.14000000000000001</v>
      </c>
      <c r="R118" s="7">
        <v>5</v>
      </c>
      <c r="S118" s="1">
        <f t="shared" si="31"/>
        <v>0.54</v>
      </c>
      <c r="T118" s="1"/>
      <c r="U118" s="1">
        <v>7.0000000000000007E-2</v>
      </c>
      <c r="V118" s="1">
        <v>0</v>
      </c>
      <c r="W118" s="8">
        <f t="shared" si="33"/>
        <v>0</v>
      </c>
      <c r="X118" s="1">
        <f>VLOOKUP(A118, '250326'!$A$2:$R$197, 18, FALSE)</f>
        <v>1</v>
      </c>
      <c r="Y118" s="1">
        <v>2</v>
      </c>
      <c r="Z118" s="20">
        <v>1852.59</v>
      </c>
      <c r="AA118" s="3">
        <v>836.65</v>
      </c>
      <c r="AB118" s="1">
        <v>5</v>
      </c>
      <c r="AC118" s="1">
        <v>0</v>
      </c>
      <c r="AD118" s="1">
        <v>0</v>
      </c>
      <c r="AE118" s="1">
        <v>0</v>
      </c>
      <c r="AF118" s="1">
        <v>5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2</v>
      </c>
      <c r="AW118" s="1">
        <v>15</v>
      </c>
      <c r="AX118" s="1">
        <v>0</v>
      </c>
      <c r="AY118" s="1">
        <v>0</v>
      </c>
      <c r="AZ118" s="1">
        <v>2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2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</row>
    <row r="119" spans="1:67" x14ac:dyDescent="0.2">
      <c r="A119" s="1">
        <v>65133</v>
      </c>
      <c r="B119" s="1" t="s">
        <v>71</v>
      </c>
      <c r="C119" s="1">
        <v>24</v>
      </c>
      <c r="D119" s="1">
        <v>162</v>
      </c>
      <c r="E119" s="1" t="s">
        <v>65</v>
      </c>
      <c r="F119" s="1">
        <v>807</v>
      </c>
      <c r="G119" s="1" t="s">
        <v>67</v>
      </c>
      <c r="H119" s="1">
        <v>76.069999999999993</v>
      </c>
      <c r="I119" s="4">
        <v>1825.68</v>
      </c>
      <c r="J119" s="2">
        <f t="shared" si="2"/>
        <v>18256.8</v>
      </c>
      <c r="K119" s="5">
        <f t="shared" si="3"/>
        <v>10</v>
      </c>
      <c r="L119" s="1">
        <v>22.1</v>
      </c>
      <c r="M119" s="1">
        <v>31</v>
      </c>
      <c r="N119" s="8" t="e">
        <f>VLOOKUP(A119:A270,'250326'!A5:L180,16,FALSE)</f>
        <v>#REF!</v>
      </c>
      <c r="O119" s="7">
        <v>10</v>
      </c>
      <c r="P119" s="1">
        <v>28.23</v>
      </c>
      <c r="Q119" s="1">
        <v>54.67</v>
      </c>
      <c r="R119" s="7">
        <v>0</v>
      </c>
      <c r="S119" s="1">
        <f t="shared" si="31"/>
        <v>-26.44</v>
      </c>
      <c r="T119" s="1"/>
      <c r="U119" s="1">
        <v>24.85</v>
      </c>
      <c r="V119" s="1">
        <v>13.17</v>
      </c>
      <c r="W119" s="7">
        <v>0</v>
      </c>
      <c r="X119" s="1">
        <f>VLOOKUP(A119, '250326'!$A$2:$R$197, 18, FALSE)</f>
        <v>15</v>
      </c>
      <c r="Y119" s="1">
        <v>15</v>
      </c>
      <c r="Z119" s="33">
        <v>137268.31</v>
      </c>
      <c r="AA119" s="3">
        <v>145217.63</v>
      </c>
      <c r="AB119" s="1">
        <v>195</v>
      </c>
      <c r="AC119" s="1">
        <v>187</v>
      </c>
      <c r="AD119" s="1">
        <v>152</v>
      </c>
      <c r="AE119" s="1">
        <v>180</v>
      </c>
      <c r="AF119" s="1">
        <v>281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247</v>
      </c>
      <c r="AW119" s="1">
        <v>194</v>
      </c>
      <c r="AX119" s="1">
        <v>149</v>
      </c>
      <c r="AY119" s="1">
        <v>192</v>
      </c>
      <c r="AZ119" s="1">
        <v>1225</v>
      </c>
      <c r="BA119" s="1">
        <v>31</v>
      </c>
      <c r="BB119" s="1">
        <v>24</v>
      </c>
      <c r="BC119" s="1">
        <v>28</v>
      </c>
      <c r="BD119" s="1">
        <v>35</v>
      </c>
      <c r="BE119" s="1">
        <v>87</v>
      </c>
      <c r="BF119" s="1">
        <v>228</v>
      </c>
      <c r="BG119" s="1">
        <v>208</v>
      </c>
      <c r="BH119" s="1">
        <v>184</v>
      </c>
      <c r="BI119" s="1">
        <v>161</v>
      </c>
      <c r="BJ119" s="1">
        <v>316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</row>
    <row r="120" spans="1:67" x14ac:dyDescent="0.2">
      <c r="A120" s="1">
        <v>97319</v>
      </c>
      <c r="B120" s="1" t="s">
        <v>152</v>
      </c>
      <c r="C120" s="1">
        <v>15</v>
      </c>
      <c r="D120" s="1">
        <v>162</v>
      </c>
      <c r="E120" s="1" t="s">
        <v>65</v>
      </c>
      <c r="F120" s="1">
        <v>162</v>
      </c>
      <c r="G120" s="1" t="s">
        <v>84</v>
      </c>
      <c r="H120" s="1">
        <v>24.6343</v>
      </c>
      <c r="I120" s="4">
        <v>369.5145</v>
      </c>
      <c r="J120" s="2">
        <f t="shared" si="2"/>
        <v>0</v>
      </c>
      <c r="K120" s="5">
        <f t="shared" si="3"/>
        <v>0</v>
      </c>
      <c r="L120" s="1">
        <v>0</v>
      </c>
      <c r="M120" s="1">
        <v>0</v>
      </c>
      <c r="N120" s="8" t="e">
        <f>VLOOKUP(A120:A271,'250326'!A144:L319,16,FALSE)</f>
        <v>#REF!</v>
      </c>
      <c r="O120" s="8">
        <f t="shared" ref="O120:O121" si="34">MAX(0,(TRUNC((L120*1.2)-M120)))</f>
        <v>0</v>
      </c>
      <c r="P120" s="1">
        <v>0</v>
      </c>
      <c r="Q120" s="1">
        <v>0</v>
      </c>
      <c r="R120" s="8"/>
      <c r="S120" s="1"/>
      <c r="T120" s="1"/>
      <c r="U120" s="1">
        <v>0</v>
      </c>
      <c r="V120" s="1">
        <v>0</v>
      </c>
      <c r="W120" s="8">
        <f>MAX(0,(TRUNC((U120*1.2)-V120)))</f>
        <v>0</v>
      </c>
      <c r="X120" s="1">
        <f>VLOOKUP(A120, '250326'!$A$2:$R$197, 18, FALSE)</f>
        <v>0</v>
      </c>
      <c r="Y120" s="1">
        <v>0</v>
      </c>
      <c r="Z120" s="3">
        <v>0</v>
      </c>
      <c r="AA120" s="3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</row>
    <row r="121" spans="1:67" x14ac:dyDescent="0.2">
      <c r="A121" s="1">
        <v>88060</v>
      </c>
      <c r="B121" s="1" t="s">
        <v>86</v>
      </c>
      <c r="C121" s="1">
        <v>24</v>
      </c>
      <c r="D121" s="1">
        <v>162</v>
      </c>
      <c r="E121" s="1" t="s">
        <v>65</v>
      </c>
      <c r="F121" s="1">
        <v>807</v>
      </c>
      <c r="G121" s="1" t="s">
        <v>67</v>
      </c>
      <c r="H121" s="1">
        <v>61.51</v>
      </c>
      <c r="I121" s="4">
        <v>1476.24</v>
      </c>
      <c r="J121" s="2">
        <f t="shared" si="2"/>
        <v>7381.2</v>
      </c>
      <c r="K121" s="5">
        <f t="shared" si="3"/>
        <v>5</v>
      </c>
      <c r="L121" s="1">
        <v>11.12</v>
      </c>
      <c r="M121" s="1">
        <v>23.17</v>
      </c>
      <c r="N121" s="8" t="e">
        <f>VLOOKUP(A121:A272,'250326'!A13:L188,16,FALSE)</f>
        <v>#REF!</v>
      </c>
      <c r="O121" s="8">
        <f t="shared" si="34"/>
        <v>0</v>
      </c>
      <c r="P121" s="1">
        <v>19.5</v>
      </c>
      <c r="Q121" s="1">
        <v>27.04</v>
      </c>
      <c r="R121" s="7">
        <v>0</v>
      </c>
      <c r="S121" s="1">
        <f>P121-Q121</f>
        <v>-7.5399999999999991</v>
      </c>
      <c r="T121" s="1"/>
      <c r="U121" s="1">
        <v>10.79</v>
      </c>
      <c r="V121" s="1">
        <v>3.92</v>
      </c>
      <c r="W121" s="7">
        <v>5</v>
      </c>
      <c r="X121" s="1">
        <f>VLOOKUP(A121, '250326'!$A$2:$R$197, 18, FALSE)</f>
        <v>10</v>
      </c>
      <c r="Y121" s="1">
        <v>15</v>
      </c>
      <c r="Z121" s="33">
        <v>61140.94</v>
      </c>
      <c r="AA121" s="3">
        <v>79901.490000000005</v>
      </c>
      <c r="AB121" s="1">
        <v>105</v>
      </c>
      <c r="AC121" s="1">
        <v>78</v>
      </c>
      <c r="AD121" s="1">
        <v>99</v>
      </c>
      <c r="AE121" s="1">
        <v>48</v>
      </c>
      <c r="AF121" s="1">
        <v>556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86</v>
      </c>
      <c r="AW121" s="1">
        <v>110</v>
      </c>
      <c r="AX121" s="1">
        <v>163</v>
      </c>
      <c r="AY121" s="1">
        <v>142</v>
      </c>
      <c r="AZ121" s="1">
        <v>541</v>
      </c>
      <c r="BA121" s="1">
        <v>23</v>
      </c>
      <c r="BB121" s="1">
        <v>22</v>
      </c>
      <c r="BC121" s="1">
        <v>40</v>
      </c>
      <c r="BD121" s="1">
        <v>38</v>
      </c>
      <c r="BE121" s="1">
        <v>108</v>
      </c>
      <c r="BF121" s="1">
        <v>52</v>
      </c>
      <c r="BG121" s="1">
        <v>110</v>
      </c>
      <c r="BH121" s="1">
        <v>44</v>
      </c>
      <c r="BI121" s="1">
        <v>216</v>
      </c>
      <c r="BJ121" s="1">
        <v>94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</row>
    <row r="122" spans="1:67" x14ac:dyDescent="0.2">
      <c r="A122" s="26">
        <v>65157</v>
      </c>
      <c r="B122" s="26" t="s">
        <v>245</v>
      </c>
      <c r="C122" s="26">
        <v>6</v>
      </c>
      <c r="D122" s="26">
        <v>162</v>
      </c>
      <c r="E122" s="26" t="s">
        <v>65</v>
      </c>
      <c r="F122" s="26">
        <v>162</v>
      </c>
      <c r="G122" s="26" t="s">
        <v>84</v>
      </c>
      <c r="H122" s="26">
        <v>323.44</v>
      </c>
      <c r="I122" s="20">
        <v>1940.64</v>
      </c>
      <c r="J122" s="28">
        <f t="shared" si="2"/>
        <v>0</v>
      </c>
      <c r="K122" s="29">
        <f t="shared" si="3"/>
        <v>0</v>
      </c>
      <c r="L122" s="26">
        <v>0.83</v>
      </c>
      <c r="M122" s="26">
        <v>-0.83</v>
      </c>
      <c r="N122" s="29" t="e">
        <f>VLOOKUP(A122:A273,'250326'!A81:L256,16,FALSE)</f>
        <v>#REF!</v>
      </c>
      <c r="O122" s="26">
        <v>0</v>
      </c>
      <c r="P122" s="26">
        <v>0.08</v>
      </c>
      <c r="Q122" s="26">
        <v>0</v>
      </c>
      <c r="R122" s="26">
        <v>0</v>
      </c>
      <c r="S122" s="26"/>
      <c r="T122" s="26"/>
      <c r="U122" s="26">
        <v>0</v>
      </c>
      <c r="V122" s="26">
        <v>0</v>
      </c>
      <c r="W122" s="29">
        <f>MAX(0,(TRUNC((U122*1.2)-V122)))</f>
        <v>0</v>
      </c>
      <c r="X122" s="26">
        <f>VLOOKUP(A122, '250326'!$A$2:$R$197, 18, FALSE)</f>
        <v>0</v>
      </c>
      <c r="Y122" s="26">
        <v>0</v>
      </c>
      <c r="Z122" s="20">
        <v>1778.92</v>
      </c>
      <c r="AA122" s="20">
        <v>-1617.2</v>
      </c>
      <c r="AB122" s="26">
        <v>5</v>
      </c>
      <c r="AC122" s="26">
        <v>0</v>
      </c>
      <c r="AD122" s="26">
        <v>0</v>
      </c>
      <c r="AE122" s="26">
        <v>0</v>
      </c>
      <c r="AF122" s="26">
        <v>-5</v>
      </c>
      <c r="AG122" s="26">
        <v>0</v>
      </c>
      <c r="AH122" s="26">
        <v>0</v>
      </c>
      <c r="AI122" s="26">
        <v>0</v>
      </c>
      <c r="AJ122" s="26">
        <v>0</v>
      </c>
      <c r="AK122" s="26">
        <v>0</v>
      </c>
      <c r="AL122" s="26">
        <v>0</v>
      </c>
      <c r="AM122" s="26">
        <v>0</v>
      </c>
      <c r="AN122" s="26">
        <v>0</v>
      </c>
      <c r="AO122" s="26">
        <v>0</v>
      </c>
      <c r="AP122" s="26">
        <v>0</v>
      </c>
      <c r="AQ122" s="26">
        <v>0</v>
      </c>
      <c r="AR122" s="26">
        <v>0</v>
      </c>
      <c r="AS122" s="26">
        <v>0</v>
      </c>
      <c r="AT122" s="26">
        <v>0</v>
      </c>
      <c r="AU122" s="26">
        <v>0</v>
      </c>
      <c r="AV122" s="26">
        <v>0</v>
      </c>
      <c r="AW122" s="26">
        <v>0</v>
      </c>
      <c r="AX122" s="26">
        <v>0</v>
      </c>
      <c r="AY122" s="26">
        <v>0</v>
      </c>
      <c r="AZ122" s="26">
        <v>0</v>
      </c>
      <c r="BA122" s="26">
        <v>0</v>
      </c>
      <c r="BB122" s="26">
        <v>1</v>
      </c>
      <c r="BC122" s="26">
        <v>0</v>
      </c>
      <c r="BD122" s="26">
        <v>0</v>
      </c>
      <c r="BE122" s="26">
        <v>0</v>
      </c>
      <c r="BF122" s="26">
        <v>0</v>
      </c>
      <c r="BG122" s="26">
        <v>0</v>
      </c>
      <c r="BH122" s="26">
        <v>0</v>
      </c>
      <c r="BI122" s="26">
        <v>0</v>
      </c>
      <c r="BJ122" s="26">
        <v>0</v>
      </c>
      <c r="BK122" s="26">
        <v>0</v>
      </c>
      <c r="BL122" s="26">
        <v>0</v>
      </c>
      <c r="BM122" s="26">
        <v>0</v>
      </c>
      <c r="BN122" s="26">
        <v>0</v>
      </c>
      <c r="BO122" s="26">
        <v>0</v>
      </c>
    </row>
    <row r="123" spans="1:67" x14ac:dyDescent="0.2">
      <c r="A123" s="1">
        <v>88161</v>
      </c>
      <c r="B123" s="1" t="s">
        <v>109</v>
      </c>
      <c r="C123" s="1">
        <v>24</v>
      </c>
      <c r="D123" s="1">
        <v>162</v>
      </c>
      <c r="E123" s="1" t="s">
        <v>65</v>
      </c>
      <c r="F123" s="1">
        <v>807</v>
      </c>
      <c r="G123" s="1" t="s">
        <v>67</v>
      </c>
      <c r="H123" s="1">
        <v>61.51</v>
      </c>
      <c r="I123" s="4">
        <v>1476.24</v>
      </c>
      <c r="J123" s="2">
        <f t="shared" si="2"/>
        <v>7381.2</v>
      </c>
      <c r="K123" s="5">
        <f t="shared" si="3"/>
        <v>5</v>
      </c>
      <c r="L123" s="1">
        <v>5.21</v>
      </c>
      <c r="M123" s="1">
        <v>8.75</v>
      </c>
      <c r="N123" s="8" t="e">
        <f>VLOOKUP(A123:A274,'250326'!A24:L199,16,FALSE)</f>
        <v>#N/A</v>
      </c>
      <c r="O123" s="7">
        <v>5</v>
      </c>
      <c r="P123" s="1">
        <v>7.98</v>
      </c>
      <c r="Q123" s="1">
        <v>17.5</v>
      </c>
      <c r="R123" s="7">
        <v>0</v>
      </c>
      <c r="S123" s="1">
        <f t="shared" ref="S123:S128" si="35">P123-Q123</f>
        <v>-9.52</v>
      </c>
      <c r="T123" s="1"/>
      <c r="U123" s="1">
        <v>4.88</v>
      </c>
      <c r="V123" s="1">
        <v>0.04</v>
      </c>
      <c r="W123" s="7">
        <v>0</v>
      </c>
      <c r="X123" s="1">
        <f>VLOOKUP(A123, '250326'!$A$2:$R$197, 18, FALSE)</f>
        <v>10</v>
      </c>
      <c r="Y123" s="1">
        <v>10</v>
      </c>
      <c r="Z123" s="33">
        <v>26664.58</v>
      </c>
      <c r="AA123" s="3">
        <v>38812.81</v>
      </c>
      <c r="AB123" s="1">
        <v>46</v>
      </c>
      <c r="AC123" s="1">
        <v>44</v>
      </c>
      <c r="AD123" s="1">
        <v>39</v>
      </c>
      <c r="AE123" s="1">
        <v>36</v>
      </c>
      <c r="AF123" s="1">
        <v>210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46</v>
      </c>
      <c r="AW123" s="1">
        <v>44</v>
      </c>
      <c r="AX123" s="1">
        <v>40</v>
      </c>
      <c r="AY123" s="1">
        <v>86</v>
      </c>
      <c r="AZ123" s="1">
        <v>361</v>
      </c>
      <c r="BA123" s="1">
        <v>11</v>
      </c>
      <c r="BB123" s="1">
        <v>8</v>
      </c>
      <c r="BC123" s="1">
        <v>11</v>
      </c>
      <c r="BD123" s="1">
        <v>29</v>
      </c>
      <c r="BE123" s="1">
        <v>59</v>
      </c>
      <c r="BF123" s="1">
        <v>27</v>
      </c>
      <c r="BG123" s="1">
        <v>41</v>
      </c>
      <c r="BH123" s="1">
        <v>34</v>
      </c>
      <c r="BI123" s="1">
        <v>71</v>
      </c>
      <c r="BJ123" s="1">
        <v>1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</row>
    <row r="124" spans="1:67" x14ac:dyDescent="0.2">
      <c r="A124" s="1">
        <v>65123</v>
      </c>
      <c r="B124" s="1" t="s">
        <v>91</v>
      </c>
      <c r="C124" s="1">
        <v>24</v>
      </c>
      <c r="D124" s="1">
        <v>162</v>
      </c>
      <c r="E124" s="1" t="s">
        <v>65</v>
      </c>
      <c r="F124" s="1">
        <v>807</v>
      </c>
      <c r="G124" s="1" t="s">
        <v>67</v>
      </c>
      <c r="H124" s="1">
        <v>69.987499999999997</v>
      </c>
      <c r="I124" s="4">
        <v>1679.7</v>
      </c>
      <c r="J124" s="2">
        <f t="shared" si="2"/>
        <v>11757.9</v>
      </c>
      <c r="K124" s="5">
        <f t="shared" si="3"/>
        <v>7</v>
      </c>
      <c r="L124" s="1">
        <v>4.79</v>
      </c>
      <c r="M124" s="1">
        <v>9.25</v>
      </c>
      <c r="N124" s="8" t="e">
        <f>VLOOKUP(A124:A275,'250326'!A23:L198,16,FALSE)</f>
        <v>#REF!</v>
      </c>
      <c r="O124" s="7">
        <v>5</v>
      </c>
      <c r="P124" s="1">
        <v>7.08</v>
      </c>
      <c r="Q124" s="1">
        <v>24.21</v>
      </c>
      <c r="R124" s="7">
        <v>0</v>
      </c>
      <c r="S124" s="1">
        <f t="shared" si="35"/>
        <v>-17.130000000000003</v>
      </c>
      <c r="T124" s="1"/>
      <c r="U124" s="1">
        <v>5.17</v>
      </c>
      <c r="V124" s="1">
        <v>3.38</v>
      </c>
      <c r="W124" s="8">
        <f t="shared" ref="W124:W129" si="36">MAX(0,(TRUNC((U124*1.2)-V124)))</f>
        <v>2</v>
      </c>
      <c r="X124" s="1">
        <f>VLOOKUP(A124, '250326'!$A$2:$R$197, 18, FALSE)</f>
        <v>0</v>
      </c>
      <c r="Y124" s="1">
        <v>0</v>
      </c>
      <c r="Z124" s="33">
        <v>28624.89</v>
      </c>
      <c r="AA124" s="3">
        <v>61868.95</v>
      </c>
      <c r="AB124" s="1">
        <v>28</v>
      </c>
      <c r="AC124" s="1">
        <v>30</v>
      </c>
      <c r="AD124" s="1">
        <v>52</v>
      </c>
      <c r="AE124" s="1">
        <v>40</v>
      </c>
      <c r="AF124" s="1">
        <v>222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41</v>
      </c>
      <c r="AW124" s="1">
        <v>52</v>
      </c>
      <c r="AX124" s="1">
        <v>47</v>
      </c>
      <c r="AY124" s="1">
        <v>50</v>
      </c>
      <c r="AZ124" s="1">
        <v>513</v>
      </c>
      <c r="BA124" s="1">
        <v>8</v>
      </c>
      <c r="BB124" s="1">
        <v>8</v>
      </c>
      <c r="BC124" s="1">
        <v>12</v>
      </c>
      <c r="BD124" s="1">
        <v>14</v>
      </c>
      <c r="BE124" s="1">
        <v>68</v>
      </c>
      <c r="BF124" s="1">
        <v>30</v>
      </c>
      <c r="BG124" s="1">
        <v>24</v>
      </c>
      <c r="BH124" s="1">
        <v>33</v>
      </c>
      <c r="BI124" s="1">
        <v>98</v>
      </c>
      <c r="BJ124" s="1">
        <v>81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</row>
    <row r="125" spans="1:67" x14ac:dyDescent="0.2">
      <c r="A125" s="1">
        <v>95863</v>
      </c>
      <c r="B125" s="1" t="s">
        <v>305</v>
      </c>
      <c r="C125" s="1">
        <v>12</v>
      </c>
      <c r="D125" s="1">
        <v>162</v>
      </c>
      <c r="E125" s="1" t="s">
        <v>65</v>
      </c>
      <c r="F125" s="1">
        <v>807</v>
      </c>
      <c r="G125" s="1" t="s">
        <v>67</v>
      </c>
      <c r="H125" s="1">
        <v>33.910200000000003</v>
      </c>
      <c r="I125" s="4">
        <v>406.92239999999998</v>
      </c>
      <c r="J125" s="2">
        <f t="shared" si="2"/>
        <v>2034.6119999999999</v>
      </c>
      <c r="K125" s="5">
        <f t="shared" si="3"/>
        <v>5</v>
      </c>
      <c r="L125" s="1">
        <v>0.5</v>
      </c>
      <c r="M125" s="1">
        <v>1.5</v>
      </c>
      <c r="N125" s="8" t="e">
        <f>VLOOKUP(A125:A276,'250326'!A91:L266,16,FALSE)</f>
        <v>#REF!</v>
      </c>
      <c r="O125" s="8">
        <f>MAX(0,(TRUNC((L125*1.2)-M125)))</f>
        <v>0</v>
      </c>
      <c r="P125" s="1">
        <v>2.29</v>
      </c>
      <c r="Q125" s="1">
        <v>3.67</v>
      </c>
      <c r="R125" s="7">
        <v>5</v>
      </c>
      <c r="S125" s="1">
        <f t="shared" si="35"/>
        <v>-1.38</v>
      </c>
      <c r="T125" s="1"/>
      <c r="U125" s="1">
        <v>0</v>
      </c>
      <c r="V125" s="1">
        <v>0</v>
      </c>
      <c r="W125" s="8">
        <f t="shared" si="36"/>
        <v>0</v>
      </c>
      <c r="X125" s="1">
        <f>VLOOKUP(A125, '250326'!$A$2:$R$197, 18, FALSE)</f>
        <v>0</v>
      </c>
      <c r="Y125" s="1">
        <v>0</v>
      </c>
      <c r="Z125" s="20">
        <v>1135.99</v>
      </c>
      <c r="AA125" s="3">
        <v>2102.4299999999998</v>
      </c>
      <c r="AB125" s="1">
        <v>6</v>
      </c>
      <c r="AC125" s="1">
        <v>0</v>
      </c>
      <c r="AD125" s="1">
        <v>0</v>
      </c>
      <c r="AE125" s="1">
        <v>0</v>
      </c>
      <c r="AF125" s="1">
        <v>18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10</v>
      </c>
      <c r="AW125" s="1">
        <v>7</v>
      </c>
      <c r="AX125" s="1">
        <v>1</v>
      </c>
      <c r="AY125" s="1">
        <v>3</v>
      </c>
      <c r="AZ125" s="1">
        <v>30</v>
      </c>
      <c r="BA125" s="1">
        <v>9</v>
      </c>
      <c r="BB125" s="1">
        <v>5</v>
      </c>
      <c r="BC125" s="1">
        <v>0</v>
      </c>
      <c r="BD125" s="1">
        <v>0</v>
      </c>
      <c r="BE125" s="1">
        <v>14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</row>
    <row r="126" spans="1:67" x14ac:dyDescent="0.2">
      <c r="A126" s="1">
        <v>95804</v>
      </c>
      <c r="B126" s="1" t="s">
        <v>179</v>
      </c>
      <c r="C126" s="1">
        <v>12</v>
      </c>
      <c r="D126" s="1">
        <v>162</v>
      </c>
      <c r="E126" s="1" t="s">
        <v>65</v>
      </c>
      <c r="F126" s="1">
        <v>807</v>
      </c>
      <c r="G126" s="1" t="s">
        <v>67</v>
      </c>
      <c r="H126" s="1">
        <v>33.910200000000003</v>
      </c>
      <c r="I126" s="4">
        <v>406.92239999999998</v>
      </c>
      <c r="J126" s="2">
        <f t="shared" si="2"/>
        <v>2034.6119999999999</v>
      </c>
      <c r="K126" s="5">
        <f t="shared" si="3"/>
        <v>5</v>
      </c>
      <c r="L126" s="1">
        <v>1.54</v>
      </c>
      <c r="M126" s="1">
        <v>0</v>
      </c>
      <c r="N126" s="8" t="e">
        <f>VLOOKUP(A126:A277,'250326'!A72:L247,16,FALSE)</f>
        <v>#REF!</v>
      </c>
      <c r="O126" s="7">
        <v>3</v>
      </c>
      <c r="P126" s="1">
        <v>4</v>
      </c>
      <c r="Q126" s="1">
        <v>7.17</v>
      </c>
      <c r="R126" s="7">
        <v>2</v>
      </c>
      <c r="S126" s="1">
        <f t="shared" si="35"/>
        <v>-3.17</v>
      </c>
      <c r="T126" s="1"/>
      <c r="U126" s="1">
        <v>0.33</v>
      </c>
      <c r="V126" s="1">
        <v>0</v>
      </c>
      <c r="W126" s="8">
        <f t="shared" si="36"/>
        <v>0</v>
      </c>
      <c r="X126" s="1">
        <f>VLOOKUP(A126, '250326'!$A$2:$R$197, 18, FALSE)</f>
        <v>0</v>
      </c>
      <c r="Y126" s="1">
        <v>0</v>
      </c>
      <c r="Z126" s="20">
        <v>2390.67</v>
      </c>
      <c r="AA126" s="3">
        <v>2916.28</v>
      </c>
      <c r="AB126" s="1">
        <v>0</v>
      </c>
      <c r="AC126" s="1">
        <v>0</v>
      </c>
      <c r="AD126" s="1">
        <v>16</v>
      </c>
      <c r="AE126" s="1">
        <v>5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19</v>
      </c>
      <c r="AW126" s="1">
        <v>10</v>
      </c>
      <c r="AX126" s="1">
        <v>1</v>
      </c>
      <c r="AY126" s="1">
        <v>4</v>
      </c>
      <c r="AZ126" s="1">
        <v>83</v>
      </c>
      <c r="BA126" s="1">
        <v>7</v>
      </c>
      <c r="BB126" s="1">
        <v>0</v>
      </c>
      <c r="BC126" s="1">
        <v>9</v>
      </c>
      <c r="BD126" s="1">
        <v>10</v>
      </c>
      <c r="BE126" s="1">
        <v>3</v>
      </c>
      <c r="BF126" s="1">
        <v>0</v>
      </c>
      <c r="BG126" s="1">
        <v>0</v>
      </c>
      <c r="BH126" s="1">
        <v>2</v>
      </c>
      <c r="BI126" s="1">
        <v>4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</row>
    <row r="127" spans="1:67" x14ac:dyDescent="0.2">
      <c r="A127" s="1">
        <v>65140</v>
      </c>
      <c r="B127" s="1" t="s">
        <v>114</v>
      </c>
      <c r="C127" s="1">
        <v>24</v>
      </c>
      <c r="D127" s="1">
        <v>162</v>
      </c>
      <c r="E127" s="1" t="s">
        <v>65</v>
      </c>
      <c r="F127" s="1">
        <v>807</v>
      </c>
      <c r="G127" s="1" t="s">
        <v>67</v>
      </c>
      <c r="H127" s="1">
        <v>69.987499999999997</v>
      </c>
      <c r="I127" s="4">
        <v>1679.7</v>
      </c>
      <c r="J127" s="2">
        <f t="shared" si="2"/>
        <v>16797</v>
      </c>
      <c r="K127" s="5">
        <f t="shared" si="3"/>
        <v>10</v>
      </c>
      <c r="L127" s="1">
        <v>1.62</v>
      </c>
      <c r="M127" s="1">
        <v>2.46</v>
      </c>
      <c r="N127" s="8" t="e">
        <f>VLOOKUP(A127:A278,'250326'!A27:L202,16,FALSE)</f>
        <v>#REF!</v>
      </c>
      <c r="O127" s="8">
        <f>MAX(0,(TRUNC((L127*1.2)-M127)))</f>
        <v>0</v>
      </c>
      <c r="P127" s="1">
        <v>6.69</v>
      </c>
      <c r="Q127" s="1">
        <v>3.38</v>
      </c>
      <c r="R127" s="7">
        <v>10</v>
      </c>
      <c r="S127" s="1">
        <f t="shared" si="35"/>
        <v>3.3100000000000005</v>
      </c>
      <c r="T127" s="1"/>
      <c r="U127" s="1">
        <v>2.42</v>
      </c>
      <c r="V127" s="1">
        <v>3.54</v>
      </c>
      <c r="W127" s="8">
        <f t="shared" si="36"/>
        <v>0</v>
      </c>
      <c r="X127" s="1">
        <f>VLOOKUP(A127, '250326'!$A$2:$R$197, 18, FALSE)</f>
        <v>0</v>
      </c>
      <c r="Y127" s="1">
        <v>5</v>
      </c>
      <c r="Z127" s="33">
        <v>18021.78</v>
      </c>
      <c r="AA127" s="3">
        <v>15747.19</v>
      </c>
      <c r="AB127" s="1">
        <v>21</v>
      </c>
      <c r="AC127" s="1">
        <v>10</v>
      </c>
      <c r="AD127" s="1">
        <v>9</v>
      </c>
      <c r="AE127" s="1">
        <v>8</v>
      </c>
      <c r="AF127" s="1">
        <v>59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39</v>
      </c>
      <c r="AW127" s="1">
        <v>40</v>
      </c>
      <c r="AX127" s="1">
        <v>48</v>
      </c>
      <c r="AY127" s="1">
        <v>55</v>
      </c>
      <c r="AZ127" s="1">
        <v>36</v>
      </c>
      <c r="BA127" s="1">
        <v>9</v>
      </c>
      <c r="BB127" s="1">
        <v>13</v>
      </c>
      <c r="BC127" s="1">
        <v>7</v>
      </c>
      <c r="BD127" s="1">
        <v>7</v>
      </c>
      <c r="BE127" s="1">
        <v>45</v>
      </c>
      <c r="BF127" s="1">
        <v>19</v>
      </c>
      <c r="BG127" s="1">
        <v>12</v>
      </c>
      <c r="BH127" s="1">
        <v>12</v>
      </c>
      <c r="BI127" s="1">
        <v>42</v>
      </c>
      <c r="BJ127" s="1">
        <v>85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</row>
    <row r="128" spans="1:67" x14ac:dyDescent="0.2">
      <c r="A128" s="1">
        <v>65126</v>
      </c>
      <c r="B128" s="1" t="s">
        <v>111</v>
      </c>
      <c r="C128" s="1">
        <v>24</v>
      </c>
      <c r="D128" s="1">
        <v>162</v>
      </c>
      <c r="E128" s="1" t="s">
        <v>65</v>
      </c>
      <c r="F128" s="1">
        <v>807</v>
      </c>
      <c r="G128" s="1" t="s">
        <v>67</v>
      </c>
      <c r="H128" s="1">
        <v>80.936199999999999</v>
      </c>
      <c r="I128" s="4">
        <v>1942.4688000000001</v>
      </c>
      <c r="J128" s="2">
        <f t="shared" si="2"/>
        <v>15539.750400000001</v>
      </c>
      <c r="K128" s="5">
        <f t="shared" si="3"/>
        <v>8</v>
      </c>
      <c r="L128" s="1">
        <v>3.31</v>
      </c>
      <c r="M128" s="1">
        <v>7.12</v>
      </c>
      <c r="N128" s="8" t="e">
        <f>VLOOKUP(A128:A279,'250326'!A21:L196,16,FALSE)</f>
        <v>#REF!</v>
      </c>
      <c r="O128" s="7">
        <v>5</v>
      </c>
      <c r="P128" s="1">
        <v>6.88</v>
      </c>
      <c r="Q128" s="1">
        <v>15.08</v>
      </c>
      <c r="R128" s="7">
        <v>0</v>
      </c>
      <c r="S128" s="1">
        <f t="shared" si="35"/>
        <v>-8.1999999999999993</v>
      </c>
      <c r="T128" s="1"/>
      <c r="U128" s="1">
        <v>4.75</v>
      </c>
      <c r="V128" s="1">
        <v>2.08</v>
      </c>
      <c r="W128" s="8">
        <f t="shared" si="36"/>
        <v>3</v>
      </c>
      <c r="X128" s="1">
        <f>VLOOKUP(A128, '250326'!$A$2:$R$197, 18, FALSE)</f>
        <v>0</v>
      </c>
      <c r="Y128" s="1">
        <v>0</v>
      </c>
      <c r="Z128" s="33">
        <v>29015.63</v>
      </c>
      <c r="AA128" s="3">
        <v>47185.8</v>
      </c>
      <c r="AB128" s="1">
        <v>25</v>
      </c>
      <c r="AC128" s="1">
        <v>19</v>
      </c>
      <c r="AD128" s="1">
        <v>35</v>
      </c>
      <c r="AE128" s="1">
        <v>20</v>
      </c>
      <c r="AF128" s="1">
        <v>171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54</v>
      </c>
      <c r="AW128" s="1">
        <v>70</v>
      </c>
      <c r="AX128" s="1">
        <v>27</v>
      </c>
      <c r="AY128" s="1">
        <v>48</v>
      </c>
      <c r="AZ128" s="1">
        <v>308</v>
      </c>
      <c r="BA128" s="1">
        <v>12</v>
      </c>
      <c r="BB128" s="1">
        <v>11</v>
      </c>
      <c r="BC128" s="1">
        <v>3</v>
      </c>
      <c r="BD128" s="1">
        <v>9</v>
      </c>
      <c r="BE128" s="1">
        <v>54</v>
      </c>
      <c r="BF128" s="1">
        <v>64</v>
      </c>
      <c r="BG128" s="1">
        <v>6</v>
      </c>
      <c r="BH128" s="1">
        <v>11</v>
      </c>
      <c r="BI128" s="1">
        <v>72</v>
      </c>
      <c r="BJ128" s="1">
        <v>50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</row>
    <row r="129" spans="1:67" x14ac:dyDescent="0.2">
      <c r="A129" s="1">
        <v>65124</v>
      </c>
      <c r="B129" s="1" t="s">
        <v>64</v>
      </c>
      <c r="C129" s="1">
        <v>20</v>
      </c>
      <c r="D129" s="1">
        <v>162</v>
      </c>
      <c r="E129" s="1" t="s">
        <v>65</v>
      </c>
      <c r="F129" s="1">
        <v>807</v>
      </c>
      <c r="G129" s="1" t="s">
        <v>67</v>
      </c>
      <c r="H129" s="1">
        <v>80.936000000000007</v>
      </c>
      <c r="I129" s="4">
        <v>1618.72</v>
      </c>
      <c r="J129" s="2">
        <f t="shared" si="2"/>
        <v>32374.400000000001</v>
      </c>
      <c r="K129" s="5">
        <f t="shared" si="3"/>
        <v>20</v>
      </c>
      <c r="L129" s="1">
        <v>45.98</v>
      </c>
      <c r="M129" s="1">
        <v>73</v>
      </c>
      <c r="N129" s="8" t="e">
        <f>VLOOKUP(A129:A280,'250326'!A3:L178,16,FALSE)</f>
        <v>#REF!</v>
      </c>
      <c r="O129" s="7">
        <v>10</v>
      </c>
      <c r="P129" s="1">
        <v>47.62</v>
      </c>
      <c r="Q129" s="1">
        <v>66.150000000000006</v>
      </c>
      <c r="R129" s="7">
        <v>10</v>
      </c>
      <c r="S129" s="1">
        <v>0</v>
      </c>
      <c r="T129" s="1"/>
      <c r="U129" s="1">
        <v>42.5</v>
      </c>
      <c r="V129" s="1">
        <v>80</v>
      </c>
      <c r="W129" s="8">
        <f t="shared" si="36"/>
        <v>0</v>
      </c>
      <c r="X129" s="1">
        <f>VLOOKUP(A129, '250326'!$A$2:$R$197, 18, FALSE)</f>
        <v>40</v>
      </c>
      <c r="Y129" s="1">
        <v>40</v>
      </c>
      <c r="Z129" s="33">
        <v>220307.79</v>
      </c>
      <c r="AA129" s="3">
        <v>209219.56</v>
      </c>
      <c r="AB129" s="1">
        <v>317</v>
      </c>
      <c r="AC129" s="1">
        <v>182</v>
      </c>
      <c r="AD129" s="1">
        <v>375</v>
      </c>
      <c r="AE129" s="1">
        <v>273</v>
      </c>
      <c r="AF129" s="1">
        <v>459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221</v>
      </c>
      <c r="AW129" s="1">
        <v>261</v>
      </c>
      <c r="AX129" s="1">
        <v>297</v>
      </c>
      <c r="AY129" s="1">
        <v>320</v>
      </c>
      <c r="AZ129" s="1">
        <v>1279</v>
      </c>
      <c r="BA129" s="1">
        <v>42</v>
      </c>
      <c r="BB129" s="1">
        <v>39</v>
      </c>
      <c r="BC129" s="1">
        <v>57</v>
      </c>
      <c r="BD129" s="1">
        <v>51</v>
      </c>
      <c r="BE129" s="1">
        <v>44</v>
      </c>
      <c r="BF129" s="1">
        <v>247</v>
      </c>
      <c r="BG129" s="1">
        <v>318</v>
      </c>
      <c r="BH129" s="1">
        <v>267</v>
      </c>
      <c r="BI129" s="1">
        <v>354</v>
      </c>
      <c r="BJ129" s="1">
        <v>803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</row>
    <row r="130" spans="1:67" x14ac:dyDescent="0.2">
      <c r="A130" s="1">
        <v>65100</v>
      </c>
      <c r="B130" s="1" t="s">
        <v>104</v>
      </c>
      <c r="C130" s="1">
        <v>24</v>
      </c>
      <c r="D130" s="1">
        <v>162</v>
      </c>
      <c r="E130" s="1" t="s">
        <v>65</v>
      </c>
      <c r="F130" s="1">
        <v>807</v>
      </c>
      <c r="G130" s="1" t="s">
        <v>67</v>
      </c>
      <c r="H130" s="1">
        <v>80.936199999999999</v>
      </c>
      <c r="I130" s="4">
        <v>1942.4688000000001</v>
      </c>
      <c r="J130" s="2">
        <f t="shared" si="2"/>
        <v>9712.344000000001</v>
      </c>
      <c r="K130" s="5">
        <f t="shared" si="3"/>
        <v>5</v>
      </c>
      <c r="L130" s="1">
        <v>3.85</v>
      </c>
      <c r="M130" s="1">
        <v>6.5</v>
      </c>
      <c r="N130" s="8" t="e">
        <f>VLOOKUP(A130:A281,'250326'!A20:L195,16,FALSE)</f>
        <v>#REF!</v>
      </c>
      <c r="O130" s="7">
        <v>5</v>
      </c>
      <c r="P130" s="1">
        <v>6.73</v>
      </c>
      <c r="Q130" s="1">
        <v>18.04</v>
      </c>
      <c r="R130" s="7">
        <v>0</v>
      </c>
      <c r="S130" s="1">
        <f t="shared" ref="S130:S138" si="37">P130-Q130</f>
        <v>-11.309999999999999</v>
      </c>
      <c r="T130" s="1"/>
      <c r="U130" s="1">
        <v>4.75</v>
      </c>
      <c r="V130" s="1">
        <v>4.92</v>
      </c>
      <c r="W130" s="7">
        <v>0</v>
      </c>
      <c r="X130" s="1">
        <f>VLOOKUP(A130, '250326'!$A$2:$R$197, 18, FALSE)</f>
        <v>5</v>
      </c>
      <c r="Y130" s="1">
        <v>5</v>
      </c>
      <c r="Z130" s="33">
        <v>29784.52</v>
      </c>
      <c r="AA130" s="3">
        <v>57221.89</v>
      </c>
      <c r="AB130" s="1">
        <v>38</v>
      </c>
      <c r="AC130" s="1">
        <v>23</v>
      </c>
      <c r="AD130" s="1">
        <v>32</v>
      </c>
      <c r="AE130" s="1">
        <v>22</v>
      </c>
      <c r="AF130" s="1">
        <v>156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31</v>
      </c>
      <c r="AW130" s="1">
        <v>46</v>
      </c>
      <c r="AX130" s="1">
        <v>53</v>
      </c>
      <c r="AY130" s="1">
        <v>39</v>
      </c>
      <c r="AZ130" s="1">
        <v>386</v>
      </c>
      <c r="BA130" s="1">
        <v>4</v>
      </c>
      <c r="BB130" s="1">
        <v>5</v>
      </c>
      <c r="BC130" s="1">
        <v>19</v>
      </c>
      <c r="BD130" s="1">
        <v>19</v>
      </c>
      <c r="BE130" s="1">
        <v>47</v>
      </c>
      <c r="BF130" s="1">
        <v>27</v>
      </c>
      <c r="BG130" s="1">
        <v>43</v>
      </c>
      <c r="BH130" s="1">
        <v>20</v>
      </c>
      <c r="BI130" s="1">
        <v>91</v>
      </c>
      <c r="BJ130" s="1">
        <v>118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</row>
    <row r="131" spans="1:67" x14ac:dyDescent="0.2">
      <c r="A131" s="1">
        <v>6016</v>
      </c>
      <c r="B131" s="1" t="s">
        <v>142</v>
      </c>
      <c r="C131" s="1">
        <v>20</v>
      </c>
      <c r="D131" s="1">
        <v>162</v>
      </c>
      <c r="E131" s="1" t="s">
        <v>65</v>
      </c>
      <c r="F131" s="1">
        <v>807</v>
      </c>
      <c r="G131" s="1" t="s">
        <v>67</v>
      </c>
      <c r="H131" s="1">
        <v>87.816999999999993</v>
      </c>
      <c r="I131" s="4">
        <v>1756.34</v>
      </c>
      <c r="J131" s="2">
        <f t="shared" si="2"/>
        <v>17563.399999999998</v>
      </c>
      <c r="K131" s="5">
        <f t="shared" si="3"/>
        <v>10</v>
      </c>
      <c r="L131" s="1">
        <v>1.27</v>
      </c>
      <c r="M131" s="1">
        <v>4.5</v>
      </c>
      <c r="N131" s="8" t="e">
        <f>VLOOKUP(A131:A282,'250326'!A28:L203,16,FALSE)</f>
        <v>#REF!</v>
      </c>
      <c r="O131" s="8">
        <f>MAX(0,(TRUNC((L131*1.2)-M131)))</f>
        <v>0</v>
      </c>
      <c r="P131" s="1">
        <v>7.42</v>
      </c>
      <c r="Q131" s="1">
        <v>13.95</v>
      </c>
      <c r="R131" s="7">
        <v>10</v>
      </c>
      <c r="S131" s="1">
        <f t="shared" si="37"/>
        <v>-6.5299999999999994</v>
      </c>
      <c r="T131" s="1"/>
      <c r="U131" s="1">
        <v>1.05</v>
      </c>
      <c r="V131" s="1">
        <v>0.85</v>
      </c>
      <c r="W131" s="8">
        <f>MAX(0,(TRUNC((U131*1.2)-V131)))</f>
        <v>0</v>
      </c>
      <c r="X131" s="1">
        <f>VLOOKUP(A131, '250326'!$A$2:$R$197, 18, FALSE)</f>
        <v>0</v>
      </c>
      <c r="Y131" s="1">
        <v>0</v>
      </c>
      <c r="Z131" s="33">
        <v>17124.310000000001</v>
      </c>
      <c r="AA131" s="3">
        <v>33897.360000000001</v>
      </c>
      <c r="AB131" s="1">
        <v>22</v>
      </c>
      <c r="AC131" s="1">
        <v>7</v>
      </c>
      <c r="AD131" s="1">
        <v>0</v>
      </c>
      <c r="AE131" s="1">
        <v>0</v>
      </c>
      <c r="AF131" s="1">
        <v>90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54</v>
      </c>
      <c r="AW131" s="1">
        <v>20</v>
      </c>
      <c r="AX131" s="1">
        <v>57</v>
      </c>
      <c r="AY131" s="1">
        <v>35</v>
      </c>
      <c r="AZ131" s="1">
        <v>234</v>
      </c>
      <c r="BA131" s="1">
        <v>5</v>
      </c>
      <c r="BB131" s="1">
        <v>0</v>
      </c>
      <c r="BC131" s="1">
        <v>4</v>
      </c>
      <c r="BD131" s="1">
        <v>2</v>
      </c>
      <c r="BE131" s="1">
        <v>45</v>
      </c>
      <c r="BF131" s="1">
        <v>19</v>
      </c>
      <c r="BG131" s="1">
        <v>4</v>
      </c>
      <c r="BH131" s="1">
        <v>0</v>
      </c>
      <c r="BI131" s="1">
        <v>0</v>
      </c>
      <c r="BJ131" s="1">
        <v>17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</row>
    <row r="132" spans="1:67" x14ac:dyDescent="0.2">
      <c r="A132" s="1">
        <v>65152</v>
      </c>
      <c r="B132" s="1" t="s">
        <v>105</v>
      </c>
      <c r="C132" s="1">
        <v>24</v>
      </c>
      <c r="D132" s="1">
        <v>162</v>
      </c>
      <c r="E132" s="1" t="s">
        <v>65</v>
      </c>
      <c r="F132" s="1">
        <v>807</v>
      </c>
      <c r="G132" s="1" t="s">
        <v>67</v>
      </c>
      <c r="H132" s="1">
        <v>63.0306</v>
      </c>
      <c r="I132" s="4">
        <v>1512.7344000000001</v>
      </c>
      <c r="J132" s="2">
        <f t="shared" si="2"/>
        <v>30254.688000000002</v>
      </c>
      <c r="K132" s="5">
        <f t="shared" si="3"/>
        <v>20</v>
      </c>
      <c r="L132" s="1">
        <v>10.69</v>
      </c>
      <c r="M132" s="1">
        <v>5</v>
      </c>
      <c r="N132" s="8" t="e">
        <f>VLOOKUP(A132:A283,'250326'!A15:L190,16,FALSE)</f>
        <v>#REF!</v>
      </c>
      <c r="O132" s="7">
        <v>10</v>
      </c>
      <c r="P132" s="1">
        <v>7.52</v>
      </c>
      <c r="Q132" s="1">
        <v>15.54</v>
      </c>
      <c r="R132" s="7">
        <v>5</v>
      </c>
      <c r="S132" s="1">
        <f t="shared" si="37"/>
        <v>-8.02</v>
      </c>
      <c r="T132" s="1"/>
      <c r="U132" s="1">
        <v>5.21</v>
      </c>
      <c r="V132" s="1">
        <v>3.08</v>
      </c>
      <c r="W132" s="7">
        <v>5</v>
      </c>
      <c r="X132" s="1">
        <f>VLOOKUP(A132, '250326'!$A$2:$R$197, 18, FALSE)</f>
        <v>5</v>
      </c>
      <c r="Y132" s="1">
        <v>5</v>
      </c>
      <c r="Z132" s="33">
        <v>35423.199999999997</v>
      </c>
      <c r="AA132" s="3">
        <v>27922.560000000001</v>
      </c>
      <c r="AB132" s="1">
        <v>117</v>
      </c>
      <c r="AC132" s="1">
        <v>51</v>
      </c>
      <c r="AD132" s="1">
        <v>78</v>
      </c>
      <c r="AE132" s="1">
        <v>72</v>
      </c>
      <c r="AF132" s="1">
        <v>-4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46</v>
      </c>
      <c r="AW132" s="1">
        <v>49</v>
      </c>
      <c r="AX132" s="1">
        <v>50</v>
      </c>
      <c r="AY132" s="1">
        <v>71</v>
      </c>
      <c r="AZ132" s="1">
        <v>334</v>
      </c>
      <c r="BA132" s="1">
        <v>9</v>
      </c>
      <c r="BB132" s="1">
        <v>14</v>
      </c>
      <c r="BC132" s="1">
        <v>7</v>
      </c>
      <c r="BD132" s="1">
        <v>3</v>
      </c>
      <c r="BE132" s="1">
        <v>39</v>
      </c>
      <c r="BF132" s="1">
        <v>43</v>
      </c>
      <c r="BG132" s="1">
        <v>18</v>
      </c>
      <c r="BH132" s="1">
        <v>47</v>
      </c>
      <c r="BI132" s="1">
        <v>52</v>
      </c>
      <c r="BJ132" s="1">
        <v>74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</row>
    <row r="133" spans="1:67" x14ac:dyDescent="0.2">
      <c r="A133" s="1">
        <v>6101</v>
      </c>
      <c r="B133" s="1" t="s">
        <v>232</v>
      </c>
      <c r="C133" s="1">
        <v>16</v>
      </c>
      <c r="D133" s="1">
        <v>162</v>
      </c>
      <c r="E133" s="1" t="s">
        <v>65</v>
      </c>
      <c r="F133" s="1">
        <v>123</v>
      </c>
      <c r="G133" s="1" t="s">
        <v>138</v>
      </c>
      <c r="H133" s="1">
        <v>63.310299999999998</v>
      </c>
      <c r="I133" s="4">
        <v>1012.9648</v>
      </c>
      <c r="J133" s="2">
        <f t="shared" si="2"/>
        <v>3038.8944000000001</v>
      </c>
      <c r="K133" s="5">
        <f t="shared" si="3"/>
        <v>3</v>
      </c>
      <c r="L133" s="1">
        <v>0</v>
      </c>
      <c r="M133" s="1">
        <v>0</v>
      </c>
      <c r="N133" s="8" t="e">
        <f>VLOOKUP(A133:A284,'250326'!A145:L320,16,FALSE)</f>
        <v>#REF!</v>
      </c>
      <c r="O133" s="8">
        <f t="shared" ref="O133:O148" si="38">MAX(0,(TRUNC((L133*1.2)-M133)))</f>
        <v>0</v>
      </c>
      <c r="P133" s="1">
        <v>0</v>
      </c>
      <c r="Q133" s="1">
        <v>1.1200000000000001</v>
      </c>
      <c r="R133" s="7">
        <v>3</v>
      </c>
      <c r="S133" s="1">
        <f t="shared" si="37"/>
        <v>-1.1200000000000001</v>
      </c>
      <c r="T133" s="1"/>
      <c r="U133" s="1">
        <v>0</v>
      </c>
      <c r="V133" s="1">
        <v>0</v>
      </c>
      <c r="W133" s="8">
        <f t="shared" ref="W133:W152" si="39">MAX(0,(TRUNC((U133*1.2)-V133)))</f>
        <v>0</v>
      </c>
      <c r="X133" s="1">
        <f>VLOOKUP(A133, '250326'!$A$2:$R$197, 18, FALSE)</f>
        <v>0</v>
      </c>
      <c r="Y133" s="1">
        <v>0</v>
      </c>
      <c r="Z133" s="3">
        <v>0</v>
      </c>
      <c r="AA133" s="3">
        <v>1139.5899999999999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18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</row>
    <row r="134" spans="1:67" x14ac:dyDescent="0.2">
      <c r="A134" s="1">
        <v>6031</v>
      </c>
      <c r="B134" s="1" t="s">
        <v>224</v>
      </c>
      <c r="C134" s="1">
        <v>12</v>
      </c>
      <c r="D134" s="1">
        <v>162</v>
      </c>
      <c r="E134" s="1" t="s">
        <v>65</v>
      </c>
      <c r="F134" s="1">
        <v>123</v>
      </c>
      <c r="G134" s="1" t="s">
        <v>138</v>
      </c>
      <c r="H134" s="1">
        <v>67.364500000000007</v>
      </c>
      <c r="I134" s="4">
        <v>808.37400000000002</v>
      </c>
      <c r="J134" s="2">
        <f t="shared" si="2"/>
        <v>2425.1220000000003</v>
      </c>
      <c r="K134" s="5">
        <f t="shared" si="3"/>
        <v>3</v>
      </c>
      <c r="L134" s="1">
        <v>0.08</v>
      </c>
      <c r="M134" s="1">
        <v>0</v>
      </c>
      <c r="N134" s="8" t="e">
        <f>VLOOKUP(A134:A285,'250326'!A121:L296,16,FALSE)</f>
        <v>#N/A</v>
      </c>
      <c r="O134" s="8">
        <f t="shared" si="38"/>
        <v>0</v>
      </c>
      <c r="P134" s="1">
        <v>0.04</v>
      </c>
      <c r="Q134" s="1">
        <v>0.5</v>
      </c>
      <c r="R134" s="7">
        <v>3</v>
      </c>
      <c r="S134" s="1">
        <f t="shared" si="37"/>
        <v>-0.46</v>
      </c>
      <c r="T134" s="1"/>
      <c r="U134" s="1">
        <v>0</v>
      </c>
      <c r="V134" s="1">
        <v>0</v>
      </c>
      <c r="W134" s="8">
        <f t="shared" si="39"/>
        <v>0</v>
      </c>
      <c r="X134" s="1">
        <f>VLOOKUP(A134, '250326'!$A$2:$R$197, 18, FALSE)</f>
        <v>0</v>
      </c>
      <c r="Y134" s="1">
        <v>0</v>
      </c>
      <c r="Z134" s="3">
        <v>101.05</v>
      </c>
      <c r="AA134" s="3">
        <v>404.19</v>
      </c>
      <c r="AB134" s="1">
        <v>0</v>
      </c>
      <c r="AC134" s="1">
        <v>0</v>
      </c>
      <c r="AD134" s="1">
        <v>1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1</v>
      </c>
      <c r="BC134" s="1">
        <v>0</v>
      </c>
      <c r="BD134" s="1">
        <v>0</v>
      </c>
      <c r="BE134" s="1">
        <v>6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</row>
    <row r="135" spans="1:67" x14ac:dyDescent="0.2">
      <c r="A135" s="1">
        <v>97303</v>
      </c>
      <c r="B135" s="1" t="s">
        <v>238</v>
      </c>
      <c r="C135" s="1">
        <v>16</v>
      </c>
      <c r="D135" s="1">
        <v>162</v>
      </c>
      <c r="E135" s="1" t="s">
        <v>65</v>
      </c>
      <c r="F135" s="1">
        <v>123</v>
      </c>
      <c r="G135" s="1" t="s">
        <v>138</v>
      </c>
      <c r="H135" s="1">
        <v>70.367999999999995</v>
      </c>
      <c r="I135" s="4">
        <v>1125.8879999999999</v>
      </c>
      <c r="J135" s="2">
        <f t="shared" si="2"/>
        <v>3377.6639999999998</v>
      </c>
      <c r="K135" s="5">
        <f t="shared" si="3"/>
        <v>3</v>
      </c>
      <c r="L135" s="1">
        <v>0</v>
      </c>
      <c r="M135" s="1">
        <v>0</v>
      </c>
      <c r="N135" s="8" t="e">
        <f>VLOOKUP(A135:A286,'250326'!A117:L292,16,FALSE)</f>
        <v>#REF!</v>
      </c>
      <c r="O135" s="8">
        <f t="shared" si="38"/>
        <v>0</v>
      </c>
      <c r="P135" s="1">
        <v>0.19</v>
      </c>
      <c r="Q135" s="1">
        <v>0</v>
      </c>
      <c r="R135" s="7">
        <v>3</v>
      </c>
      <c r="S135" s="1">
        <f t="shared" si="37"/>
        <v>0.19</v>
      </c>
      <c r="T135" s="1"/>
      <c r="U135" s="1">
        <v>0</v>
      </c>
      <c r="V135" s="1">
        <v>0</v>
      </c>
      <c r="W135" s="8">
        <f t="shared" si="39"/>
        <v>0</v>
      </c>
      <c r="X135" s="1">
        <f>VLOOKUP(A135, '250326'!$A$2:$R$197, 18, FALSE)</f>
        <v>0</v>
      </c>
      <c r="Y135" s="1">
        <v>0</v>
      </c>
      <c r="Z135" s="3">
        <v>211.1</v>
      </c>
      <c r="AA135" s="3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2</v>
      </c>
      <c r="BB135" s="1">
        <v>2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</row>
    <row r="136" spans="1:67" x14ac:dyDescent="0.2">
      <c r="A136" s="1">
        <v>91199</v>
      </c>
      <c r="B136" s="1" t="s">
        <v>212</v>
      </c>
      <c r="C136" s="1">
        <v>16</v>
      </c>
      <c r="D136" s="1">
        <v>162</v>
      </c>
      <c r="E136" s="1" t="s">
        <v>65</v>
      </c>
      <c r="F136" s="1">
        <v>123</v>
      </c>
      <c r="G136" s="1" t="s">
        <v>138</v>
      </c>
      <c r="H136" s="1">
        <v>64.494399999999999</v>
      </c>
      <c r="I136" s="4">
        <v>1031.9104</v>
      </c>
      <c r="J136" s="2">
        <f t="shared" si="2"/>
        <v>3095.7312000000002</v>
      </c>
      <c r="K136" s="5">
        <f t="shared" si="3"/>
        <v>3</v>
      </c>
      <c r="L136" s="1">
        <v>0</v>
      </c>
      <c r="M136" s="1">
        <v>0</v>
      </c>
      <c r="N136" s="8" t="e">
        <f>VLOOKUP(A136:A287,'250326'!A106:L281,16,FALSE)</f>
        <v>#REF!</v>
      </c>
      <c r="O136" s="8">
        <f t="shared" si="38"/>
        <v>0</v>
      </c>
      <c r="P136" s="1">
        <v>0.5</v>
      </c>
      <c r="Q136" s="1">
        <v>0.31</v>
      </c>
      <c r="R136" s="7">
        <v>3</v>
      </c>
      <c r="S136" s="1">
        <f t="shared" si="37"/>
        <v>0.19</v>
      </c>
      <c r="T136" s="1"/>
      <c r="U136" s="1">
        <v>0</v>
      </c>
      <c r="V136" s="1">
        <v>0</v>
      </c>
      <c r="W136" s="8">
        <f t="shared" si="39"/>
        <v>0</v>
      </c>
      <c r="X136" s="1">
        <f>VLOOKUP(A136, '250326'!$A$2:$R$197, 18, FALSE)</f>
        <v>0</v>
      </c>
      <c r="Y136" s="1">
        <v>0</v>
      </c>
      <c r="Z136" s="20">
        <v>515.96</v>
      </c>
      <c r="AA136" s="3">
        <v>322.47000000000003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6</v>
      </c>
      <c r="AW136" s="1">
        <v>1</v>
      </c>
      <c r="AX136" s="1">
        <v>0</v>
      </c>
      <c r="AY136" s="1">
        <v>0</v>
      </c>
      <c r="AZ136" s="1">
        <v>7</v>
      </c>
      <c r="BA136" s="1">
        <v>1</v>
      </c>
      <c r="BB136" s="1">
        <v>1</v>
      </c>
      <c r="BC136" s="1">
        <v>0</v>
      </c>
      <c r="BD136" s="1">
        <v>0</v>
      </c>
      <c r="BE136" s="1">
        <v>-2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</row>
    <row r="137" spans="1:67" x14ac:dyDescent="0.2">
      <c r="A137" s="1">
        <v>88168</v>
      </c>
      <c r="B137" s="1" t="s">
        <v>233</v>
      </c>
      <c r="C137" s="1">
        <v>16</v>
      </c>
      <c r="D137" s="1">
        <v>162</v>
      </c>
      <c r="E137" s="1" t="s">
        <v>65</v>
      </c>
      <c r="F137" s="1">
        <v>123</v>
      </c>
      <c r="G137" s="1" t="s">
        <v>138</v>
      </c>
      <c r="H137" s="1">
        <v>65.405000000000001</v>
      </c>
      <c r="I137" s="4">
        <v>1046.48</v>
      </c>
      <c r="J137" s="2">
        <f t="shared" si="2"/>
        <v>3139.44</v>
      </c>
      <c r="K137" s="5">
        <f t="shared" si="3"/>
        <v>3</v>
      </c>
      <c r="L137" s="1">
        <v>0</v>
      </c>
      <c r="M137" s="1">
        <v>0</v>
      </c>
      <c r="N137" s="8" t="e">
        <f>VLOOKUP(A137:A288,'250326'!A122:L297,16,FALSE)</f>
        <v>#N/A</v>
      </c>
      <c r="O137" s="8">
        <f t="shared" si="38"/>
        <v>0</v>
      </c>
      <c r="P137" s="1">
        <v>0.09</v>
      </c>
      <c r="Q137" s="1">
        <v>0</v>
      </c>
      <c r="R137" s="7">
        <v>3</v>
      </c>
      <c r="S137" s="1">
        <f t="shared" si="37"/>
        <v>0.09</v>
      </c>
      <c r="T137" s="1"/>
      <c r="U137" s="1">
        <v>0</v>
      </c>
      <c r="V137" s="1">
        <v>0</v>
      </c>
      <c r="W137" s="8">
        <f t="shared" si="39"/>
        <v>0</v>
      </c>
      <c r="X137" s="1">
        <f>VLOOKUP(A137, '250326'!$A$2:$R$197, 18, FALSE)</f>
        <v>0</v>
      </c>
      <c r="Y137" s="1">
        <v>0</v>
      </c>
      <c r="Z137" s="3">
        <v>98.11</v>
      </c>
      <c r="AA137" s="3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1</v>
      </c>
      <c r="AY137" s="1">
        <v>1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</row>
    <row r="138" spans="1:67" x14ac:dyDescent="0.2">
      <c r="A138" s="1">
        <v>6033</v>
      </c>
      <c r="B138" s="1" t="s">
        <v>183</v>
      </c>
      <c r="C138" s="1">
        <v>16</v>
      </c>
      <c r="D138" s="1">
        <v>162</v>
      </c>
      <c r="E138" s="1" t="s">
        <v>65</v>
      </c>
      <c r="F138" s="1">
        <v>123</v>
      </c>
      <c r="G138" s="1" t="s">
        <v>138</v>
      </c>
      <c r="H138" s="1">
        <v>70.367699999999999</v>
      </c>
      <c r="I138" s="4">
        <v>1125.8832</v>
      </c>
      <c r="J138" s="2">
        <f t="shared" si="2"/>
        <v>1125.8832</v>
      </c>
      <c r="K138" s="5">
        <f t="shared" si="3"/>
        <v>1</v>
      </c>
      <c r="L138" s="1">
        <v>0.78</v>
      </c>
      <c r="M138" s="1">
        <v>0</v>
      </c>
      <c r="N138" s="8" t="e">
        <f>VLOOKUP(A138:A289,'250326'!A64:L239,16,FALSE)</f>
        <v>#REF!</v>
      </c>
      <c r="O138" s="8">
        <f t="shared" si="38"/>
        <v>0</v>
      </c>
      <c r="P138" s="1">
        <v>0.69</v>
      </c>
      <c r="Q138" s="1">
        <v>1.56</v>
      </c>
      <c r="R138" s="7">
        <v>0</v>
      </c>
      <c r="S138" s="1">
        <f t="shared" si="37"/>
        <v>-0.87000000000000011</v>
      </c>
      <c r="T138" s="1"/>
      <c r="U138" s="1">
        <v>1.5</v>
      </c>
      <c r="V138" s="1">
        <v>0</v>
      </c>
      <c r="W138" s="8">
        <f t="shared" si="39"/>
        <v>1</v>
      </c>
      <c r="X138" s="1">
        <f>VLOOKUP(A138, '250326'!$A$2:$R$197, 18, FALSE)</f>
        <v>0</v>
      </c>
      <c r="Y138" s="1">
        <v>0</v>
      </c>
      <c r="Z138" s="27">
        <v>3342.47</v>
      </c>
      <c r="AA138" s="3">
        <v>1759.19</v>
      </c>
      <c r="AB138" s="1">
        <v>0</v>
      </c>
      <c r="AC138" s="1">
        <v>0</v>
      </c>
      <c r="AD138" s="1">
        <v>4</v>
      </c>
      <c r="AE138" s="1">
        <v>17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5</v>
      </c>
      <c r="AW138" s="1">
        <v>0</v>
      </c>
      <c r="AX138" s="1">
        <v>4</v>
      </c>
      <c r="AY138" s="1">
        <v>0</v>
      </c>
      <c r="AZ138" s="1">
        <v>11</v>
      </c>
      <c r="BA138" s="1">
        <v>2</v>
      </c>
      <c r="BB138" s="1">
        <v>0</v>
      </c>
      <c r="BC138" s="1">
        <v>0</v>
      </c>
      <c r="BD138" s="1">
        <v>0</v>
      </c>
      <c r="BE138" s="1">
        <v>14</v>
      </c>
      <c r="BF138" s="1">
        <v>0</v>
      </c>
      <c r="BG138" s="1">
        <v>0</v>
      </c>
      <c r="BH138" s="1">
        <v>16</v>
      </c>
      <c r="BI138" s="1">
        <v>16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</row>
    <row r="139" spans="1:67" x14ac:dyDescent="0.2">
      <c r="A139" s="1">
        <v>95597</v>
      </c>
      <c r="B139" s="1" t="s">
        <v>255</v>
      </c>
      <c r="C139" s="1">
        <v>1</v>
      </c>
      <c r="D139" s="1">
        <v>162</v>
      </c>
      <c r="E139" s="1" t="s">
        <v>65</v>
      </c>
      <c r="F139" s="1">
        <v>999</v>
      </c>
      <c r="G139" s="1" t="s">
        <v>68</v>
      </c>
      <c r="H139" s="1">
        <v>1764.72</v>
      </c>
      <c r="I139" s="4">
        <v>1764.72</v>
      </c>
      <c r="J139" s="2">
        <f t="shared" si="2"/>
        <v>0</v>
      </c>
      <c r="K139" s="5">
        <f t="shared" si="3"/>
        <v>0</v>
      </c>
      <c r="L139" s="1">
        <v>0</v>
      </c>
      <c r="M139" s="1">
        <v>0</v>
      </c>
      <c r="N139" s="8" t="e">
        <f>VLOOKUP(A139:A290,'250326'!A146:L321,16,FALSE)</f>
        <v>#REF!</v>
      </c>
      <c r="O139" s="8">
        <f t="shared" si="38"/>
        <v>0</v>
      </c>
      <c r="P139" s="1">
        <v>0</v>
      </c>
      <c r="Q139" s="1">
        <v>0</v>
      </c>
      <c r="R139" s="8"/>
      <c r="S139" s="1"/>
      <c r="T139" s="1"/>
      <c r="U139" s="1">
        <v>0</v>
      </c>
      <c r="V139" s="1">
        <v>0</v>
      </c>
      <c r="W139" s="8">
        <f t="shared" si="39"/>
        <v>0</v>
      </c>
      <c r="X139" s="1">
        <f>VLOOKUP(A139, '250326'!$A$2:$R$197, 18, FALSE)</f>
        <v>0</v>
      </c>
      <c r="Y139" s="1">
        <v>0</v>
      </c>
      <c r="Z139" s="3">
        <v>0</v>
      </c>
      <c r="AA139" s="3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</row>
    <row r="140" spans="1:67" x14ac:dyDescent="0.2">
      <c r="A140" s="1">
        <v>6099</v>
      </c>
      <c r="B140" s="1" t="s">
        <v>247</v>
      </c>
      <c r="C140" s="1">
        <v>4</v>
      </c>
      <c r="D140" s="1">
        <v>162</v>
      </c>
      <c r="E140" s="1" t="s">
        <v>65</v>
      </c>
      <c r="F140" s="1">
        <v>807</v>
      </c>
      <c r="G140" s="1" t="s">
        <v>67</v>
      </c>
      <c r="H140" s="1">
        <v>241.78139999999999</v>
      </c>
      <c r="I140" s="4">
        <v>967.12559999999996</v>
      </c>
      <c r="J140" s="2">
        <f t="shared" si="2"/>
        <v>0</v>
      </c>
      <c r="K140" s="5">
        <f t="shared" si="3"/>
        <v>0</v>
      </c>
      <c r="L140" s="1">
        <v>0</v>
      </c>
      <c r="M140" s="1">
        <v>0</v>
      </c>
      <c r="N140" s="8" t="e">
        <f>VLOOKUP(A140:A291,'250326'!A147:L322,16,FALSE)</f>
        <v>#REF!</v>
      </c>
      <c r="O140" s="8">
        <f t="shared" si="38"/>
        <v>0</v>
      </c>
      <c r="P140" s="1">
        <v>0</v>
      </c>
      <c r="Q140" s="1">
        <v>0</v>
      </c>
      <c r="R140" s="8"/>
      <c r="S140" s="1"/>
      <c r="T140" s="1"/>
      <c r="U140" s="1">
        <v>0</v>
      </c>
      <c r="V140" s="1">
        <v>0</v>
      </c>
      <c r="W140" s="8">
        <f t="shared" si="39"/>
        <v>0</v>
      </c>
      <c r="X140" s="1">
        <f>VLOOKUP(A140, '250326'!$A$2:$R$197, 18, FALSE)</f>
        <v>0</v>
      </c>
      <c r="Y140" s="1">
        <v>0</v>
      </c>
      <c r="Z140" s="3">
        <v>0</v>
      </c>
      <c r="AA140" s="3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</row>
    <row r="141" spans="1:67" x14ac:dyDescent="0.2">
      <c r="A141" s="1">
        <v>6102</v>
      </c>
      <c r="B141" s="1" t="s">
        <v>250</v>
      </c>
      <c r="C141" s="1">
        <v>4</v>
      </c>
      <c r="D141" s="1">
        <v>162</v>
      </c>
      <c r="E141" s="1" t="s">
        <v>65</v>
      </c>
      <c r="F141" s="1">
        <v>807</v>
      </c>
      <c r="G141" s="1" t="s">
        <v>67</v>
      </c>
      <c r="H141" s="1">
        <v>241.78139999999999</v>
      </c>
      <c r="I141" s="4">
        <v>967.12559999999996</v>
      </c>
      <c r="J141" s="2">
        <f t="shared" si="2"/>
        <v>0</v>
      </c>
      <c r="K141" s="5">
        <f t="shared" si="3"/>
        <v>0</v>
      </c>
      <c r="L141" s="1">
        <v>0</v>
      </c>
      <c r="M141" s="1">
        <v>0</v>
      </c>
      <c r="N141" s="8" t="e">
        <f>VLOOKUP(A141:A292,'250326'!A148:L323,16,FALSE)</f>
        <v>#REF!</v>
      </c>
      <c r="O141" s="8">
        <f t="shared" si="38"/>
        <v>0</v>
      </c>
      <c r="P141" s="1">
        <v>0</v>
      </c>
      <c r="Q141" s="1">
        <v>0</v>
      </c>
      <c r="R141" s="8"/>
      <c r="S141" s="1"/>
      <c r="T141" s="1"/>
      <c r="U141" s="1">
        <v>0</v>
      </c>
      <c r="V141" s="1">
        <v>0</v>
      </c>
      <c r="W141" s="8">
        <f t="shared" si="39"/>
        <v>0</v>
      </c>
      <c r="X141" s="1">
        <f>VLOOKUP(A141, '250326'!$A$2:$R$197, 18, FALSE)</f>
        <v>0</v>
      </c>
      <c r="Y141" s="1">
        <v>0</v>
      </c>
      <c r="Z141" s="3">
        <v>0</v>
      </c>
      <c r="AA141" s="3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</row>
    <row r="142" spans="1:67" x14ac:dyDescent="0.2">
      <c r="A142" s="1">
        <v>96418</v>
      </c>
      <c r="B142" s="1" t="s">
        <v>204</v>
      </c>
      <c r="C142" s="1">
        <v>6</v>
      </c>
      <c r="D142" s="1">
        <v>162</v>
      </c>
      <c r="E142" s="1" t="s">
        <v>65</v>
      </c>
      <c r="F142" s="1">
        <v>999</v>
      </c>
      <c r="G142" s="1" t="s">
        <v>68</v>
      </c>
      <c r="H142" s="1">
        <v>399.52600000000001</v>
      </c>
      <c r="I142" s="4">
        <v>2397.1559999999999</v>
      </c>
      <c r="J142" s="4">
        <v>0</v>
      </c>
      <c r="K142" s="6">
        <v>0</v>
      </c>
      <c r="L142" s="1">
        <v>0.33</v>
      </c>
      <c r="M142" s="1">
        <v>3.17</v>
      </c>
      <c r="N142" s="8" t="e">
        <f>VLOOKUP(A142:A293,'250326'!A98:L273,16,FALSE)</f>
        <v>#N/A</v>
      </c>
      <c r="O142" s="8">
        <f t="shared" si="38"/>
        <v>0</v>
      </c>
      <c r="P142" s="1">
        <v>0</v>
      </c>
      <c r="Q142" s="1">
        <v>0</v>
      </c>
      <c r="R142" s="7">
        <v>0</v>
      </c>
      <c r="S142" s="1"/>
      <c r="T142" s="1"/>
      <c r="U142" s="1">
        <v>0</v>
      </c>
      <c r="V142" s="1">
        <v>0</v>
      </c>
      <c r="W142" s="8">
        <f t="shared" si="39"/>
        <v>0</v>
      </c>
      <c r="X142" s="1">
        <f>VLOOKUP(A142, '250326'!$A$2:$R$197, 18, FALSE)</f>
        <v>0</v>
      </c>
      <c r="Y142" s="1">
        <v>0</v>
      </c>
      <c r="Z142" s="20">
        <v>799.05</v>
      </c>
      <c r="AA142" s="3">
        <v>7590.99</v>
      </c>
      <c r="AB142" s="1">
        <v>0</v>
      </c>
      <c r="AC142" s="1">
        <v>1</v>
      </c>
      <c r="AD142" s="1">
        <v>1</v>
      </c>
      <c r="AE142" s="1">
        <v>1</v>
      </c>
      <c r="AF142" s="1">
        <v>19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</row>
    <row r="143" spans="1:67" x14ac:dyDescent="0.2">
      <c r="A143" s="1">
        <v>95459</v>
      </c>
      <c r="B143" s="1" t="s">
        <v>243</v>
      </c>
      <c r="C143" s="1">
        <v>2</v>
      </c>
      <c r="D143" s="1">
        <v>162</v>
      </c>
      <c r="E143" s="1" t="s">
        <v>65</v>
      </c>
      <c r="F143" s="1">
        <v>123</v>
      </c>
      <c r="G143" s="1" t="s">
        <v>138</v>
      </c>
      <c r="H143" s="1">
        <v>2210.7600000000002</v>
      </c>
      <c r="I143" s="4">
        <v>4421.5200000000004</v>
      </c>
      <c r="J143" s="2">
        <f t="shared" ref="J143:J156" si="40">I143*K143</f>
        <v>0</v>
      </c>
      <c r="K143" s="5">
        <f t="shared" ref="K143:K148" si="41">SUM(O143+R143+W143)</f>
        <v>0</v>
      </c>
      <c r="L143" s="1">
        <v>0</v>
      </c>
      <c r="M143" s="1">
        <v>2</v>
      </c>
      <c r="N143" s="8" t="e">
        <f>VLOOKUP(A143:A294,'250326'!A149:L324,16,FALSE)</f>
        <v>#REF!</v>
      </c>
      <c r="O143" s="8">
        <f t="shared" si="38"/>
        <v>0</v>
      </c>
      <c r="P143" s="1">
        <v>0</v>
      </c>
      <c r="Q143" s="1">
        <v>0</v>
      </c>
      <c r="R143" s="8"/>
      <c r="S143" s="1"/>
      <c r="T143" s="1"/>
      <c r="U143" s="1">
        <v>0</v>
      </c>
      <c r="V143" s="1">
        <v>0</v>
      </c>
      <c r="W143" s="8">
        <f t="shared" si="39"/>
        <v>0</v>
      </c>
      <c r="X143" s="1">
        <f>VLOOKUP(A143, '250326'!$A$2:$R$197, 18, FALSE)</f>
        <v>0</v>
      </c>
      <c r="Y143" s="1">
        <v>0</v>
      </c>
      <c r="Z143" s="3">
        <v>0</v>
      </c>
      <c r="AA143" s="3">
        <v>8843.0400000000009</v>
      </c>
      <c r="AB143" s="1">
        <v>0</v>
      </c>
      <c r="AC143" s="1">
        <v>0</v>
      </c>
      <c r="AD143" s="1">
        <v>0</v>
      </c>
      <c r="AE143" s="1">
        <v>0</v>
      </c>
      <c r="AF143" s="1">
        <v>4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</row>
    <row r="144" spans="1:67" x14ac:dyDescent="0.2">
      <c r="A144" s="1">
        <v>91059</v>
      </c>
      <c r="B144" s="1" t="s">
        <v>246</v>
      </c>
      <c r="C144" s="1">
        <v>1</v>
      </c>
      <c r="D144" s="1">
        <v>162</v>
      </c>
      <c r="E144" s="1" t="s">
        <v>65</v>
      </c>
      <c r="F144" s="1">
        <v>999</v>
      </c>
      <c r="G144" s="1" t="s">
        <v>68</v>
      </c>
      <c r="H144" s="1">
        <v>5002.5600000000004</v>
      </c>
      <c r="I144" s="4">
        <v>5002.5600000000004</v>
      </c>
      <c r="J144" s="2">
        <f t="shared" si="40"/>
        <v>0</v>
      </c>
      <c r="K144" s="5">
        <f t="shared" si="41"/>
        <v>0</v>
      </c>
      <c r="L144" s="1">
        <v>0</v>
      </c>
      <c r="M144" s="1">
        <v>0</v>
      </c>
      <c r="N144" s="8" t="e">
        <f>VLOOKUP(A144:A295,'250326'!A150:L325,16,FALSE)</f>
        <v>#REF!</v>
      </c>
      <c r="O144" s="8">
        <f t="shared" si="38"/>
        <v>0</v>
      </c>
      <c r="P144" s="1">
        <v>0</v>
      </c>
      <c r="Q144" s="1">
        <v>0</v>
      </c>
      <c r="R144" s="8"/>
      <c r="S144" s="1"/>
      <c r="T144" s="1"/>
      <c r="U144" s="1">
        <v>0</v>
      </c>
      <c r="V144" s="1">
        <v>0</v>
      </c>
      <c r="W144" s="8">
        <f t="shared" si="39"/>
        <v>0</v>
      </c>
      <c r="X144" s="1">
        <f>VLOOKUP(A144, '250326'!$A$2:$R$197, 18, FALSE)</f>
        <v>0</v>
      </c>
      <c r="Y144" s="1">
        <v>0</v>
      </c>
      <c r="Z144" s="3">
        <v>0</v>
      </c>
      <c r="AA144" s="3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</row>
    <row r="145" spans="1:67" x14ac:dyDescent="0.2">
      <c r="A145" s="1">
        <v>95285</v>
      </c>
      <c r="B145" s="1" t="s">
        <v>248</v>
      </c>
      <c r="C145" s="1">
        <v>1</v>
      </c>
      <c r="D145" s="1">
        <v>162</v>
      </c>
      <c r="E145" s="1" t="s">
        <v>65</v>
      </c>
      <c r="F145" s="1">
        <v>999</v>
      </c>
      <c r="G145" s="1" t="s">
        <v>68</v>
      </c>
      <c r="H145" s="1">
        <v>4356.72</v>
      </c>
      <c r="I145" s="4">
        <v>4356.72</v>
      </c>
      <c r="J145" s="2">
        <f t="shared" si="40"/>
        <v>0</v>
      </c>
      <c r="K145" s="5">
        <f t="shared" si="41"/>
        <v>0</v>
      </c>
      <c r="L145" s="1">
        <v>0</v>
      </c>
      <c r="M145" s="1">
        <v>4</v>
      </c>
      <c r="N145" s="8" t="e">
        <f>VLOOKUP(A145:A296,'250326'!A151:L326,16,FALSE)</f>
        <v>#REF!</v>
      </c>
      <c r="O145" s="8">
        <f t="shared" si="38"/>
        <v>0</v>
      </c>
      <c r="P145" s="1">
        <v>0</v>
      </c>
      <c r="Q145" s="1">
        <v>0</v>
      </c>
      <c r="R145" s="8"/>
      <c r="S145" s="1"/>
      <c r="T145" s="1"/>
      <c r="U145" s="1">
        <v>0</v>
      </c>
      <c r="V145" s="1">
        <v>0</v>
      </c>
      <c r="W145" s="8">
        <f t="shared" si="39"/>
        <v>0</v>
      </c>
      <c r="X145" s="1">
        <f>VLOOKUP(A145, '250326'!$A$2:$R$197, 18, FALSE)</f>
        <v>0</v>
      </c>
      <c r="Y145" s="1">
        <v>0</v>
      </c>
      <c r="Z145" s="3">
        <v>0</v>
      </c>
      <c r="AA145" s="3">
        <v>17426.88</v>
      </c>
      <c r="AB145" s="1">
        <v>0</v>
      </c>
      <c r="AC145" s="1">
        <v>0</v>
      </c>
      <c r="AD145" s="1">
        <v>0</v>
      </c>
      <c r="AE145" s="1">
        <v>0</v>
      </c>
      <c r="AF145" s="1">
        <v>4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</row>
    <row r="146" spans="1:67" x14ac:dyDescent="0.2">
      <c r="A146" s="1">
        <v>85004</v>
      </c>
      <c r="B146" s="1" t="s">
        <v>249</v>
      </c>
      <c r="C146" s="1">
        <v>1</v>
      </c>
      <c r="D146" s="1">
        <v>162</v>
      </c>
      <c r="E146" s="1" t="s">
        <v>65</v>
      </c>
      <c r="F146" s="1">
        <v>999</v>
      </c>
      <c r="G146" s="1" t="s">
        <v>68</v>
      </c>
      <c r="H146" s="1">
        <v>1954.8</v>
      </c>
      <c r="I146" s="4">
        <v>1954.8</v>
      </c>
      <c r="J146" s="2">
        <f t="shared" si="40"/>
        <v>0</v>
      </c>
      <c r="K146" s="5">
        <f t="shared" si="41"/>
        <v>0</v>
      </c>
      <c r="L146" s="1">
        <v>0</v>
      </c>
      <c r="M146" s="1">
        <v>0</v>
      </c>
      <c r="N146" s="8" t="e">
        <f>VLOOKUP(A146:A297,'250326'!A152:L327,16,FALSE)</f>
        <v>#REF!</v>
      </c>
      <c r="O146" s="8">
        <f t="shared" si="38"/>
        <v>0</v>
      </c>
      <c r="P146" s="1">
        <v>0</v>
      </c>
      <c r="Q146" s="1">
        <v>1</v>
      </c>
      <c r="R146" s="7">
        <v>0</v>
      </c>
      <c r="S146" s="1"/>
      <c r="T146" s="1"/>
      <c r="U146" s="1">
        <v>0</v>
      </c>
      <c r="V146" s="1">
        <v>0</v>
      </c>
      <c r="W146" s="8">
        <f t="shared" si="39"/>
        <v>0</v>
      </c>
      <c r="X146" s="1">
        <f>VLOOKUP(A146, '250326'!$A$2:$R$197, 18, FALSE)</f>
        <v>0</v>
      </c>
      <c r="Y146" s="1">
        <v>0</v>
      </c>
      <c r="Z146" s="3">
        <v>0</v>
      </c>
      <c r="AA146" s="3">
        <v>1954.8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1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</row>
    <row r="147" spans="1:67" x14ac:dyDescent="0.2">
      <c r="A147" s="1">
        <v>61002</v>
      </c>
      <c r="B147" s="1" t="s">
        <v>244</v>
      </c>
      <c r="C147" s="1">
        <v>1</v>
      </c>
      <c r="D147" s="1">
        <v>162</v>
      </c>
      <c r="E147" s="1" t="s">
        <v>65</v>
      </c>
      <c r="F147" s="1">
        <v>999</v>
      </c>
      <c r="G147" s="1" t="s">
        <v>68</v>
      </c>
      <c r="H147" s="1">
        <v>1864.08</v>
      </c>
      <c r="I147" s="4">
        <v>1864.08</v>
      </c>
      <c r="J147" s="2">
        <f t="shared" si="40"/>
        <v>0</v>
      </c>
      <c r="K147" s="5">
        <f t="shared" si="41"/>
        <v>0</v>
      </c>
      <c r="L147" s="1">
        <v>0</v>
      </c>
      <c r="M147" s="1">
        <v>0</v>
      </c>
      <c r="N147" s="8" t="e">
        <f>VLOOKUP(A147:A298,'250326'!A153:L328,16,FALSE)</f>
        <v>#N/A</v>
      </c>
      <c r="O147" s="8">
        <f t="shared" si="38"/>
        <v>0</v>
      </c>
      <c r="P147" s="1">
        <v>0</v>
      </c>
      <c r="Q147" s="1">
        <v>1</v>
      </c>
      <c r="R147" s="7">
        <v>0</v>
      </c>
      <c r="S147" s="1"/>
      <c r="T147" s="1"/>
      <c r="U147" s="1">
        <v>0</v>
      </c>
      <c r="V147" s="1">
        <v>0</v>
      </c>
      <c r="W147" s="8">
        <f t="shared" si="39"/>
        <v>0</v>
      </c>
      <c r="X147" s="1">
        <f>VLOOKUP(A147, '250326'!$A$2:$R$197, 18, FALSE)</f>
        <v>0</v>
      </c>
      <c r="Y147" s="1">
        <v>0</v>
      </c>
      <c r="Z147" s="3">
        <v>0</v>
      </c>
      <c r="AA147" s="3">
        <v>1864.08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</row>
    <row r="148" spans="1:67" x14ac:dyDescent="0.2">
      <c r="A148" s="1">
        <v>96156</v>
      </c>
      <c r="B148" s="1" t="s">
        <v>184</v>
      </c>
      <c r="C148" s="1">
        <v>24</v>
      </c>
      <c r="D148" s="1">
        <v>162</v>
      </c>
      <c r="E148" s="1" t="s">
        <v>65</v>
      </c>
      <c r="F148" s="1">
        <v>999</v>
      </c>
      <c r="G148" s="1" t="s">
        <v>68</v>
      </c>
      <c r="H148" s="1">
        <v>291.06</v>
      </c>
      <c r="I148" s="4">
        <v>6985.44</v>
      </c>
      <c r="J148" s="2">
        <f t="shared" si="40"/>
        <v>0</v>
      </c>
      <c r="K148" s="5">
        <f t="shared" si="41"/>
        <v>0</v>
      </c>
      <c r="L148" s="1">
        <v>0.35</v>
      </c>
      <c r="M148" s="1">
        <v>0.75</v>
      </c>
      <c r="N148" s="8" t="e">
        <f>VLOOKUP(A148:A299,'250326'!A63:L238,16,FALSE)</f>
        <v>#REF!</v>
      </c>
      <c r="O148" s="8">
        <f t="shared" si="38"/>
        <v>0</v>
      </c>
      <c r="P148" s="1">
        <v>0.15</v>
      </c>
      <c r="Q148" s="1">
        <v>0</v>
      </c>
      <c r="R148" s="7">
        <v>0</v>
      </c>
      <c r="S148" s="1"/>
      <c r="T148" s="1"/>
      <c r="U148" s="1">
        <v>0</v>
      </c>
      <c r="V148" s="1">
        <v>0</v>
      </c>
      <c r="W148" s="8">
        <f t="shared" si="39"/>
        <v>0</v>
      </c>
      <c r="X148" s="1">
        <f>VLOOKUP(A148, '250326'!$A$2:$R$197, 18, FALSE)</f>
        <v>0</v>
      </c>
      <c r="Y148" s="1">
        <v>0</v>
      </c>
      <c r="Z148" s="27">
        <v>3492.72</v>
      </c>
      <c r="AA148" s="3">
        <v>5239.08</v>
      </c>
      <c r="AB148" s="1">
        <v>6</v>
      </c>
      <c r="AC148" s="1">
        <v>5</v>
      </c>
      <c r="AD148" s="1">
        <v>0</v>
      </c>
      <c r="AE148" s="1">
        <v>0</v>
      </c>
      <c r="AF148" s="1">
        <v>18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3</v>
      </c>
      <c r="AY148" s="1">
        <v>1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</row>
    <row r="149" spans="1:67" x14ac:dyDescent="0.2">
      <c r="A149" s="26">
        <v>88136</v>
      </c>
      <c r="B149" s="26" t="s">
        <v>198</v>
      </c>
      <c r="C149" s="26">
        <v>12</v>
      </c>
      <c r="D149" s="26">
        <v>162</v>
      </c>
      <c r="E149" s="26" t="s">
        <v>65</v>
      </c>
      <c r="F149" s="26">
        <v>974</v>
      </c>
      <c r="G149" s="26" t="s">
        <v>70</v>
      </c>
      <c r="H149" s="26">
        <v>107.7872</v>
      </c>
      <c r="I149" s="20">
        <v>1293.4464</v>
      </c>
      <c r="J149" s="28">
        <f t="shared" si="40"/>
        <v>0</v>
      </c>
      <c r="K149" s="26">
        <v>0</v>
      </c>
      <c r="L149" s="26">
        <v>1</v>
      </c>
      <c r="M149" s="26">
        <v>0</v>
      </c>
      <c r="N149" s="29" t="e">
        <f>VLOOKUP(A149:A300,'250326'!A71:L246,16,FALSE)</f>
        <v>#REF!</v>
      </c>
      <c r="O149" s="26">
        <v>2</v>
      </c>
      <c r="P149" s="26">
        <v>0.75</v>
      </c>
      <c r="Q149" s="26">
        <v>0</v>
      </c>
      <c r="R149" s="26">
        <v>0</v>
      </c>
      <c r="S149" s="26"/>
      <c r="T149" s="26"/>
      <c r="U149" s="26">
        <v>0.17</v>
      </c>
      <c r="V149" s="26">
        <v>0</v>
      </c>
      <c r="W149" s="29">
        <f t="shared" si="39"/>
        <v>0</v>
      </c>
      <c r="X149" s="26">
        <f>VLOOKUP(A149, '250326'!$A$2:$R$197, 18, FALSE)</f>
        <v>0</v>
      </c>
      <c r="Y149" s="26">
        <v>0</v>
      </c>
      <c r="Z149" s="20">
        <v>2479.11</v>
      </c>
      <c r="AA149" s="20">
        <v>0</v>
      </c>
      <c r="AB149" s="26">
        <v>0</v>
      </c>
      <c r="AC149" s="26">
        <v>0</v>
      </c>
      <c r="AD149" s="26">
        <v>4</v>
      </c>
      <c r="AE149" s="26">
        <v>16</v>
      </c>
      <c r="AF149" s="26">
        <v>0</v>
      </c>
      <c r="AG149" s="26">
        <v>0</v>
      </c>
      <c r="AH149" s="26">
        <v>0</v>
      </c>
      <c r="AI149" s="26">
        <v>0</v>
      </c>
      <c r="AJ149" s="26">
        <v>0</v>
      </c>
      <c r="AK149" s="26">
        <v>0</v>
      </c>
      <c r="AL149" s="26">
        <v>0</v>
      </c>
      <c r="AM149" s="26">
        <v>0</v>
      </c>
      <c r="AN149" s="26">
        <v>0</v>
      </c>
      <c r="AO149" s="26">
        <v>0</v>
      </c>
      <c r="AP149" s="26">
        <v>0</v>
      </c>
      <c r="AQ149" s="26">
        <v>0</v>
      </c>
      <c r="AR149" s="26">
        <v>0</v>
      </c>
      <c r="AS149" s="26">
        <v>0</v>
      </c>
      <c r="AT149" s="26">
        <v>0</v>
      </c>
      <c r="AU149" s="26">
        <v>0</v>
      </c>
      <c r="AV149" s="26">
        <v>0</v>
      </c>
      <c r="AW149" s="26">
        <v>0</v>
      </c>
      <c r="AX149" s="26">
        <v>4</v>
      </c>
      <c r="AY149" s="26">
        <v>5</v>
      </c>
      <c r="AZ149" s="26">
        <v>0</v>
      </c>
      <c r="BA149" s="26">
        <v>0</v>
      </c>
      <c r="BB149" s="26">
        <v>0</v>
      </c>
      <c r="BC149" s="26">
        <v>1</v>
      </c>
      <c r="BD149" s="26">
        <v>3</v>
      </c>
      <c r="BE149" s="26">
        <v>0</v>
      </c>
      <c r="BF149" s="26">
        <v>0</v>
      </c>
      <c r="BG149" s="26">
        <v>0</v>
      </c>
      <c r="BH149" s="26">
        <v>0</v>
      </c>
      <c r="BI149" s="26">
        <v>4</v>
      </c>
      <c r="BJ149" s="26">
        <v>0</v>
      </c>
      <c r="BK149" s="26">
        <v>0</v>
      </c>
      <c r="BL149" s="26">
        <v>0</v>
      </c>
      <c r="BM149" s="26">
        <v>0</v>
      </c>
      <c r="BN149" s="26">
        <v>0</v>
      </c>
      <c r="BO149" s="26">
        <v>0</v>
      </c>
    </row>
    <row r="150" spans="1:67" x14ac:dyDescent="0.2">
      <c r="A150" s="1">
        <v>91014</v>
      </c>
      <c r="B150" s="1" t="s">
        <v>175</v>
      </c>
      <c r="C150" s="1">
        <v>4</v>
      </c>
      <c r="D150" s="1">
        <v>162</v>
      </c>
      <c r="E150" s="1" t="s">
        <v>65</v>
      </c>
      <c r="F150" s="1">
        <v>123</v>
      </c>
      <c r="G150" s="1" t="s">
        <v>138</v>
      </c>
      <c r="H150" s="1">
        <v>191.6</v>
      </c>
      <c r="I150" s="4">
        <v>766.4</v>
      </c>
      <c r="J150" s="2">
        <f t="shared" si="40"/>
        <v>3832</v>
      </c>
      <c r="K150" s="5">
        <f t="shared" ref="K150:K156" si="42">SUM(O150+R150+W150)</f>
        <v>5</v>
      </c>
      <c r="L150" s="1">
        <v>0.12</v>
      </c>
      <c r="M150" s="1">
        <v>1</v>
      </c>
      <c r="N150" s="8" t="e">
        <f>VLOOKUP(A150:A301,'250326'!A77:L252,16,FALSE)</f>
        <v>#N/A</v>
      </c>
      <c r="O150" s="8">
        <f t="shared" ref="O150:O152" si="43">MAX(0,(TRUNC((L150*1.2)-M150)))</f>
        <v>0</v>
      </c>
      <c r="P150" s="1">
        <v>2.75</v>
      </c>
      <c r="Q150" s="1">
        <v>1.75</v>
      </c>
      <c r="R150" s="7">
        <v>5</v>
      </c>
      <c r="S150" s="1">
        <f t="shared" ref="S150:S154" si="44">P150-Q150</f>
        <v>1</v>
      </c>
      <c r="T150" s="1"/>
      <c r="U150" s="1">
        <v>0</v>
      </c>
      <c r="V150" s="1">
        <v>0</v>
      </c>
      <c r="W150" s="8">
        <f t="shared" si="39"/>
        <v>0</v>
      </c>
      <c r="X150" s="1">
        <f>VLOOKUP(A150, '250326'!$A$2:$R$197, 18, FALSE)</f>
        <v>0</v>
      </c>
      <c r="Y150" s="1">
        <v>0</v>
      </c>
      <c r="Z150" s="20">
        <v>2203.4</v>
      </c>
      <c r="AA150" s="3">
        <v>2107.6</v>
      </c>
      <c r="AB150" s="1">
        <v>0</v>
      </c>
      <c r="AC150" s="1">
        <v>0</v>
      </c>
      <c r="AD150" s="1">
        <v>0</v>
      </c>
      <c r="AE150" s="1">
        <v>1</v>
      </c>
      <c r="AF150" s="1">
        <v>4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5</v>
      </c>
      <c r="AW150" s="1">
        <v>3</v>
      </c>
      <c r="AX150" s="1">
        <v>1</v>
      </c>
      <c r="AY150" s="1">
        <v>7</v>
      </c>
      <c r="AZ150" s="1">
        <v>3</v>
      </c>
      <c r="BA150" s="1">
        <v>0</v>
      </c>
      <c r="BB150" s="1">
        <v>0</v>
      </c>
      <c r="BC150" s="1">
        <v>0</v>
      </c>
      <c r="BD150" s="1">
        <v>0</v>
      </c>
      <c r="BE150" s="1">
        <v>4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</row>
    <row r="151" spans="1:67" x14ac:dyDescent="0.2">
      <c r="A151" s="1">
        <v>6087</v>
      </c>
      <c r="B151" s="1" t="s">
        <v>164</v>
      </c>
      <c r="C151" s="1">
        <v>4</v>
      </c>
      <c r="D151" s="1">
        <v>162</v>
      </c>
      <c r="E151" s="1" t="s">
        <v>65</v>
      </c>
      <c r="F151" s="1">
        <v>123</v>
      </c>
      <c r="G151" s="1" t="s">
        <v>138</v>
      </c>
      <c r="H151" s="1">
        <v>255.4675</v>
      </c>
      <c r="I151" s="4">
        <v>1021.87</v>
      </c>
      <c r="J151" s="2">
        <f t="shared" si="40"/>
        <v>10218.700000000001</v>
      </c>
      <c r="K151" s="5">
        <f t="shared" si="42"/>
        <v>10</v>
      </c>
      <c r="L151" s="1">
        <v>0.5</v>
      </c>
      <c r="M151" s="1">
        <v>3.25</v>
      </c>
      <c r="N151" s="8" t="e">
        <f>VLOOKUP(A151:A302,'250326'!A45:L220,16,FALSE)</f>
        <v>#REF!</v>
      </c>
      <c r="O151" s="8">
        <f t="shared" si="43"/>
        <v>0</v>
      </c>
      <c r="P151" s="1">
        <v>6.5</v>
      </c>
      <c r="Q151" s="1">
        <v>4.25</v>
      </c>
      <c r="R151" s="7">
        <v>10</v>
      </c>
      <c r="S151" s="1">
        <f t="shared" si="44"/>
        <v>2.25</v>
      </c>
      <c r="T151" s="1"/>
      <c r="U151" s="1">
        <v>0.62</v>
      </c>
      <c r="V151" s="1">
        <v>0.75</v>
      </c>
      <c r="W151" s="8">
        <f t="shared" si="39"/>
        <v>0</v>
      </c>
      <c r="X151" s="1">
        <f>VLOOKUP(A151, '250326'!$A$2:$R$197, 18, FALSE)</f>
        <v>0</v>
      </c>
      <c r="Y151" s="1">
        <v>0</v>
      </c>
      <c r="Z151" s="27">
        <v>7791.76</v>
      </c>
      <c r="AA151" s="3">
        <v>8430.43</v>
      </c>
      <c r="AB151" s="1">
        <v>0</v>
      </c>
      <c r="AC151" s="1">
        <v>1</v>
      </c>
      <c r="AD151" s="1">
        <v>1</v>
      </c>
      <c r="AE151" s="1">
        <v>1</v>
      </c>
      <c r="AF151" s="1">
        <v>13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8</v>
      </c>
      <c r="AW151" s="1">
        <v>5</v>
      </c>
      <c r="AX151" s="1">
        <v>4</v>
      </c>
      <c r="AY151" s="1">
        <v>18</v>
      </c>
      <c r="AZ151" s="1">
        <v>15</v>
      </c>
      <c r="BA151" s="1">
        <v>2</v>
      </c>
      <c r="BB151" s="1">
        <v>1</v>
      </c>
      <c r="BC151" s="1">
        <v>0</v>
      </c>
      <c r="BD151" s="1">
        <v>0</v>
      </c>
      <c r="BE151" s="1">
        <v>2</v>
      </c>
      <c r="BF151" s="1">
        <v>2</v>
      </c>
      <c r="BG151" s="1">
        <v>1</v>
      </c>
      <c r="BH151" s="1">
        <v>0</v>
      </c>
      <c r="BI151" s="1">
        <v>0</v>
      </c>
      <c r="BJ151" s="1">
        <v>3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</row>
    <row r="152" spans="1:67" x14ac:dyDescent="0.2">
      <c r="A152" s="1">
        <v>91015</v>
      </c>
      <c r="B152" s="1" t="s">
        <v>192</v>
      </c>
      <c r="C152" s="1">
        <v>4</v>
      </c>
      <c r="D152" s="1">
        <v>162</v>
      </c>
      <c r="E152" s="1" t="s">
        <v>65</v>
      </c>
      <c r="F152" s="1">
        <v>123</v>
      </c>
      <c r="G152" s="1" t="s">
        <v>138</v>
      </c>
      <c r="H152" s="1">
        <v>191.6</v>
      </c>
      <c r="I152" s="4">
        <v>766.4</v>
      </c>
      <c r="J152" s="2">
        <f t="shared" si="40"/>
        <v>3832</v>
      </c>
      <c r="K152" s="5">
        <f t="shared" si="42"/>
        <v>5</v>
      </c>
      <c r="L152" s="1">
        <v>0</v>
      </c>
      <c r="M152" s="1">
        <v>1</v>
      </c>
      <c r="N152" s="8" t="e">
        <f>VLOOKUP(A152:A303,'250326'!A90:L265,16,FALSE)</f>
        <v>#REF!</v>
      </c>
      <c r="O152" s="8">
        <f t="shared" si="43"/>
        <v>0</v>
      </c>
      <c r="P152" s="1">
        <v>1.5</v>
      </c>
      <c r="Q152" s="1">
        <v>1.5</v>
      </c>
      <c r="R152" s="7">
        <v>5</v>
      </c>
      <c r="S152" s="1">
        <f t="shared" si="44"/>
        <v>0</v>
      </c>
      <c r="T152" s="1"/>
      <c r="U152" s="1">
        <v>0</v>
      </c>
      <c r="V152" s="1">
        <v>1</v>
      </c>
      <c r="W152" s="8">
        <f t="shared" si="39"/>
        <v>0</v>
      </c>
      <c r="X152" s="1">
        <f>VLOOKUP(A152, '250326'!$A$2:$R$197, 18, FALSE)</f>
        <v>0</v>
      </c>
      <c r="Y152" s="1">
        <v>0</v>
      </c>
      <c r="Z152" s="20">
        <v>1149.5999999999999</v>
      </c>
      <c r="AA152" s="3">
        <v>2682.4</v>
      </c>
      <c r="AB152" s="1">
        <v>0</v>
      </c>
      <c r="AC152" s="1">
        <v>0</v>
      </c>
      <c r="AD152" s="1">
        <v>0</v>
      </c>
      <c r="AE152" s="1">
        <v>0</v>
      </c>
      <c r="AF152" s="1">
        <v>4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2</v>
      </c>
      <c r="AW152" s="1">
        <v>0</v>
      </c>
      <c r="AX152" s="1">
        <v>1</v>
      </c>
      <c r="AY152" s="1">
        <v>4</v>
      </c>
      <c r="AZ152" s="1">
        <v>2</v>
      </c>
      <c r="BA152" s="1">
        <v>0</v>
      </c>
      <c r="BB152" s="1">
        <v>0</v>
      </c>
      <c r="BC152" s="1">
        <v>1</v>
      </c>
      <c r="BD152" s="1">
        <v>0</v>
      </c>
      <c r="BE152" s="1">
        <v>4</v>
      </c>
      <c r="BF152" s="1">
        <v>0</v>
      </c>
      <c r="BG152" s="1">
        <v>0</v>
      </c>
      <c r="BH152" s="1">
        <v>0</v>
      </c>
      <c r="BI152" s="1">
        <v>0</v>
      </c>
      <c r="BJ152" s="1">
        <v>4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</row>
    <row r="153" spans="1:67" x14ac:dyDescent="0.2">
      <c r="A153" s="1">
        <v>6018</v>
      </c>
      <c r="B153" s="1" t="s">
        <v>197</v>
      </c>
      <c r="C153" s="1">
        <v>12</v>
      </c>
      <c r="D153" s="1">
        <v>162</v>
      </c>
      <c r="E153" s="1" t="s">
        <v>65</v>
      </c>
      <c r="F153" s="1">
        <v>558</v>
      </c>
      <c r="G153" s="1" t="s">
        <v>74</v>
      </c>
      <c r="H153" s="1">
        <v>151.91</v>
      </c>
      <c r="I153" s="4">
        <v>1822.92</v>
      </c>
      <c r="J153" s="2">
        <f t="shared" si="40"/>
        <v>27343.800000000003</v>
      </c>
      <c r="K153" s="5">
        <f t="shared" si="42"/>
        <v>15</v>
      </c>
      <c r="L153" s="1">
        <v>0.92</v>
      </c>
      <c r="M153" s="1">
        <v>0.75</v>
      </c>
      <c r="N153" s="8" t="e">
        <f>VLOOKUP(A153:A304,'250326'!A31:L206,16,FALSE)</f>
        <v>#REF!</v>
      </c>
      <c r="O153" s="7">
        <v>3</v>
      </c>
      <c r="P153" s="1">
        <v>5.88</v>
      </c>
      <c r="Q153" s="1">
        <v>4.83</v>
      </c>
      <c r="R153" s="7">
        <v>10</v>
      </c>
      <c r="S153" s="1">
        <f t="shared" si="44"/>
        <v>1.0499999999999998</v>
      </c>
      <c r="T153" s="1"/>
      <c r="U153" s="1">
        <v>1.62</v>
      </c>
      <c r="V153" s="1">
        <v>0.08</v>
      </c>
      <c r="W153" s="7">
        <v>2</v>
      </c>
      <c r="X153" s="1">
        <f>VLOOKUP(A153, '250326'!$A$2:$R$197, 18, FALSE)</f>
        <v>3</v>
      </c>
      <c r="Y153" s="1">
        <v>3</v>
      </c>
      <c r="Z153" s="33">
        <v>15342.91</v>
      </c>
      <c r="AA153" s="3">
        <v>10329.879999999999</v>
      </c>
      <c r="AB153" s="1">
        <v>2</v>
      </c>
      <c r="AC153" s="1">
        <v>0</v>
      </c>
      <c r="AD153" s="1">
        <v>7</v>
      </c>
      <c r="AE153" s="1">
        <v>4</v>
      </c>
      <c r="AF153" s="1">
        <v>9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33</v>
      </c>
      <c r="AW153" s="1">
        <v>4</v>
      </c>
      <c r="AX153" s="1">
        <v>20</v>
      </c>
      <c r="AY153" s="1">
        <v>15</v>
      </c>
      <c r="AZ153" s="1">
        <v>45</v>
      </c>
      <c r="BA153" s="1">
        <v>3</v>
      </c>
      <c r="BB153" s="1">
        <v>1</v>
      </c>
      <c r="BC153" s="1">
        <v>2</v>
      </c>
      <c r="BD153" s="1">
        <v>5</v>
      </c>
      <c r="BE153" s="1">
        <v>13</v>
      </c>
      <c r="BF153" s="1">
        <v>11</v>
      </c>
      <c r="BG153" s="1">
        <v>0</v>
      </c>
      <c r="BH153" s="1">
        <v>7</v>
      </c>
      <c r="BI153" s="1">
        <v>3</v>
      </c>
      <c r="BJ153" s="1">
        <v>1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</row>
    <row r="154" spans="1:67" x14ac:dyDescent="0.2">
      <c r="A154" s="1">
        <v>6017</v>
      </c>
      <c r="B154" s="1" t="s">
        <v>134</v>
      </c>
      <c r="C154" s="1">
        <v>12</v>
      </c>
      <c r="D154" s="1">
        <v>162</v>
      </c>
      <c r="E154" s="1" t="s">
        <v>65</v>
      </c>
      <c r="F154" s="1">
        <v>558</v>
      </c>
      <c r="G154" s="1" t="s">
        <v>74</v>
      </c>
      <c r="H154" s="1">
        <v>151.91</v>
      </c>
      <c r="I154" s="4">
        <v>1822.92</v>
      </c>
      <c r="J154" s="2">
        <f t="shared" si="40"/>
        <v>38281.32</v>
      </c>
      <c r="K154" s="5">
        <f t="shared" si="42"/>
        <v>21</v>
      </c>
      <c r="L154" s="1">
        <v>1</v>
      </c>
      <c r="M154" s="1">
        <v>0</v>
      </c>
      <c r="N154" s="8" t="e">
        <f>VLOOKUP(A154:A305,'250326'!A37:L212,16,FALSE)</f>
        <v>#REF!</v>
      </c>
      <c r="O154" s="7">
        <v>3</v>
      </c>
      <c r="P154" s="1">
        <v>3.79</v>
      </c>
      <c r="Q154" s="1">
        <v>10</v>
      </c>
      <c r="R154" s="7">
        <v>15</v>
      </c>
      <c r="S154" s="1">
        <f t="shared" si="44"/>
        <v>-6.21</v>
      </c>
      <c r="T154" s="1"/>
      <c r="U154" s="1">
        <v>1.83</v>
      </c>
      <c r="V154" s="1">
        <v>0.08</v>
      </c>
      <c r="W154" s="7">
        <v>3</v>
      </c>
      <c r="X154" s="1">
        <f>VLOOKUP(A154, '250326'!$A$2:$R$197, 18, FALSE)</f>
        <v>1</v>
      </c>
      <c r="Y154" s="1">
        <v>0</v>
      </c>
      <c r="Z154" s="33">
        <v>12076.84</v>
      </c>
      <c r="AA154" s="3">
        <v>18381.11</v>
      </c>
      <c r="AB154" s="1">
        <v>2</v>
      </c>
      <c r="AC154" s="1">
        <v>1</v>
      </c>
      <c r="AD154" s="1">
        <v>7</v>
      </c>
      <c r="AE154" s="1">
        <v>5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15</v>
      </c>
      <c r="AW154" s="1">
        <v>15</v>
      </c>
      <c r="AX154" s="1">
        <v>12</v>
      </c>
      <c r="AY154" s="1">
        <v>7</v>
      </c>
      <c r="AZ154" s="1">
        <v>97</v>
      </c>
      <c r="BA154" s="1">
        <v>1</v>
      </c>
      <c r="BB154" s="1">
        <v>0</v>
      </c>
      <c r="BC154" s="1">
        <v>3</v>
      </c>
      <c r="BD154" s="1">
        <v>7</v>
      </c>
      <c r="BE154" s="1">
        <v>23</v>
      </c>
      <c r="BF154" s="1">
        <v>7</v>
      </c>
      <c r="BG154" s="1">
        <v>3</v>
      </c>
      <c r="BH154" s="1">
        <v>7</v>
      </c>
      <c r="BI154" s="1">
        <v>13</v>
      </c>
      <c r="BJ154" s="1">
        <v>1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</row>
    <row r="155" spans="1:67" x14ac:dyDescent="0.2">
      <c r="A155" s="1">
        <v>97314</v>
      </c>
      <c r="B155" s="1" t="s">
        <v>227</v>
      </c>
      <c r="C155" s="1">
        <v>5</v>
      </c>
      <c r="D155" s="1">
        <v>162</v>
      </c>
      <c r="E155" s="1" t="s">
        <v>65</v>
      </c>
      <c r="F155" s="1">
        <v>162</v>
      </c>
      <c r="G155" s="1" t="s">
        <v>84</v>
      </c>
      <c r="H155" s="1">
        <v>268.24099999999999</v>
      </c>
      <c r="I155" s="4">
        <v>1341.2049999999999</v>
      </c>
      <c r="J155" s="2">
        <f t="shared" si="40"/>
        <v>0</v>
      </c>
      <c r="K155" s="5">
        <f t="shared" si="42"/>
        <v>0</v>
      </c>
      <c r="L155" s="1">
        <v>0</v>
      </c>
      <c r="M155" s="1">
        <v>0</v>
      </c>
      <c r="N155" s="8" t="e">
        <f>VLOOKUP(A155:A306,'250326'!A154:L329,16,FALSE)</f>
        <v>#N/A</v>
      </c>
      <c r="O155" s="8">
        <f t="shared" ref="O155:O156" si="45">MAX(0,(TRUNC((L155*1.2)-M155)))</f>
        <v>0</v>
      </c>
      <c r="P155" s="1">
        <v>0</v>
      </c>
      <c r="Q155" s="1">
        <v>0</v>
      </c>
      <c r="R155" s="8"/>
      <c r="S155" s="1"/>
      <c r="T155" s="1"/>
      <c r="U155" s="1">
        <v>0</v>
      </c>
      <c r="V155" s="1">
        <v>0</v>
      </c>
      <c r="W155" s="8">
        <f t="shared" ref="W155:W156" si="46">MAX(0,(TRUNC((U155*1.2)-V155)))</f>
        <v>0</v>
      </c>
      <c r="X155" s="1"/>
      <c r="Y155" s="1">
        <v>0</v>
      </c>
      <c r="Z155" s="3">
        <v>0</v>
      </c>
      <c r="AA155" s="3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</row>
    <row r="156" spans="1:67" x14ac:dyDescent="0.2">
      <c r="A156" s="1">
        <v>6047</v>
      </c>
      <c r="B156" s="1" t="s">
        <v>205</v>
      </c>
      <c r="C156" s="1">
        <v>12</v>
      </c>
      <c r="D156" s="1">
        <v>162</v>
      </c>
      <c r="E156" s="1" t="s">
        <v>65</v>
      </c>
      <c r="F156" s="1">
        <v>558</v>
      </c>
      <c r="G156" s="1" t="s">
        <v>74</v>
      </c>
      <c r="H156" s="1">
        <v>94.66</v>
      </c>
      <c r="I156" s="4">
        <v>1135.92</v>
      </c>
      <c r="J156" s="2">
        <f t="shared" si="40"/>
        <v>0</v>
      </c>
      <c r="K156" s="5">
        <f t="shared" si="42"/>
        <v>0</v>
      </c>
      <c r="L156" s="1">
        <v>0</v>
      </c>
      <c r="M156" s="1">
        <v>0</v>
      </c>
      <c r="N156" s="8" t="e">
        <f>VLOOKUP(A156:A307,'250326'!A65:L240,16,FALSE)</f>
        <v>#REF!</v>
      </c>
      <c r="O156" s="8">
        <f t="shared" si="45"/>
        <v>0</v>
      </c>
      <c r="P156" s="1">
        <v>2.08</v>
      </c>
      <c r="Q156" s="1">
        <v>0</v>
      </c>
      <c r="R156" s="7">
        <v>0</v>
      </c>
      <c r="S156" s="1"/>
      <c r="T156" s="1"/>
      <c r="U156" s="1">
        <v>0.75</v>
      </c>
      <c r="V156" s="1">
        <v>0</v>
      </c>
      <c r="W156" s="8">
        <f t="shared" si="46"/>
        <v>0</v>
      </c>
      <c r="X156" s="1"/>
      <c r="Y156" s="1">
        <v>0</v>
      </c>
      <c r="Z156" s="27">
        <v>3218.44</v>
      </c>
      <c r="AA156" s="3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17</v>
      </c>
      <c r="AY156" s="1">
        <v>10</v>
      </c>
      <c r="AZ156" s="1">
        <v>0</v>
      </c>
      <c r="BA156" s="1">
        <v>0</v>
      </c>
      <c r="BB156" s="1">
        <v>0</v>
      </c>
      <c r="BC156" s="1">
        <v>1</v>
      </c>
      <c r="BD156" s="1">
        <v>4</v>
      </c>
      <c r="BE156" s="1">
        <v>0</v>
      </c>
      <c r="BF156" s="1">
        <v>0</v>
      </c>
      <c r="BG156" s="1">
        <v>0</v>
      </c>
      <c r="BH156" s="1">
        <v>6</v>
      </c>
      <c r="BI156" s="1">
        <v>6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</row>
    <row r="157" spans="1:67" x14ac:dyDescent="0.2">
      <c r="I157" s="2"/>
      <c r="J157" s="2"/>
      <c r="K157" s="5"/>
      <c r="N157" s="8"/>
      <c r="O157" s="8"/>
      <c r="R157" s="8"/>
      <c r="W157" s="8"/>
      <c r="Z157" s="9"/>
      <c r="AA157" s="9"/>
    </row>
    <row r="158" spans="1:67" x14ac:dyDescent="0.2">
      <c r="I158" s="2"/>
      <c r="J158" s="2"/>
      <c r="K158" s="5"/>
      <c r="N158" s="8"/>
      <c r="O158" s="8"/>
      <c r="R158" s="8"/>
      <c r="W158" s="8"/>
      <c r="Z158" s="9"/>
      <c r="AA158" s="9"/>
    </row>
    <row r="159" spans="1:67" x14ac:dyDescent="0.2">
      <c r="I159" s="2"/>
      <c r="J159" s="2"/>
      <c r="K159" s="5"/>
      <c r="N159" s="8"/>
      <c r="O159" s="8"/>
      <c r="R159" s="8"/>
      <c r="W159" s="8"/>
      <c r="Z159" s="9"/>
      <c r="AA159" s="9"/>
    </row>
    <row r="160" spans="1:67" x14ac:dyDescent="0.2">
      <c r="I160" s="2"/>
      <c r="J160" s="2"/>
      <c r="K160" s="5"/>
      <c r="N160" s="8"/>
      <c r="O160" s="8"/>
      <c r="R160" s="8"/>
      <c r="W160" s="8"/>
      <c r="Z160" s="9"/>
      <c r="AA160" s="9"/>
    </row>
    <row r="161" spans="9:27" x14ac:dyDescent="0.2">
      <c r="I161" s="2"/>
      <c r="J161" s="2"/>
      <c r="K161" s="5"/>
      <c r="N161" s="8"/>
      <c r="O161" s="8"/>
      <c r="R161" s="8"/>
      <c r="W161" s="8"/>
      <c r="Z161" s="9"/>
      <c r="AA161" s="9"/>
    </row>
    <row r="162" spans="9:27" x14ac:dyDescent="0.2">
      <c r="I162" s="2"/>
      <c r="J162" s="2"/>
      <c r="K162" s="5"/>
      <c r="N162" s="8"/>
      <c r="O162" s="8"/>
      <c r="R162" s="8"/>
      <c r="W162" s="8"/>
      <c r="Z162" s="9"/>
      <c r="AA162" s="9"/>
    </row>
    <row r="163" spans="9:27" x14ac:dyDescent="0.2">
      <c r="I163" s="2"/>
      <c r="J163" s="2"/>
      <c r="K163" s="5"/>
      <c r="N163" s="8"/>
      <c r="O163" s="8"/>
      <c r="R163" s="8"/>
      <c r="W163" s="8"/>
      <c r="Z163" s="9"/>
      <c r="AA163" s="9"/>
    </row>
    <row r="164" spans="9:27" x14ac:dyDescent="0.2">
      <c r="I164" s="2"/>
      <c r="J164" s="2"/>
      <c r="K164" s="5"/>
      <c r="N164" s="8"/>
      <c r="O164" s="8"/>
      <c r="R164" s="8"/>
      <c r="W164" s="8"/>
      <c r="Z164" s="9"/>
      <c r="AA164" s="9"/>
    </row>
    <row r="165" spans="9:27" x14ac:dyDescent="0.2">
      <c r="I165" s="2"/>
      <c r="J165" s="2"/>
      <c r="K165" s="5"/>
      <c r="N165" s="8"/>
      <c r="O165" s="8"/>
      <c r="R165" s="8"/>
      <c r="W165" s="8"/>
      <c r="Z165" s="9"/>
      <c r="AA165" s="9"/>
    </row>
    <row r="166" spans="9:27" x14ac:dyDescent="0.2">
      <c r="I166" s="2"/>
      <c r="J166" s="2"/>
      <c r="K166" s="5"/>
      <c r="N166" s="8"/>
      <c r="O166" s="8"/>
      <c r="R166" s="8"/>
      <c r="W166" s="8"/>
      <c r="Z166" s="9"/>
      <c r="AA166" s="9"/>
    </row>
    <row r="167" spans="9:27" x14ac:dyDescent="0.2">
      <c r="I167" s="2"/>
      <c r="J167" s="2"/>
      <c r="K167" s="5"/>
      <c r="N167" s="8"/>
      <c r="O167" s="8"/>
      <c r="R167" s="8"/>
      <c r="W167" s="8"/>
      <c r="Z167" s="9"/>
      <c r="AA167" s="9"/>
    </row>
    <row r="168" spans="9:27" x14ac:dyDescent="0.2">
      <c r="I168" s="2"/>
      <c r="J168" s="2"/>
      <c r="K168" s="5"/>
      <c r="N168" s="8"/>
      <c r="O168" s="8"/>
      <c r="R168" s="8"/>
      <c r="W168" s="8"/>
      <c r="Z168" s="9"/>
      <c r="AA168" s="9"/>
    </row>
    <row r="169" spans="9:27" x14ac:dyDescent="0.2">
      <c r="I169" s="2"/>
      <c r="J169" s="2"/>
      <c r="K169" s="5"/>
      <c r="N169" s="8"/>
      <c r="O169" s="8"/>
      <c r="R169" s="8"/>
      <c r="W169" s="8"/>
      <c r="Z169" s="9"/>
      <c r="AA169" s="9"/>
    </row>
    <row r="170" spans="9:27" x14ac:dyDescent="0.2">
      <c r="I170" s="2"/>
      <c r="J170" s="2"/>
      <c r="K170" s="5"/>
      <c r="N170" s="8"/>
      <c r="O170" s="8"/>
      <c r="R170" s="8"/>
      <c r="W170" s="8"/>
      <c r="Z170" s="9"/>
      <c r="AA170" s="9"/>
    </row>
    <row r="171" spans="9:27" x14ac:dyDescent="0.2">
      <c r="I171" s="2"/>
      <c r="J171" s="2"/>
      <c r="K171" s="5"/>
      <c r="N171" s="8"/>
      <c r="O171" s="8"/>
      <c r="R171" s="8"/>
      <c r="W171" s="8"/>
      <c r="Z171" s="9"/>
      <c r="AA171" s="9"/>
    </row>
    <row r="172" spans="9:27" x14ac:dyDescent="0.2">
      <c r="I172" s="2"/>
      <c r="J172" s="2"/>
      <c r="K172" s="5"/>
      <c r="N172" s="8"/>
      <c r="O172" s="8"/>
      <c r="R172" s="8"/>
      <c r="W172" s="8"/>
      <c r="Z172" s="9"/>
      <c r="AA172" s="9"/>
    </row>
    <row r="173" spans="9:27" x14ac:dyDescent="0.2">
      <c r="I173" s="2"/>
      <c r="J173" s="2"/>
      <c r="K173" s="5"/>
      <c r="N173" s="8"/>
      <c r="O173" s="8"/>
      <c r="R173" s="8"/>
      <c r="W173" s="8"/>
      <c r="Z173" s="9"/>
      <c r="AA173" s="9"/>
    </row>
    <row r="174" spans="9:27" x14ac:dyDescent="0.2">
      <c r="I174" s="2"/>
      <c r="J174" s="2"/>
      <c r="K174" s="5"/>
      <c r="N174" s="8"/>
      <c r="O174" s="8"/>
      <c r="R174" s="8"/>
      <c r="W174" s="8"/>
      <c r="Z174" s="9"/>
      <c r="AA174" s="9"/>
    </row>
    <row r="175" spans="9:27" x14ac:dyDescent="0.2">
      <c r="I175" s="2"/>
      <c r="J175" s="2"/>
      <c r="K175" s="5"/>
      <c r="N175" s="8"/>
      <c r="O175" s="8"/>
      <c r="R175" s="8"/>
      <c r="W175" s="8"/>
      <c r="Z175" s="9"/>
      <c r="AA175" s="9"/>
    </row>
    <row r="176" spans="9:27" x14ac:dyDescent="0.2">
      <c r="I176" s="2"/>
      <c r="J176" s="2"/>
      <c r="K176" s="5"/>
      <c r="N176" s="8"/>
      <c r="O176" s="8"/>
      <c r="R176" s="8"/>
      <c r="W176" s="8"/>
      <c r="Z176" s="9"/>
      <c r="AA176" s="9"/>
    </row>
    <row r="177" spans="9:27" x14ac:dyDescent="0.2">
      <c r="I177" s="2"/>
      <c r="J177" s="2"/>
      <c r="K177" s="5"/>
      <c r="N177" s="8"/>
      <c r="O177" s="8"/>
      <c r="R177" s="8"/>
      <c r="W177" s="8"/>
      <c r="Z177" s="9"/>
      <c r="AA177" s="9"/>
    </row>
    <row r="178" spans="9:27" x14ac:dyDescent="0.2">
      <c r="I178" s="2"/>
      <c r="J178" s="2"/>
      <c r="K178" s="5"/>
      <c r="N178" s="8"/>
      <c r="O178" s="8"/>
      <c r="R178" s="8"/>
      <c r="W178" s="8"/>
      <c r="Z178" s="9"/>
      <c r="AA178" s="9"/>
    </row>
    <row r="179" spans="9:27" x14ac:dyDescent="0.2">
      <c r="I179" s="2"/>
      <c r="J179" s="2"/>
      <c r="K179" s="5"/>
      <c r="N179" s="8"/>
      <c r="O179" s="8"/>
      <c r="R179" s="8"/>
      <c r="W179" s="8"/>
      <c r="Z179" s="9"/>
      <c r="AA179" s="9"/>
    </row>
    <row r="180" spans="9:27" x14ac:dyDescent="0.2">
      <c r="I180" s="2"/>
      <c r="J180" s="2"/>
      <c r="K180" s="5"/>
      <c r="N180" s="8"/>
      <c r="O180" s="8"/>
      <c r="R180" s="8"/>
      <c r="W180" s="8"/>
      <c r="Z180" s="9"/>
      <c r="AA180" s="9"/>
    </row>
    <row r="181" spans="9:27" x14ac:dyDescent="0.2">
      <c r="I181" s="2"/>
      <c r="J181" s="2"/>
      <c r="K181" s="5"/>
      <c r="N181" s="8"/>
      <c r="O181" s="8"/>
      <c r="R181" s="8"/>
      <c r="W181" s="8"/>
      <c r="Z181" s="9"/>
      <c r="AA181" s="9"/>
    </row>
    <row r="182" spans="9:27" x14ac:dyDescent="0.2">
      <c r="I182" s="2"/>
      <c r="J182" s="2"/>
      <c r="K182" s="5"/>
      <c r="N182" s="8"/>
      <c r="O182" s="8"/>
      <c r="R182" s="8"/>
      <c r="W182" s="8"/>
      <c r="Z182" s="9"/>
      <c r="AA182" s="9"/>
    </row>
    <row r="183" spans="9:27" x14ac:dyDescent="0.2">
      <c r="I183" s="2"/>
      <c r="J183" s="2"/>
      <c r="K183" s="5"/>
      <c r="N183" s="8"/>
      <c r="O183" s="8"/>
      <c r="R183" s="8"/>
      <c r="W183" s="8"/>
      <c r="Z183" s="9"/>
      <c r="AA183" s="9"/>
    </row>
    <row r="184" spans="9:27" x14ac:dyDescent="0.2">
      <c r="I184" s="2"/>
      <c r="J184" s="2"/>
      <c r="K184" s="5"/>
      <c r="N184" s="8"/>
      <c r="O184" s="8"/>
      <c r="R184" s="8"/>
      <c r="W184" s="8"/>
      <c r="Z184" s="9"/>
      <c r="AA184" s="9"/>
    </row>
    <row r="185" spans="9:27" x14ac:dyDescent="0.2">
      <c r="I185" s="2"/>
      <c r="J185" s="2"/>
      <c r="K185" s="5"/>
      <c r="N185" s="8"/>
      <c r="O185" s="8"/>
      <c r="R185" s="8"/>
      <c r="W185" s="8"/>
      <c r="Z185" s="9"/>
      <c r="AA185" s="9"/>
    </row>
    <row r="186" spans="9:27" x14ac:dyDescent="0.2">
      <c r="I186" s="2"/>
      <c r="J186" s="2"/>
      <c r="K186" s="5"/>
      <c r="N186" s="8"/>
      <c r="O186" s="8"/>
      <c r="R186" s="8"/>
      <c r="W186" s="8"/>
      <c r="Z186" s="9"/>
      <c r="AA186" s="9"/>
    </row>
    <row r="187" spans="9:27" x14ac:dyDescent="0.2">
      <c r="I187" s="2"/>
      <c r="J187" s="2"/>
      <c r="K187" s="5"/>
      <c r="N187" s="8"/>
      <c r="O187" s="8"/>
      <c r="R187" s="8"/>
      <c r="W187" s="8"/>
      <c r="Z187" s="9"/>
      <c r="AA187" s="9"/>
    </row>
    <row r="188" spans="9:27" x14ac:dyDescent="0.2">
      <c r="I188" s="2"/>
      <c r="J188" s="2"/>
      <c r="K188" s="5"/>
      <c r="N188" s="8"/>
      <c r="O188" s="8"/>
      <c r="R188" s="8"/>
      <c r="W188" s="8"/>
      <c r="Z188" s="9"/>
      <c r="AA188" s="9"/>
    </row>
    <row r="189" spans="9:27" x14ac:dyDescent="0.2">
      <c r="I189" s="2"/>
      <c r="J189" s="2"/>
      <c r="K189" s="5"/>
      <c r="N189" s="8"/>
      <c r="O189" s="8"/>
      <c r="R189" s="8"/>
      <c r="W189" s="8"/>
      <c r="Z189" s="9"/>
      <c r="AA189" s="9"/>
    </row>
    <row r="190" spans="9:27" x14ac:dyDescent="0.2">
      <c r="I190" s="2"/>
      <c r="J190" s="2"/>
      <c r="K190" s="5"/>
      <c r="N190" s="8"/>
      <c r="O190" s="8"/>
      <c r="R190" s="8"/>
      <c r="W190" s="8"/>
      <c r="Z190" s="9"/>
      <c r="AA190" s="9"/>
    </row>
    <row r="191" spans="9:27" x14ac:dyDescent="0.2">
      <c r="I191" s="2"/>
      <c r="J191" s="2"/>
      <c r="K191" s="5"/>
      <c r="N191" s="8"/>
      <c r="O191" s="8"/>
      <c r="R191" s="8"/>
      <c r="W191" s="8"/>
      <c r="Z191" s="9"/>
      <c r="AA191" s="9"/>
    </row>
    <row r="192" spans="9:27" x14ac:dyDescent="0.2">
      <c r="I192" s="2"/>
      <c r="J192" s="2"/>
      <c r="K192" s="5"/>
      <c r="N192" s="8"/>
      <c r="O192" s="8"/>
      <c r="R192" s="8"/>
      <c r="W192" s="8"/>
      <c r="Z192" s="9"/>
      <c r="AA192" s="9"/>
    </row>
    <row r="193" spans="9:27" x14ac:dyDescent="0.2">
      <c r="I193" s="2"/>
      <c r="J193" s="2"/>
      <c r="K193" s="5"/>
      <c r="N193" s="8"/>
      <c r="O193" s="8"/>
      <c r="R193" s="8"/>
      <c r="W193" s="8"/>
      <c r="Z193" s="9"/>
      <c r="AA193" s="9"/>
    </row>
    <row r="194" spans="9:27" x14ac:dyDescent="0.2">
      <c r="I194" s="2"/>
      <c r="J194" s="2"/>
      <c r="K194" s="5"/>
      <c r="N194" s="8"/>
      <c r="O194" s="8"/>
      <c r="R194" s="8"/>
      <c r="W194" s="8"/>
      <c r="Z194" s="9"/>
      <c r="AA194" s="9"/>
    </row>
    <row r="195" spans="9:27" x14ac:dyDescent="0.2">
      <c r="I195" s="2"/>
      <c r="J195" s="2"/>
      <c r="K195" s="5"/>
      <c r="N195" s="8"/>
      <c r="O195" s="8"/>
      <c r="R195" s="8"/>
      <c r="W195" s="8"/>
      <c r="Z195" s="9"/>
      <c r="AA195" s="9"/>
    </row>
    <row r="196" spans="9:27" x14ac:dyDescent="0.2">
      <c r="I196" s="2"/>
      <c r="J196" s="2"/>
      <c r="K196" s="5"/>
      <c r="N196" s="8"/>
      <c r="O196" s="8"/>
      <c r="R196" s="8"/>
      <c r="W196" s="8"/>
      <c r="Z196" s="9"/>
      <c r="AA196" s="9"/>
    </row>
    <row r="197" spans="9:27" x14ac:dyDescent="0.2">
      <c r="I197" s="2"/>
      <c r="J197" s="2"/>
      <c r="K197" s="5"/>
      <c r="N197" s="8"/>
      <c r="O197" s="8"/>
      <c r="R197" s="8"/>
      <c r="W197" s="8"/>
      <c r="Z197" s="9"/>
      <c r="AA197" s="9"/>
    </row>
    <row r="198" spans="9:27" x14ac:dyDescent="0.2">
      <c r="I198" s="2"/>
      <c r="J198" s="2"/>
      <c r="K198" s="5"/>
      <c r="N198" s="8"/>
      <c r="O198" s="8"/>
      <c r="R198" s="8"/>
      <c r="W198" s="8"/>
      <c r="Z198" s="9"/>
      <c r="AA198" s="9"/>
    </row>
    <row r="199" spans="9:27" x14ac:dyDescent="0.2">
      <c r="I199" s="2"/>
      <c r="J199" s="2"/>
      <c r="K199" s="5"/>
      <c r="N199" s="8"/>
      <c r="O199" s="8"/>
      <c r="R199" s="8"/>
      <c r="W199" s="8"/>
      <c r="Z199" s="9"/>
      <c r="AA199" s="9"/>
    </row>
    <row r="200" spans="9:27" x14ac:dyDescent="0.2">
      <c r="I200" s="2"/>
      <c r="J200" s="2"/>
      <c r="K200" s="5"/>
      <c r="N200" s="8"/>
      <c r="O200" s="8"/>
      <c r="R200" s="8"/>
      <c r="W200" s="8"/>
      <c r="Z200" s="9"/>
      <c r="AA200" s="9"/>
    </row>
    <row r="201" spans="9:27" x14ac:dyDescent="0.2">
      <c r="I201" s="2"/>
      <c r="J201" s="2"/>
      <c r="K201" s="5"/>
      <c r="N201" s="8"/>
      <c r="O201" s="8"/>
      <c r="R201" s="8"/>
      <c r="W201" s="8"/>
      <c r="Z201" s="9"/>
      <c r="AA201" s="9"/>
    </row>
    <row r="202" spans="9:27" x14ac:dyDescent="0.2">
      <c r="I202" s="2"/>
      <c r="J202" s="2"/>
      <c r="K202" s="5"/>
      <c r="N202" s="8"/>
      <c r="O202" s="8"/>
      <c r="R202" s="8"/>
      <c r="W202" s="8"/>
      <c r="Z202" s="9"/>
      <c r="AA202" s="9"/>
    </row>
    <row r="203" spans="9:27" x14ac:dyDescent="0.2">
      <c r="I203" s="2"/>
      <c r="J203" s="2"/>
      <c r="K203" s="5"/>
      <c r="N203" s="8"/>
      <c r="O203" s="8"/>
      <c r="R203" s="8"/>
      <c r="W203" s="8"/>
      <c r="Z203" s="9"/>
      <c r="AA203" s="9"/>
    </row>
    <row r="204" spans="9:27" x14ac:dyDescent="0.2">
      <c r="I204" s="2"/>
      <c r="J204" s="2"/>
      <c r="K204" s="5"/>
      <c r="N204" s="8"/>
      <c r="O204" s="8"/>
      <c r="R204" s="8"/>
      <c r="W204" s="8"/>
      <c r="Z204" s="9"/>
      <c r="AA204" s="9"/>
    </row>
    <row r="205" spans="9:27" x14ac:dyDescent="0.2">
      <c r="I205" s="2"/>
      <c r="J205" s="2"/>
      <c r="K205" s="5"/>
      <c r="N205" s="8"/>
      <c r="O205" s="8"/>
      <c r="R205" s="8"/>
      <c r="W205" s="8"/>
      <c r="Z205" s="9"/>
      <c r="AA205" s="9"/>
    </row>
    <row r="206" spans="9:27" x14ac:dyDescent="0.2">
      <c r="I206" s="2"/>
      <c r="J206" s="2"/>
      <c r="K206" s="5"/>
      <c r="N206" s="8"/>
      <c r="O206" s="8"/>
      <c r="R206" s="8"/>
      <c r="W206" s="8"/>
      <c r="Z206" s="9"/>
      <c r="AA206" s="9"/>
    </row>
    <row r="207" spans="9:27" x14ac:dyDescent="0.2">
      <c r="I207" s="2"/>
      <c r="J207" s="2"/>
      <c r="K207" s="5"/>
      <c r="N207" s="8"/>
      <c r="O207" s="8"/>
      <c r="R207" s="8"/>
      <c r="W207" s="8"/>
      <c r="Z207" s="9"/>
      <c r="AA207" s="9"/>
    </row>
    <row r="208" spans="9:27" x14ac:dyDescent="0.2">
      <c r="I208" s="2"/>
      <c r="J208" s="2"/>
      <c r="K208" s="5"/>
      <c r="N208" s="8"/>
      <c r="O208" s="8"/>
      <c r="R208" s="8"/>
      <c r="W208" s="8"/>
      <c r="Z208" s="9"/>
      <c r="AA208" s="9"/>
    </row>
    <row r="209" spans="9:27" x14ac:dyDescent="0.2">
      <c r="I209" s="2"/>
      <c r="J209" s="2"/>
      <c r="K209" s="5"/>
      <c r="N209" s="8"/>
      <c r="O209" s="8"/>
      <c r="R209" s="8"/>
      <c r="W209" s="8"/>
      <c r="Z209" s="9"/>
      <c r="AA209" s="9"/>
    </row>
    <row r="210" spans="9:27" x14ac:dyDescent="0.2">
      <c r="I210" s="2"/>
      <c r="J210" s="2"/>
      <c r="K210" s="5"/>
      <c r="N210" s="8"/>
      <c r="O210" s="8"/>
      <c r="R210" s="8"/>
      <c r="W210" s="8"/>
      <c r="Z210" s="9"/>
      <c r="AA210" s="9"/>
    </row>
    <row r="211" spans="9:27" x14ac:dyDescent="0.2">
      <c r="I211" s="2"/>
      <c r="J211" s="2"/>
      <c r="K211" s="5"/>
      <c r="N211" s="8"/>
      <c r="O211" s="8"/>
      <c r="R211" s="8"/>
      <c r="W211" s="8"/>
      <c r="Z211" s="9"/>
      <c r="AA211" s="9"/>
    </row>
    <row r="212" spans="9:27" x14ac:dyDescent="0.2">
      <c r="I212" s="2"/>
      <c r="J212" s="2"/>
      <c r="K212" s="5"/>
      <c r="N212" s="8"/>
      <c r="O212" s="8"/>
      <c r="R212" s="8"/>
      <c r="W212" s="8"/>
      <c r="Z212" s="9"/>
      <c r="AA212" s="9"/>
    </row>
    <row r="213" spans="9:27" x14ac:dyDescent="0.2">
      <c r="I213" s="2"/>
      <c r="J213" s="2"/>
      <c r="K213" s="5"/>
      <c r="N213" s="8"/>
      <c r="O213" s="8"/>
      <c r="R213" s="8"/>
      <c r="W213" s="8"/>
      <c r="Z213" s="9"/>
      <c r="AA213" s="9"/>
    </row>
    <row r="214" spans="9:27" x14ac:dyDescent="0.2">
      <c r="I214" s="2"/>
      <c r="J214" s="2"/>
      <c r="K214" s="5"/>
      <c r="N214" s="8"/>
      <c r="O214" s="8"/>
      <c r="R214" s="8"/>
      <c r="W214" s="8"/>
      <c r="Z214" s="9"/>
      <c r="AA214" s="9"/>
    </row>
    <row r="215" spans="9:27" x14ac:dyDescent="0.2">
      <c r="I215" s="2"/>
      <c r="J215" s="2"/>
      <c r="K215" s="5"/>
      <c r="N215" s="8"/>
      <c r="O215" s="8"/>
      <c r="R215" s="8"/>
      <c r="W215" s="8"/>
      <c r="Z215" s="9"/>
      <c r="AA215" s="9"/>
    </row>
    <row r="216" spans="9:27" x14ac:dyDescent="0.2">
      <c r="I216" s="2"/>
      <c r="J216" s="2"/>
      <c r="K216" s="5"/>
      <c r="N216" s="8"/>
      <c r="O216" s="8"/>
      <c r="R216" s="8"/>
      <c r="W216" s="8"/>
      <c r="Z216" s="9"/>
      <c r="AA216" s="9"/>
    </row>
    <row r="217" spans="9:27" x14ac:dyDescent="0.2">
      <c r="I217" s="2"/>
      <c r="J217" s="2"/>
      <c r="K217" s="5"/>
      <c r="N217" s="8"/>
      <c r="O217" s="8"/>
      <c r="R217" s="8"/>
      <c r="W217" s="8"/>
      <c r="Z217" s="9"/>
      <c r="AA217" s="9"/>
    </row>
    <row r="218" spans="9:27" x14ac:dyDescent="0.2">
      <c r="I218" s="2"/>
      <c r="J218" s="2"/>
      <c r="K218" s="5"/>
      <c r="N218" s="8"/>
      <c r="O218" s="8"/>
      <c r="R218" s="8"/>
      <c r="W218" s="8"/>
      <c r="Z218" s="9"/>
      <c r="AA218" s="9"/>
    </row>
    <row r="219" spans="9:27" x14ac:dyDescent="0.2">
      <c r="I219" s="2"/>
      <c r="J219" s="2"/>
      <c r="K219" s="5"/>
      <c r="N219" s="8"/>
      <c r="O219" s="8"/>
      <c r="R219" s="8"/>
      <c r="W219" s="8"/>
      <c r="Z219" s="9"/>
      <c r="AA219" s="9"/>
    </row>
    <row r="220" spans="9:27" x14ac:dyDescent="0.2">
      <c r="I220" s="2"/>
      <c r="J220" s="2"/>
      <c r="K220" s="5"/>
      <c r="N220" s="8"/>
      <c r="O220" s="8"/>
      <c r="R220" s="8"/>
      <c r="W220" s="8"/>
      <c r="Z220" s="9"/>
      <c r="AA220" s="9"/>
    </row>
    <row r="221" spans="9:27" x14ac:dyDescent="0.2">
      <c r="I221" s="2"/>
      <c r="J221" s="2"/>
      <c r="K221" s="5"/>
      <c r="N221" s="8"/>
      <c r="O221" s="8"/>
      <c r="R221" s="8"/>
      <c r="W221" s="8"/>
      <c r="Z221" s="9"/>
      <c r="AA221" s="9"/>
    </row>
    <row r="222" spans="9:27" x14ac:dyDescent="0.2">
      <c r="I222" s="2"/>
      <c r="J222" s="2"/>
      <c r="K222" s="5"/>
      <c r="N222" s="8"/>
      <c r="O222" s="8"/>
      <c r="R222" s="8"/>
      <c r="W222" s="8"/>
      <c r="Z222" s="9"/>
      <c r="AA222" s="9"/>
    </row>
    <row r="223" spans="9:27" x14ac:dyDescent="0.2">
      <c r="I223" s="2"/>
      <c r="J223" s="2"/>
      <c r="K223" s="5"/>
      <c r="N223" s="8"/>
      <c r="O223" s="8"/>
      <c r="R223" s="8"/>
      <c r="W223" s="8"/>
      <c r="Z223" s="9"/>
      <c r="AA223" s="9"/>
    </row>
    <row r="224" spans="9:27" x14ac:dyDescent="0.2">
      <c r="I224" s="2"/>
      <c r="J224" s="2"/>
      <c r="K224" s="5"/>
      <c r="N224" s="8"/>
      <c r="O224" s="8"/>
      <c r="R224" s="8"/>
      <c r="W224" s="8"/>
      <c r="Z224" s="9"/>
      <c r="AA224" s="9"/>
    </row>
    <row r="225" spans="9:27" x14ac:dyDescent="0.2">
      <c r="I225" s="2"/>
      <c r="J225" s="2"/>
      <c r="K225" s="5"/>
      <c r="N225" s="8"/>
      <c r="O225" s="8"/>
      <c r="R225" s="8"/>
      <c r="W225" s="8"/>
      <c r="Z225" s="9"/>
      <c r="AA225" s="9"/>
    </row>
    <row r="226" spans="9:27" x14ac:dyDescent="0.2">
      <c r="I226" s="2"/>
      <c r="J226" s="2"/>
      <c r="K226" s="5"/>
      <c r="N226" s="8"/>
      <c r="O226" s="8"/>
      <c r="R226" s="8"/>
      <c r="W226" s="8"/>
      <c r="Z226" s="9"/>
      <c r="AA226" s="9"/>
    </row>
    <row r="227" spans="9:27" x14ac:dyDescent="0.2">
      <c r="I227" s="2"/>
      <c r="J227" s="2"/>
      <c r="K227" s="5"/>
      <c r="N227" s="8"/>
      <c r="O227" s="8"/>
      <c r="R227" s="8"/>
      <c r="W227" s="8"/>
      <c r="Z227" s="9"/>
      <c r="AA227" s="9"/>
    </row>
    <row r="228" spans="9:27" x14ac:dyDescent="0.2">
      <c r="I228" s="2"/>
      <c r="J228" s="2"/>
      <c r="K228" s="5"/>
      <c r="N228" s="8"/>
      <c r="O228" s="8"/>
      <c r="R228" s="8"/>
      <c r="W228" s="8"/>
      <c r="Z228" s="9"/>
      <c r="AA228" s="9"/>
    </row>
    <row r="229" spans="9:27" x14ac:dyDescent="0.2">
      <c r="I229" s="2"/>
      <c r="J229" s="2"/>
      <c r="K229" s="5"/>
      <c r="N229" s="8"/>
      <c r="O229" s="8"/>
      <c r="R229" s="8"/>
      <c r="W229" s="8"/>
      <c r="Z229" s="9"/>
      <c r="AA229" s="9"/>
    </row>
    <row r="230" spans="9:27" x14ac:dyDescent="0.2">
      <c r="I230" s="2"/>
      <c r="J230" s="2"/>
      <c r="K230" s="5"/>
      <c r="N230" s="8"/>
      <c r="O230" s="8"/>
      <c r="R230" s="8"/>
      <c r="W230" s="8"/>
      <c r="Z230" s="9"/>
      <c r="AA230" s="9"/>
    </row>
    <row r="231" spans="9:27" x14ac:dyDescent="0.2">
      <c r="I231" s="2"/>
      <c r="J231" s="2"/>
      <c r="K231" s="5"/>
      <c r="N231" s="8"/>
      <c r="O231" s="8"/>
      <c r="R231" s="8"/>
      <c r="W231" s="8"/>
      <c r="Z231" s="9"/>
      <c r="AA231" s="9"/>
    </row>
    <row r="232" spans="9:27" x14ac:dyDescent="0.2">
      <c r="I232" s="2"/>
      <c r="J232" s="2"/>
      <c r="K232" s="5"/>
      <c r="N232" s="8"/>
      <c r="O232" s="8"/>
      <c r="R232" s="8"/>
      <c r="W232" s="8"/>
      <c r="Z232" s="9"/>
      <c r="AA232" s="9"/>
    </row>
    <row r="233" spans="9:27" x14ac:dyDescent="0.2">
      <c r="I233" s="2"/>
      <c r="J233" s="2"/>
      <c r="K233" s="5"/>
      <c r="N233" s="8"/>
      <c r="O233" s="8"/>
      <c r="R233" s="8"/>
      <c r="W233" s="8"/>
      <c r="Z233" s="9"/>
      <c r="AA233" s="9"/>
    </row>
    <row r="234" spans="9:27" x14ac:dyDescent="0.2">
      <c r="I234" s="2"/>
      <c r="J234" s="2"/>
      <c r="K234" s="5"/>
      <c r="N234" s="8"/>
      <c r="O234" s="8"/>
      <c r="R234" s="8"/>
      <c r="W234" s="8"/>
      <c r="Z234" s="9"/>
      <c r="AA234" s="9"/>
    </row>
    <row r="235" spans="9:27" x14ac:dyDescent="0.2">
      <c r="I235" s="2"/>
      <c r="J235" s="2"/>
      <c r="K235" s="5"/>
      <c r="N235" s="8"/>
      <c r="O235" s="8"/>
      <c r="R235" s="8"/>
      <c r="W235" s="8"/>
      <c r="Z235" s="9"/>
      <c r="AA235" s="9"/>
    </row>
    <row r="236" spans="9:27" x14ac:dyDescent="0.2">
      <c r="I236" s="2"/>
      <c r="J236" s="2"/>
      <c r="K236" s="5"/>
      <c r="N236" s="8"/>
      <c r="O236" s="8"/>
      <c r="R236" s="8"/>
      <c r="W236" s="8"/>
      <c r="Z236" s="9"/>
      <c r="AA236" s="9"/>
    </row>
    <row r="237" spans="9:27" x14ac:dyDescent="0.2">
      <c r="I237" s="2"/>
      <c r="J237" s="2"/>
      <c r="K237" s="5"/>
      <c r="N237" s="8"/>
      <c r="O237" s="8"/>
      <c r="R237" s="8"/>
      <c r="W237" s="8"/>
      <c r="Z237" s="9"/>
      <c r="AA237" s="9"/>
    </row>
    <row r="238" spans="9:27" x14ac:dyDescent="0.2">
      <c r="I238" s="2"/>
      <c r="J238" s="2"/>
      <c r="K238" s="5"/>
      <c r="N238" s="8"/>
      <c r="O238" s="8"/>
      <c r="R238" s="8"/>
      <c r="W238" s="8"/>
      <c r="Z238" s="9"/>
      <c r="AA238" s="9"/>
    </row>
    <row r="239" spans="9:27" x14ac:dyDescent="0.2">
      <c r="I239" s="2"/>
      <c r="J239" s="2"/>
      <c r="K239" s="5"/>
      <c r="N239" s="8"/>
      <c r="O239" s="8"/>
      <c r="R239" s="8"/>
      <c r="W239" s="8"/>
      <c r="Z239" s="9"/>
      <c r="AA239" s="9"/>
    </row>
    <row r="240" spans="9:27" x14ac:dyDescent="0.2">
      <c r="I240" s="2"/>
      <c r="J240" s="2"/>
      <c r="K240" s="5"/>
      <c r="N240" s="8"/>
      <c r="O240" s="8"/>
      <c r="R240" s="8"/>
      <c r="W240" s="8"/>
      <c r="Z240" s="9"/>
      <c r="AA240" s="9"/>
    </row>
    <row r="241" spans="9:27" x14ac:dyDescent="0.2">
      <c r="I241" s="2"/>
      <c r="J241" s="2"/>
      <c r="K241" s="5"/>
      <c r="N241" s="8"/>
      <c r="O241" s="8"/>
      <c r="R241" s="8"/>
      <c r="W241" s="8"/>
      <c r="Z241" s="9"/>
      <c r="AA241" s="9"/>
    </row>
    <row r="242" spans="9:27" x14ac:dyDescent="0.2">
      <c r="I242" s="2"/>
      <c r="J242" s="2"/>
      <c r="K242" s="5"/>
      <c r="N242" s="8"/>
      <c r="O242" s="8"/>
      <c r="R242" s="8"/>
      <c r="W242" s="8"/>
      <c r="Z242" s="9"/>
      <c r="AA242" s="9"/>
    </row>
    <row r="243" spans="9:27" x14ac:dyDescent="0.2">
      <c r="I243" s="2"/>
      <c r="J243" s="2"/>
      <c r="K243" s="5"/>
      <c r="N243" s="8"/>
      <c r="O243" s="8"/>
      <c r="R243" s="8"/>
      <c r="W243" s="8"/>
      <c r="Z243" s="9"/>
      <c r="AA243" s="9"/>
    </row>
    <row r="244" spans="9:27" x14ac:dyDescent="0.2">
      <c r="I244" s="2"/>
      <c r="J244" s="2"/>
      <c r="K244" s="5"/>
      <c r="N244" s="8"/>
      <c r="O244" s="8"/>
      <c r="R244" s="8"/>
      <c r="W244" s="8"/>
      <c r="Z244" s="9"/>
      <c r="AA244" s="9"/>
    </row>
    <row r="245" spans="9:27" x14ac:dyDescent="0.2">
      <c r="I245" s="2"/>
      <c r="J245" s="2"/>
      <c r="K245" s="5"/>
      <c r="N245" s="8"/>
      <c r="O245" s="8"/>
      <c r="R245" s="8"/>
      <c r="W245" s="8"/>
      <c r="Z245" s="9"/>
      <c r="AA245" s="9"/>
    </row>
    <row r="246" spans="9:27" x14ac:dyDescent="0.2">
      <c r="I246" s="2"/>
      <c r="J246" s="2"/>
      <c r="K246" s="5"/>
      <c r="N246" s="8"/>
      <c r="O246" s="8"/>
      <c r="R246" s="8"/>
      <c r="W246" s="8"/>
      <c r="Z246" s="9"/>
      <c r="AA246" s="9"/>
    </row>
    <row r="247" spans="9:27" x14ac:dyDescent="0.2">
      <c r="I247" s="2"/>
      <c r="J247" s="2"/>
      <c r="K247" s="5"/>
      <c r="N247" s="8"/>
      <c r="O247" s="8"/>
      <c r="R247" s="8"/>
      <c r="W247" s="8"/>
      <c r="Z247" s="9"/>
      <c r="AA247" s="9"/>
    </row>
    <row r="248" spans="9:27" x14ac:dyDescent="0.2">
      <c r="I248" s="2"/>
      <c r="J248" s="2"/>
      <c r="K248" s="5"/>
      <c r="N248" s="8"/>
      <c r="O248" s="8"/>
      <c r="R248" s="8"/>
      <c r="W248" s="8"/>
      <c r="Z248" s="9"/>
      <c r="AA248" s="9"/>
    </row>
    <row r="249" spans="9:27" x14ac:dyDescent="0.2">
      <c r="I249" s="2"/>
      <c r="J249" s="2"/>
      <c r="K249" s="5"/>
      <c r="N249" s="8"/>
      <c r="O249" s="8"/>
      <c r="R249" s="8"/>
      <c r="W249" s="8"/>
      <c r="Z249" s="9"/>
      <c r="AA249" s="9"/>
    </row>
    <row r="250" spans="9:27" x14ac:dyDescent="0.2">
      <c r="I250" s="2"/>
      <c r="J250" s="2"/>
      <c r="K250" s="5"/>
      <c r="N250" s="8"/>
      <c r="O250" s="8"/>
      <c r="R250" s="8"/>
      <c r="W250" s="8"/>
      <c r="Z250" s="9"/>
      <c r="AA250" s="9"/>
    </row>
    <row r="251" spans="9:27" x14ac:dyDescent="0.2">
      <c r="I251" s="2"/>
      <c r="J251" s="2"/>
      <c r="K251" s="5"/>
      <c r="N251" s="8"/>
      <c r="O251" s="8"/>
      <c r="R251" s="8"/>
      <c r="W251" s="8"/>
      <c r="Z251" s="9"/>
      <c r="AA251" s="9"/>
    </row>
    <row r="252" spans="9:27" x14ac:dyDescent="0.2">
      <c r="I252" s="2"/>
      <c r="J252" s="2"/>
      <c r="K252" s="5"/>
      <c r="N252" s="8"/>
      <c r="O252" s="8"/>
      <c r="R252" s="8"/>
      <c r="W252" s="8"/>
      <c r="Z252" s="9"/>
      <c r="AA252" s="9"/>
    </row>
    <row r="253" spans="9:27" x14ac:dyDescent="0.2">
      <c r="I253" s="2"/>
      <c r="J253" s="2"/>
      <c r="K253" s="5"/>
      <c r="N253" s="8"/>
      <c r="O253" s="8"/>
      <c r="R253" s="8"/>
      <c r="W253" s="8"/>
      <c r="Z253" s="9"/>
      <c r="AA253" s="9"/>
    </row>
    <row r="254" spans="9:27" x14ac:dyDescent="0.2">
      <c r="I254" s="2"/>
      <c r="J254" s="2"/>
      <c r="K254" s="5"/>
      <c r="N254" s="8"/>
      <c r="O254" s="8"/>
      <c r="R254" s="8"/>
      <c r="W254" s="8"/>
      <c r="Z254" s="9"/>
      <c r="AA254" s="9"/>
    </row>
    <row r="255" spans="9:27" x14ac:dyDescent="0.2">
      <c r="I255" s="2"/>
      <c r="J255" s="2"/>
      <c r="K255" s="5"/>
      <c r="N255" s="8"/>
      <c r="O255" s="8"/>
      <c r="R255" s="8"/>
      <c r="W255" s="8"/>
      <c r="Z255" s="9"/>
      <c r="AA255" s="9"/>
    </row>
    <row r="256" spans="9:27" x14ac:dyDescent="0.2">
      <c r="I256" s="2"/>
      <c r="J256" s="2"/>
      <c r="K256" s="5"/>
      <c r="N256" s="8"/>
      <c r="O256" s="8"/>
      <c r="R256" s="8"/>
      <c r="W256" s="8"/>
      <c r="Z256" s="9"/>
      <c r="AA256" s="9"/>
    </row>
    <row r="257" spans="9:27" x14ac:dyDescent="0.2">
      <c r="I257" s="2"/>
      <c r="J257" s="2"/>
      <c r="K257" s="5"/>
      <c r="N257" s="8"/>
      <c r="O257" s="8"/>
      <c r="R257" s="8"/>
      <c r="W257" s="8"/>
      <c r="Z257" s="9"/>
      <c r="AA257" s="9"/>
    </row>
    <row r="258" spans="9:27" x14ac:dyDescent="0.2">
      <c r="I258" s="2"/>
      <c r="J258" s="2"/>
      <c r="K258" s="5"/>
      <c r="N258" s="8"/>
      <c r="O258" s="8"/>
      <c r="R258" s="8"/>
      <c r="W258" s="8"/>
      <c r="Z258" s="9"/>
      <c r="AA258" s="9"/>
    </row>
    <row r="259" spans="9:27" x14ac:dyDescent="0.2">
      <c r="I259" s="2"/>
      <c r="J259" s="2"/>
      <c r="K259" s="5"/>
      <c r="N259" s="8"/>
      <c r="O259" s="8"/>
      <c r="R259" s="8"/>
      <c r="W259" s="8"/>
      <c r="Z259" s="9"/>
      <c r="AA259" s="9"/>
    </row>
    <row r="260" spans="9:27" x14ac:dyDescent="0.2">
      <c r="I260" s="2"/>
      <c r="J260" s="2"/>
      <c r="K260" s="5"/>
      <c r="N260" s="8"/>
      <c r="O260" s="8"/>
      <c r="R260" s="8"/>
      <c r="W260" s="8"/>
      <c r="Z260" s="9"/>
      <c r="AA260" s="9"/>
    </row>
    <row r="261" spans="9:27" x14ac:dyDescent="0.2">
      <c r="I261" s="2"/>
      <c r="J261" s="2"/>
      <c r="K261" s="5"/>
      <c r="N261" s="8"/>
      <c r="O261" s="8"/>
      <c r="R261" s="8"/>
      <c r="W261" s="8"/>
      <c r="Z261" s="9"/>
      <c r="AA261" s="9"/>
    </row>
    <row r="262" spans="9:27" x14ac:dyDescent="0.2">
      <c r="I262" s="2"/>
      <c r="J262" s="2"/>
      <c r="K262" s="5"/>
      <c r="N262" s="8"/>
      <c r="O262" s="8"/>
      <c r="R262" s="8"/>
      <c r="W262" s="8"/>
      <c r="Z262" s="9"/>
      <c r="AA262" s="9"/>
    </row>
    <row r="263" spans="9:27" x14ac:dyDescent="0.2">
      <c r="I263" s="2"/>
      <c r="J263" s="2"/>
      <c r="K263" s="5"/>
      <c r="N263" s="8"/>
      <c r="O263" s="8"/>
      <c r="R263" s="8"/>
      <c r="W263" s="8"/>
      <c r="Z263" s="9"/>
      <c r="AA263" s="9"/>
    </row>
    <row r="264" spans="9:27" x14ac:dyDescent="0.2">
      <c r="I264" s="2"/>
      <c r="J264" s="2"/>
      <c r="K264" s="5"/>
      <c r="N264" s="8"/>
      <c r="O264" s="8"/>
      <c r="R264" s="8"/>
      <c r="W264" s="8"/>
      <c r="Z264" s="9"/>
      <c r="AA264" s="9"/>
    </row>
    <row r="265" spans="9:27" x14ac:dyDescent="0.2">
      <c r="I265" s="2"/>
      <c r="J265" s="2"/>
      <c r="K265" s="5"/>
      <c r="N265" s="8"/>
      <c r="O265" s="8"/>
      <c r="R265" s="8"/>
      <c r="W265" s="8"/>
      <c r="Z265" s="9"/>
      <c r="AA265" s="9"/>
    </row>
    <row r="266" spans="9:27" x14ac:dyDescent="0.2">
      <c r="I266" s="2"/>
      <c r="J266" s="2"/>
      <c r="K266" s="5"/>
      <c r="N266" s="8"/>
      <c r="O266" s="8"/>
      <c r="R266" s="8"/>
      <c r="W266" s="8"/>
      <c r="Z266" s="9"/>
      <c r="AA266" s="9"/>
    </row>
    <row r="267" spans="9:27" x14ac:dyDescent="0.2">
      <c r="I267" s="2"/>
      <c r="J267" s="2"/>
      <c r="K267" s="5"/>
      <c r="N267" s="8"/>
      <c r="O267" s="8"/>
      <c r="R267" s="8"/>
      <c r="W267" s="8"/>
      <c r="Z267" s="9"/>
      <c r="AA267" s="9"/>
    </row>
    <row r="268" spans="9:27" x14ac:dyDescent="0.2">
      <c r="I268" s="2"/>
      <c r="J268" s="2"/>
      <c r="K268" s="5"/>
      <c r="N268" s="8"/>
      <c r="O268" s="8"/>
      <c r="R268" s="8"/>
      <c r="W268" s="8"/>
      <c r="Z268" s="9"/>
      <c r="AA268" s="9"/>
    </row>
    <row r="269" spans="9:27" x14ac:dyDescent="0.2">
      <c r="I269" s="2"/>
      <c r="J269" s="2"/>
      <c r="K269" s="5"/>
      <c r="N269" s="8"/>
      <c r="O269" s="8"/>
      <c r="R269" s="8"/>
      <c r="W269" s="8"/>
      <c r="Z269" s="9"/>
      <c r="AA269" s="9"/>
    </row>
    <row r="270" spans="9:27" x14ac:dyDescent="0.2">
      <c r="I270" s="2"/>
      <c r="J270" s="2"/>
      <c r="K270" s="5"/>
      <c r="N270" s="8"/>
      <c r="O270" s="8"/>
      <c r="R270" s="8"/>
      <c r="W270" s="8"/>
      <c r="Z270" s="9"/>
      <c r="AA270" s="9"/>
    </row>
    <row r="271" spans="9:27" x14ac:dyDescent="0.2">
      <c r="I271" s="2"/>
      <c r="J271" s="2"/>
      <c r="K271" s="5"/>
      <c r="N271" s="8"/>
      <c r="O271" s="8"/>
      <c r="R271" s="8"/>
      <c r="W271" s="8"/>
      <c r="Z271" s="9"/>
      <c r="AA271" s="9"/>
    </row>
    <row r="272" spans="9:27" x14ac:dyDescent="0.2">
      <c r="I272" s="2"/>
      <c r="J272" s="2"/>
      <c r="K272" s="5"/>
      <c r="N272" s="8"/>
      <c r="O272" s="8"/>
      <c r="R272" s="8"/>
      <c r="W272" s="8"/>
      <c r="Z272" s="9"/>
      <c r="AA272" s="9"/>
    </row>
    <row r="273" spans="9:27" x14ac:dyDescent="0.2">
      <c r="I273" s="2"/>
      <c r="J273" s="2"/>
      <c r="K273" s="5"/>
      <c r="N273" s="8"/>
      <c r="O273" s="8"/>
      <c r="R273" s="8"/>
      <c r="W273" s="8"/>
      <c r="Z273" s="9"/>
      <c r="AA273" s="9"/>
    </row>
    <row r="274" spans="9:27" x14ac:dyDescent="0.2">
      <c r="I274" s="2"/>
      <c r="J274" s="2"/>
      <c r="K274" s="5"/>
      <c r="N274" s="8"/>
      <c r="O274" s="8"/>
      <c r="R274" s="8"/>
      <c r="W274" s="8"/>
      <c r="Z274" s="9"/>
      <c r="AA274" s="9"/>
    </row>
    <row r="275" spans="9:27" x14ac:dyDescent="0.2">
      <c r="I275" s="2"/>
      <c r="J275" s="2"/>
      <c r="K275" s="5"/>
      <c r="N275" s="8"/>
      <c r="O275" s="8"/>
      <c r="R275" s="8"/>
      <c r="W275" s="8"/>
      <c r="Z275" s="9"/>
      <c r="AA275" s="9"/>
    </row>
    <row r="276" spans="9:27" x14ac:dyDescent="0.2">
      <c r="I276" s="2"/>
      <c r="J276" s="2"/>
      <c r="K276" s="5"/>
      <c r="N276" s="8"/>
      <c r="O276" s="8"/>
      <c r="R276" s="8"/>
      <c r="W276" s="8"/>
      <c r="Z276" s="9"/>
      <c r="AA276" s="9"/>
    </row>
    <row r="277" spans="9:27" x14ac:dyDescent="0.2">
      <c r="I277" s="2"/>
      <c r="J277" s="2"/>
      <c r="K277" s="5"/>
      <c r="N277" s="8"/>
      <c r="O277" s="8"/>
      <c r="R277" s="8"/>
      <c r="W277" s="8"/>
      <c r="Z277" s="9"/>
      <c r="AA277" s="9"/>
    </row>
    <row r="278" spans="9:27" x14ac:dyDescent="0.2">
      <c r="I278" s="2"/>
      <c r="J278" s="2"/>
      <c r="K278" s="5"/>
      <c r="N278" s="8"/>
      <c r="O278" s="8"/>
      <c r="R278" s="8"/>
      <c r="W278" s="8"/>
      <c r="Z278" s="9"/>
      <c r="AA278" s="9"/>
    </row>
    <row r="279" spans="9:27" x14ac:dyDescent="0.2">
      <c r="I279" s="2"/>
      <c r="J279" s="2"/>
      <c r="K279" s="5"/>
      <c r="N279" s="8"/>
      <c r="O279" s="8"/>
      <c r="R279" s="8"/>
      <c r="W279" s="8"/>
      <c r="Z279" s="9"/>
      <c r="AA279" s="9"/>
    </row>
    <row r="280" spans="9:27" x14ac:dyDescent="0.2">
      <c r="I280" s="2"/>
      <c r="J280" s="2"/>
      <c r="K280" s="5"/>
      <c r="N280" s="8"/>
      <c r="O280" s="8"/>
      <c r="R280" s="8"/>
      <c r="W280" s="8"/>
      <c r="Z280" s="9"/>
      <c r="AA280" s="9"/>
    </row>
    <row r="281" spans="9:27" x14ac:dyDescent="0.2">
      <c r="I281" s="2"/>
      <c r="J281" s="2"/>
      <c r="K281" s="5"/>
      <c r="N281" s="8"/>
      <c r="O281" s="8"/>
      <c r="R281" s="8"/>
      <c r="W281" s="8"/>
      <c r="Z281" s="9"/>
      <c r="AA281" s="9"/>
    </row>
    <row r="282" spans="9:27" x14ac:dyDescent="0.2">
      <c r="I282" s="2"/>
      <c r="J282" s="2"/>
      <c r="K282" s="5"/>
      <c r="N282" s="8"/>
      <c r="O282" s="8"/>
      <c r="R282" s="8"/>
      <c r="W282" s="8"/>
      <c r="Z282" s="9"/>
      <c r="AA282" s="9"/>
    </row>
    <row r="283" spans="9:27" x14ac:dyDescent="0.2">
      <c r="I283" s="2"/>
      <c r="J283" s="2"/>
      <c r="K283" s="5"/>
      <c r="N283" s="8"/>
      <c r="O283" s="8"/>
      <c r="R283" s="8"/>
      <c r="W283" s="8"/>
      <c r="Z283" s="9"/>
      <c r="AA283" s="9"/>
    </row>
    <row r="284" spans="9:27" x14ac:dyDescent="0.2">
      <c r="I284" s="2"/>
      <c r="J284" s="2"/>
      <c r="K284" s="5"/>
      <c r="N284" s="8"/>
      <c r="O284" s="8"/>
      <c r="R284" s="8"/>
      <c r="W284" s="8"/>
      <c r="Z284" s="9"/>
      <c r="AA284" s="9"/>
    </row>
    <row r="285" spans="9:27" x14ac:dyDescent="0.2">
      <c r="I285" s="2"/>
      <c r="J285" s="2"/>
      <c r="K285" s="5"/>
      <c r="N285" s="8"/>
      <c r="O285" s="8"/>
      <c r="R285" s="8"/>
      <c r="W285" s="8"/>
      <c r="Z285" s="9"/>
      <c r="AA285" s="9"/>
    </row>
    <row r="286" spans="9:27" x14ac:dyDescent="0.2">
      <c r="I286" s="2"/>
      <c r="J286" s="2"/>
      <c r="K286" s="5"/>
      <c r="N286" s="8"/>
      <c r="O286" s="8"/>
      <c r="R286" s="8"/>
      <c r="W286" s="8"/>
      <c r="Z286" s="9"/>
      <c r="AA286" s="9"/>
    </row>
    <row r="287" spans="9:27" x14ac:dyDescent="0.2">
      <c r="I287" s="2"/>
      <c r="J287" s="2"/>
      <c r="K287" s="5"/>
      <c r="N287" s="8"/>
      <c r="O287" s="8"/>
      <c r="R287" s="8"/>
      <c r="W287" s="8"/>
      <c r="Z287" s="9"/>
      <c r="AA287" s="9"/>
    </row>
    <row r="288" spans="9:27" x14ac:dyDescent="0.2">
      <c r="I288" s="2"/>
      <c r="J288" s="2"/>
      <c r="K288" s="5"/>
      <c r="N288" s="8"/>
      <c r="O288" s="8"/>
      <c r="R288" s="8"/>
      <c r="W288" s="8"/>
      <c r="Z288" s="9"/>
      <c r="AA288" s="9"/>
    </row>
    <row r="289" spans="9:27" x14ac:dyDescent="0.2">
      <c r="I289" s="2"/>
      <c r="J289" s="2"/>
      <c r="K289" s="5"/>
      <c r="N289" s="8"/>
      <c r="O289" s="8"/>
      <c r="R289" s="8"/>
      <c r="W289" s="8"/>
      <c r="Z289" s="9"/>
      <c r="AA289" s="9"/>
    </row>
    <row r="290" spans="9:27" x14ac:dyDescent="0.2">
      <c r="I290" s="2"/>
      <c r="J290" s="2"/>
      <c r="K290" s="5"/>
      <c r="N290" s="8"/>
      <c r="O290" s="8"/>
      <c r="R290" s="8"/>
      <c r="W290" s="8"/>
      <c r="Z290" s="9"/>
      <c r="AA290" s="9"/>
    </row>
    <row r="291" spans="9:27" x14ac:dyDescent="0.2">
      <c r="I291" s="2"/>
      <c r="J291" s="2"/>
      <c r="K291" s="5"/>
      <c r="N291" s="8"/>
      <c r="O291" s="8"/>
      <c r="R291" s="8"/>
      <c r="W291" s="8"/>
      <c r="Z291" s="9"/>
      <c r="AA291" s="9"/>
    </row>
    <row r="292" spans="9:27" x14ac:dyDescent="0.2">
      <c r="I292" s="2"/>
      <c r="J292" s="2"/>
      <c r="K292" s="5"/>
      <c r="N292" s="8"/>
      <c r="O292" s="8"/>
      <c r="R292" s="8"/>
      <c r="W292" s="8"/>
      <c r="Z292" s="9"/>
      <c r="AA292" s="9"/>
    </row>
    <row r="293" spans="9:27" x14ac:dyDescent="0.2">
      <c r="I293" s="2"/>
      <c r="J293" s="2"/>
      <c r="K293" s="5"/>
      <c r="N293" s="8"/>
      <c r="O293" s="8"/>
      <c r="R293" s="8"/>
      <c r="W293" s="8"/>
      <c r="Z293" s="9"/>
      <c r="AA293" s="9"/>
    </row>
    <row r="294" spans="9:27" x14ac:dyDescent="0.2">
      <c r="I294" s="2"/>
      <c r="J294" s="2"/>
      <c r="K294" s="5"/>
      <c r="N294" s="8"/>
      <c r="O294" s="8"/>
      <c r="R294" s="8"/>
      <c r="W294" s="8"/>
      <c r="Z294" s="9"/>
      <c r="AA294" s="9"/>
    </row>
    <row r="295" spans="9:27" x14ac:dyDescent="0.2">
      <c r="I295" s="2"/>
      <c r="J295" s="2"/>
      <c r="K295" s="5"/>
      <c r="N295" s="8"/>
      <c r="O295" s="8"/>
      <c r="R295" s="8"/>
      <c r="W295" s="8"/>
      <c r="Z295" s="9"/>
      <c r="AA295" s="9"/>
    </row>
    <row r="296" spans="9:27" x14ac:dyDescent="0.2">
      <c r="I296" s="2"/>
      <c r="J296" s="2"/>
      <c r="K296" s="5"/>
      <c r="N296" s="8"/>
      <c r="O296" s="8"/>
      <c r="R296" s="8"/>
      <c r="W296" s="8"/>
      <c r="Z296" s="9"/>
      <c r="AA296" s="9"/>
    </row>
    <row r="297" spans="9:27" x14ac:dyDescent="0.2">
      <c r="I297" s="2"/>
      <c r="J297" s="2"/>
      <c r="K297" s="5"/>
      <c r="N297" s="8"/>
      <c r="O297" s="8"/>
      <c r="R297" s="8"/>
      <c r="W297" s="8"/>
      <c r="Z297" s="9"/>
      <c r="AA297" s="9"/>
    </row>
    <row r="298" spans="9:27" x14ac:dyDescent="0.2">
      <c r="I298" s="2"/>
      <c r="J298" s="2"/>
      <c r="K298" s="5"/>
      <c r="N298" s="8"/>
      <c r="O298" s="8"/>
      <c r="R298" s="8"/>
      <c r="W298" s="8"/>
      <c r="Z298" s="9"/>
      <c r="AA298" s="9"/>
    </row>
    <row r="299" spans="9:27" x14ac:dyDescent="0.2">
      <c r="I299" s="2"/>
      <c r="J299" s="2"/>
      <c r="K299" s="5"/>
      <c r="N299" s="8"/>
      <c r="O299" s="8"/>
      <c r="R299" s="8"/>
      <c r="W299" s="8"/>
      <c r="Z299" s="9"/>
      <c r="AA299" s="9"/>
    </row>
    <row r="300" spans="9:27" x14ac:dyDescent="0.2">
      <c r="I300" s="2"/>
      <c r="J300" s="2"/>
      <c r="K300" s="5"/>
      <c r="N300" s="8"/>
      <c r="O300" s="8"/>
      <c r="R300" s="8"/>
      <c r="W300" s="8"/>
      <c r="Z300" s="9"/>
      <c r="AA300" s="9"/>
    </row>
    <row r="301" spans="9:27" x14ac:dyDescent="0.2">
      <c r="I301" s="2"/>
      <c r="J301" s="2"/>
      <c r="K301" s="5"/>
      <c r="N301" s="8"/>
      <c r="O301" s="8"/>
      <c r="R301" s="8"/>
      <c r="W301" s="8"/>
      <c r="Z301" s="9"/>
      <c r="AA301" s="9"/>
    </row>
    <row r="302" spans="9:27" x14ac:dyDescent="0.2">
      <c r="I302" s="2"/>
      <c r="J302" s="2"/>
      <c r="K302" s="5"/>
      <c r="N302" s="8"/>
      <c r="O302" s="8"/>
      <c r="R302" s="8"/>
      <c r="W302" s="8"/>
      <c r="Z302" s="9"/>
      <c r="AA302" s="9"/>
    </row>
    <row r="303" spans="9:27" x14ac:dyDescent="0.2">
      <c r="I303" s="2"/>
      <c r="J303" s="2"/>
      <c r="K303" s="5"/>
      <c r="N303" s="8"/>
      <c r="O303" s="8"/>
      <c r="R303" s="8"/>
      <c r="W303" s="8"/>
      <c r="Z303" s="9"/>
      <c r="AA303" s="9"/>
    </row>
    <row r="304" spans="9:27" x14ac:dyDescent="0.2">
      <c r="I304" s="2"/>
      <c r="J304" s="2"/>
      <c r="K304" s="5"/>
      <c r="N304" s="8"/>
      <c r="O304" s="8"/>
      <c r="R304" s="8"/>
      <c r="W304" s="8"/>
      <c r="Z304" s="9"/>
      <c r="AA304" s="9"/>
    </row>
    <row r="305" spans="9:27" x14ac:dyDescent="0.2">
      <c r="I305" s="2"/>
      <c r="J305" s="2"/>
      <c r="K305" s="5"/>
      <c r="N305" s="8"/>
      <c r="O305" s="8"/>
      <c r="R305" s="8"/>
      <c r="W305" s="8"/>
      <c r="Z305" s="9"/>
      <c r="AA305" s="9"/>
    </row>
    <row r="306" spans="9:27" x14ac:dyDescent="0.2">
      <c r="I306" s="2"/>
      <c r="J306" s="2"/>
      <c r="K306" s="5"/>
      <c r="N306" s="8"/>
      <c r="O306" s="8"/>
      <c r="R306" s="8"/>
      <c r="W306" s="8"/>
      <c r="Z306" s="9"/>
      <c r="AA306" s="9"/>
    </row>
    <row r="307" spans="9:27" x14ac:dyDescent="0.2">
      <c r="I307" s="2"/>
      <c r="J307" s="2"/>
      <c r="K307" s="5"/>
      <c r="N307" s="8"/>
      <c r="O307" s="8"/>
      <c r="R307" s="8"/>
      <c r="W307" s="8"/>
      <c r="Z307" s="9"/>
      <c r="AA307" s="9"/>
    </row>
    <row r="308" spans="9:27" x14ac:dyDescent="0.2">
      <c r="I308" s="2"/>
      <c r="J308" s="2"/>
      <c r="K308" s="5"/>
      <c r="N308" s="8"/>
      <c r="O308" s="8"/>
      <c r="R308" s="8"/>
      <c r="W308" s="8"/>
      <c r="Z308" s="9"/>
      <c r="AA308" s="9"/>
    </row>
    <row r="309" spans="9:27" x14ac:dyDescent="0.2">
      <c r="I309" s="2"/>
      <c r="J309" s="2"/>
      <c r="K309" s="5"/>
      <c r="N309" s="8"/>
      <c r="O309" s="8"/>
      <c r="R309" s="8"/>
      <c r="W309" s="8"/>
      <c r="Z309" s="9"/>
      <c r="AA309" s="9"/>
    </row>
    <row r="310" spans="9:27" x14ac:dyDescent="0.2">
      <c r="I310" s="2"/>
      <c r="J310" s="2"/>
      <c r="K310" s="5"/>
      <c r="N310" s="8"/>
      <c r="O310" s="8"/>
      <c r="R310" s="8"/>
      <c r="W310" s="8"/>
      <c r="Z310" s="9"/>
      <c r="AA310" s="9"/>
    </row>
    <row r="311" spans="9:27" x14ac:dyDescent="0.2">
      <c r="I311" s="2"/>
      <c r="J311" s="2"/>
      <c r="K311" s="5"/>
      <c r="N311" s="8"/>
      <c r="O311" s="8"/>
      <c r="R311" s="8"/>
      <c r="W311" s="8"/>
      <c r="Z311" s="9"/>
      <c r="AA311" s="9"/>
    </row>
    <row r="312" spans="9:27" x14ac:dyDescent="0.2">
      <c r="I312" s="2"/>
      <c r="J312" s="2"/>
      <c r="K312" s="5"/>
      <c r="N312" s="8"/>
      <c r="O312" s="8"/>
      <c r="R312" s="8"/>
      <c r="W312" s="8"/>
      <c r="Z312" s="9"/>
      <c r="AA312" s="9"/>
    </row>
    <row r="313" spans="9:27" x14ac:dyDescent="0.2">
      <c r="I313" s="2"/>
      <c r="J313" s="2"/>
      <c r="K313" s="5"/>
      <c r="N313" s="8"/>
      <c r="O313" s="8"/>
      <c r="R313" s="8"/>
      <c r="W313" s="8"/>
      <c r="Z313" s="9"/>
      <c r="AA313" s="9"/>
    </row>
    <row r="314" spans="9:27" x14ac:dyDescent="0.2">
      <c r="I314" s="2"/>
      <c r="J314" s="2"/>
      <c r="K314" s="5"/>
      <c r="N314" s="8"/>
      <c r="O314" s="8"/>
      <c r="R314" s="8"/>
      <c r="W314" s="8"/>
      <c r="Z314" s="9"/>
      <c r="AA314" s="9"/>
    </row>
    <row r="315" spans="9:27" x14ac:dyDescent="0.2">
      <c r="I315" s="2"/>
      <c r="J315" s="2"/>
      <c r="K315" s="5"/>
      <c r="N315" s="8"/>
      <c r="O315" s="8"/>
      <c r="R315" s="8"/>
      <c r="W315" s="8"/>
      <c r="Z315" s="9"/>
      <c r="AA315" s="9"/>
    </row>
    <row r="316" spans="9:27" x14ac:dyDescent="0.2">
      <c r="I316" s="2"/>
      <c r="J316" s="2"/>
      <c r="K316" s="5"/>
      <c r="N316" s="8"/>
      <c r="O316" s="8"/>
      <c r="R316" s="8"/>
      <c r="W316" s="8"/>
      <c r="Z316" s="9"/>
      <c r="AA316" s="9"/>
    </row>
    <row r="317" spans="9:27" x14ac:dyDescent="0.2">
      <c r="I317" s="2"/>
      <c r="J317" s="2"/>
      <c r="K317" s="5"/>
      <c r="N317" s="8"/>
      <c r="O317" s="8"/>
      <c r="R317" s="8"/>
      <c r="W317" s="8"/>
      <c r="Z317" s="9"/>
      <c r="AA317" s="9"/>
    </row>
    <row r="318" spans="9:27" x14ac:dyDescent="0.2">
      <c r="I318" s="2"/>
      <c r="J318" s="2"/>
      <c r="K318" s="5"/>
      <c r="N318" s="8"/>
      <c r="O318" s="8"/>
      <c r="R318" s="8"/>
      <c r="W318" s="8"/>
      <c r="Z318" s="9"/>
      <c r="AA318" s="9"/>
    </row>
    <row r="319" spans="9:27" x14ac:dyDescent="0.2">
      <c r="I319" s="2"/>
      <c r="J319" s="2"/>
      <c r="K319" s="5"/>
      <c r="N319" s="8"/>
      <c r="O319" s="8"/>
      <c r="R319" s="8"/>
      <c r="W319" s="8"/>
      <c r="Z319" s="9"/>
      <c r="AA319" s="9"/>
    </row>
    <row r="320" spans="9:27" x14ac:dyDescent="0.2">
      <c r="I320" s="2"/>
      <c r="J320" s="2"/>
      <c r="K320" s="5"/>
      <c r="N320" s="8"/>
      <c r="O320" s="8"/>
      <c r="R320" s="8"/>
      <c r="W320" s="8"/>
      <c r="Z320" s="9"/>
      <c r="AA320" s="9"/>
    </row>
    <row r="321" spans="9:27" x14ac:dyDescent="0.2">
      <c r="I321" s="2"/>
      <c r="J321" s="2"/>
      <c r="K321" s="5"/>
      <c r="N321" s="8"/>
      <c r="O321" s="8"/>
      <c r="R321" s="8"/>
      <c r="W321" s="8"/>
      <c r="Z321" s="9"/>
      <c r="AA321" s="9"/>
    </row>
    <row r="322" spans="9:27" x14ac:dyDescent="0.2">
      <c r="I322" s="2"/>
      <c r="J322" s="2"/>
      <c r="K322" s="5"/>
      <c r="N322" s="8"/>
      <c r="O322" s="8"/>
      <c r="R322" s="8"/>
      <c r="W322" s="8"/>
      <c r="Z322" s="9"/>
      <c r="AA322" s="9"/>
    </row>
    <row r="323" spans="9:27" x14ac:dyDescent="0.2">
      <c r="I323" s="2"/>
      <c r="J323" s="2"/>
      <c r="K323" s="5"/>
      <c r="N323" s="8"/>
      <c r="O323" s="8"/>
      <c r="R323" s="8"/>
      <c r="W323" s="8"/>
      <c r="Z323" s="9"/>
      <c r="AA323" s="9"/>
    </row>
    <row r="324" spans="9:27" x14ac:dyDescent="0.2">
      <c r="I324" s="2"/>
      <c r="J324" s="2"/>
      <c r="K324" s="5"/>
      <c r="N324" s="8"/>
      <c r="O324" s="8"/>
      <c r="R324" s="8"/>
      <c r="W324" s="8"/>
      <c r="Z324" s="9"/>
      <c r="AA324" s="9"/>
    </row>
    <row r="325" spans="9:27" x14ac:dyDescent="0.2">
      <c r="I325" s="2"/>
      <c r="J325" s="2"/>
      <c r="K325" s="5"/>
      <c r="N325" s="8"/>
      <c r="O325" s="8"/>
      <c r="R325" s="8"/>
      <c r="W325" s="8"/>
      <c r="Z325" s="9"/>
      <c r="AA325" s="9"/>
    </row>
    <row r="326" spans="9:27" x14ac:dyDescent="0.2">
      <c r="I326" s="2"/>
      <c r="J326" s="2"/>
      <c r="K326" s="5"/>
      <c r="N326" s="8"/>
      <c r="O326" s="8"/>
      <c r="R326" s="8"/>
      <c r="W326" s="8"/>
      <c r="Z326" s="9"/>
      <c r="AA326" s="9"/>
    </row>
    <row r="327" spans="9:27" x14ac:dyDescent="0.2">
      <c r="I327" s="2"/>
      <c r="J327" s="2"/>
      <c r="K327" s="5"/>
      <c r="N327" s="8"/>
      <c r="O327" s="8"/>
      <c r="R327" s="8"/>
      <c r="W327" s="8"/>
      <c r="Z327" s="9"/>
      <c r="AA327" s="9"/>
    </row>
    <row r="328" spans="9:27" x14ac:dyDescent="0.2">
      <c r="I328" s="2"/>
      <c r="J328" s="2"/>
      <c r="K328" s="5"/>
      <c r="N328" s="8"/>
      <c r="O328" s="8"/>
      <c r="R328" s="8"/>
      <c r="W328" s="8"/>
      <c r="Z328" s="9"/>
      <c r="AA328" s="9"/>
    </row>
    <row r="329" spans="9:27" x14ac:dyDescent="0.2">
      <c r="I329" s="2"/>
      <c r="J329" s="2"/>
      <c r="K329" s="5"/>
      <c r="N329" s="8"/>
      <c r="O329" s="8"/>
      <c r="R329" s="8"/>
      <c r="W329" s="8"/>
      <c r="Z329" s="9"/>
      <c r="AA329" s="9"/>
    </row>
    <row r="330" spans="9:27" x14ac:dyDescent="0.2">
      <c r="I330" s="2"/>
      <c r="J330" s="2"/>
      <c r="K330" s="5"/>
      <c r="N330" s="8"/>
      <c r="O330" s="8"/>
      <c r="R330" s="8"/>
      <c r="W330" s="8"/>
      <c r="Z330" s="9"/>
      <c r="AA330" s="9"/>
    </row>
    <row r="331" spans="9:27" x14ac:dyDescent="0.2">
      <c r="I331" s="2"/>
      <c r="J331" s="2"/>
      <c r="K331" s="5"/>
      <c r="N331" s="8"/>
      <c r="O331" s="8"/>
      <c r="R331" s="8"/>
      <c r="W331" s="8"/>
      <c r="Z331" s="9"/>
      <c r="AA331" s="9"/>
    </row>
    <row r="332" spans="9:27" x14ac:dyDescent="0.2">
      <c r="I332" s="2"/>
      <c r="J332" s="2"/>
      <c r="K332" s="5"/>
      <c r="N332" s="8"/>
      <c r="O332" s="8"/>
      <c r="R332" s="8"/>
      <c r="W332" s="8"/>
      <c r="Z332" s="9"/>
      <c r="AA332" s="9"/>
    </row>
    <row r="333" spans="9:27" x14ac:dyDescent="0.2">
      <c r="I333" s="2"/>
      <c r="J333" s="2"/>
      <c r="K333" s="5"/>
      <c r="N333" s="8"/>
      <c r="O333" s="8"/>
      <c r="R333" s="8"/>
      <c r="W333" s="8"/>
      <c r="Z333" s="9"/>
      <c r="AA333" s="9"/>
    </row>
    <row r="334" spans="9:27" x14ac:dyDescent="0.2">
      <c r="I334" s="2"/>
      <c r="J334" s="2"/>
      <c r="K334" s="5"/>
      <c r="N334" s="8"/>
      <c r="O334" s="8"/>
      <c r="R334" s="8"/>
      <c r="W334" s="8"/>
      <c r="Z334" s="9"/>
      <c r="AA334" s="9"/>
    </row>
    <row r="335" spans="9:27" x14ac:dyDescent="0.2">
      <c r="I335" s="2"/>
      <c r="J335" s="2"/>
      <c r="K335" s="5"/>
      <c r="N335" s="8"/>
      <c r="O335" s="8"/>
      <c r="R335" s="8"/>
      <c r="W335" s="8"/>
      <c r="Z335" s="9"/>
      <c r="AA335" s="9"/>
    </row>
    <row r="336" spans="9:27" x14ac:dyDescent="0.2">
      <c r="I336" s="2"/>
      <c r="J336" s="2"/>
      <c r="K336" s="5"/>
      <c r="N336" s="8"/>
      <c r="O336" s="8"/>
      <c r="R336" s="8"/>
      <c r="W336" s="8"/>
      <c r="Z336" s="9"/>
      <c r="AA336" s="9"/>
    </row>
    <row r="337" spans="9:27" x14ac:dyDescent="0.2">
      <c r="I337" s="2"/>
      <c r="J337" s="2"/>
      <c r="K337" s="5"/>
      <c r="N337" s="8"/>
      <c r="O337" s="8"/>
      <c r="R337" s="8"/>
      <c r="W337" s="8"/>
      <c r="Z337" s="9"/>
      <c r="AA337" s="9"/>
    </row>
    <row r="338" spans="9:27" x14ac:dyDescent="0.2">
      <c r="I338" s="2"/>
      <c r="J338" s="2"/>
      <c r="K338" s="5"/>
      <c r="N338" s="8"/>
      <c r="O338" s="8"/>
      <c r="R338" s="8"/>
      <c r="W338" s="8"/>
      <c r="Z338" s="9"/>
      <c r="AA338" s="9"/>
    </row>
    <row r="339" spans="9:27" x14ac:dyDescent="0.2">
      <c r="I339" s="2"/>
      <c r="J339" s="2"/>
      <c r="K339" s="5"/>
      <c r="N339" s="8"/>
      <c r="O339" s="8"/>
      <c r="R339" s="8"/>
      <c r="W339" s="8"/>
      <c r="Z339" s="9"/>
      <c r="AA339" s="9"/>
    </row>
    <row r="340" spans="9:27" x14ac:dyDescent="0.2">
      <c r="I340" s="2"/>
      <c r="J340" s="2"/>
      <c r="K340" s="5"/>
      <c r="N340" s="8"/>
      <c r="O340" s="8"/>
      <c r="R340" s="8"/>
      <c r="W340" s="8"/>
      <c r="Z340" s="9"/>
      <c r="AA340" s="9"/>
    </row>
    <row r="341" spans="9:27" x14ac:dyDescent="0.2">
      <c r="I341" s="2"/>
      <c r="J341" s="2"/>
      <c r="K341" s="5"/>
      <c r="N341" s="8"/>
      <c r="O341" s="8"/>
      <c r="R341" s="8"/>
      <c r="W341" s="8"/>
      <c r="Z341" s="9"/>
      <c r="AA341" s="9"/>
    </row>
    <row r="342" spans="9:27" x14ac:dyDescent="0.2">
      <c r="I342" s="2"/>
      <c r="J342" s="2"/>
      <c r="K342" s="5"/>
      <c r="N342" s="8"/>
      <c r="O342" s="8"/>
      <c r="R342" s="8"/>
      <c r="W342" s="8"/>
      <c r="Z342" s="9"/>
      <c r="AA342" s="9"/>
    </row>
    <row r="343" spans="9:27" x14ac:dyDescent="0.2">
      <c r="I343" s="2"/>
      <c r="J343" s="2"/>
      <c r="K343" s="5"/>
      <c r="N343" s="8"/>
      <c r="O343" s="8"/>
      <c r="R343" s="8"/>
      <c r="W343" s="8"/>
      <c r="Z343" s="9"/>
      <c r="AA343" s="9"/>
    </row>
    <row r="344" spans="9:27" x14ac:dyDescent="0.2">
      <c r="I344" s="2"/>
      <c r="J344" s="2"/>
      <c r="K344" s="5"/>
      <c r="N344" s="8"/>
      <c r="O344" s="8"/>
      <c r="R344" s="8"/>
      <c r="W344" s="8"/>
      <c r="Z344" s="9"/>
      <c r="AA344" s="9"/>
    </row>
    <row r="345" spans="9:27" x14ac:dyDescent="0.2">
      <c r="I345" s="2"/>
      <c r="J345" s="2"/>
      <c r="K345" s="5"/>
      <c r="N345" s="8"/>
      <c r="O345" s="8"/>
      <c r="R345" s="8"/>
      <c r="W345" s="8"/>
      <c r="Z345" s="9"/>
      <c r="AA345" s="9"/>
    </row>
    <row r="346" spans="9:27" x14ac:dyDescent="0.2">
      <c r="I346" s="2"/>
      <c r="J346" s="2"/>
      <c r="K346" s="5"/>
      <c r="N346" s="8"/>
      <c r="O346" s="8"/>
      <c r="R346" s="8"/>
      <c r="W346" s="8"/>
      <c r="Z346" s="9"/>
      <c r="AA346" s="9"/>
    </row>
    <row r="347" spans="9:27" x14ac:dyDescent="0.2">
      <c r="I347" s="2"/>
      <c r="J347" s="2"/>
      <c r="K347" s="5"/>
      <c r="N347" s="8"/>
      <c r="O347" s="8"/>
      <c r="R347" s="8"/>
      <c r="W347" s="8"/>
      <c r="Z347" s="9"/>
      <c r="AA347" s="9"/>
    </row>
    <row r="348" spans="9:27" x14ac:dyDescent="0.2">
      <c r="I348" s="2"/>
      <c r="J348" s="2"/>
      <c r="K348" s="5"/>
      <c r="N348" s="8"/>
      <c r="O348" s="8"/>
      <c r="R348" s="8"/>
      <c r="W348" s="8"/>
      <c r="Z348" s="9"/>
      <c r="AA348" s="9"/>
    </row>
    <row r="349" spans="9:27" x14ac:dyDescent="0.2">
      <c r="I349" s="2"/>
      <c r="J349" s="2"/>
      <c r="K349" s="5"/>
      <c r="N349" s="8"/>
      <c r="O349" s="8"/>
      <c r="R349" s="8"/>
      <c r="W349" s="8"/>
      <c r="Z349" s="9"/>
      <c r="AA349" s="9"/>
    </row>
    <row r="350" spans="9:27" x14ac:dyDescent="0.2">
      <c r="I350" s="2"/>
      <c r="J350" s="2"/>
      <c r="K350" s="5"/>
      <c r="N350" s="8"/>
      <c r="O350" s="8"/>
      <c r="R350" s="8"/>
      <c r="W350" s="8"/>
      <c r="Z350" s="9"/>
      <c r="AA350" s="9"/>
    </row>
    <row r="351" spans="9:27" x14ac:dyDescent="0.2">
      <c r="I351" s="2"/>
      <c r="J351" s="2"/>
      <c r="K351" s="5"/>
      <c r="N351" s="8"/>
      <c r="O351" s="8"/>
      <c r="R351" s="8"/>
      <c r="W351" s="8"/>
      <c r="Z351" s="9"/>
      <c r="AA351" s="9"/>
    </row>
    <row r="352" spans="9:27" x14ac:dyDescent="0.2">
      <c r="I352" s="2"/>
      <c r="J352" s="2"/>
      <c r="K352" s="5"/>
      <c r="N352" s="8"/>
      <c r="O352" s="8"/>
      <c r="R352" s="8"/>
      <c r="W352" s="8"/>
      <c r="Z352" s="9"/>
      <c r="AA352" s="9"/>
    </row>
    <row r="353" spans="9:27" x14ac:dyDescent="0.2">
      <c r="I353" s="2"/>
      <c r="J353" s="2"/>
      <c r="K353" s="5"/>
      <c r="N353" s="8"/>
      <c r="O353" s="8"/>
      <c r="R353" s="8"/>
      <c r="W353" s="8"/>
      <c r="Z353" s="9"/>
      <c r="AA353" s="9"/>
    </row>
    <row r="354" spans="9:27" x14ac:dyDescent="0.2">
      <c r="I354" s="2"/>
      <c r="J354" s="2"/>
      <c r="K354" s="5"/>
      <c r="N354" s="8"/>
      <c r="O354" s="8"/>
      <c r="R354" s="8"/>
      <c r="W354" s="8"/>
      <c r="Z354" s="9"/>
      <c r="AA354" s="9"/>
    </row>
    <row r="355" spans="9:27" x14ac:dyDescent="0.2">
      <c r="I355" s="2"/>
      <c r="J355" s="2"/>
      <c r="K355" s="5"/>
      <c r="N355" s="8"/>
      <c r="O355" s="8"/>
      <c r="R355" s="8"/>
      <c r="W355" s="8"/>
      <c r="Z355" s="9"/>
      <c r="AA355" s="9"/>
    </row>
    <row r="356" spans="9:27" x14ac:dyDescent="0.2">
      <c r="I356" s="2"/>
      <c r="J356" s="2"/>
      <c r="K356" s="5"/>
      <c r="N356" s="8"/>
      <c r="O356" s="8"/>
      <c r="R356" s="8"/>
      <c r="W356" s="8"/>
      <c r="Z356" s="9"/>
      <c r="AA356" s="9"/>
    </row>
    <row r="357" spans="9:27" x14ac:dyDescent="0.2">
      <c r="I357" s="2"/>
      <c r="J357" s="2"/>
      <c r="K357" s="5"/>
      <c r="N357" s="8"/>
      <c r="O357" s="8"/>
      <c r="R357" s="8"/>
      <c r="W357" s="8"/>
      <c r="Z357" s="9"/>
      <c r="AA357" s="9"/>
    </row>
    <row r="358" spans="9:27" x14ac:dyDescent="0.2">
      <c r="I358" s="2"/>
      <c r="J358" s="2"/>
      <c r="K358" s="5"/>
      <c r="N358" s="8"/>
      <c r="O358" s="8"/>
      <c r="R358" s="8"/>
      <c r="W358" s="8"/>
      <c r="Z358" s="9"/>
      <c r="AA358" s="9"/>
    </row>
    <row r="359" spans="9:27" x14ac:dyDescent="0.2">
      <c r="I359" s="2"/>
      <c r="J359" s="2"/>
      <c r="K359" s="5"/>
      <c r="N359" s="8"/>
      <c r="O359" s="8"/>
      <c r="R359" s="8"/>
      <c r="W359" s="8"/>
      <c r="Z359" s="9"/>
      <c r="AA359" s="9"/>
    </row>
    <row r="360" spans="9:27" x14ac:dyDescent="0.2">
      <c r="I360" s="2"/>
      <c r="J360" s="2"/>
      <c r="K360" s="5"/>
      <c r="N360" s="8"/>
      <c r="O360" s="8"/>
      <c r="R360" s="8"/>
      <c r="W360" s="8"/>
      <c r="Z360" s="9"/>
      <c r="AA360" s="9"/>
    </row>
    <row r="361" spans="9:27" x14ac:dyDescent="0.2">
      <c r="I361" s="2"/>
      <c r="J361" s="2"/>
      <c r="K361" s="5"/>
      <c r="N361" s="8"/>
      <c r="O361" s="8"/>
      <c r="R361" s="8"/>
      <c r="W361" s="8"/>
      <c r="Z361" s="9"/>
      <c r="AA361" s="9"/>
    </row>
    <row r="362" spans="9:27" x14ac:dyDescent="0.2">
      <c r="I362" s="2"/>
      <c r="J362" s="2"/>
      <c r="K362" s="5"/>
      <c r="N362" s="8"/>
      <c r="O362" s="8"/>
      <c r="R362" s="8"/>
      <c r="W362" s="8"/>
      <c r="Z362" s="9"/>
      <c r="AA362" s="9"/>
    </row>
    <row r="363" spans="9:27" x14ac:dyDescent="0.2">
      <c r="I363" s="2"/>
      <c r="J363" s="2"/>
      <c r="K363" s="5"/>
      <c r="N363" s="8"/>
      <c r="O363" s="8"/>
      <c r="R363" s="8"/>
      <c r="W363" s="8"/>
      <c r="Z363" s="9"/>
      <c r="AA363" s="9"/>
    </row>
    <row r="364" spans="9:27" x14ac:dyDescent="0.2">
      <c r="I364" s="2"/>
      <c r="J364" s="2"/>
      <c r="K364" s="5"/>
      <c r="N364" s="8"/>
      <c r="O364" s="8"/>
      <c r="R364" s="8"/>
      <c r="W364" s="8"/>
      <c r="Z364" s="9"/>
      <c r="AA364" s="9"/>
    </row>
    <row r="365" spans="9:27" x14ac:dyDescent="0.2">
      <c r="I365" s="2"/>
      <c r="J365" s="2"/>
      <c r="K365" s="5"/>
      <c r="N365" s="8"/>
      <c r="O365" s="8"/>
      <c r="R365" s="8"/>
      <c r="W365" s="8"/>
      <c r="Z365" s="9"/>
      <c r="AA365" s="9"/>
    </row>
    <row r="366" spans="9:27" x14ac:dyDescent="0.2">
      <c r="I366" s="2"/>
      <c r="J366" s="2"/>
      <c r="K366" s="5"/>
      <c r="N366" s="8"/>
      <c r="O366" s="8"/>
      <c r="R366" s="8"/>
      <c r="W366" s="8"/>
      <c r="Z366" s="9"/>
      <c r="AA366" s="9"/>
    </row>
    <row r="367" spans="9:27" x14ac:dyDescent="0.2">
      <c r="I367" s="2"/>
      <c r="J367" s="2"/>
      <c r="K367" s="5"/>
      <c r="N367" s="8"/>
      <c r="O367" s="8"/>
      <c r="R367" s="8"/>
      <c r="W367" s="8"/>
      <c r="Z367" s="9"/>
      <c r="AA367" s="9"/>
    </row>
    <row r="368" spans="9:27" x14ac:dyDescent="0.2">
      <c r="I368" s="2"/>
      <c r="J368" s="2"/>
      <c r="K368" s="5"/>
      <c r="N368" s="8"/>
      <c r="O368" s="8"/>
      <c r="R368" s="8"/>
      <c r="W368" s="8"/>
      <c r="Z368" s="9"/>
      <c r="AA368" s="9"/>
    </row>
    <row r="369" spans="9:27" x14ac:dyDescent="0.2">
      <c r="I369" s="2"/>
      <c r="J369" s="2"/>
      <c r="K369" s="5"/>
      <c r="N369" s="8"/>
      <c r="O369" s="8"/>
      <c r="R369" s="8"/>
      <c r="W369" s="8"/>
      <c r="Z369" s="9"/>
      <c r="AA369" s="9"/>
    </row>
    <row r="370" spans="9:27" x14ac:dyDescent="0.2">
      <c r="I370" s="2"/>
      <c r="J370" s="2"/>
      <c r="K370" s="5"/>
      <c r="N370" s="8"/>
      <c r="O370" s="8"/>
      <c r="R370" s="8"/>
      <c r="W370" s="8"/>
      <c r="Z370" s="9"/>
      <c r="AA370" s="9"/>
    </row>
    <row r="371" spans="9:27" x14ac:dyDescent="0.2">
      <c r="I371" s="2"/>
      <c r="J371" s="2"/>
      <c r="K371" s="5"/>
      <c r="N371" s="8"/>
      <c r="O371" s="8"/>
      <c r="R371" s="8"/>
      <c r="W371" s="8"/>
      <c r="Z371" s="9"/>
      <c r="AA371" s="9"/>
    </row>
    <row r="372" spans="9:27" x14ac:dyDescent="0.2">
      <c r="I372" s="2"/>
      <c r="J372" s="2"/>
      <c r="K372" s="5"/>
      <c r="N372" s="8"/>
      <c r="O372" s="8"/>
      <c r="R372" s="8"/>
      <c r="W372" s="8"/>
      <c r="Z372" s="9"/>
      <c r="AA372" s="9"/>
    </row>
    <row r="373" spans="9:27" x14ac:dyDescent="0.2">
      <c r="I373" s="2"/>
      <c r="J373" s="2"/>
      <c r="K373" s="5"/>
      <c r="N373" s="8"/>
      <c r="O373" s="8"/>
      <c r="R373" s="8"/>
      <c r="W373" s="8"/>
      <c r="Z373" s="9"/>
      <c r="AA373" s="9"/>
    </row>
    <row r="374" spans="9:27" x14ac:dyDescent="0.2">
      <c r="I374" s="2"/>
      <c r="J374" s="2"/>
      <c r="K374" s="5"/>
      <c r="N374" s="8"/>
      <c r="O374" s="8"/>
      <c r="R374" s="8"/>
      <c r="W374" s="8"/>
      <c r="Z374" s="9"/>
      <c r="AA374" s="9"/>
    </row>
    <row r="375" spans="9:27" x14ac:dyDescent="0.2">
      <c r="I375" s="2"/>
      <c r="J375" s="2"/>
      <c r="K375" s="5"/>
      <c r="N375" s="8"/>
      <c r="O375" s="8"/>
      <c r="R375" s="8"/>
      <c r="W375" s="8"/>
      <c r="Z375" s="9"/>
      <c r="AA375" s="9"/>
    </row>
    <row r="376" spans="9:27" x14ac:dyDescent="0.2">
      <c r="I376" s="2"/>
      <c r="J376" s="2"/>
      <c r="K376" s="5"/>
      <c r="N376" s="8"/>
      <c r="O376" s="8"/>
      <c r="R376" s="8"/>
      <c r="W376" s="8"/>
      <c r="Z376" s="9"/>
      <c r="AA376" s="9"/>
    </row>
    <row r="377" spans="9:27" x14ac:dyDescent="0.2">
      <c r="I377" s="2"/>
      <c r="J377" s="2"/>
      <c r="K377" s="5"/>
      <c r="N377" s="8"/>
      <c r="O377" s="8"/>
      <c r="R377" s="8"/>
      <c r="W377" s="8"/>
      <c r="Z377" s="9"/>
      <c r="AA377" s="9"/>
    </row>
    <row r="378" spans="9:27" x14ac:dyDescent="0.2">
      <c r="I378" s="2"/>
      <c r="J378" s="2"/>
      <c r="K378" s="5"/>
      <c r="N378" s="8"/>
      <c r="O378" s="8"/>
      <c r="R378" s="8"/>
      <c r="W378" s="8"/>
      <c r="Z378" s="9"/>
      <c r="AA378" s="9"/>
    </row>
    <row r="379" spans="9:27" x14ac:dyDescent="0.2">
      <c r="I379" s="2"/>
      <c r="J379" s="2"/>
      <c r="K379" s="5"/>
      <c r="N379" s="8"/>
      <c r="O379" s="8"/>
      <c r="R379" s="8"/>
      <c r="W379" s="8"/>
      <c r="Z379" s="9"/>
      <c r="AA379" s="9"/>
    </row>
    <row r="380" spans="9:27" x14ac:dyDescent="0.2">
      <c r="I380" s="2"/>
      <c r="J380" s="2"/>
      <c r="K380" s="5"/>
      <c r="N380" s="8"/>
      <c r="O380" s="8"/>
      <c r="R380" s="8"/>
      <c r="W380" s="8"/>
      <c r="Z380" s="9"/>
      <c r="AA380" s="9"/>
    </row>
    <row r="381" spans="9:27" x14ac:dyDescent="0.2">
      <c r="I381" s="2"/>
      <c r="J381" s="2"/>
      <c r="K381" s="5"/>
      <c r="N381" s="8"/>
      <c r="O381" s="8"/>
      <c r="R381" s="8"/>
      <c r="W381" s="8"/>
      <c r="Z381" s="9"/>
      <c r="AA381" s="9"/>
    </row>
    <row r="382" spans="9:27" x14ac:dyDescent="0.2">
      <c r="I382" s="2"/>
      <c r="J382" s="2"/>
      <c r="K382" s="5"/>
      <c r="N382" s="8"/>
      <c r="O382" s="8"/>
      <c r="R382" s="8"/>
      <c r="W382" s="8"/>
      <c r="Z382" s="9"/>
      <c r="AA382" s="9"/>
    </row>
    <row r="383" spans="9:27" x14ac:dyDescent="0.2">
      <c r="I383" s="2"/>
      <c r="J383" s="2"/>
      <c r="K383" s="5"/>
      <c r="N383" s="8"/>
      <c r="O383" s="8"/>
      <c r="R383" s="8"/>
      <c r="W383" s="8"/>
      <c r="Z383" s="9"/>
      <c r="AA383" s="9"/>
    </row>
    <row r="384" spans="9:27" x14ac:dyDescent="0.2">
      <c r="I384" s="2"/>
      <c r="J384" s="2"/>
      <c r="K384" s="5"/>
      <c r="N384" s="8"/>
      <c r="O384" s="8"/>
      <c r="R384" s="8"/>
      <c r="W384" s="8"/>
      <c r="Z384" s="9"/>
      <c r="AA384" s="9"/>
    </row>
    <row r="385" spans="9:27" x14ac:dyDescent="0.2">
      <c r="I385" s="2"/>
      <c r="J385" s="2"/>
      <c r="K385" s="5"/>
      <c r="N385" s="8"/>
      <c r="O385" s="8"/>
      <c r="R385" s="8"/>
      <c r="W385" s="8"/>
      <c r="Z385" s="9"/>
      <c r="AA385" s="9"/>
    </row>
    <row r="386" spans="9:27" x14ac:dyDescent="0.2">
      <c r="I386" s="2"/>
      <c r="J386" s="2"/>
      <c r="K386" s="5"/>
      <c r="N386" s="8"/>
      <c r="O386" s="8"/>
      <c r="R386" s="8"/>
      <c r="W386" s="8"/>
      <c r="Z386" s="9"/>
      <c r="AA386" s="9"/>
    </row>
    <row r="387" spans="9:27" x14ac:dyDescent="0.2">
      <c r="I387" s="2"/>
      <c r="J387" s="2"/>
      <c r="K387" s="5"/>
      <c r="N387" s="8"/>
      <c r="O387" s="8"/>
      <c r="R387" s="8"/>
      <c r="W387" s="8"/>
      <c r="Z387" s="9"/>
      <c r="AA387" s="9"/>
    </row>
    <row r="388" spans="9:27" x14ac:dyDescent="0.2">
      <c r="I388" s="2"/>
      <c r="J388" s="2"/>
      <c r="K388" s="5"/>
      <c r="N388" s="8"/>
      <c r="O388" s="8"/>
      <c r="R388" s="8"/>
      <c r="W388" s="8"/>
      <c r="Z388" s="9"/>
      <c r="AA388" s="9"/>
    </row>
    <row r="389" spans="9:27" x14ac:dyDescent="0.2">
      <c r="I389" s="2"/>
      <c r="J389" s="2"/>
      <c r="K389" s="5"/>
      <c r="N389" s="8"/>
      <c r="O389" s="8"/>
      <c r="R389" s="8"/>
      <c r="W389" s="8"/>
      <c r="Z389" s="9"/>
      <c r="AA389" s="9"/>
    </row>
    <row r="390" spans="9:27" x14ac:dyDescent="0.2">
      <c r="I390" s="2"/>
      <c r="J390" s="2"/>
      <c r="K390" s="5"/>
      <c r="N390" s="8"/>
      <c r="O390" s="8"/>
      <c r="R390" s="8"/>
      <c r="W390" s="8"/>
      <c r="Z390" s="9"/>
      <c r="AA390" s="9"/>
    </row>
    <row r="391" spans="9:27" x14ac:dyDescent="0.2">
      <c r="I391" s="2"/>
      <c r="J391" s="2"/>
      <c r="K391" s="5"/>
      <c r="N391" s="8"/>
      <c r="O391" s="8"/>
      <c r="R391" s="8"/>
      <c r="W391" s="8"/>
      <c r="Z391" s="9"/>
      <c r="AA391" s="9"/>
    </row>
    <row r="392" spans="9:27" x14ac:dyDescent="0.2">
      <c r="I392" s="2"/>
      <c r="J392" s="2"/>
      <c r="K392" s="5"/>
      <c r="N392" s="8"/>
      <c r="O392" s="8"/>
      <c r="R392" s="8"/>
      <c r="W392" s="8"/>
      <c r="Z392" s="9"/>
      <c r="AA392" s="9"/>
    </row>
    <row r="393" spans="9:27" x14ac:dyDescent="0.2">
      <c r="I393" s="2"/>
      <c r="J393" s="2"/>
      <c r="K393" s="5"/>
      <c r="N393" s="8"/>
      <c r="O393" s="8"/>
      <c r="R393" s="8"/>
      <c r="W393" s="8"/>
      <c r="Z393" s="9"/>
      <c r="AA393" s="9"/>
    </row>
    <row r="394" spans="9:27" x14ac:dyDescent="0.2">
      <c r="I394" s="2"/>
      <c r="J394" s="2"/>
      <c r="K394" s="5"/>
      <c r="N394" s="8"/>
      <c r="O394" s="8"/>
      <c r="R394" s="8"/>
      <c r="W394" s="8"/>
      <c r="Z394" s="9"/>
      <c r="AA394" s="9"/>
    </row>
    <row r="395" spans="9:27" x14ac:dyDescent="0.2">
      <c r="I395" s="2"/>
      <c r="J395" s="2"/>
      <c r="K395" s="5"/>
      <c r="N395" s="8"/>
      <c r="O395" s="8"/>
      <c r="R395" s="8"/>
      <c r="W395" s="8"/>
      <c r="Z395" s="9"/>
      <c r="AA395" s="9"/>
    </row>
    <row r="396" spans="9:27" x14ac:dyDescent="0.2">
      <c r="I396" s="2"/>
      <c r="J396" s="2"/>
      <c r="K396" s="5"/>
      <c r="N396" s="8"/>
      <c r="O396" s="8"/>
      <c r="R396" s="8"/>
      <c r="W396" s="8"/>
      <c r="Z396" s="9"/>
      <c r="AA396" s="9"/>
    </row>
    <row r="397" spans="9:27" x14ac:dyDescent="0.2">
      <c r="I397" s="2"/>
      <c r="J397" s="2"/>
      <c r="K397" s="5"/>
      <c r="N397" s="8"/>
      <c r="O397" s="8"/>
      <c r="R397" s="8"/>
      <c r="W397" s="8"/>
      <c r="Z397" s="9"/>
      <c r="AA397" s="9"/>
    </row>
    <row r="398" spans="9:27" x14ac:dyDescent="0.2">
      <c r="I398" s="2"/>
      <c r="J398" s="2"/>
      <c r="K398" s="5"/>
      <c r="N398" s="8"/>
      <c r="O398" s="8"/>
      <c r="R398" s="8"/>
      <c r="W398" s="8"/>
      <c r="Z398" s="9"/>
      <c r="AA398" s="9"/>
    </row>
    <row r="399" spans="9:27" x14ac:dyDescent="0.2">
      <c r="I399" s="2"/>
      <c r="J399" s="2"/>
      <c r="K399" s="5"/>
      <c r="N399" s="8"/>
      <c r="O399" s="8"/>
      <c r="R399" s="8"/>
      <c r="W399" s="8"/>
      <c r="Z399" s="9"/>
      <c r="AA399" s="9"/>
    </row>
    <row r="400" spans="9:27" x14ac:dyDescent="0.2">
      <c r="I400" s="2"/>
      <c r="J400" s="2"/>
      <c r="K400" s="5"/>
      <c r="N400" s="8"/>
      <c r="O400" s="8"/>
      <c r="R400" s="8"/>
      <c r="W400" s="8"/>
      <c r="Z400" s="9"/>
      <c r="AA400" s="9"/>
    </row>
    <row r="401" spans="9:27" x14ac:dyDescent="0.2">
      <c r="I401" s="2"/>
      <c r="J401" s="2"/>
      <c r="K401" s="5"/>
      <c r="N401" s="8"/>
      <c r="O401" s="8"/>
      <c r="R401" s="8"/>
      <c r="W401" s="8"/>
      <c r="Z401" s="9"/>
      <c r="AA401" s="9"/>
    </row>
    <row r="402" spans="9:27" x14ac:dyDescent="0.2">
      <c r="I402" s="2"/>
      <c r="J402" s="2"/>
      <c r="K402" s="5"/>
      <c r="N402" s="8"/>
      <c r="O402" s="8"/>
      <c r="R402" s="8"/>
      <c r="W402" s="8"/>
      <c r="Z402" s="9"/>
      <c r="AA402" s="9"/>
    </row>
    <row r="403" spans="9:27" x14ac:dyDescent="0.2">
      <c r="I403" s="2"/>
      <c r="J403" s="2"/>
      <c r="K403" s="5"/>
      <c r="N403" s="8"/>
      <c r="O403" s="8"/>
      <c r="R403" s="8"/>
      <c r="W403" s="8"/>
      <c r="Z403" s="9"/>
      <c r="AA403" s="9"/>
    </row>
    <row r="404" spans="9:27" x14ac:dyDescent="0.2">
      <c r="I404" s="2"/>
      <c r="J404" s="2"/>
      <c r="K404" s="5"/>
      <c r="N404" s="8"/>
      <c r="O404" s="8"/>
      <c r="R404" s="8"/>
      <c r="W404" s="8"/>
      <c r="Z404" s="9"/>
      <c r="AA404" s="9"/>
    </row>
    <row r="405" spans="9:27" x14ac:dyDescent="0.2">
      <c r="I405" s="2"/>
      <c r="J405" s="2"/>
      <c r="K405" s="5"/>
      <c r="N405" s="8"/>
      <c r="O405" s="8"/>
      <c r="R405" s="8"/>
      <c r="W405" s="8"/>
      <c r="Z405" s="9"/>
      <c r="AA405" s="9"/>
    </row>
    <row r="406" spans="9:27" x14ac:dyDescent="0.2">
      <c r="I406" s="2"/>
      <c r="J406" s="2"/>
      <c r="K406" s="5"/>
      <c r="N406" s="8"/>
      <c r="O406" s="8"/>
      <c r="R406" s="8"/>
      <c r="W406" s="8"/>
      <c r="Z406" s="9"/>
      <c r="AA406" s="9"/>
    </row>
    <row r="407" spans="9:27" x14ac:dyDescent="0.2">
      <c r="I407" s="2"/>
      <c r="J407" s="2"/>
      <c r="K407" s="5"/>
      <c r="N407" s="8"/>
      <c r="O407" s="8"/>
      <c r="R407" s="8"/>
      <c r="W407" s="8"/>
      <c r="Z407" s="9"/>
      <c r="AA407" s="9"/>
    </row>
    <row r="408" spans="9:27" x14ac:dyDescent="0.2">
      <c r="I408" s="2"/>
      <c r="J408" s="2"/>
      <c r="K408" s="5"/>
      <c r="N408" s="8"/>
      <c r="O408" s="8"/>
      <c r="R408" s="8"/>
      <c r="W408" s="8"/>
      <c r="Z408" s="9"/>
      <c r="AA408" s="9"/>
    </row>
    <row r="409" spans="9:27" x14ac:dyDescent="0.2">
      <c r="I409" s="2"/>
      <c r="J409" s="2"/>
      <c r="K409" s="5"/>
      <c r="N409" s="8"/>
      <c r="O409" s="8"/>
      <c r="R409" s="8"/>
      <c r="W409" s="8"/>
      <c r="Z409" s="9"/>
      <c r="AA409" s="9"/>
    </row>
    <row r="410" spans="9:27" x14ac:dyDescent="0.2">
      <c r="I410" s="2"/>
      <c r="J410" s="2"/>
      <c r="K410" s="5"/>
      <c r="N410" s="8"/>
      <c r="O410" s="8"/>
      <c r="R410" s="8"/>
      <c r="W410" s="8"/>
      <c r="Z410" s="9"/>
      <c r="AA410" s="9"/>
    </row>
    <row r="411" spans="9:27" x14ac:dyDescent="0.2">
      <c r="I411" s="2"/>
      <c r="J411" s="2"/>
      <c r="K411" s="5"/>
      <c r="N411" s="8"/>
      <c r="O411" s="8"/>
      <c r="R411" s="8"/>
      <c r="W411" s="8"/>
      <c r="Z411" s="9"/>
      <c r="AA411" s="9"/>
    </row>
    <row r="412" spans="9:27" x14ac:dyDescent="0.2">
      <c r="I412" s="2"/>
      <c r="J412" s="2"/>
      <c r="K412" s="5"/>
      <c r="N412" s="8"/>
      <c r="O412" s="8"/>
      <c r="R412" s="8"/>
      <c r="W412" s="8"/>
      <c r="Z412" s="9"/>
      <c r="AA412" s="9"/>
    </row>
    <row r="413" spans="9:27" x14ac:dyDescent="0.2">
      <c r="I413" s="2"/>
      <c r="J413" s="2"/>
      <c r="K413" s="5"/>
      <c r="N413" s="8"/>
      <c r="O413" s="8"/>
      <c r="R413" s="8"/>
      <c r="W413" s="8"/>
      <c r="Z413" s="9"/>
      <c r="AA413" s="9"/>
    </row>
    <row r="414" spans="9:27" x14ac:dyDescent="0.2">
      <c r="I414" s="2"/>
      <c r="J414" s="2"/>
      <c r="K414" s="5"/>
      <c r="N414" s="8"/>
      <c r="O414" s="8"/>
      <c r="R414" s="8"/>
      <c r="W414" s="8"/>
      <c r="Z414" s="9"/>
      <c r="AA414" s="9"/>
    </row>
    <row r="415" spans="9:27" x14ac:dyDescent="0.2">
      <c r="I415" s="2"/>
      <c r="J415" s="2"/>
      <c r="K415" s="5"/>
      <c r="N415" s="8"/>
      <c r="O415" s="8"/>
      <c r="R415" s="8"/>
      <c r="W415" s="8"/>
      <c r="Z415" s="9"/>
      <c r="AA415" s="9"/>
    </row>
    <row r="416" spans="9:27" x14ac:dyDescent="0.2">
      <c r="I416" s="2"/>
      <c r="J416" s="2"/>
      <c r="K416" s="5"/>
      <c r="N416" s="8"/>
      <c r="O416" s="8"/>
      <c r="R416" s="8"/>
      <c r="W416" s="8"/>
      <c r="Z416" s="9"/>
      <c r="AA416" s="9"/>
    </row>
    <row r="417" spans="9:27" x14ac:dyDescent="0.2">
      <c r="I417" s="2"/>
      <c r="J417" s="2"/>
      <c r="K417" s="5"/>
      <c r="N417" s="8"/>
      <c r="O417" s="8"/>
      <c r="R417" s="8"/>
      <c r="W417" s="8"/>
      <c r="Z417" s="9"/>
      <c r="AA417" s="9"/>
    </row>
    <row r="418" spans="9:27" x14ac:dyDescent="0.2">
      <c r="I418" s="2"/>
      <c r="J418" s="2"/>
      <c r="K418" s="5"/>
      <c r="N418" s="8"/>
      <c r="O418" s="8"/>
      <c r="R418" s="8"/>
      <c r="W418" s="8"/>
      <c r="Z418" s="9"/>
      <c r="AA418" s="9"/>
    </row>
    <row r="419" spans="9:27" x14ac:dyDescent="0.2">
      <c r="I419" s="2"/>
      <c r="J419" s="2"/>
      <c r="K419" s="5"/>
      <c r="N419" s="8"/>
      <c r="O419" s="8"/>
      <c r="R419" s="8"/>
      <c r="W419" s="8"/>
      <c r="Z419" s="9"/>
      <c r="AA419" s="9"/>
    </row>
    <row r="420" spans="9:27" x14ac:dyDescent="0.2">
      <c r="I420" s="2"/>
      <c r="J420" s="2"/>
      <c r="K420" s="5"/>
      <c r="N420" s="8"/>
      <c r="O420" s="8"/>
      <c r="R420" s="8"/>
      <c r="W420" s="8"/>
      <c r="Z420" s="9"/>
      <c r="AA420" s="9"/>
    </row>
    <row r="421" spans="9:27" x14ac:dyDescent="0.2">
      <c r="I421" s="2"/>
      <c r="J421" s="2"/>
      <c r="K421" s="5"/>
      <c r="N421" s="8"/>
      <c r="O421" s="8"/>
      <c r="R421" s="8"/>
      <c r="W421" s="8"/>
      <c r="Z421" s="9"/>
      <c r="AA421" s="9"/>
    </row>
    <row r="422" spans="9:27" x14ac:dyDescent="0.2">
      <c r="I422" s="2"/>
      <c r="J422" s="2"/>
      <c r="K422" s="5"/>
      <c r="N422" s="8"/>
      <c r="O422" s="8"/>
      <c r="R422" s="8"/>
      <c r="W422" s="8"/>
      <c r="Z422" s="9"/>
      <c r="AA422" s="9"/>
    </row>
    <row r="423" spans="9:27" x14ac:dyDescent="0.2">
      <c r="I423" s="2"/>
      <c r="J423" s="2"/>
      <c r="K423" s="5"/>
      <c r="N423" s="8"/>
      <c r="O423" s="8"/>
      <c r="R423" s="8"/>
      <c r="W423" s="8"/>
      <c r="Z423" s="9"/>
      <c r="AA423" s="9"/>
    </row>
    <row r="424" spans="9:27" x14ac:dyDescent="0.2">
      <c r="I424" s="2"/>
      <c r="J424" s="2"/>
      <c r="K424" s="5"/>
      <c r="N424" s="8"/>
      <c r="O424" s="8"/>
      <c r="R424" s="8"/>
      <c r="W424" s="8"/>
      <c r="Z424" s="9"/>
      <c r="AA424" s="9"/>
    </row>
    <row r="425" spans="9:27" x14ac:dyDescent="0.2">
      <c r="I425" s="2"/>
      <c r="J425" s="2"/>
      <c r="K425" s="5"/>
      <c r="N425" s="8"/>
      <c r="O425" s="8"/>
      <c r="R425" s="8"/>
      <c r="W425" s="8"/>
      <c r="Z425" s="9"/>
      <c r="AA425" s="9"/>
    </row>
    <row r="426" spans="9:27" x14ac:dyDescent="0.2">
      <c r="I426" s="2"/>
      <c r="J426" s="2"/>
      <c r="K426" s="5"/>
      <c r="N426" s="8"/>
      <c r="O426" s="8"/>
      <c r="R426" s="8"/>
      <c r="W426" s="8"/>
      <c r="Z426" s="9"/>
      <c r="AA426" s="9"/>
    </row>
    <row r="427" spans="9:27" x14ac:dyDescent="0.2">
      <c r="I427" s="2"/>
      <c r="J427" s="2"/>
      <c r="K427" s="5"/>
      <c r="N427" s="8"/>
      <c r="O427" s="8"/>
      <c r="R427" s="8"/>
      <c r="W427" s="8"/>
      <c r="Z427" s="9"/>
      <c r="AA427" s="9"/>
    </row>
    <row r="428" spans="9:27" x14ac:dyDescent="0.2">
      <c r="I428" s="2"/>
      <c r="J428" s="2"/>
      <c r="K428" s="5"/>
      <c r="N428" s="8"/>
      <c r="O428" s="8"/>
      <c r="R428" s="8"/>
      <c r="W428" s="8"/>
      <c r="Z428" s="9"/>
      <c r="AA428" s="9"/>
    </row>
    <row r="429" spans="9:27" x14ac:dyDescent="0.2">
      <c r="I429" s="2"/>
      <c r="J429" s="2"/>
      <c r="K429" s="5"/>
      <c r="N429" s="8"/>
      <c r="O429" s="8"/>
      <c r="R429" s="8"/>
      <c r="W429" s="8"/>
      <c r="Z429" s="9"/>
      <c r="AA429" s="9"/>
    </row>
    <row r="430" spans="9:27" x14ac:dyDescent="0.2">
      <c r="I430" s="2"/>
      <c r="J430" s="2"/>
      <c r="K430" s="5"/>
      <c r="N430" s="8"/>
      <c r="O430" s="8"/>
      <c r="R430" s="8"/>
      <c r="W430" s="8"/>
      <c r="Z430" s="9"/>
      <c r="AA430" s="9"/>
    </row>
    <row r="431" spans="9:27" x14ac:dyDescent="0.2">
      <c r="I431" s="2"/>
      <c r="J431" s="2"/>
      <c r="K431" s="5"/>
      <c r="N431" s="8"/>
      <c r="O431" s="8"/>
      <c r="R431" s="8"/>
      <c r="W431" s="8"/>
      <c r="Z431" s="9"/>
      <c r="AA431" s="9"/>
    </row>
    <row r="432" spans="9:27" x14ac:dyDescent="0.2">
      <c r="I432" s="2"/>
      <c r="J432" s="2"/>
      <c r="K432" s="5"/>
      <c r="N432" s="8"/>
      <c r="O432" s="8"/>
      <c r="R432" s="8"/>
      <c r="W432" s="8"/>
      <c r="Z432" s="9"/>
      <c r="AA432" s="9"/>
    </row>
    <row r="433" spans="9:27" x14ac:dyDescent="0.2">
      <c r="I433" s="2"/>
      <c r="J433" s="2"/>
      <c r="K433" s="5"/>
      <c r="N433" s="8"/>
      <c r="O433" s="8"/>
      <c r="R433" s="8"/>
      <c r="W433" s="8"/>
      <c r="Z433" s="9"/>
      <c r="AA433" s="9"/>
    </row>
    <row r="434" spans="9:27" x14ac:dyDescent="0.2">
      <c r="I434" s="2"/>
      <c r="J434" s="2"/>
      <c r="K434" s="5"/>
      <c r="N434" s="8"/>
      <c r="O434" s="8"/>
      <c r="R434" s="8"/>
      <c r="W434" s="8"/>
      <c r="Z434" s="9"/>
      <c r="AA434" s="9"/>
    </row>
    <row r="435" spans="9:27" x14ac:dyDescent="0.2">
      <c r="I435" s="2"/>
      <c r="J435" s="2"/>
      <c r="K435" s="5"/>
      <c r="N435" s="8"/>
      <c r="O435" s="8"/>
      <c r="R435" s="8"/>
      <c r="W435" s="8"/>
      <c r="Z435" s="9"/>
      <c r="AA435" s="9"/>
    </row>
    <row r="436" spans="9:27" x14ac:dyDescent="0.2">
      <c r="I436" s="2"/>
      <c r="J436" s="2"/>
      <c r="K436" s="5"/>
      <c r="N436" s="8"/>
      <c r="O436" s="8"/>
      <c r="R436" s="8"/>
      <c r="W436" s="8"/>
      <c r="Z436" s="9"/>
      <c r="AA436" s="9"/>
    </row>
    <row r="437" spans="9:27" x14ac:dyDescent="0.2">
      <c r="I437" s="2"/>
      <c r="J437" s="2"/>
      <c r="K437" s="5"/>
      <c r="N437" s="8"/>
      <c r="O437" s="8"/>
      <c r="R437" s="8"/>
      <c r="W437" s="8"/>
      <c r="Z437" s="9"/>
      <c r="AA437" s="9"/>
    </row>
    <row r="438" spans="9:27" x14ac:dyDescent="0.2">
      <c r="I438" s="2"/>
      <c r="J438" s="2"/>
      <c r="K438" s="5"/>
      <c r="N438" s="8"/>
      <c r="O438" s="8"/>
      <c r="R438" s="8"/>
      <c r="W438" s="8"/>
      <c r="Z438" s="9"/>
      <c r="AA438" s="9"/>
    </row>
    <row r="439" spans="9:27" x14ac:dyDescent="0.2">
      <c r="I439" s="2"/>
      <c r="J439" s="2"/>
      <c r="K439" s="5"/>
      <c r="N439" s="8"/>
      <c r="O439" s="8"/>
      <c r="R439" s="8"/>
      <c r="W439" s="8"/>
      <c r="Z439" s="9"/>
      <c r="AA439" s="9"/>
    </row>
    <row r="440" spans="9:27" x14ac:dyDescent="0.2">
      <c r="I440" s="2"/>
      <c r="J440" s="2"/>
      <c r="K440" s="5"/>
      <c r="N440" s="8"/>
      <c r="O440" s="8"/>
      <c r="R440" s="8"/>
      <c r="W440" s="8"/>
      <c r="Z440" s="9"/>
      <c r="AA440" s="9"/>
    </row>
    <row r="441" spans="9:27" x14ac:dyDescent="0.2">
      <c r="I441" s="2"/>
      <c r="J441" s="2"/>
      <c r="K441" s="5"/>
      <c r="N441" s="8"/>
      <c r="O441" s="8"/>
      <c r="R441" s="8"/>
      <c r="W441" s="8"/>
      <c r="Z441" s="9"/>
      <c r="AA441" s="9"/>
    </row>
    <row r="442" spans="9:27" x14ac:dyDescent="0.2">
      <c r="I442" s="2"/>
      <c r="J442" s="2"/>
      <c r="K442" s="5"/>
      <c r="N442" s="8"/>
      <c r="O442" s="8"/>
      <c r="R442" s="8"/>
      <c r="W442" s="8"/>
      <c r="Z442" s="9"/>
      <c r="AA442" s="9"/>
    </row>
    <row r="443" spans="9:27" x14ac:dyDescent="0.2">
      <c r="I443" s="2"/>
      <c r="J443" s="2"/>
      <c r="K443" s="5"/>
      <c r="N443" s="8"/>
      <c r="O443" s="8"/>
      <c r="R443" s="8"/>
      <c r="W443" s="8"/>
      <c r="Z443" s="9"/>
      <c r="AA443" s="9"/>
    </row>
    <row r="444" spans="9:27" x14ac:dyDescent="0.2">
      <c r="I444" s="2"/>
      <c r="J444" s="2"/>
      <c r="K444" s="5"/>
      <c r="N444" s="8"/>
      <c r="O444" s="8"/>
      <c r="R444" s="8"/>
      <c r="W444" s="8"/>
      <c r="Z444" s="9"/>
      <c r="AA444" s="9"/>
    </row>
    <row r="445" spans="9:27" x14ac:dyDescent="0.2">
      <c r="I445" s="2"/>
      <c r="J445" s="2"/>
      <c r="K445" s="5"/>
      <c r="N445" s="8"/>
      <c r="O445" s="8"/>
      <c r="R445" s="8"/>
      <c r="W445" s="8"/>
      <c r="Z445" s="9"/>
      <c r="AA445" s="9"/>
    </row>
    <row r="446" spans="9:27" x14ac:dyDescent="0.2">
      <c r="I446" s="2"/>
      <c r="J446" s="2"/>
      <c r="K446" s="5"/>
      <c r="N446" s="8"/>
      <c r="O446" s="8"/>
      <c r="R446" s="8"/>
      <c r="W446" s="8"/>
      <c r="Z446" s="9"/>
      <c r="AA446" s="9"/>
    </row>
    <row r="447" spans="9:27" x14ac:dyDescent="0.2">
      <c r="I447" s="2"/>
      <c r="J447" s="2"/>
      <c r="K447" s="5"/>
      <c r="N447" s="8"/>
      <c r="O447" s="8"/>
      <c r="R447" s="8"/>
      <c r="W447" s="8"/>
      <c r="Z447" s="9"/>
      <c r="AA447" s="9"/>
    </row>
    <row r="448" spans="9:27" x14ac:dyDescent="0.2">
      <c r="I448" s="2"/>
      <c r="J448" s="2"/>
      <c r="K448" s="5"/>
      <c r="N448" s="8"/>
      <c r="O448" s="8"/>
      <c r="R448" s="8"/>
      <c r="W448" s="8"/>
      <c r="Z448" s="9"/>
      <c r="AA448" s="9"/>
    </row>
    <row r="449" spans="9:27" x14ac:dyDescent="0.2">
      <c r="I449" s="2"/>
      <c r="J449" s="2"/>
      <c r="K449" s="5"/>
      <c r="N449" s="8"/>
      <c r="O449" s="8"/>
      <c r="R449" s="8"/>
      <c r="W449" s="8"/>
      <c r="Z449" s="9"/>
      <c r="AA449" s="9"/>
    </row>
    <row r="450" spans="9:27" x14ac:dyDescent="0.2">
      <c r="I450" s="2"/>
      <c r="J450" s="2"/>
      <c r="K450" s="5"/>
      <c r="N450" s="8"/>
      <c r="O450" s="8"/>
      <c r="R450" s="8"/>
      <c r="W450" s="8"/>
      <c r="Z450" s="9"/>
      <c r="AA450" s="9"/>
    </row>
    <row r="451" spans="9:27" x14ac:dyDescent="0.2">
      <c r="I451" s="2"/>
      <c r="J451" s="2"/>
      <c r="K451" s="5"/>
      <c r="N451" s="8"/>
      <c r="O451" s="8"/>
      <c r="R451" s="8"/>
      <c r="W451" s="8"/>
      <c r="Z451" s="9"/>
      <c r="AA451" s="9"/>
    </row>
    <row r="452" spans="9:27" x14ac:dyDescent="0.2">
      <c r="I452" s="2"/>
      <c r="J452" s="2"/>
      <c r="K452" s="5"/>
      <c r="N452" s="8"/>
      <c r="O452" s="8"/>
      <c r="R452" s="8"/>
      <c r="W452" s="8"/>
      <c r="Z452" s="9"/>
      <c r="AA452" s="9"/>
    </row>
    <row r="453" spans="9:27" x14ac:dyDescent="0.2">
      <c r="I453" s="2"/>
      <c r="J453" s="2"/>
      <c r="K453" s="5"/>
      <c r="N453" s="8"/>
      <c r="O453" s="8"/>
      <c r="R453" s="8"/>
      <c r="W453" s="8"/>
      <c r="Z453" s="9"/>
      <c r="AA453" s="9"/>
    </row>
    <row r="454" spans="9:27" x14ac:dyDescent="0.2">
      <c r="I454" s="2"/>
      <c r="J454" s="2"/>
      <c r="K454" s="5"/>
      <c r="N454" s="8"/>
      <c r="O454" s="8"/>
      <c r="R454" s="8"/>
      <c r="W454" s="8"/>
      <c r="Z454" s="9"/>
      <c r="AA454" s="9"/>
    </row>
    <row r="455" spans="9:27" x14ac:dyDescent="0.2">
      <c r="I455" s="2"/>
      <c r="J455" s="2"/>
      <c r="K455" s="5"/>
      <c r="N455" s="8"/>
      <c r="O455" s="8"/>
      <c r="R455" s="8"/>
      <c r="W455" s="8"/>
      <c r="Z455" s="9"/>
      <c r="AA455" s="9"/>
    </row>
    <row r="456" spans="9:27" x14ac:dyDescent="0.2">
      <c r="I456" s="2"/>
      <c r="J456" s="2"/>
      <c r="K456" s="5"/>
      <c r="N456" s="8"/>
      <c r="O456" s="8"/>
      <c r="R456" s="8"/>
      <c r="W456" s="8"/>
      <c r="Z456" s="9"/>
      <c r="AA456" s="9"/>
    </row>
    <row r="457" spans="9:27" x14ac:dyDescent="0.2">
      <c r="I457" s="2"/>
      <c r="J457" s="2"/>
      <c r="K457" s="5"/>
      <c r="N457" s="8"/>
      <c r="O457" s="8"/>
      <c r="R457" s="8"/>
      <c r="W457" s="8"/>
      <c r="Z457" s="9"/>
      <c r="AA457" s="9"/>
    </row>
    <row r="458" spans="9:27" x14ac:dyDescent="0.2">
      <c r="I458" s="2"/>
      <c r="J458" s="2"/>
      <c r="K458" s="5"/>
      <c r="N458" s="8"/>
      <c r="O458" s="8"/>
      <c r="R458" s="8"/>
      <c r="W458" s="8"/>
      <c r="Z458" s="9"/>
      <c r="AA458" s="9"/>
    </row>
    <row r="459" spans="9:27" x14ac:dyDescent="0.2">
      <c r="I459" s="2"/>
      <c r="J459" s="2"/>
      <c r="K459" s="5"/>
      <c r="N459" s="8"/>
      <c r="O459" s="8"/>
      <c r="R459" s="8"/>
      <c r="W459" s="8"/>
      <c r="Z459" s="9"/>
      <c r="AA459" s="9"/>
    </row>
    <row r="460" spans="9:27" x14ac:dyDescent="0.2">
      <c r="I460" s="2"/>
      <c r="J460" s="2"/>
      <c r="K460" s="5"/>
      <c r="N460" s="8"/>
      <c r="O460" s="8"/>
      <c r="R460" s="8"/>
      <c r="W460" s="8"/>
      <c r="Z460" s="9"/>
      <c r="AA460" s="9"/>
    </row>
    <row r="461" spans="9:27" x14ac:dyDescent="0.2">
      <c r="I461" s="2"/>
      <c r="J461" s="2"/>
      <c r="K461" s="5"/>
      <c r="N461" s="8"/>
      <c r="O461" s="8"/>
      <c r="R461" s="8"/>
      <c r="W461" s="8"/>
      <c r="Z461" s="9"/>
      <c r="AA461" s="9"/>
    </row>
    <row r="462" spans="9:27" x14ac:dyDescent="0.2">
      <c r="I462" s="2"/>
      <c r="J462" s="2"/>
      <c r="K462" s="5"/>
      <c r="N462" s="8"/>
      <c r="O462" s="8"/>
      <c r="R462" s="8"/>
      <c r="W462" s="8"/>
      <c r="Z462" s="9"/>
      <c r="AA462" s="9"/>
    </row>
    <row r="463" spans="9:27" x14ac:dyDescent="0.2">
      <c r="I463" s="2"/>
      <c r="J463" s="2"/>
      <c r="K463" s="5"/>
      <c r="N463" s="8"/>
      <c r="O463" s="8"/>
      <c r="R463" s="8"/>
      <c r="W463" s="8"/>
      <c r="Z463" s="9"/>
      <c r="AA463" s="9"/>
    </row>
    <row r="464" spans="9:27" x14ac:dyDescent="0.2">
      <c r="I464" s="2"/>
      <c r="J464" s="2"/>
      <c r="K464" s="5"/>
      <c r="N464" s="8"/>
      <c r="O464" s="8"/>
      <c r="R464" s="8"/>
      <c r="W464" s="8"/>
      <c r="Z464" s="9"/>
      <c r="AA464" s="9"/>
    </row>
    <row r="465" spans="9:27" x14ac:dyDescent="0.2">
      <c r="I465" s="2"/>
      <c r="J465" s="2"/>
      <c r="K465" s="5"/>
      <c r="N465" s="8"/>
      <c r="O465" s="8"/>
      <c r="R465" s="8"/>
      <c r="W465" s="8"/>
      <c r="Z465" s="9"/>
      <c r="AA465" s="9"/>
    </row>
    <row r="466" spans="9:27" x14ac:dyDescent="0.2">
      <c r="I466" s="2"/>
      <c r="J466" s="2"/>
      <c r="K466" s="5"/>
      <c r="N466" s="8"/>
      <c r="O466" s="8"/>
      <c r="R466" s="8"/>
      <c r="W466" s="8"/>
      <c r="Z466" s="9"/>
      <c r="AA466" s="9"/>
    </row>
    <row r="467" spans="9:27" x14ac:dyDescent="0.2">
      <c r="I467" s="2"/>
      <c r="J467" s="2"/>
      <c r="K467" s="5"/>
      <c r="N467" s="8"/>
      <c r="O467" s="8"/>
      <c r="R467" s="8"/>
      <c r="W467" s="8"/>
      <c r="Z467" s="9"/>
      <c r="AA467" s="9"/>
    </row>
    <row r="468" spans="9:27" x14ac:dyDescent="0.2">
      <c r="I468" s="2"/>
      <c r="J468" s="2"/>
      <c r="K468" s="5"/>
      <c r="N468" s="8"/>
      <c r="O468" s="8"/>
      <c r="R468" s="8"/>
      <c r="W468" s="8"/>
      <c r="Z468" s="9"/>
      <c r="AA468" s="9"/>
    </row>
    <row r="469" spans="9:27" x14ac:dyDescent="0.2">
      <c r="I469" s="2"/>
      <c r="J469" s="2"/>
      <c r="K469" s="5"/>
      <c r="N469" s="8"/>
      <c r="O469" s="8"/>
      <c r="R469" s="8"/>
      <c r="W469" s="8"/>
      <c r="Z469" s="9"/>
      <c r="AA469" s="9"/>
    </row>
    <row r="470" spans="9:27" x14ac:dyDescent="0.2">
      <c r="I470" s="2"/>
      <c r="J470" s="2"/>
      <c r="K470" s="5"/>
      <c r="N470" s="8"/>
      <c r="O470" s="8"/>
      <c r="R470" s="8"/>
      <c r="W470" s="8"/>
      <c r="Z470" s="9"/>
      <c r="AA470" s="9"/>
    </row>
    <row r="471" spans="9:27" x14ac:dyDescent="0.2">
      <c r="I471" s="2"/>
      <c r="J471" s="2"/>
      <c r="K471" s="5"/>
      <c r="N471" s="8"/>
      <c r="O471" s="8"/>
      <c r="R471" s="8"/>
      <c r="W471" s="8"/>
      <c r="Z471" s="9"/>
      <c r="AA471" s="9"/>
    </row>
    <row r="472" spans="9:27" x14ac:dyDescent="0.2">
      <c r="I472" s="2"/>
      <c r="J472" s="2"/>
      <c r="K472" s="5"/>
      <c r="N472" s="8"/>
      <c r="O472" s="8"/>
      <c r="R472" s="8"/>
      <c r="W472" s="8"/>
      <c r="Z472" s="9"/>
      <c r="AA472" s="9"/>
    </row>
    <row r="473" spans="9:27" x14ac:dyDescent="0.2">
      <c r="I473" s="2"/>
      <c r="J473" s="2"/>
      <c r="K473" s="5"/>
      <c r="N473" s="8"/>
      <c r="O473" s="8"/>
      <c r="R473" s="8"/>
      <c r="W473" s="8"/>
      <c r="Z473" s="9"/>
      <c r="AA473" s="9"/>
    </row>
    <row r="474" spans="9:27" x14ac:dyDescent="0.2">
      <c r="I474" s="2"/>
      <c r="J474" s="2"/>
      <c r="K474" s="5"/>
      <c r="N474" s="8"/>
      <c r="O474" s="8"/>
      <c r="R474" s="8"/>
      <c r="W474" s="8"/>
      <c r="Z474" s="9"/>
      <c r="AA474" s="9"/>
    </row>
    <row r="475" spans="9:27" x14ac:dyDescent="0.2">
      <c r="I475" s="2"/>
      <c r="J475" s="2"/>
      <c r="K475" s="5"/>
      <c r="N475" s="8"/>
      <c r="O475" s="8"/>
      <c r="R475" s="8"/>
      <c r="W475" s="8"/>
      <c r="Z475" s="9"/>
      <c r="AA475" s="9"/>
    </row>
    <row r="476" spans="9:27" x14ac:dyDescent="0.2">
      <c r="I476" s="2"/>
      <c r="J476" s="2"/>
      <c r="K476" s="5"/>
      <c r="N476" s="8"/>
      <c r="O476" s="8"/>
      <c r="R476" s="8"/>
      <c r="W476" s="8"/>
      <c r="Z476" s="9"/>
      <c r="AA476" s="9"/>
    </row>
    <row r="477" spans="9:27" x14ac:dyDescent="0.2">
      <c r="I477" s="2"/>
      <c r="J477" s="2"/>
      <c r="K477" s="5"/>
      <c r="N477" s="8"/>
      <c r="O477" s="8"/>
      <c r="R477" s="8"/>
      <c r="W477" s="8"/>
      <c r="Z477" s="9"/>
      <c r="AA477" s="9"/>
    </row>
    <row r="478" spans="9:27" x14ac:dyDescent="0.2">
      <c r="I478" s="2"/>
      <c r="J478" s="2"/>
      <c r="K478" s="5"/>
      <c r="N478" s="8"/>
      <c r="O478" s="8"/>
      <c r="R478" s="8"/>
      <c r="W478" s="8"/>
      <c r="Z478" s="9"/>
      <c r="AA478" s="9"/>
    </row>
    <row r="479" spans="9:27" x14ac:dyDescent="0.2">
      <c r="I479" s="2"/>
      <c r="J479" s="2"/>
      <c r="K479" s="5"/>
      <c r="N479" s="8"/>
      <c r="O479" s="8"/>
      <c r="R479" s="8"/>
      <c r="W479" s="8"/>
      <c r="Z479" s="9"/>
      <c r="AA479" s="9"/>
    </row>
    <row r="480" spans="9:27" x14ac:dyDescent="0.2">
      <c r="I480" s="2"/>
      <c r="J480" s="2"/>
      <c r="K480" s="5"/>
      <c r="N480" s="8"/>
      <c r="O480" s="8"/>
      <c r="R480" s="8"/>
      <c r="W480" s="8"/>
      <c r="Z480" s="9"/>
      <c r="AA480" s="9"/>
    </row>
    <row r="481" spans="9:27" x14ac:dyDescent="0.2">
      <c r="I481" s="2"/>
      <c r="J481" s="2"/>
      <c r="K481" s="5"/>
      <c r="N481" s="8"/>
      <c r="O481" s="8"/>
      <c r="R481" s="8"/>
      <c r="W481" s="8"/>
      <c r="Z481" s="9"/>
      <c r="AA481" s="9"/>
    </row>
    <row r="482" spans="9:27" x14ac:dyDescent="0.2">
      <c r="I482" s="2"/>
      <c r="J482" s="2"/>
      <c r="K482" s="5"/>
      <c r="N482" s="8"/>
      <c r="O482" s="8"/>
      <c r="R482" s="8"/>
      <c r="W482" s="8"/>
      <c r="Z482" s="9"/>
      <c r="AA482" s="9"/>
    </row>
    <row r="483" spans="9:27" x14ac:dyDescent="0.2">
      <c r="I483" s="2"/>
      <c r="J483" s="2"/>
      <c r="K483" s="5"/>
      <c r="N483" s="8"/>
      <c r="O483" s="8"/>
      <c r="R483" s="8"/>
      <c r="W483" s="8"/>
      <c r="Z483" s="9"/>
      <c r="AA483" s="9"/>
    </row>
    <row r="484" spans="9:27" x14ac:dyDescent="0.2">
      <c r="I484" s="2"/>
      <c r="J484" s="2"/>
      <c r="K484" s="5"/>
      <c r="N484" s="8"/>
      <c r="O484" s="8"/>
      <c r="R484" s="8"/>
      <c r="W484" s="8"/>
      <c r="Z484" s="9"/>
      <c r="AA484" s="9"/>
    </row>
    <row r="485" spans="9:27" x14ac:dyDescent="0.2">
      <c r="I485" s="2"/>
      <c r="J485" s="2"/>
      <c r="K485" s="5"/>
      <c r="N485" s="8"/>
      <c r="O485" s="8"/>
      <c r="R485" s="8"/>
      <c r="W485" s="8"/>
      <c r="Z485" s="9"/>
      <c r="AA485" s="9"/>
    </row>
    <row r="486" spans="9:27" x14ac:dyDescent="0.2">
      <c r="I486" s="2"/>
      <c r="J486" s="2"/>
      <c r="K486" s="5"/>
      <c r="N486" s="8"/>
      <c r="O486" s="8"/>
      <c r="R486" s="8"/>
      <c r="W486" s="8"/>
      <c r="Z486" s="9"/>
      <c r="AA486" s="9"/>
    </row>
    <row r="487" spans="9:27" x14ac:dyDescent="0.2">
      <c r="I487" s="2"/>
      <c r="J487" s="2"/>
      <c r="K487" s="5"/>
      <c r="N487" s="8"/>
      <c r="O487" s="8"/>
      <c r="R487" s="8"/>
      <c r="W487" s="8"/>
      <c r="Z487" s="9"/>
      <c r="AA487" s="9"/>
    </row>
    <row r="488" spans="9:27" x14ac:dyDescent="0.2">
      <c r="I488" s="2"/>
      <c r="J488" s="2"/>
      <c r="K488" s="5"/>
      <c r="N488" s="8"/>
      <c r="O488" s="8"/>
      <c r="R488" s="8"/>
      <c r="W488" s="8"/>
      <c r="Z488" s="9"/>
      <c r="AA488" s="9"/>
    </row>
    <row r="489" spans="9:27" x14ac:dyDescent="0.2">
      <c r="I489" s="2"/>
      <c r="J489" s="2"/>
      <c r="K489" s="5"/>
      <c r="N489" s="8"/>
      <c r="O489" s="8"/>
      <c r="R489" s="8"/>
      <c r="W489" s="8"/>
      <c r="Z489" s="9"/>
      <c r="AA489" s="9"/>
    </row>
    <row r="490" spans="9:27" x14ac:dyDescent="0.2">
      <c r="I490" s="2"/>
      <c r="J490" s="2"/>
      <c r="K490" s="5"/>
      <c r="N490" s="8"/>
      <c r="O490" s="8"/>
      <c r="R490" s="8"/>
      <c r="W490" s="8"/>
      <c r="Z490" s="9"/>
      <c r="AA490" s="9"/>
    </row>
    <row r="491" spans="9:27" x14ac:dyDescent="0.2">
      <c r="I491" s="2"/>
      <c r="J491" s="2"/>
      <c r="K491" s="5"/>
      <c r="N491" s="8"/>
      <c r="O491" s="8"/>
      <c r="R491" s="8"/>
      <c r="W491" s="8"/>
      <c r="Z491" s="9"/>
      <c r="AA491" s="9"/>
    </row>
    <row r="492" spans="9:27" x14ac:dyDescent="0.2">
      <c r="I492" s="2"/>
      <c r="J492" s="2"/>
      <c r="K492" s="5"/>
      <c r="N492" s="8"/>
      <c r="O492" s="8"/>
      <c r="R492" s="8"/>
      <c r="W492" s="8"/>
      <c r="Z492" s="9"/>
      <c r="AA492" s="9"/>
    </row>
    <row r="493" spans="9:27" x14ac:dyDescent="0.2">
      <c r="I493" s="2"/>
      <c r="J493" s="2"/>
      <c r="K493" s="5"/>
      <c r="N493" s="8"/>
      <c r="O493" s="8"/>
      <c r="R493" s="8"/>
      <c r="W493" s="8"/>
      <c r="Z493" s="9"/>
      <c r="AA493" s="9"/>
    </row>
    <row r="494" spans="9:27" x14ac:dyDescent="0.2">
      <c r="I494" s="2"/>
      <c r="J494" s="2"/>
      <c r="K494" s="5"/>
      <c r="N494" s="8"/>
      <c r="O494" s="8"/>
      <c r="R494" s="8"/>
      <c r="W494" s="8"/>
      <c r="Z494" s="9"/>
      <c r="AA494" s="9"/>
    </row>
    <row r="495" spans="9:27" x14ac:dyDescent="0.2">
      <c r="I495" s="2"/>
      <c r="J495" s="2"/>
      <c r="K495" s="5"/>
      <c r="N495" s="8"/>
      <c r="O495" s="8"/>
      <c r="R495" s="8"/>
      <c r="W495" s="8"/>
      <c r="Z495" s="9"/>
      <c r="AA495" s="9"/>
    </row>
    <row r="496" spans="9:27" x14ac:dyDescent="0.2">
      <c r="I496" s="2"/>
      <c r="J496" s="2"/>
      <c r="K496" s="5"/>
      <c r="N496" s="8"/>
      <c r="O496" s="8"/>
      <c r="R496" s="8"/>
      <c r="W496" s="8"/>
      <c r="Z496" s="9"/>
      <c r="AA496" s="9"/>
    </row>
    <row r="497" spans="9:27" x14ac:dyDescent="0.2">
      <c r="I497" s="2"/>
      <c r="J497" s="2"/>
      <c r="K497" s="5"/>
      <c r="N497" s="8"/>
      <c r="O497" s="8"/>
      <c r="R497" s="8"/>
      <c r="W497" s="8"/>
      <c r="Z497" s="9"/>
      <c r="AA497" s="9"/>
    </row>
    <row r="498" spans="9:27" x14ac:dyDescent="0.2">
      <c r="I498" s="2"/>
      <c r="J498" s="2"/>
      <c r="K498" s="5"/>
      <c r="N498" s="8"/>
      <c r="O498" s="8"/>
      <c r="R498" s="8"/>
      <c r="W498" s="8"/>
      <c r="Z498" s="9"/>
      <c r="AA498" s="9"/>
    </row>
    <row r="499" spans="9:27" x14ac:dyDescent="0.2">
      <c r="I499" s="2"/>
      <c r="J499" s="2"/>
      <c r="K499" s="5"/>
      <c r="N499" s="8"/>
      <c r="O499" s="8"/>
      <c r="R499" s="8"/>
      <c r="W499" s="8"/>
      <c r="Z499" s="9"/>
      <c r="AA499" s="9"/>
    </row>
    <row r="500" spans="9:27" x14ac:dyDescent="0.2">
      <c r="I500" s="2"/>
      <c r="J500" s="2"/>
      <c r="K500" s="5"/>
      <c r="N500" s="8"/>
      <c r="O500" s="8"/>
      <c r="R500" s="8"/>
      <c r="W500" s="8"/>
      <c r="Z500" s="9"/>
      <c r="AA500" s="9"/>
    </row>
    <row r="501" spans="9:27" x14ac:dyDescent="0.2">
      <c r="I501" s="2"/>
      <c r="J501" s="2"/>
      <c r="K501" s="5"/>
      <c r="N501" s="8"/>
      <c r="O501" s="8"/>
      <c r="R501" s="8"/>
      <c r="W501" s="8"/>
      <c r="Z501" s="9"/>
      <c r="AA501" s="9"/>
    </row>
    <row r="502" spans="9:27" x14ac:dyDescent="0.2">
      <c r="I502" s="2"/>
      <c r="J502" s="2"/>
      <c r="K502" s="5"/>
      <c r="N502" s="8"/>
      <c r="O502" s="8"/>
      <c r="R502" s="8"/>
      <c r="W502" s="8"/>
      <c r="Z502" s="9"/>
      <c r="AA502" s="9"/>
    </row>
    <row r="503" spans="9:27" x14ac:dyDescent="0.2">
      <c r="I503" s="2"/>
      <c r="J503" s="2"/>
      <c r="K503" s="5"/>
      <c r="N503" s="8"/>
      <c r="O503" s="8"/>
      <c r="R503" s="8"/>
      <c r="W503" s="8"/>
      <c r="Z503" s="9"/>
      <c r="AA503" s="9"/>
    </row>
    <row r="504" spans="9:27" x14ac:dyDescent="0.2">
      <c r="I504" s="2"/>
      <c r="J504" s="2"/>
      <c r="K504" s="5"/>
      <c r="N504" s="8"/>
      <c r="O504" s="8"/>
      <c r="R504" s="8"/>
      <c r="W504" s="8"/>
      <c r="Z504" s="9"/>
      <c r="AA504" s="9"/>
    </row>
    <row r="505" spans="9:27" x14ac:dyDescent="0.2">
      <c r="I505" s="2"/>
      <c r="J505" s="2"/>
      <c r="K505" s="5"/>
      <c r="N505" s="8"/>
      <c r="O505" s="8"/>
      <c r="R505" s="8"/>
      <c r="W505" s="8"/>
      <c r="Z505" s="9"/>
      <c r="AA505" s="9"/>
    </row>
    <row r="506" spans="9:27" x14ac:dyDescent="0.2">
      <c r="I506" s="2"/>
      <c r="J506" s="2"/>
      <c r="K506" s="5"/>
      <c r="N506" s="8"/>
      <c r="O506" s="8"/>
      <c r="R506" s="8"/>
      <c r="W506" s="8"/>
      <c r="Z506" s="9"/>
      <c r="AA506" s="9"/>
    </row>
    <row r="507" spans="9:27" x14ac:dyDescent="0.2">
      <c r="I507" s="2"/>
      <c r="J507" s="2"/>
      <c r="K507" s="5"/>
      <c r="N507" s="8"/>
      <c r="O507" s="8"/>
      <c r="R507" s="8"/>
      <c r="W507" s="8"/>
      <c r="Z507" s="9"/>
      <c r="AA507" s="9"/>
    </row>
    <row r="508" spans="9:27" x14ac:dyDescent="0.2">
      <c r="I508" s="2"/>
      <c r="J508" s="2"/>
      <c r="K508" s="5"/>
      <c r="N508" s="8"/>
      <c r="O508" s="8"/>
      <c r="R508" s="8"/>
      <c r="W508" s="8"/>
      <c r="Z508" s="9"/>
      <c r="AA508" s="9"/>
    </row>
    <row r="509" spans="9:27" x14ac:dyDescent="0.2">
      <c r="I509" s="2"/>
      <c r="J509" s="2"/>
      <c r="K509" s="5"/>
      <c r="N509" s="8"/>
      <c r="O509" s="8"/>
      <c r="R509" s="8"/>
      <c r="W509" s="8"/>
      <c r="Z509" s="9"/>
      <c r="AA509" s="9"/>
    </row>
    <row r="510" spans="9:27" x14ac:dyDescent="0.2">
      <c r="I510" s="2"/>
      <c r="J510" s="2"/>
      <c r="K510" s="5"/>
      <c r="N510" s="8"/>
      <c r="O510" s="8"/>
      <c r="R510" s="8"/>
      <c r="W510" s="8"/>
      <c r="Z510" s="9"/>
      <c r="AA510" s="9"/>
    </row>
    <row r="511" spans="9:27" x14ac:dyDescent="0.2">
      <c r="I511" s="2"/>
      <c r="J511" s="2"/>
      <c r="K511" s="5"/>
      <c r="N511" s="8"/>
      <c r="O511" s="8"/>
      <c r="R511" s="8"/>
      <c r="W511" s="8"/>
      <c r="Z511" s="9"/>
      <c r="AA511" s="9"/>
    </row>
    <row r="512" spans="9:27" x14ac:dyDescent="0.2">
      <c r="I512" s="2"/>
      <c r="J512" s="2"/>
      <c r="K512" s="5"/>
      <c r="N512" s="8"/>
      <c r="O512" s="8"/>
      <c r="R512" s="8"/>
      <c r="W512" s="8"/>
      <c r="Z512" s="9"/>
      <c r="AA512" s="9"/>
    </row>
    <row r="513" spans="9:27" x14ac:dyDescent="0.2">
      <c r="I513" s="2"/>
      <c r="J513" s="2"/>
      <c r="K513" s="5"/>
      <c r="N513" s="8"/>
      <c r="O513" s="8"/>
      <c r="R513" s="8"/>
      <c r="W513" s="8"/>
      <c r="Z513" s="9"/>
      <c r="AA513" s="9"/>
    </row>
    <row r="514" spans="9:27" x14ac:dyDescent="0.2">
      <c r="I514" s="2"/>
      <c r="J514" s="2"/>
      <c r="K514" s="5"/>
      <c r="N514" s="8"/>
      <c r="O514" s="8"/>
      <c r="R514" s="8"/>
      <c r="W514" s="8"/>
      <c r="Z514" s="9"/>
      <c r="AA514" s="9"/>
    </row>
    <row r="515" spans="9:27" x14ac:dyDescent="0.2">
      <c r="I515" s="2"/>
      <c r="J515" s="2"/>
      <c r="K515" s="5"/>
      <c r="N515" s="8"/>
      <c r="O515" s="8"/>
      <c r="R515" s="8"/>
      <c r="W515" s="8"/>
      <c r="Z515" s="9"/>
      <c r="AA515" s="9"/>
    </row>
    <row r="516" spans="9:27" x14ac:dyDescent="0.2">
      <c r="I516" s="2"/>
      <c r="J516" s="2"/>
      <c r="K516" s="5"/>
      <c r="N516" s="8"/>
      <c r="O516" s="8"/>
      <c r="R516" s="8"/>
      <c r="W516" s="8"/>
      <c r="Z516" s="9"/>
      <c r="AA516" s="9"/>
    </row>
    <row r="517" spans="9:27" x14ac:dyDescent="0.2">
      <c r="I517" s="2"/>
      <c r="J517" s="2"/>
      <c r="K517" s="5"/>
      <c r="N517" s="8"/>
      <c r="O517" s="8"/>
      <c r="R517" s="8"/>
      <c r="W517" s="8"/>
      <c r="Z517" s="9"/>
      <c r="AA517" s="9"/>
    </row>
    <row r="518" spans="9:27" x14ac:dyDescent="0.2">
      <c r="I518" s="2"/>
      <c r="J518" s="2"/>
      <c r="K518" s="5"/>
      <c r="N518" s="8"/>
      <c r="O518" s="8"/>
      <c r="R518" s="8"/>
      <c r="W518" s="8"/>
      <c r="Z518" s="9"/>
      <c r="AA518" s="9"/>
    </row>
    <row r="519" spans="9:27" x14ac:dyDescent="0.2">
      <c r="I519" s="2"/>
      <c r="J519" s="2"/>
      <c r="K519" s="5"/>
      <c r="N519" s="8"/>
      <c r="O519" s="8"/>
      <c r="R519" s="8"/>
      <c r="W519" s="8"/>
      <c r="Z519" s="9"/>
      <c r="AA519" s="9"/>
    </row>
    <row r="520" spans="9:27" x14ac:dyDescent="0.2">
      <c r="I520" s="2"/>
      <c r="J520" s="2"/>
      <c r="K520" s="5"/>
      <c r="N520" s="8"/>
      <c r="O520" s="8"/>
      <c r="R520" s="8"/>
      <c r="W520" s="8"/>
      <c r="Z520" s="9"/>
      <c r="AA520" s="9"/>
    </row>
    <row r="521" spans="9:27" x14ac:dyDescent="0.2">
      <c r="I521" s="2"/>
      <c r="J521" s="2"/>
      <c r="K521" s="5"/>
      <c r="N521" s="8"/>
      <c r="O521" s="8"/>
      <c r="R521" s="8"/>
      <c r="W521" s="8"/>
      <c r="Z521" s="9"/>
      <c r="AA521" s="9"/>
    </row>
    <row r="522" spans="9:27" x14ac:dyDescent="0.2">
      <c r="I522" s="2"/>
      <c r="J522" s="2"/>
      <c r="K522" s="5"/>
      <c r="N522" s="8"/>
      <c r="O522" s="8"/>
      <c r="R522" s="8"/>
      <c r="W522" s="8"/>
      <c r="Z522" s="9"/>
      <c r="AA522" s="9"/>
    </row>
    <row r="523" spans="9:27" x14ac:dyDescent="0.2">
      <c r="I523" s="2"/>
      <c r="J523" s="2"/>
      <c r="K523" s="5"/>
      <c r="N523" s="8"/>
      <c r="O523" s="8"/>
      <c r="R523" s="8"/>
      <c r="W523" s="8"/>
      <c r="Z523" s="9"/>
      <c r="AA523" s="9"/>
    </row>
    <row r="524" spans="9:27" x14ac:dyDescent="0.2">
      <c r="I524" s="2"/>
      <c r="J524" s="2"/>
      <c r="K524" s="5"/>
      <c r="N524" s="8"/>
      <c r="O524" s="8"/>
      <c r="R524" s="8"/>
      <c r="W524" s="8"/>
      <c r="Z524" s="9"/>
      <c r="AA524" s="9"/>
    </row>
    <row r="525" spans="9:27" x14ac:dyDescent="0.2">
      <c r="I525" s="2"/>
      <c r="J525" s="2"/>
      <c r="K525" s="5"/>
      <c r="N525" s="8"/>
      <c r="O525" s="8"/>
      <c r="R525" s="8"/>
      <c r="W525" s="8"/>
      <c r="Z525" s="9"/>
      <c r="AA525" s="9"/>
    </row>
    <row r="526" spans="9:27" x14ac:dyDescent="0.2">
      <c r="I526" s="2"/>
      <c r="J526" s="2"/>
      <c r="K526" s="5"/>
      <c r="N526" s="8"/>
      <c r="O526" s="8"/>
      <c r="R526" s="8"/>
      <c r="W526" s="8"/>
      <c r="Z526" s="9"/>
      <c r="AA526" s="9"/>
    </row>
    <row r="527" spans="9:27" x14ac:dyDescent="0.2">
      <c r="I527" s="2"/>
      <c r="J527" s="2"/>
      <c r="K527" s="5"/>
      <c r="N527" s="8"/>
      <c r="O527" s="8"/>
      <c r="R527" s="8"/>
      <c r="W527" s="8"/>
      <c r="Z527" s="9"/>
      <c r="AA527" s="9"/>
    </row>
    <row r="528" spans="9:27" x14ac:dyDescent="0.2">
      <c r="I528" s="2"/>
      <c r="J528" s="2"/>
      <c r="K528" s="5"/>
      <c r="N528" s="8"/>
      <c r="O528" s="8"/>
      <c r="R528" s="8"/>
      <c r="W528" s="8"/>
      <c r="Z528" s="9"/>
      <c r="AA528" s="9"/>
    </row>
    <row r="529" spans="9:27" x14ac:dyDescent="0.2">
      <c r="I529" s="2"/>
      <c r="J529" s="2"/>
      <c r="K529" s="5"/>
      <c r="N529" s="8"/>
      <c r="O529" s="8"/>
      <c r="R529" s="8"/>
      <c r="W529" s="8"/>
      <c r="Z529" s="9"/>
      <c r="AA529" s="9"/>
    </row>
    <row r="530" spans="9:27" x14ac:dyDescent="0.2">
      <c r="I530" s="2"/>
      <c r="J530" s="2"/>
      <c r="K530" s="5"/>
      <c r="N530" s="8"/>
      <c r="O530" s="8"/>
      <c r="R530" s="8"/>
      <c r="W530" s="8"/>
      <c r="Z530" s="9"/>
      <c r="AA530" s="9"/>
    </row>
    <row r="531" spans="9:27" x14ac:dyDescent="0.2">
      <c r="I531" s="2"/>
      <c r="J531" s="2"/>
      <c r="K531" s="5"/>
      <c r="N531" s="8"/>
      <c r="O531" s="8"/>
      <c r="R531" s="8"/>
      <c r="W531" s="8"/>
      <c r="Z531" s="9"/>
      <c r="AA531" s="9"/>
    </row>
    <row r="532" spans="9:27" x14ac:dyDescent="0.2">
      <c r="I532" s="2"/>
      <c r="J532" s="2"/>
      <c r="K532" s="5"/>
      <c r="N532" s="8"/>
      <c r="O532" s="8"/>
      <c r="R532" s="8"/>
      <c r="W532" s="8"/>
      <c r="Z532" s="9"/>
      <c r="AA532" s="9"/>
    </row>
    <row r="533" spans="9:27" x14ac:dyDescent="0.2">
      <c r="I533" s="2"/>
      <c r="J533" s="2"/>
      <c r="K533" s="5"/>
      <c r="N533" s="8"/>
      <c r="O533" s="8"/>
      <c r="R533" s="8"/>
      <c r="W533" s="8"/>
      <c r="Z533" s="9"/>
      <c r="AA533" s="9"/>
    </row>
    <row r="534" spans="9:27" x14ac:dyDescent="0.2">
      <c r="I534" s="2"/>
      <c r="J534" s="2"/>
      <c r="K534" s="5"/>
      <c r="N534" s="8"/>
      <c r="O534" s="8"/>
      <c r="R534" s="8"/>
      <c r="W534" s="8"/>
      <c r="Z534" s="9"/>
      <c r="AA534" s="9"/>
    </row>
    <row r="535" spans="9:27" x14ac:dyDescent="0.2">
      <c r="I535" s="2"/>
      <c r="J535" s="2"/>
      <c r="K535" s="5"/>
      <c r="N535" s="8"/>
      <c r="O535" s="8"/>
      <c r="R535" s="8"/>
      <c r="W535" s="8"/>
      <c r="Z535" s="9"/>
      <c r="AA535" s="9"/>
    </row>
    <row r="536" spans="9:27" x14ac:dyDescent="0.2">
      <c r="I536" s="2"/>
      <c r="J536" s="2"/>
      <c r="K536" s="5"/>
      <c r="N536" s="8"/>
      <c r="O536" s="8"/>
      <c r="R536" s="8"/>
      <c r="W536" s="8"/>
      <c r="Z536" s="9"/>
      <c r="AA536" s="9"/>
    </row>
    <row r="537" spans="9:27" x14ac:dyDescent="0.2">
      <c r="I537" s="2"/>
      <c r="J537" s="2"/>
      <c r="K537" s="5"/>
      <c r="N537" s="8"/>
      <c r="O537" s="8"/>
      <c r="R537" s="8"/>
      <c r="W537" s="8"/>
      <c r="Z537" s="9"/>
      <c r="AA537" s="9"/>
    </row>
    <row r="538" spans="9:27" x14ac:dyDescent="0.2">
      <c r="I538" s="2"/>
      <c r="J538" s="2"/>
      <c r="K538" s="5"/>
      <c r="N538" s="8"/>
      <c r="O538" s="8"/>
      <c r="R538" s="8"/>
      <c r="W538" s="8"/>
      <c r="Z538" s="9"/>
      <c r="AA538" s="9"/>
    </row>
    <row r="539" spans="9:27" x14ac:dyDescent="0.2">
      <c r="I539" s="2"/>
      <c r="J539" s="2"/>
      <c r="K539" s="5"/>
      <c r="N539" s="8"/>
      <c r="O539" s="8"/>
      <c r="R539" s="8"/>
      <c r="W539" s="8"/>
      <c r="Z539" s="9"/>
      <c r="AA539" s="9"/>
    </row>
    <row r="540" spans="9:27" x14ac:dyDescent="0.2">
      <c r="I540" s="2"/>
      <c r="J540" s="2"/>
      <c r="K540" s="5"/>
      <c r="N540" s="8"/>
      <c r="O540" s="8"/>
      <c r="R540" s="8"/>
      <c r="W540" s="8"/>
      <c r="Z540" s="9"/>
      <c r="AA540" s="9"/>
    </row>
    <row r="541" spans="9:27" x14ac:dyDescent="0.2">
      <c r="I541" s="2"/>
      <c r="J541" s="2"/>
      <c r="K541" s="5"/>
      <c r="N541" s="8"/>
      <c r="O541" s="8"/>
      <c r="R541" s="8"/>
      <c r="W541" s="8"/>
      <c r="Z541" s="9"/>
      <c r="AA541" s="9"/>
    </row>
    <row r="542" spans="9:27" x14ac:dyDescent="0.2">
      <c r="I542" s="2"/>
      <c r="J542" s="2"/>
      <c r="K542" s="5"/>
      <c r="N542" s="8"/>
      <c r="O542" s="8"/>
      <c r="R542" s="8"/>
      <c r="W542" s="8"/>
      <c r="Z542" s="9"/>
      <c r="AA542" s="9"/>
    </row>
    <row r="543" spans="9:27" x14ac:dyDescent="0.2">
      <c r="I543" s="2"/>
      <c r="J543" s="2"/>
      <c r="K543" s="5"/>
      <c r="N543" s="8"/>
      <c r="O543" s="8"/>
      <c r="R543" s="8"/>
      <c r="W543" s="8"/>
      <c r="Z543" s="9"/>
      <c r="AA543" s="9"/>
    </row>
    <row r="544" spans="9:27" x14ac:dyDescent="0.2">
      <c r="I544" s="2"/>
      <c r="J544" s="2"/>
      <c r="K544" s="5"/>
      <c r="N544" s="8"/>
      <c r="O544" s="8"/>
      <c r="R544" s="8"/>
      <c r="W544" s="8"/>
      <c r="Z544" s="9"/>
      <c r="AA544" s="9"/>
    </row>
    <row r="545" spans="9:27" x14ac:dyDescent="0.2">
      <c r="I545" s="2"/>
      <c r="J545" s="2"/>
      <c r="K545" s="5"/>
      <c r="N545" s="8"/>
      <c r="O545" s="8"/>
      <c r="R545" s="8"/>
      <c r="W545" s="8"/>
      <c r="Z545" s="9"/>
      <c r="AA545" s="9"/>
    </row>
    <row r="546" spans="9:27" x14ac:dyDescent="0.2">
      <c r="I546" s="2"/>
      <c r="J546" s="2"/>
      <c r="K546" s="5"/>
      <c r="N546" s="8"/>
      <c r="O546" s="8"/>
      <c r="R546" s="8"/>
      <c r="W546" s="8"/>
      <c r="Z546" s="9"/>
      <c r="AA546" s="9"/>
    </row>
    <row r="547" spans="9:27" x14ac:dyDescent="0.2">
      <c r="I547" s="2"/>
      <c r="J547" s="2"/>
      <c r="K547" s="5"/>
      <c r="N547" s="8"/>
      <c r="O547" s="8"/>
      <c r="R547" s="8"/>
      <c r="W547" s="8"/>
      <c r="Z547" s="9"/>
      <c r="AA547" s="9"/>
    </row>
    <row r="548" spans="9:27" x14ac:dyDescent="0.2">
      <c r="I548" s="2"/>
      <c r="J548" s="2"/>
      <c r="K548" s="5"/>
      <c r="N548" s="8"/>
      <c r="O548" s="8"/>
      <c r="R548" s="8"/>
      <c r="W548" s="8"/>
      <c r="Z548" s="9"/>
      <c r="AA548" s="9"/>
    </row>
    <row r="549" spans="9:27" x14ac:dyDescent="0.2">
      <c r="I549" s="2"/>
      <c r="J549" s="2"/>
      <c r="K549" s="5"/>
      <c r="N549" s="8"/>
      <c r="O549" s="8"/>
      <c r="R549" s="8"/>
      <c r="W549" s="8"/>
      <c r="Z549" s="9"/>
      <c r="AA549" s="9"/>
    </row>
    <row r="550" spans="9:27" x14ac:dyDescent="0.2">
      <c r="I550" s="2"/>
      <c r="J550" s="2"/>
      <c r="K550" s="5"/>
      <c r="N550" s="8"/>
      <c r="O550" s="8"/>
      <c r="R550" s="8"/>
      <c r="W550" s="8"/>
      <c r="Z550" s="9"/>
      <c r="AA550" s="9"/>
    </row>
    <row r="551" spans="9:27" x14ac:dyDescent="0.2">
      <c r="I551" s="2"/>
      <c r="J551" s="2"/>
      <c r="K551" s="5"/>
      <c r="N551" s="8"/>
      <c r="O551" s="8"/>
      <c r="R551" s="8"/>
      <c r="W551" s="8"/>
      <c r="Z551" s="9"/>
      <c r="AA551" s="9"/>
    </row>
    <row r="552" spans="9:27" x14ac:dyDescent="0.2">
      <c r="I552" s="2"/>
      <c r="J552" s="2"/>
      <c r="K552" s="5"/>
      <c r="N552" s="8"/>
      <c r="O552" s="8"/>
      <c r="R552" s="8"/>
      <c r="W552" s="8"/>
      <c r="Z552" s="9"/>
      <c r="AA552" s="9"/>
    </row>
    <row r="553" spans="9:27" x14ac:dyDescent="0.2">
      <c r="I553" s="2"/>
      <c r="J553" s="2"/>
      <c r="K553" s="5"/>
      <c r="N553" s="8"/>
      <c r="O553" s="8"/>
      <c r="R553" s="8"/>
      <c r="W553" s="8"/>
      <c r="Z553" s="9"/>
      <c r="AA553" s="9"/>
    </row>
    <row r="554" spans="9:27" x14ac:dyDescent="0.2">
      <c r="I554" s="2"/>
      <c r="J554" s="2"/>
      <c r="K554" s="5"/>
      <c r="N554" s="8"/>
      <c r="O554" s="8"/>
      <c r="R554" s="8"/>
      <c r="W554" s="8"/>
      <c r="Z554" s="9"/>
      <c r="AA554" s="9"/>
    </row>
    <row r="555" spans="9:27" x14ac:dyDescent="0.2">
      <c r="I555" s="2"/>
      <c r="J555" s="2"/>
      <c r="K555" s="5"/>
      <c r="N555" s="8"/>
      <c r="O555" s="8"/>
      <c r="R555" s="8"/>
      <c r="W555" s="8"/>
      <c r="Z555" s="9"/>
      <c r="AA555" s="9"/>
    </row>
    <row r="556" spans="9:27" x14ac:dyDescent="0.2">
      <c r="I556" s="2"/>
      <c r="J556" s="2"/>
      <c r="K556" s="5"/>
      <c r="N556" s="8"/>
      <c r="O556" s="8"/>
      <c r="R556" s="8"/>
      <c r="W556" s="8"/>
      <c r="Z556" s="9"/>
      <c r="AA556" s="9"/>
    </row>
    <row r="557" spans="9:27" x14ac:dyDescent="0.2">
      <c r="I557" s="2"/>
      <c r="J557" s="2"/>
      <c r="K557" s="5"/>
      <c r="N557" s="8"/>
      <c r="O557" s="8"/>
      <c r="R557" s="8"/>
      <c r="W557" s="8"/>
      <c r="Z557" s="9"/>
      <c r="AA557" s="9"/>
    </row>
    <row r="558" spans="9:27" x14ac:dyDescent="0.2">
      <c r="I558" s="2"/>
      <c r="J558" s="2"/>
      <c r="K558" s="5"/>
      <c r="N558" s="8"/>
      <c r="O558" s="8"/>
      <c r="R558" s="8"/>
      <c r="W558" s="8"/>
      <c r="Z558" s="9"/>
      <c r="AA558" s="9"/>
    </row>
    <row r="559" spans="9:27" x14ac:dyDescent="0.2">
      <c r="I559" s="2"/>
      <c r="J559" s="2"/>
      <c r="K559" s="5"/>
      <c r="N559" s="8"/>
      <c r="O559" s="8"/>
      <c r="R559" s="8"/>
      <c r="W559" s="8"/>
      <c r="Z559" s="9"/>
      <c r="AA559" s="9"/>
    </row>
    <row r="560" spans="9:27" x14ac:dyDescent="0.2">
      <c r="I560" s="2"/>
      <c r="J560" s="2"/>
      <c r="K560" s="5"/>
      <c r="N560" s="8"/>
      <c r="O560" s="8"/>
      <c r="R560" s="8"/>
      <c r="W560" s="8"/>
      <c r="Z560" s="9"/>
      <c r="AA560" s="9"/>
    </row>
    <row r="561" spans="9:27" x14ac:dyDescent="0.2">
      <c r="I561" s="2"/>
      <c r="J561" s="2"/>
      <c r="K561" s="5"/>
      <c r="N561" s="8"/>
      <c r="O561" s="8"/>
      <c r="R561" s="8"/>
      <c r="W561" s="8"/>
      <c r="Z561" s="9"/>
      <c r="AA561" s="9"/>
    </row>
    <row r="562" spans="9:27" x14ac:dyDescent="0.2">
      <c r="I562" s="2"/>
      <c r="J562" s="2"/>
      <c r="K562" s="5"/>
      <c r="N562" s="8"/>
      <c r="O562" s="8"/>
      <c r="R562" s="8"/>
      <c r="W562" s="8"/>
      <c r="Z562" s="9"/>
      <c r="AA562" s="9"/>
    </row>
    <row r="563" spans="9:27" x14ac:dyDescent="0.2">
      <c r="I563" s="2"/>
      <c r="J563" s="2"/>
      <c r="K563" s="5"/>
      <c r="N563" s="8"/>
      <c r="O563" s="8"/>
      <c r="R563" s="8"/>
      <c r="W563" s="8"/>
      <c r="Z563" s="9"/>
      <c r="AA563" s="9"/>
    </row>
    <row r="564" spans="9:27" x14ac:dyDescent="0.2">
      <c r="I564" s="2"/>
      <c r="J564" s="2"/>
      <c r="K564" s="5"/>
      <c r="N564" s="8"/>
      <c r="O564" s="8"/>
      <c r="R564" s="8"/>
      <c r="W564" s="8"/>
      <c r="Z564" s="9"/>
      <c r="AA564" s="9"/>
    </row>
    <row r="565" spans="9:27" x14ac:dyDescent="0.2">
      <c r="I565" s="2"/>
      <c r="J565" s="2"/>
      <c r="K565" s="5"/>
      <c r="N565" s="8"/>
      <c r="O565" s="8"/>
      <c r="R565" s="8"/>
      <c r="W565" s="8"/>
      <c r="Z565" s="9"/>
      <c r="AA565" s="9"/>
    </row>
    <row r="566" spans="9:27" x14ac:dyDescent="0.2">
      <c r="I566" s="2"/>
      <c r="J566" s="2"/>
      <c r="K566" s="5"/>
      <c r="N566" s="8"/>
      <c r="O566" s="8"/>
      <c r="R566" s="8"/>
      <c r="W566" s="8"/>
      <c r="Z566" s="9"/>
      <c r="AA566" s="9"/>
    </row>
    <row r="567" spans="9:27" x14ac:dyDescent="0.2">
      <c r="I567" s="2"/>
      <c r="J567" s="2"/>
      <c r="K567" s="5"/>
      <c r="N567" s="8"/>
      <c r="O567" s="8"/>
      <c r="R567" s="8"/>
      <c r="W567" s="8"/>
      <c r="Z567" s="9"/>
      <c r="AA567" s="9"/>
    </row>
    <row r="568" spans="9:27" x14ac:dyDescent="0.2">
      <c r="I568" s="2"/>
      <c r="J568" s="2"/>
      <c r="K568" s="5"/>
      <c r="N568" s="8"/>
      <c r="O568" s="8"/>
      <c r="R568" s="8"/>
      <c r="W568" s="8"/>
      <c r="Z568" s="9"/>
      <c r="AA568" s="9"/>
    </row>
    <row r="569" spans="9:27" x14ac:dyDescent="0.2">
      <c r="I569" s="2"/>
      <c r="J569" s="2"/>
      <c r="K569" s="5"/>
      <c r="N569" s="8"/>
      <c r="O569" s="8"/>
      <c r="R569" s="8"/>
      <c r="W569" s="8"/>
      <c r="Z569" s="9"/>
      <c r="AA569" s="9"/>
    </row>
    <row r="570" spans="9:27" x14ac:dyDescent="0.2">
      <c r="I570" s="2"/>
      <c r="J570" s="2"/>
      <c r="K570" s="5"/>
      <c r="N570" s="8"/>
      <c r="O570" s="8"/>
      <c r="R570" s="8"/>
      <c r="W570" s="8"/>
      <c r="Z570" s="9"/>
      <c r="AA570" s="9"/>
    </row>
    <row r="571" spans="9:27" x14ac:dyDescent="0.2">
      <c r="I571" s="2"/>
      <c r="J571" s="2"/>
      <c r="K571" s="5"/>
      <c r="N571" s="8"/>
      <c r="O571" s="8"/>
      <c r="R571" s="8"/>
      <c r="W571" s="8"/>
      <c r="Z571" s="9"/>
      <c r="AA571" s="9"/>
    </row>
    <row r="572" spans="9:27" x14ac:dyDescent="0.2">
      <c r="I572" s="2"/>
      <c r="J572" s="2"/>
      <c r="K572" s="5"/>
      <c r="N572" s="8"/>
      <c r="O572" s="8"/>
      <c r="R572" s="8"/>
      <c r="W572" s="8"/>
      <c r="Z572" s="9"/>
      <c r="AA572" s="9"/>
    </row>
    <row r="573" spans="9:27" x14ac:dyDescent="0.2">
      <c r="I573" s="2"/>
      <c r="J573" s="2"/>
      <c r="K573" s="5"/>
      <c r="N573" s="8"/>
      <c r="O573" s="8"/>
      <c r="R573" s="8"/>
      <c r="W573" s="8"/>
      <c r="Z573" s="9"/>
      <c r="AA573" s="9"/>
    </row>
    <row r="574" spans="9:27" x14ac:dyDescent="0.2">
      <c r="I574" s="2"/>
      <c r="J574" s="2"/>
      <c r="K574" s="5"/>
      <c r="N574" s="8"/>
      <c r="O574" s="8"/>
      <c r="R574" s="8"/>
      <c r="W574" s="8"/>
      <c r="Z574" s="9"/>
      <c r="AA574" s="9"/>
    </row>
    <row r="575" spans="9:27" x14ac:dyDescent="0.2">
      <c r="I575" s="2"/>
      <c r="J575" s="2"/>
      <c r="K575" s="5"/>
      <c r="N575" s="8"/>
      <c r="O575" s="8"/>
      <c r="R575" s="8"/>
      <c r="W575" s="8"/>
      <c r="Z575" s="9"/>
      <c r="AA575" s="9"/>
    </row>
    <row r="576" spans="9:27" x14ac:dyDescent="0.2">
      <c r="I576" s="2"/>
      <c r="J576" s="2"/>
      <c r="K576" s="5"/>
      <c r="N576" s="8"/>
      <c r="O576" s="8"/>
      <c r="R576" s="8"/>
      <c r="W576" s="8"/>
      <c r="Z576" s="9"/>
      <c r="AA576" s="9"/>
    </row>
    <row r="577" spans="9:27" x14ac:dyDescent="0.2">
      <c r="I577" s="2"/>
      <c r="J577" s="2"/>
      <c r="K577" s="5"/>
      <c r="N577" s="8"/>
      <c r="O577" s="8"/>
      <c r="R577" s="8"/>
      <c r="W577" s="8"/>
      <c r="Z577" s="9"/>
      <c r="AA577" s="9"/>
    </row>
    <row r="578" spans="9:27" x14ac:dyDescent="0.2">
      <c r="I578" s="2"/>
      <c r="J578" s="2"/>
      <c r="K578" s="5"/>
      <c r="N578" s="8"/>
      <c r="O578" s="8"/>
      <c r="R578" s="8"/>
      <c r="W578" s="8"/>
      <c r="Z578" s="9"/>
      <c r="AA578" s="9"/>
    </row>
    <row r="579" spans="9:27" x14ac:dyDescent="0.2">
      <c r="I579" s="2"/>
      <c r="J579" s="2"/>
      <c r="K579" s="5"/>
      <c r="N579" s="8"/>
      <c r="O579" s="8"/>
      <c r="R579" s="8"/>
      <c r="W579" s="8"/>
      <c r="Z579" s="9"/>
      <c r="AA579" s="9"/>
    </row>
    <row r="580" spans="9:27" x14ac:dyDescent="0.2">
      <c r="I580" s="2"/>
      <c r="J580" s="2"/>
      <c r="K580" s="5"/>
      <c r="N580" s="8"/>
      <c r="O580" s="8"/>
      <c r="R580" s="8"/>
      <c r="W580" s="8"/>
      <c r="Z580" s="9"/>
      <c r="AA580" s="9"/>
    </row>
    <row r="581" spans="9:27" x14ac:dyDescent="0.2">
      <c r="I581" s="2"/>
      <c r="J581" s="2"/>
      <c r="K581" s="5"/>
      <c r="N581" s="8"/>
      <c r="O581" s="8"/>
      <c r="R581" s="8"/>
      <c r="W581" s="8"/>
      <c r="Z581" s="9"/>
      <c r="AA581" s="9"/>
    </row>
    <row r="582" spans="9:27" x14ac:dyDescent="0.2">
      <c r="I582" s="2"/>
      <c r="J582" s="2"/>
      <c r="K582" s="5"/>
      <c r="N582" s="8"/>
      <c r="O582" s="8"/>
      <c r="R582" s="8"/>
      <c r="W582" s="8"/>
      <c r="Z582" s="9"/>
      <c r="AA582" s="9"/>
    </row>
    <row r="583" spans="9:27" x14ac:dyDescent="0.2">
      <c r="I583" s="2"/>
      <c r="J583" s="2"/>
      <c r="K583" s="5"/>
      <c r="N583" s="8"/>
      <c r="O583" s="8"/>
      <c r="R583" s="8"/>
      <c r="W583" s="8"/>
      <c r="Z583" s="9"/>
      <c r="AA583" s="9"/>
    </row>
    <row r="584" spans="9:27" x14ac:dyDescent="0.2">
      <c r="I584" s="2"/>
      <c r="J584" s="2"/>
      <c r="K584" s="5"/>
      <c r="N584" s="8"/>
      <c r="O584" s="8"/>
      <c r="R584" s="8"/>
      <c r="W584" s="8"/>
      <c r="Z584" s="9"/>
      <c r="AA584" s="9"/>
    </row>
    <row r="585" spans="9:27" x14ac:dyDescent="0.2">
      <c r="I585" s="2"/>
      <c r="J585" s="2"/>
      <c r="K585" s="5"/>
      <c r="N585" s="8"/>
      <c r="O585" s="8"/>
      <c r="R585" s="8"/>
      <c r="W585" s="8"/>
      <c r="Z585" s="9"/>
      <c r="AA585" s="9"/>
    </row>
    <row r="586" spans="9:27" x14ac:dyDescent="0.2">
      <c r="I586" s="2"/>
      <c r="J586" s="2"/>
      <c r="K586" s="5"/>
      <c r="N586" s="8"/>
      <c r="O586" s="8"/>
      <c r="R586" s="8"/>
      <c r="W586" s="8"/>
      <c r="Z586" s="9"/>
      <c r="AA586" s="9"/>
    </row>
    <row r="587" spans="9:27" x14ac:dyDescent="0.2">
      <c r="I587" s="2"/>
      <c r="J587" s="2"/>
      <c r="K587" s="5"/>
      <c r="N587" s="8"/>
      <c r="O587" s="8"/>
      <c r="R587" s="8"/>
      <c r="W587" s="8"/>
      <c r="Z587" s="9"/>
      <c r="AA587" s="9"/>
    </row>
    <row r="588" spans="9:27" x14ac:dyDescent="0.2">
      <c r="I588" s="2"/>
      <c r="J588" s="2"/>
      <c r="K588" s="5"/>
      <c r="N588" s="8"/>
      <c r="O588" s="8"/>
      <c r="R588" s="8"/>
      <c r="W588" s="8"/>
      <c r="Z588" s="9"/>
      <c r="AA588" s="9"/>
    </row>
    <row r="589" spans="9:27" x14ac:dyDescent="0.2">
      <c r="I589" s="2"/>
      <c r="J589" s="2"/>
      <c r="K589" s="5"/>
      <c r="N589" s="8"/>
      <c r="O589" s="8"/>
      <c r="R589" s="8"/>
      <c r="W589" s="8"/>
      <c r="Z589" s="9"/>
      <c r="AA589" s="9"/>
    </row>
    <row r="590" spans="9:27" x14ac:dyDescent="0.2">
      <c r="I590" s="2"/>
      <c r="J590" s="2"/>
      <c r="K590" s="5"/>
      <c r="N590" s="8"/>
      <c r="O590" s="8"/>
      <c r="R590" s="8"/>
      <c r="W590" s="8"/>
      <c r="Z590" s="9"/>
      <c r="AA590" s="9"/>
    </row>
    <row r="591" spans="9:27" x14ac:dyDescent="0.2">
      <c r="I591" s="2"/>
      <c r="J591" s="2"/>
      <c r="K591" s="5"/>
      <c r="N591" s="8"/>
      <c r="O591" s="8"/>
      <c r="R591" s="8"/>
      <c r="W591" s="8"/>
      <c r="Z591" s="9"/>
      <c r="AA591" s="9"/>
    </row>
    <row r="592" spans="9:27" x14ac:dyDescent="0.2">
      <c r="I592" s="2"/>
      <c r="J592" s="2"/>
      <c r="K592" s="5"/>
      <c r="N592" s="8"/>
      <c r="O592" s="8"/>
      <c r="R592" s="8"/>
      <c r="W592" s="8"/>
      <c r="Z592" s="9"/>
      <c r="AA592" s="9"/>
    </row>
    <row r="593" spans="9:27" x14ac:dyDescent="0.2">
      <c r="I593" s="2"/>
      <c r="J593" s="2"/>
      <c r="K593" s="5"/>
      <c r="N593" s="8"/>
      <c r="O593" s="8"/>
      <c r="R593" s="8"/>
      <c r="W593" s="8"/>
      <c r="Z593" s="9"/>
      <c r="AA593" s="9"/>
    </row>
    <row r="594" spans="9:27" x14ac:dyDescent="0.2">
      <c r="I594" s="2"/>
      <c r="J594" s="2"/>
      <c r="K594" s="5"/>
      <c r="N594" s="8"/>
      <c r="O594" s="8"/>
      <c r="R594" s="8"/>
      <c r="W594" s="8"/>
      <c r="Z594" s="9"/>
      <c r="AA594" s="9"/>
    </row>
    <row r="595" spans="9:27" x14ac:dyDescent="0.2">
      <c r="I595" s="2"/>
      <c r="J595" s="2"/>
      <c r="K595" s="5"/>
      <c r="N595" s="8"/>
      <c r="O595" s="8"/>
      <c r="R595" s="8"/>
      <c r="W595" s="8"/>
      <c r="Z595" s="9"/>
      <c r="AA595" s="9"/>
    </row>
    <row r="596" spans="9:27" x14ac:dyDescent="0.2">
      <c r="I596" s="2"/>
      <c r="J596" s="2"/>
      <c r="K596" s="5"/>
      <c r="N596" s="8"/>
      <c r="O596" s="8"/>
      <c r="R596" s="8"/>
      <c r="W596" s="8"/>
      <c r="Z596" s="9"/>
      <c r="AA596" s="9"/>
    </row>
    <row r="597" spans="9:27" x14ac:dyDescent="0.2">
      <c r="I597" s="2"/>
      <c r="J597" s="2"/>
      <c r="K597" s="5"/>
      <c r="N597" s="8"/>
      <c r="O597" s="8"/>
      <c r="R597" s="8"/>
      <c r="W597" s="8"/>
      <c r="Z597" s="9"/>
      <c r="AA597" s="9"/>
    </row>
    <row r="598" spans="9:27" x14ac:dyDescent="0.2">
      <c r="I598" s="2"/>
      <c r="J598" s="2"/>
      <c r="K598" s="5"/>
      <c r="N598" s="8"/>
      <c r="O598" s="8"/>
      <c r="R598" s="8"/>
      <c r="W598" s="8"/>
      <c r="Z598" s="9"/>
      <c r="AA598" s="9"/>
    </row>
    <row r="599" spans="9:27" x14ac:dyDescent="0.2">
      <c r="I599" s="2"/>
      <c r="J599" s="2"/>
      <c r="K599" s="5"/>
      <c r="N599" s="8"/>
      <c r="O599" s="8"/>
      <c r="R599" s="8"/>
      <c r="W599" s="8"/>
      <c r="Z599" s="9"/>
      <c r="AA599" s="9"/>
    </row>
    <row r="600" spans="9:27" x14ac:dyDescent="0.2">
      <c r="I600" s="2"/>
      <c r="J600" s="2"/>
      <c r="K600" s="5"/>
      <c r="N600" s="8"/>
      <c r="O600" s="8"/>
      <c r="R600" s="8"/>
      <c r="W600" s="8"/>
      <c r="Z600" s="9"/>
      <c r="AA600" s="9"/>
    </row>
    <row r="601" spans="9:27" x14ac:dyDescent="0.2">
      <c r="I601" s="2"/>
      <c r="J601" s="2"/>
      <c r="K601" s="5"/>
      <c r="N601" s="8"/>
      <c r="O601" s="8"/>
      <c r="R601" s="8"/>
      <c r="W601" s="8"/>
      <c r="Z601" s="9"/>
      <c r="AA601" s="9"/>
    </row>
    <row r="602" spans="9:27" x14ac:dyDescent="0.2">
      <c r="I602" s="2"/>
      <c r="J602" s="2"/>
      <c r="K602" s="5"/>
      <c r="N602" s="8"/>
      <c r="O602" s="8"/>
      <c r="R602" s="8"/>
      <c r="W602" s="8"/>
      <c r="Z602" s="9"/>
      <c r="AA602" s="9"/>
    </row>
    <row r="603" spans="9:27" x14ac:dyDescent="0.2">
      <c r="I603" s="2"/>
      <c r="J603" s="2"/>
      <c r="K603" s="5"/>
      <c r="N603" s="8"/>
      <c r="O603" s="8"/>
      <c r="R603" s="8"/>
      <c r="W603" s="8"/>
      <c r="Z603" s="9"/>
      <c r="AA603" s="9"/>
    </row>
    <row r="604" spans="9:27" x14ac:dyDescent="0.2">
      <c r="I604" s="2"/>
      <c r="J604" s="2"/>
      <c r="K604" s="5"/>
      <c r="N604" s="8"/>
      <c r="O604" s="8"/>
      <c r="R604" s="8"/>
      <c r="W604" s="8"/>
      <c r="Z604" s="9"/>
      <c r="AA604" s="9"/>
    </row>
    <row r="605" spans="9:27" x14ac:dyDescent="0.2">
      <c r="I605" s="2"/>
      <c r="J605" s="2"/>
      <c r="K605" s="5"/>
      <c r="N605" s="8"/>
      <c r="O605" s="8"/>
      <c r="R605" s="8"/>
      <c r="W605" s="8"/>
      <c r="Z605" s="9"/>
      <c r="AA605" s="9"/>
    </row>
    <row r="606" spans="9:27" x14ac:dyDescent="0.2">
      <c r="I606" s="2"/>
      <c r="J606" s="2"/>
      <c r="K606" s="5"/>
      <c r="N606" s="8"/>
      <c r="O606" s="8"/>
      <c r="R606" s="8"/>
      <c r="W606" s="8"/>
      <c r="Z606" s="9"/>
      <c r="AA606" s="9"/>
    </row>
    <row r="607" spans="9:27" x14ac:dyDescent="0.2">
      <c r="I607" s="2"/>
      <c r="J607" s="2"/>
      <c r="K607" s="5"/>
      <c r="N607" s="8"/>
      <c r="O607" s="8"/>
      <c r="R607" s="8"/>
      <c r="W607" s="8"/>
      <c r="Z607" s="9"/>
      <c r="AA607" s="9"/>
    </row>
    <row r="608" spans="9:27" x14ac:dyDescent="0.2">
      <c r="I608" s="2"/>
      <c r="J608" s="2"/>
      <c r="K608" s="5"/>
      <c r="N608" s="8"/>
      <c r="O608" s="8"/>
      <c r="R608" s="8"/>
      <c r="W608" s="8"/>
      <c r="Z608" s="9"/>
      <c r="AA608" s="9"/>
    </row>
    <row r="609" spans="9:27" x14ac:dyDescent="0.2">
      <c r="I609" s="2"/>
      <c r="J609" s="2"/>
      <c r="K609" s="5"/>
      <c r="N609" s="8"/>
      <c r="O609" s="8"/>
      <c r="R609" s="8"/>
      <c r="W609" s="8"/>
      <c r="Z609" s="9"/>
      <c r="AA609" s="9"/>
    </row>
    <row r="610" spans="9:27" x14ac:dyDescent="0.2">
      <c r="I610" s="2"/>
      <c r="J610" s="2"/>
      <c r="K610" s="5"/>
      <c r="N610" s="8"/>
      <c r="O610" s="8"/>
      <c r="R610" s="8"/>
      <c r="W610" s="8"/>
      <c r="Z610" s="9"/>
      <c r="AA610" s="9"/>
    </row>
    <row r="611" spans="9:27" x14ac:dyDescent="0.2">
      <c r="I611" s="2"/>
      <c r="J611" s="2"/>
      <c r="K611" s="5"/>
      <c r="N611" s="8"/>
      <c r="O611" s="8"/>
      <c r="R611" s="8"/>
      <c r="W611" s="8"/>
      <c r="Z611" s="9"/>
      <c r="AA611" s="9"/>
    </row>
    <row r="612" spans="9:27" x14ac:dyDescent="0.2">
      <c r="I612" s="2"/>
      <c r="J612" s="2"/>
      <c r="K612" s="5"/>
      <c r="N612" s="8"/>
      <c r="O612" s="8"/>
      <c r="R612" s="8"/>
      <c r="W612" s="8"/>
      <c r="Z612" s="9"/>
      <c r="AA612" s="9"/>
    </row>
    <row r="613" spans="9:27" x14ac:dyDescent="0.2">
      <c r="I613" s="2"/>
      <c r="J613" s="2"/>
      <c r="K613" s="5"/>
      <c r="N613" s="8"/>
      <c r="O613" s="8"/>
      <c r="R613" s="8"/>
      <c r="W613" s="8"/>
      <c r="Z613" s="9"/>
      <c r="AA613" s="9"/>
    </row>
    <row r="614" spans="9:27" x14ac:dyDescent="0.2">
      <c r="I614" s="2"/>
      <c r="J614" s="2"/>
      <c r="K614" s="5"/>
      <c r="N614" s="8"/>
      <c r="O614" s="8"/>
      <c r="R614" s="8"/>
      <c r="W614" s="8"/>
      <c r="Z614" s="9"/>
      <c r="AA614" s="9"/>
    </row>
    <row r="615" spans="9:27" x14ac:dyDescent="0.2">
      <c r="I615" s="2"/>
      <c r="J615" s="2"/>
      <c r="K615" s="5"/>
      <c r="N615" s="8"/>
      <c r="O615" s="8"/>
      <c r="R615" s="8"/>
      <c r="W615" s="8"/>
      <c r="Z615" s="9"/>
      <c r="AA615" s="9"/>
    </row>
    <row r="616" spans="9:27" x14ac:dyDescent="0.2">
      <c r="I616" s="2"/>
      <c r="J616" s="2"/>
      <c r="K616" s="5"/>
      <c r="N616" s="8"/>
      <c r="O616" s="8"/>
      <c r="R616" s="8"/>
      <c r="W616" s="8"/>
      <c r="Z616" s="9"/>
      <c r="AA616" s="9"/>
    </row>
    <row r="617" spans="9:27" x14ac:dyDescent="0.2">
      <c r="I617" s="2"/>
      <c r="J617" s="2"/>
      <c r="K617" s="5"/>
      <c r="N617" s="8"/>
      <c r="O617" s="8"/>
      <c r="R617" s="8"/>
      <c r="W617" s="8"/>
      <c r="Z617" s="9"/>
      <c r="AA617" s="9"/>
    </row>
    <row r="618" spans="9:27" x14ac:dyDescent="0.2">
      <c r="I618" s="2"/>
      <c r="J618" s="2"/>
      <c r="K618" s="5"/>
      <c r="N618" s="8"/>
      <c r="O618" s="8"/>
      <c r="R618" s="8"/>
      <c r="W618" s="8"/>
      <c r="Z618" s="9"/>
      <c r="AA618" s="9"/>
    </row>
    <row r="619" spans="9:27" x14ac:dyDescent="0.2">
      <c r="I619" s="2"/>
      <c r="J619" s="2"/>
      <c r="K619" s="5"/>
      <c r="N619" s="8"/>
      <c r="O619" s="8"/>
      <c r="R619" s="8"/>
      <c r="W619" s="8"/>
      <c r="Z619" s="9"/>
      <c r="AA619" s="9"/>
    </row>
    <row r="620" spans="9:27" x14ac:dyDescent="0.2">
      <c r="I620" s="2"/>
      <c r="J620" s="2"/>
      <c r="K620" s="5"/>
      <c r="N620" s="8"/>
      <c r="O620" s="8"/>
      <c r="R620" s="8"/>
      <c r="W620" s="8"/>
      <c r="Z620" s="9"/>
      <c r="AA620" s="9"/>
    </row>
    <row r="621" spans="9:27" x14ac:dyDescent="0.2">
      <c r="I621" s="2"/>
      <c r="J621" s="2"/>
      <c r="K621" s="5"/>
      <c r="N621" s="8"/>
      <c r="O621" s="8"/>
      <c r="R621" s="8"/>
      <c r="W621" s="8"/>
      <c r="Z621" s="9"/>
      <c r="AA621" s="9"/>
    </row>
    <row r="622" spans="9:27" x14ac:dyDescent="0.2">
      <c r="I622" s="2"/>
      <c r="J622" s="2"/>
      <c r="K622" s="5"/>
      <c r="N622" s="8"/>
      <c r="O622" s="8"/>
      <c r="R622" s="8"/>
      <c r="W622" s="8"/>
      <c r="Z622" s="9"/>
      <c r="AA622" s="9"/>
    </row>
    <row r="623" spans="9:27" x14ac:dyDescent="0.2">
      <c r="I623" s="2"/>
      <c r="J623" s="2"/>
      <c r="K623" s="5"/>
      <c r="N623" s="8"/>
      <c r="O623" s="8"/>
      <c r="R623" s="8"/>
      <c r="W623" s="8"/>
      <c r="Z623" s="9"/>
      <c r="AA623" s="9"/>
    </row>
    <row r="624" spans="9:27" x14ac:dyDescent="0.2">
      <c r="I624" s="2"/>
      <c r="J624" s="2"/>
      <c r="K624" s="5"/>
      <c r="N624" s="8"/>
      <c r="O624" s="8"/>
      <c r="R624" s="8"/>
      <c r="W624" s="8"/>
      <c r="Z624" s="9"/>
      <c r="AA624" s="9"/>
    </row>
    <row r="625" spans="9:27" x14ac:dyDescent="0.2">
      <c r="I625" s="2"/>
      <c r="J625" s="2"/>
      <c r="K625" s="5"/>
      <c r="N625" s="8"/>
      <c r="O625" s="8"/>
      <c r="R625" s="8"/>
      <c r="W625" s="8"/>
      <c r="Z625" s="9"/>
      <c r="AA625" s="9"/>
    </row>
    <row r="626" spans="9:27" x14ac:dyDescent="0.2">
      <c r="I626" s="2"/>
      <c r="J626" s="2"/>
      <c r="K626" s="5"/>
      <c r="N626" s="8"/>
      <c r="O626" s="8"/>
      <c r="R626" s="8"/>
      <c r="W626" s="8"/>
      <c r="Z626" s="9"/>
      <c r="AA626" s="9"/>
    </row>
    <row r="627" spans="9:27" x14ac:dyDescent="0.2">
      <c r="I627" s="2"/>
      <c r="J627" s="2"/>
      <c r="K627" s="5"/>
      <c r="N627" s="8"/>
      <c r="O627" s="8"/>
      <c r="R627" s="8"/>
      <c r="W627" s="8"/>
      <c r="Z627" s="9"/>
      <c r="AA627" s="9"/>
    </row>
    <row r="628" spans="9:27" x14ac:dyDescent="0.2">
      <c r="I628" s="2"/>
      <c r="J628" s="2"/>
      <c r="K628" s="5"/>
      <c r="N628" s="8"/>
      <c r="O628" s="8"/>
      <c r="R628" s="8"/>
      <c r="W628" s="8"/>
      <c r="Z628" s="9"/>
      <c r="AA628" s="9"/>
    </row>
    <row r="629" spans="9:27" x14ac:dyDescent="0.2">
      <c r="I629" s="2"/>
      <c r="J629" s="2"/>
      <c r="K629" s="5"/>
      <c r="N629" s="8"/>
      <c r="O629" s="8"/>
      <c r="R629" s="8"/>
      <c r="W629" s="8"/>
      <c r="Z629" s="9"/>
      <c r="AA629" s="9"/>
    </row>
    <row r="630" spans="9:27" x14ac:dyDescent="0.2">
      <c r="I630" s="2"/>
      <c r="J630" s="2"/>
      <c r="K630" s="5"/>
      <c r="N630" s="8"/>
      <c r="O630" s="8"/>
      <c r="R630" s="8"/>
      <c r="W630" s="8"/>
      <c r="Z630" s="9"/>
      <c r="AA630" s="9"/>
    </row>
    <row r="631" spans="9:27" x14ac:dyDescent="0.2">
      <c r="I631" s="2"/>
      <c r="J631" s="2"/>
      <c r="K631" s="5"/>
      <c r="N631" s="8"/>
      <c r="O631" s="8"/>
      <c r="R631" s="8"/>
      <c r="W631" s="8"/>
      <c r="Z631" s="9"/>
      <c r="AA631" s="9"/>
    </row>
    <row r="632" spans="9:27" x14ac:dyDescent="0.2">
      <c r="I632" s="2"/>
      <c r="J632" s="2"/>
      <c r="K632" s="5"/>
      <c r="N632" s="8"/>
      <c r="O632" s="8"/>
      <c r="R632" s="8"/>
      <c r="W632" s="8"/>
      <c r="Z632" s="9"/>
      <c r="AA632" s="9"/>
    </row>
    <row r="633" spans="9:27" x14ac:dyDescent="0.2">
      <c r="I633" s="2"/>
      <c r="J633" s="2"/>
      <c r="K633" s="5"/>
      <c r="N633" s="8"/>
      <c r="O633" s="8"/>
      <c r="R633" s="8"/>
      <c r="W633" s="8"/>
      <c r="Z633" s="9"/>
      <c r="AA633" s="9"/>
    </row>
    <row r="634" spans="9:27" x14ac:dyDescent="0.2">
      <c r="I634" s="2"/>
      <c r="J634" s="2"/>
      <c r="K634" s="5"/>
      <c r="N634" s="8"/>
      <c r="O634" s="8"/>
      <c r="R634" s="8"/>
      <c r="W634" s="8"/>
      <c r="Z634" s="9"/>
      <c r="AA634" s="9"/>
    </row>
    <row r="635" spans="9:27" x14ac:dyDescent="0.2">
      <c r="I635" s="2"/>
      <c r="J635" s="2"/>
      <c r="K635" s="5"/>
      <c r="N635" s="8"/>
      <c r="O635" s="8"/>
      <c r="R635" s="8"/>
      <c r="W635" s="8"/>
      <c r="Z635" s="9"/>
      <c r="AA635" s="9"/>
    </row>
    <row r="636" spans="9:27" x14ac:dyDescent="0.2">
      <c r="I636" s="2"/>
      <c r="J636" s="2"/>
      <c r="K636" s="5"/>
      <c r="N636" s="8"/>
      <c r="O636" s="8"/>
      <c r="R636" s="8"/>
      <c r="W636" s="8"/>
      <c r="Z636" s="9"/>
      <c r="AA636" s="9"/>
    </row>
    <row r="637" spans="9:27" x14ac:dyDescent="0.2">
      <c r="I637" s="2"/>
      <c r="J637" s="2"/>
      <c r="K637" s="5"/>
      <c r="N637" s="8"/>
      <c r="O637" s="8"/>
      <c r="R637" s="8"/>
      <c r="W637" s="8"/>
      <c r="Z637" s="9"/>
      <c r="AA637" s="9"/>
    </row>
    <row r="638" spans="9:27" x14ac:dyDescent="0.2">
      <c r="I638" s="2"/>
      <c r="J638" s="2"/>
      <c r="K638" s="5"/>
      <c r="N638" s="8"/>
      <c r="O638" s="8"/>
      <c r="R638" s="8"/>
      <c r="W638" s="8"/>
      <c r="Z638" s="9"/>
      <c r="AA638" s="9"/>
    </row>
    <row r="639" spans="9:27" x14ac:dyDescent="0.2">
      <c r="I639" s="2"/>
      <c r="J639" s="2"/>
      <c r="K639" s="5"/>
      <c r="N639" s="8"/>
      <c r="O639" s="8"/>
      <c r="R639" s="8"/>
      <c r="W639" s="8"/>
      <c r="Z639" s="9"/>
      <c r="AA639" s="9"/>
    </row>
    <row r="640" spans="9:27" x14ac:dyDescent="0.2">
      <c r="I640" s="2"/>
      <c r="J640" s="2"/>
      <c r="K640" s="5"/>
      <c r="N640" s="8"/>
      <c r="O640" s="8"/>
      <c r="R640" s="8"/>
      <c r="W640" s="8"/>
      <c r="Z640" s="9"/>
      <c r="AA640" s="9"/>
    </row>
    <row r="641" spans="9:27" x14ac:dyDescent="0.2">
      <c r="I641" s="2"/>
      <c r="J641" s="2"/>
      <c r="K641" s="5"/>
      <c r="N641" s="8"/>
      <c r="O641" s="8"/>
      <c r="R641" s="8"/>
      <c r="W641" s="8"/>
      <c r="Z641" s="9"/>
      <c r="AA641" s="9"/>
    </row>
    <row r="642" spans="9:27" x14ac:dyDescent="0.2">
      <c r="I642" s="2"/>
      <c r="J642" s="2"/>
      <c r="K642" s="5"/>
      <c r="N642" s="8"/>
      <c r="O642" s="8"/>
      <c r="R642" s="8"/>
      <c r="W642" s="8"/>
      <c r="Z642" s="9"/>
      <c r="AA642" s="9"/>
    </row>
    <row r="643" spans="9:27" x14ac:dyDescent="0.2">
      <c r="I643" s="2"/>
      <c r="J643" s="2"/>
      <c r="K643" s="5"/>
      <c r="N643" s="8"/>
      <c r="O643" s="8"/>
      <c r="R643" s="8"/>
      <c r="W643" s="8"/>
      <c r="Z643" s="9"/>
      <c r="AA643" s="9"/>
    </row>
    <row r="644" spans="9:27" x14ac:dyDescent="0.2">
      <c r="I644" s="2"/>
      <c r="J644" s="2"/>
      <c r="K644" s="5"/>
      <c r="N644" s="8"/>
      <c r="O644" s="8"/>
      <c r="R644" s="8"/>
      <c r="W644" s="8"/>
      <c r="Z644" s="9"/>
      <c r="AA644" s="9"/>
    </row>
    <row r="645" spans="9:27" x14ac:dyDescent="0.2">
      <c r="I645" s="2"/>
      <c r="J645" s="2"/>
      <c r="K645" s="5"/>
      <c r="N645" s="8"/>
      <c r="O645" s="8"/>
      <c r="R645" s="8"/>
      <c r="W645" s="8"/>
      <c r="Z645" s="9"/>
      <c r="AA645" s="9"/>
    </row>
    <row r="646" spans="9:27" x14ac:dyDescent="0.2">
      <c r="I646" s="2"/>
      <c r="J646" s="2"/>
      <c r="K646" s="5"/>
      <c r="N646" s="8"/>
      <c r="O646" s="8"/>
      <c r="R646" s="8"/>
      <c r="W646" s="8"/>
      <c r="Z646" s="9"/>
      <c r="AA646" s="9"/>
    </row>
    <row r="647" spans="9:27" x14ac:dyDescent="0.2">
      <c r="I647" s="2"/>
      <c r="J647" s="2"/>
      <c r="K647" s="5"/>
      <c r="N647" s="8"/>
      <c r="O647" s="8"/>
      <c r="R647" s="8"/>
      <c r="W647" s="8"/>
      <c r="Z647" s="9"/>
      <c r="AA647" s="9"/>
    </row>
    <row r="648" spans="9:27" x14ac:dyDescent="0.2">
      <c r="I648" s="2"/>
      <c r="J648" s="2"/>
      <c r="K648" s="5"/>
      <c r="N648" s="8"/>
      <c r="O648" s="8"/>
      <c r="R648" s="8"/>
      <c r="W648" s="8"/>
      <c r="Z648" s="9"/>
      <c r="AA648" s="9"/>
    </row>
    <row r="649" spans="9:27" x14ac:dyDescent="0.2">
      <c r="I649" s="2"/>
      <c r="J649" s="2"/>
      <c r="K649" s="5"/>
      <c r="N649" s="8"/>
      <c r="O649" s="8"/>
      <c r="R649" s="8"/>
      <c r="W649" s="8"/>
      <c r="Z649" s="9"/>
      <c r="AA649" s="9"/>
    </row>
    <row r="650" spans="9:27" x14ac:dyDescent="0.2">
      <c r="I650" s="2"/>
      <c r="J650" s="2"/>
      <c r="K650" s="5"/>
      <c r="N650" s="8"/>
      <c r="O650" s="8"/>
      <c r="R650" s="8"/>
      <c r="W650" s="8"/>
      <c r="Z650" s="9"/>
      <c r="AA650" s="9"/>
    </row>
    <row r="651" spans="9:27" x14ac:dyDescent="0.2">
      <c r="I651" s="2"/>
      <c r="J651" s="2"/>
      <c r="K651" s="5"/>
      <c r="N651" s="8"/>
      <c r="O651" s="8"/>
      <c r="R651" s="8"/>
      <c r="W651" s="8"/>
      <c r="Z651" s="9"/>
      <c r="AA651" s="9"/>
    </row>
    <row r="652" spans="9:27" x14ac:dyDescent="0.2">
      <c r="I652" s="2"/>
      <c r="J652" s="2"/>
      <c r="K652" s="5"/>
      <c r="N652" s="8"/>
      <c r="O652" s="8"/>
      <c r="R652" s="8"/>
      <c r="W652" s="8"/>
      <c r="Z652" s="9"/>
      <c r="AA652" s="9"/>
    </row>
    <row r="653" spans="9:27" x14ac:dyDescent="0.2">
      <c r="I653" s="2"/>
      <c r="J653" s="2"/>
      <c r="K653" s="5"/>
      <c r="N653" s="8"/>
      <c r="O653" s="8"/>
      <c r="R653" s="8"/>
      <c r="W653" s="8"/>
      <c r="Z653" s="9"/>
      <c r="AA653" s="9"/>
    </row>
    <row r="654" spans="9:27" x14ac:dyDescent="0.2">
      <c r="I654" s="2"/>
      <c r="J654" s="2"/>
      <c r="K654" s="5"/>
      <c r="N654" s="8"/>
      <c r="O654" s="8"/>
      <c r="R654" s="8"/>
      <c r="W654" s="8"/>
      <c r="Z654" s="9"/>
      <c r="AA654" s="9"/>
    </row>
    <row r="655" spans="9:27" x14ac:dyDescent="0.2">
      <c r="I655" s="2"/>
      <c r="J655" s="2"/>
      <c r="K655" s="5"/>
      <c r="N655" s="8"/>
      <c r="O655" s="8"/>
      <c r="R655" s="8"/>
      <c r="W655" s="8"/>
      <c r="Z655" s="9"/>
      <c r="AA655" s="9"/>
    </row>
    <row r="656" spans="9:27" x14ac:dyDescent="0.2">
      <c r="I656" s="2"/>
      <c r="J656" s="2"/>
      <c r="K656" s="5"/>
      <c r="N656" s="8"/>
      <c r="O656" s="8"/>
      <c r="R656" s="8"/>
      <c r="W656" s="8"/>
      <c r="Z656" s="9"/>
      <c r="AA656" s="9"/>
    </row>
    <row r="657" spans="9:27" x14ac:dyDescent="0.2">
      <c r="I657" s="2"/>
      <c r="J657" s="2"/>
      <c r="K657" s="5"/>
      <c r="N657" s="8"/>
      <c r="O657" s="8"/>
      <c r="R657" s="8"/>
      <c r="W657" s="8"/>
      <c r="Z657" s="9"/>
      <c r="AA657" s="9"/>
    </row>
    <row r="658" spans="9:27" x14ac:dyDescent="0.2">
      <c r="I658" s="2"/>
      <c r="J658" s="2"/>
      <c r="K658" s="5"/>
      <c r="N658" s="8"/>
      <c r="O658" s="8"/>
      <c r="R658" s="8"/>
      <c r="W658" s="8"/>
      <c r="Z658" s="9"/>
      <c r="AA658" s="9"/>
    </row>
    <row r="659" spans="9:27" x14ac:dyDescent="0.2">
      <c r="I659" s="2"/>
      <c r="J659" s="2"/>
      <c r="K659" s="5"/>
      <c r="N659" s="8"/>
      <c r="O659" s="8"/>
      <c r="R659" s="8"/>
      <c r="W659" s="8"/>
      <c r="Z659" s="9"/>
      <c r="AA659" s="9"/>
    </row>
    <row r="660" spans="9:27" x14ac:dyDescent="0.2">
      <c r="I660" s="2"/>
      <c r="J660" s="2"/>
      <c r="K660" s="5"/>
      <c r="N660" s="8"/>
      <c r="O660" s="8"/>
      <c r="R660" s="8"/>
      <c r="W660" s="8"/>
      <c r="Z660" s="9"/>
      <c r="AA660" s="9"/>
    </row>
    <row r="661" spans="9:27" x14ac:dyDescent="0.2">
      <c r="I661" s="2"/>
      <c r="J661" s="2"/>
      <c r="K661" s="5"/>
      <c r="N661" s="8"/>
      <c r="O661" s="8"/>
      <c r="R661" s="8"/>
      <c r="W661" s="8"/>
      <c r="Z661" s="9"/>
      <c r="AA661" s="9"/>
    </row>
    <row r="662" spans="9:27" x14ac:dyDescent="0.2">
      <c r="I662" s="2"/>
      <c r="J662" s="2"/>
      <c r="K662" s="5"/>
      <c r="N662" s="8"/>
      <c r="O662" s="8"/>
      <c r="R662" s="8"/>
      <c r="W662" s="8"/>
      <c r="Z662" s="9"/>
      <c r="AA662" s="9"/>
    </row>
    <row r="663" spans="9:27" x14ac:dyDescent="0.2">
      <c r="I663" s="2"/>
      <c r="J663" s="2"/>
      <c r="K663" s="5"/>
      <c r="N663" s="8"/>
      <c r="O663" s="8"/>
      <c r="R663" s="8"/>
      <c r="W663" s="8"/>
      <c r="Z663" s="9"/>
      <c r="AA663" s="9"/>
    </row>
    <row r="664" spans="9:27" x14ac:dyDescent="0.2">
      <c r="I664" s="2"/>
      <c r="J664" s="2"/>
      <c r="K664" s="5"/>
      <c r="N664" s="8"/>
      <c r="O664" s="8"/>
      <c r="R664" s="8"/>
      <c r="W664" s="8"/>
      <c r="Z664" s="9"/>
      <c r="AA664" s="9"/>
    </row>
    <row r="665" spans="9:27" x14ac:dyDescent="0.2">
      <c r="I665" s="2"/>
      <c r="J665" s="2"/>
      <c r="K665" s="5"/>
      <c r="N665" s="8"/>
      <c r="O665" s="8"/>
      <c r="R665" s="8"/>
      <c r="W665" s="8"/>
      <c r="Z665" s="9"/>
      <c r="AA665" s="9"/>
    </row>
    <row r="666" spans="9:27" x14ac:dyDescent="0.2">
      <c r="I666" s="2"/>
      <c r="J666" s="2"/>
      <c r="K666" s="5"/>
      <c r="N666" s="8"/>
      <c r="O666" s="8"/>
      <c r="R666" s="8"/>
      <c r="W666" s="8"/>
      <c r="Z666" s="9"/>
      <c r="AA666" s="9"/>
    </row>
    <row r="667" spans="9:27" x14ac:dyDescent="0.2">
      <c r="I667" s="2"/>
      <c r="J667" s="2"/>
      <c r="K667" s="5"/>
      <c r="N667" s="8"/>
      <c r="O667" s="8"/>
      <c r="R667" s="8"/>
      <c r="W667" s="8"/>
      <c r="Z667" s="9"/>
      <c r="AA667" s="9"/>
    </row>
    <row r="668" spans="9:27" x14ac:dyDescent="0.2">
      <c r="I668" s="2"/>
      <c r="J668" s="2"/>
      <c r="K668" s="5"/>
      <c r="N668" s="8"/>
      <c r="O668" s="8"/>
      <c r="R668" s="8"/>
      <c r="W668" s="8"/>
      <c r="Z668" s="9"/>
      <c r="AA668" s="9"/>
    </row>
    <row r="669" spans="9:27" x14ac:dyDescent="0.2">
      <c r="I669" s="2"/>
      <c r="J669" s="2"/>
      <c r="K669" s="5"/>
      <c r="N669" s="8"/>
      <c r="O669" s="8"/>
      <c r="R669" s="8"/>
      <c r="W669" s="8"/>
      <c r="Z669" s="9"/>
      <c r="AA669" s="9"/>
    </row>
    <row r="670" spans="9:27" x14ac:dyDescent="0.2">
      <c r="I670" s="2"/>
      <c r="J670" s="2"/>
      <c r="K670" s="5"/>
      <c r="N670" s="8"/>
      <c r="O670" s="8"/>
      <c r="R670" s="8"/>
      <c r="W670" s="8"/>
      <c r="Z670" s="9"/>
      <c r="AA670" s="9"/>
    </row>
    <row r="671" spans="9:27" x14ac:dyDescent="0.2">
      <c r="I671" s="2"/>
      <c r="J671" s="2"/>
      <c r="K671" s="5"/>
      <c r="N671" s="8"/>
      <c r="O671" s="8"/>
      <c r="R671" s="8"/>
      <c r="W671" s="8"/>
      <c r="Z671" s="9"/>
      <c r="AA671" s="9"/>
    </row>
    <row r="672" spans="9:27" x14ac:dyDescent="0.2">
      <c r="I672" s="2"/>
      <c r="J672" s="2"/>
      <c r="K672" s="5"/>
      <c r="N672" s="8"/>
      <c r="O672" s="8"/>
      <c r="R672" s="8"/>
      <c r="W672" s="8"/>
      <c r="Z672" s="9"/>
      <c r="AA672" s="9"/>
    </row>
    <row r="673" spans="9:27" x14ac:dyDescent="0.2">
      <c r="I673" s="2"/>
      <c r="J673" s="2"/>
      <c r="K673" s="5"/>
      <c r="N673" s="8"/>
      <c r="O673" s="8"/>
      <c r="R673" s="8"/>
      <c r="W673" s="8"/>
      <c r="Z673" s="9"/>
      <c r="AA673" s="9"/>
    </row>
    <row r="674" spans="9:27" x14ac:dyDescent="0.2">
      <c r="I674" s="2"/>
      <c r="J674" s="2"/>
      <c r="K674" s="5"/>
      <c r="N674" s="8"/>
      <c r="O674" s="8"/>
      <c r="R674" s="8"/>
      <c r="W674" s="8"/>
      <c r="Z674" s="9"/>
      <c r="AA674" s="9"/>
    </row>
    <row r="675" spans="9:27" x14ac:dyDescent="0.2">
      <c r="I675" s="2"/>
      <c r="J675" s="2"/>
      <c r="K675" s="5"/>
      <c r="N675" s="8"/>
      <c r="O675" s="8"/>
      <c r="R675" s="8"/>
      <c r="W675" s="8"/>
      <c r="Z675" s="9"/>
      <c r="AA675" s="9"/>
    </row>
    <row r="676" spans="9:27" x14ac:dyDescent="0.2">
      <c r="I676" s="2"/>
      <c r="J676" s="2"/>
      <c r="K676" s="5"/>
      <c r="N676" s="8"/>
      <c r="O676" s="8"/>
      <c r="R676" s="8"/>
      <c r="W676" s="8"/>
      <c r="Z676" s="9"/>
      <c r="AA676" s="9"/>
    </row>
    <row r="677" spans="9:27" x14ac:dyDescent="0.2">
      <c r="I677" s="2"/>
      <c r="J677" s="2"/>
      <c r="K677" s="5"/>
      <c r="N677" s="8"/>
      <c r="O677" s="8"/>
      <c r="R677" s="8"/>
      <c r="W677" s="8"/>
      <c r="Z677" s="9"/>
      <c r="AA677" s="9"/>
    </row>
    <row r="678" spans="9:27" x14ac:dyDescent="0.2">
      <c r="I678" s="2"/>
      <c r="J678" s="2"/>
      <c r="K678" s="5"/>
      <c r="N678" s="8"/>
      <c r="O678" s="8"/>
      <c r="R678" s="8"/>
      <c r="W678" s="8"/>
      <c r="Z678" s="9"/>
      <c r="AA678" s="9"/>
    </row>
    <row r="679" spans="9:27" x14ac:dyDescent="0.2">
      <c r="I679" s="2"/>
      <c r="J679" s="2"/>
      <c r="K679" s="5"/>
      <c r="N679" s="8"/>
      <c r="O679" s="8"/>
      <c r="R679" s="8"/>
      <c r="W679" s="8"/>
      <c r="Z679" s="9"/>
      <c r="AA679" s="9"/>
    </row>
    <row r="680" spans="9:27" x14ac:dyDescent="0.2">
      <c r="I680" s="2"/>
      <c r="J680" s="2"/>
      <c r="K680" s="5"/>
      <c r="N680" s="8"/>
      <c r="O680" s="8"/>
      <c r="R680" s="8"/>
      <c r="W680" s="8"/>
      <c r="Z680" s="9"/>
      <c r="AA680" s="9"/>
    </row>
    <row r="681" spans="9:27" x14ac:dyDescent="0.2">
      <c r="I681" s="2"/>
      <c r="J681" s="2"/>
      <c r="K681" s="5"/>
      <c r="N681" s="8"/>
      <c r="O681" s="8"/>
      <c r="R681" s="8"/>
      <c r="W681" s="8"/>
      <c r="Z681" s="9"/>
      <c r="AA681" s="9"/>
    </row>
    <row r="682" spans="9:27" x14ac:dyDescent="0.2">
      <c r="I682" s="2"/>
      <c r="J682" s="2"/>
      <c r="K682" s="5"/>
      <c r="N682" s="8"/>
      <c r="O682" s="8"/>
      <c r="R682" s="8"/>
      <c r="W682" s="8"/>
      <c r="Z682" s="9"/>
      <c r="AA682" s="9"/>
    </row>
    <row r="683" spans="9:27" x14ac:dyDescent="0.2">
      <c r="I683" s="2"/>
      <c r="J683" s="2"/>
      <c r="K683" s="5"/>
      <c r="N683" s="8"/>
      <c r="O683" s="8"/>
      <c r="R683" s="8"/>
      <c r="W683" s="8"/>
      <c r="Z683" s="9"/>
      <c r="AA683" s="9"/>
    </row>
    <row r="684" spans="9:27" x14ac:dyDescent="0.2">
      <c r="I684" s="2"/>
      <c r="J684" s="2"/>
      <c r="K684" s="5"/>
      <c r="N684" s="8"/>
      <c r="O684" s="8"/>
      <c r="R684" s="8"/>
      <c r="W684" s="8"/>
      <c r="Z684" s="9"/>
      <c r="AA684" s="9"/>
    </row>
    <row r="685" spans="9:27" x14ac:dyDescent="0.2">
      <c r="I685" s="2"/>
      <c r="J685" s="2"/>
      <c r="K685" s="5"/>
      <c r="N685" s="8"/>
      <c r="O685" s="8"/>
      <c r="R685" s="8"/>
      <c r="W685" s="8"/>
      <c r="Z685" s="9"/>
      <c r="AA685" s="9"/>
    </row>
    <row r="686" spans="9:27" x14ac:dyDescent="0.2">
      <c r="I686" s="2"/>
      <c r="J686" s="2"/>
      <c r="K686" s="5"/>
      <c r="N686" s="8"/>
      <c r="O686" s="8"/>
      <c r="R686" s="8"/>
      <c r="W686" s="8"/>
      <c r="Z686" s="9"/>
      <c r="AA686" s="9"/>
    </row>
    <row r="687" spans="9:27" x14ac:dyDescent="0.2">
      <c r="I687" s="2"/>
      <c r="J687" s="2"/>
      <c r="K687" s="5"/>
      <c r="N687" s="8"/>
      <c r="O687" s="8"/>
      <c r="R687" s="8"/>
      <c r="W687" s="8"/>
      <c r="Z687" s="9"/>
      <c r="AA687" s="9"/>
    </row>
    <row r="688" spans="9:27" x14ac:dyDescent="0.2">
      <c r="I688" s="2"/>
      <c r="J688" s="2"/>
      <c r="K688" s="5"/>
      <c r="N688" s="8"/>
      <c r="O688" s="8"/>
      <c r="R688" s="8"/>
      <c r="W688" s="8"/>
      <c r="Z688" s="9"/>
      <c r="AA688" s="9"/>
    </row>
    <row r="689" spans="9:27" x14ac:dyDescent="0.2">
      <c r="I689" s="2"/>
      <c r="J689" s="2"/>
      <c r="K689" s="5"/>
      <c r="N689" s="8"/>
      <c r="O689" s="8"/>
      <c r="R689" s="8"/>
      <c r="W689" s="8"/>
      <c r="Z689" s="9"/>
      <c r="AA689" s="9"/>
    </row>
    <row r="690" spans="9:27" x14ac:dyDescent="0.2">
      <c r="I690" s="2"/>
      <c r="J690" s="2"/>
      <c r="K690" s="5"/>
      <c r="N690" s="8"/>
      <c r="O690" s="8"/>
      <c r="R690" s="8"/>
      <c r="W690" s="8"/>
      <c r="Z690" s="9"/>
      <c r="AA690" s="9"/>
    </row>
    <row r="691" spans="9:27" x14ac:dyDescent="0.2">
      <c r="I691" s="2"/>
      <c r="J691" s="2"/>
      <c r="K691" s="5"/>
      <c r="N691" s="8"/>
      <c r="O691" s="8"/>
      <c r="R691" s="8"/>
      <c r="W691" s="8"/>
      <c r="Z691" s="9"/>
      <c r="AA691" s="9"/>
    </row>
    <row r="692" spans="9:27" x14ac:dyDescent="0.2">
      <c r="I692" s="2"/>
      <c r="J692" s="2"/>
      <c r="K692" s="5"/>
      <c r="N692" s="8"/>
      <c r="O692" s="8"/>
      <c r="R692" s="8"/>
      <c r="W692" s="8"/>
      <c r="Z692" s="9"/>
      <c r="AA692" s="9"/>
    </row>
    <row r="693" spans="9:27" x14ac:dyDescent="0.2">
      <c r="I693" s="2"/>
      <c r="J693" s="2"/>
      <c r="K693" s="5"/>
      <c r="N693" s="8"/>
      <c r="O693" s="8"/>
      <c r="R693" s="8"/>
      <c r="W693" s="8"/>
      <c r="Z693" s="9"/>
      <c r="AA693" s="9"/>
    </row>
    <row r="694" spans="9:27" x14ac:dyDescent="0.2">
      <c r="I694" s="2"/>
      <c r="J694" s="2"/>
      <c r="K694" s="5"/>
      <c r="N694" s="8"/>
      <c r="O694" s="8"/>
      <c r="R694" s="8"/>
      <c r="W694" s="8"/>
      <c r="Z694" s="9"/>
      <c r="AA694" s="9"/>
    </row>
    <row r="695" spans="9:27" x14ac:dyDescent="0.2">
      <c r="I695" s="2"/>
      <c r="J695" s="2"/>
      <c r="K695" s="5"/>
      <c r="N695" s="8"/>
      <c r="O695" s="8"/>
      <c r="R695" s="8"/>
      <c r="W695" s="8"/>
      <c r="Z695" s="9"/>
      <c r="AA695" s="9"/>
    </row>
    <row r="696" spans="9:27" x14ac:dyDescent="0.2">
      <c r="I696" s="2"/>
      <c r="J696" s="2"/>
      <c r="K696" s="5"/>
      <c r="N696" s="8"/>
      <c r="O696" s="8"/>
      <c r="R696" s="8"/>
      <c r="W696" s="8"/>
      <c r="Z696" s="9"/>
      <c r="AA696" s="9"/>
    </row>
    <row r="697" spans="9:27" x14ac:dyDescent="0.2">
      <c r="I697" s="2"/>
      <c r="J697" s="2"/>
      <c r="K697" s="5"/>
      <c r="N697" s="8"/>
      <c r="O697" s="8"/>
      <c r="R697" s="8"/>
      <c r="W697" s="8"/>
      <c r="Z697" s="9"/>
      <c r="AA697" s="9"/>
    </row>
    <row r="698" spans="9:27" x14ac:dyDescent="0.2">
      <c r="I698" s="2"/>
      <c r="J698" s="2"/>
      <c r="K698" s="5"/>
      <c r="N698" s="8"/>
      <c r="O698" s="8"/>
      <c r="R698" s="8"/>
      <c r="W698" s="8"/>
      <c r="Z698" s="9"/>
      <c r="AA698" s="9"/>
    </row>
    <row r="699" spans="9:27" x14ac:dyDescent="0.2">
      <c r="I699" s="2"/>
      <c r="J699" s="2"/>
      <c r="K699" s="5"/>
      <c r="N699" s="8"/>
      <c r="O699" s="8"/>
      <c r="R699" s="8"/>
      <c r="W699" s="8"/>
      <c r="Z699" s="9"/>
      <c r="AA699" s="9"/>
    </row>
    <row r="700" spans="9:27" x14ac:dyDescent="0.2">
      <c r="I700" s="2"/>
      <c r="J700" s="2"/>
      <c r="K700" s="5"/>
      <c r="N700" s="8"/>
      <c r="O700" s="8"/>
      <c r="R700" s="8"/>
      <c r="W700" s="8"/>
      <c r="Z700" s="9"/>
      <c r="AA700" s="9"/>
    </row>
    <row r="701" spans="9:27" x14ac:dyDescent="0.2">
      <c r="I701" s="2"/>
      <c r="J701" s="2"/>
      <c r="K701" s="5"/>
      <c r="N701" s="8"/>
      <c r="O701" s="8"/>
      <c r="R701" s="8"/>
      <c r="W701" s="8"/>
      <c r="Z701" s="9"/>
      <c r="AA701" s="9"/>
    </row>
    <row r="702" spans="9:27" x14ac:dyDescent="0.2">
      <c r="I702" s="2"/>
      <c r="J702" s="2"/>
      <c r="K702" s="5"/>
      <c r="N702" s="8"/>
      <c r="O702" s="8"/>
      <c r="R702" s="8"/>
      <c r="W702" s="8"/>
      <c r="Z702" s="9"/>
      <c r="AA702" s="9"/>
    </row>
    <row r="703" spans="9:27" x14ac:dyDescent="0.2">
      <c r="I703" s="2"/>
      <c r="J703" s="2"/>
      <c r="K703" s="5"/>
      <c r="N703" s="8"/>
      <c r="O703" s="8"/>
      <c r="R703" s="8"/>
      <c r="W703" s="8"/>
      <c r="Z703" s="9"/>
      <c r="AA703" s="9"/>
    </row>
    <row r="704" spans="9:27" x14ac:dyDescent="0.2">
      <c r="I704" s="2"/>
      <c r="J704" s="2"/>
      <c r="K704" s="5"/>
      <c r="N704" s="8"/>
      <c r="O704" s="8"/>
      <c r="R704" s="8"/>
      <c r="W704" s="8"/>
      <c r="Z704" s="9"/>
      <c r="AA704" s="9"/>
    </row>
    <row r="705" spans="9:27" x14ac:dyDescent="0.2">
      <c r="I705" s="2"/>
      <c r="J705" s="2"/>
      <c r="K705" s="5"/>
      <c r="N705" s="8"/>
      <c r="O705" s="8"/>
      <c r="R705" s="8"/>
      <c r="W705" s="8"/>
      <c r="Z705" s="9"/>
      <c r="AA705" s="9"/>
    </row>
    <row r="706" spans="9:27" x14ac:dyDescent="0.2">
      <c r="I706" s="2"/>
      <c r="J706" s="2"/>
      <c r="K706" s="5"/>
      <c r="N706" s="8"/>
      <c r="O706" s="8"/>
      <c r="R706" s="8"/>
      <c r="W706" s="8"/>
      <c r="Z706" s="9"/>
      <c r="AA706" s="9"/>
    </row>
    <row r="707" spans="9:27" x14ac:dyDescent="0.2">
      <c r="I707" s="2"/>
      <c r="J707" s="2"/>
      <c r="K707" s="5"/>
      <c r="N707" s="8"/>
      <c r="O707" s="8"/>
      <c r="R707" s="8"/>
      <c r="W707" s="8"/>
      <c r="Z707" s="9"/>
      <c r="AA707" s="9"/>
    </row>
    <row r="708" spans="9:27" x14ac:dyDescent="0.2">
      <c r="I708" s="2"/>
      <c r="J708" s="2"/>
      <c r="K708" s="5"/>
      <c r="N708" s="8"/>
      <c r="O708" s="8"/>
      <c r="R708" s="8"/>
      <c r="W708" s="8"/>
      <c r="Z708" s="9"/>
      <c r="AA708" s="9"/>
    </row>
    <row r="709" spans="9:27" x14ac:dyDescent="0.2">
      <c r="I709" s="2"/>
      <c r="J709" s="2"/>
      <c r="K709" s="5"/>
      <c r="N709" s="8"/>
      <c r="O709" s="8"/>
      <c r="R709" s="8"/>
      <c r="W709" s="8"/>
      <c r="Z709" s="9"/>
      <c r="AA709" s="9"/>
    </row>
    <row r="710" spans="9:27" x14ac:dyDescent="0.2">
      <c r="I710" s="2"/>
      <c r="J710" s="2"/>
      <c r="K710" s="5"/>
      <c r="N710" s="8"/>
      <c r="O710" s="8"/>
      <c r="R710" s="8"/>
      <c r="W710" s="8"/>
      <c r="Z710" s="9"/>
      <c r="AA710" s="9"/>
    </row>
    <row r="711" spans="9:27" x14ac:dyDescent="0.2">
      <c r="I711" s="2"/>
      <c r="J711" s="2"/>
      <c r="K711" s="5"/>
      <c r="N711" s="8"/>
      <c r="O711" s="8"/>
      <c r="R711" s="8"/>
      <c r="W711" s="8"/>
      <c r="Z711" s="9"/>
      <c r="AA711" s="9"/>
    </row>
    <row r="712" spans="9:27" x14ac:dyDescent="0.2">
      <c r="I712" s="2"/>
      <c r="J712" s="2"/>
      <c r="K712" s="5"/>
      <c r="N712" s="8"/>
      <c r="O712" s="8"/>
      <c r="R712" s="8"/>
      <c r="W712" s="8"/>
      <c r="Z712" s="9"/>
      <c r="AA712" s="9"/>
    </row>
    <row r="713" spans="9:27" x14ac:dyDescent="0.2">
      <c r="I713" s="2"/>
      <c r="J713" s="2"/>
      <c r="K713" s="5"/>
      <c r="N713" s="8"/>
      <c r="O713" s="8"/>
      <c r="R713" s="8"/>
      <c r="W713" s="8"/>
      <c r="Z713" s="9"/>
      <c r="AA713" s="9"/>
    </row>
    <row r="714" spans="9:27" x14ac:dyDescent="0.2">
      <c r="I714" s="2"/>
      <c r="J714" s="2"/>
      <c r="K714" s="5"/>
      <c r="N714" s="8"/>
      <c r="O714" s="8"/>
      <c r="R714" s="8"/>
      <c r="W714" s="8"/>
      <c r="Z714" s="9"/>
      <c r="AA714" s="9"/>
    </row>
    <row r="715" spans="9:27" x14ac:dyDescent="0.2">
      <c r="I715" s="2"/>
      <c r="J715" s="2"/>
      <c r="K715" s="5"/>
      <c r="N715" s="8"/>
      <c r="O715" s="8"/>
      <c r="R715" s="8"/>
      <c r="W715" s="8"/>
      <c r="Z715" s="9"/>
      <c r="AA715" s="9"/>
    </row>
    <row r="716" spans="9:27" x14ac:dyDescent="0.2">
      <c r="I716" s="2"/>
      <c r="J716" s="2"/>
      <c r="K716" s="5"/>
      <c r="N716" s="8"/>
      <c r="O716" s="8"/>
      <c r="R716" s="8"/>
      <c r="W716" s="8"/>
      <c r="Z716" s="9"/>
      <c r="AA716" s="9"/>
    </row>
    <row r="717" spans="9:27" x14ac:dyDescent="0.2">
      <c r="I717" s="2"/>
      <c r="J717" s="2"/>
      <c r="K717" s="5"/>
      <c r="N717" s="8"/>
      <c r="O717" s="8"/>
      <c r="R717" s="8"/>
      <c r="W717" s="8"/>
      <c r="Z717" s="9"/>
      <c r="AA717" s="9"/>
    </row>
    <row r="718" spans="9:27" x14ac:dyDescent="0.2">
      <c r="I718" s="2"/>
      <c r="J718" s="2"/>
      <c r="K718" s="5"/>
      <c r="N718" s="8"/>
      <c r="O718" s="8"/>
      <c r="R718" s="8"/>
      <c r="W718" s="8"/>
      <c r="Z718" s="9"/>
      <c r="AA718" s="9"/>
    </row>
    <row r="719" spans="9:27" x14ac:dyDescent="0.2">
      <c r="I719" s="2"/>
      <c r="J719" s="2"/>
      <c r="K719" s="5"/>
      <c r="N719" s="8"/>
      <c r="O719" s="8"/>
      <c r="R719" s="8"/>
      <c r="W719" s="8"/>
      <c r="Z719" s="9"/>
      <c r="AA719" s="9"/>
    </row>
    <row r="720" spans="9:27" x14ac:dyDescent="0.2">
      <c r="I720" s="2"/>
      <c r="J720" s="2"/>
      <c r="K720" s="5"/>
      <c r="N720" s="8"/>
      <c r="O720" s="8"/>
      <c r="R720" s="8"/>
      <c r="W720" s="8"/>
      <c r="Z720" s="9"/>
      <c r="AA720" s="9"/>
    </row>
    <row r="721" spans="9:27" x14ac:dyDescent="0.2">
      <c r="I721" s="2"/>
      <c r="J721" s="2"/>
      <c r="K721" s="5"/>
      <c r="N721" s="8"/>
      <c r="O721" s="8"/>
      <c r="R721" s="8"/>
      <c r="W721" s="8"/>
      <c r="Z721" s="9"/>
      <c r="AA721" s="9"/>
    </row>
    <row r="722" spans="9:27" x14ac:dyDescent="0.2">
      <c r="I722" s="2"/>
      <c r="J722" s="2"/>
      <c r="K722" s="5"/>
      <c r="N722" s="8"/>
      <c r="O722" s="8"/>
      <c r="R722" s="8"/>
      <c r="W722" s="8"/>
      <c r="Z722" s="9"/>
      <c r="AA722" s="9"/>
    </row>
    <row r="723" spans="9:27" x14ac:dyDescent="0.2">
      <c r="I723" s="2"/>
      <c r="J723" s="2"/>
      <c r="K723" s="5"/>
      <c r="N723" s="8"/>
      <c r="O723" s="8"/>
      <c r="R723" s="8"/>
      <c r="W723" s="8"/>
      <c r="Z723" s="9"/>
      <c r="AA723" s="9"/>
    </row>
    <row r="724" spans="9:27" x14ac:dyDescent="0.2">
      <c r="I724" s="2"/>
      <c r="J724" s="2"/>
      <c r="K724" s="5"/>
      <c r="N724" s="8"/>
      <c r="O724" s="8"/>
      <c r="R724" s="8"/>
      <c r="W724" s="8"/>
      <c r="Z724" s="9"/>
      <c r="AA724" s="9"/>
    </row>
    <row r="725" spans="9:27" x14ac:dyDescent="0.2">
      <c r="I725" s="2"/>
      <c r="J725" s="2"/>
      <c r="K725" s="5"/>
      <c r="N725" s="8"/>
      <c r="O725" s="8"/>
      <c r="R725" s="8"/>
      <c r="W725" s="8"/>
      <c r="Z725" s="9"/>
      <c r="AA725" s="9"/>
    </row>
    <row r="726" spans="9:27" x14ac:dyDescent="0.2">
      <c r="I726" s="2"/>
      <c r="J726" s="2"/>
      <c r="K726" s="5"/>
      <c r="N726" s="8"/>
      <c r="O726" s="8"/>
      <c r="R726" s="8"/>
      <c r="W726" s="8"/>
      <c r="Z726" s="9"/>
      <c r="AA726" s="9"/>
    </row>
    <row r="727" spans="9:27" x14ac:dyDescent="0.2">
      <c r="I727" s="2"/>
      <c r="J727" s="2"/>
      <c r="K727" s="5"/>
      <c r="N727" s="8"/>
      <c r="O727" s="8"/>
      <c r="R727" s="8"/>
      <c r="W727" s="8"/>
      <c r="Z727" s="9"/>
      <c r="AA727" s="9"/>
    </row>
    <row r="728" spans="9:27" x14ac:dyDescent="0.2">
      <c r="I728" s="2"/>
      <c r="J728" s="2"/>
      <c r="K728" s="5"/>
      <c r="N728" s="8"/>
      <c r="O728" s="8"/>
      <c r="R728" s="8"/>
      <c r="W728" s="8"/>
      <c r="Z728" s="9"/>
      <c r="AA728" s="9"/>
    </row>
    <row r="729" spans="9:27" x14ac:dyDescent="0.2">
      <c r="I729" s="2"/>
      <c r="J729" s="2"/>
      <c r="K729" s="5"/>
      <c r="N729" s="8"/>
      <c r="O729" s="8"/>
      <c r="R729" s="8"/>
      <c r="W729" s="8"/>
      <c r="Z729" s="9"/>
      <c r="AA729" s="9"/>
    </row>
    <row r="730" spans="9:27" x14ac:dyDescent="0.2">
      <c r="I730" s="2"/>
      <c r="J730" s="2"/>
      <c r="K730" s="5"/>
      <c r="N730" s="8"/>
      <c r="O730" s="8"/>
      <c r="R730" s="8"/>
      <c r="W730" s="8"/>
      <c r="Z730" s="9"/>
      <c r="AA730" s="9"/>
    </row>
    <row r="731" spans="9:27" x14ac:dyDescent="0.2">
      <c r="I731" s="2"/>
      <c r="J731" s="2"/>
      <c r="K731" s="5"/>
      <c r="N731" s="8"/>
      <c r="O731" s="8"/>
      <c r="R731" s="8"/>
      <c r="W731" s="8"/>
      <c r="Z731" s="9"/>
      <c r="AA731" s="9"/>
    </row>
    <row r="732" spans="9:27" x14ac:dyDescent="0.2">
      <c r="I732" s="2"/>
      <c r="J732" s="2"/>
      <c r="K732" s="5"/>
      <c r="N732" s="8"/>
      <c r="O732" s="8"/>
      <c r="R732" s="8"/>
      <c r="W732" s="8"/>
      <c r="Z732" s="9"/>
      <c r="AA732" s="9"/>
    </row>
    <row r="733" spans="9:27" x14ac:dyDescent="0.2">
      <c r="I733" s="2"/>
      <c r="J733" s="2"/>
      <c r="K733" s="5"/>
      <c r="N733" s="8"/>
      <c r="O733" s="8"/>
      <c r="R733" s="8"/>
      <c r="W733" s="8"/>
      <c r="Z733" s="9"/>
      <c r="AA733" s="9"/>
    </row>
    <row r="734" spans="9:27" x14ac:dyDescent="0.2">
      <c r="I734" s="2"/>
      <c r="J734" s="2"/>
      <c r="K734" s="5"/>
      <c r="N734" s="8"/>
      <c r="O734" s="8"/>
      <c r="R734" s="8"/>
      <c r="W734" s="8"/>
      <c r="Z734" s="9"/>
      <c r="AA734" s="9"/>
    </row>
    <row r="735" spans="9:27" x14ac:dyDescent="0.2">
      <c r="I735" s="2"/>
      <c r="J735" s="2"/>
      <c r="K735" s="5"/>
      <c r="N735" s="8"/>
      <c r="O735" s="8"/>
      <c r="R735" s="8"/>
      <c r="W735" s="8"/>
      <c r="Z735" s="9"/>
      <c r="AA735" s="9"/>
    </row>
    <row r="736" spans="9:27" x14ac:dyDescent="0.2">
      <c r="I736" s="2"/>
      <c r="J736" s="2"/>
      <c r="K736" s="5"/>
      <c r="N736" s="8"/>
      <c r="O736" s="8"/>
      <c r="R736" s="8"/>
      <c r="W736" s="8"/>
      <c r="Z736" s="9"/>
      <c r="AA736" s="9"/>
    </row>
    <row r="737" spans="9:27" x14ac:dyDescent="0.2">
      <c r="I737" s="2"/>
      <c r="J737" s="2"/>
      <c r="K737" s="5"/>
      <c r="N737" s="8"/>
      <c r="O737" s="8"/>
      <c r="R737" s="8"/>
      <c r="W737" s="8"/>
      <c r="Z737" s="9"/>
      <c r="AA737" s="9"/>
    </row>
    <row r="738" spans="9:27" x14ac:dyDescent="0.2">
      <c r="I738" s="2"/>
      <c r="J738" s="2"/>
      <c r="K738" s="5"/>
      <c r="N738" s="8"/>
      <c r="O738" s="8"/>
      <c r="R738" s="8"/>
      <c r="W738" s="8"/>
      <c r="Z738" s="9"/>
      <c r="AA738" s="9"/>
    </row>
    <row r="739" spans="9:27" x14ac:dyDescent="0.2">
      <c r="I739" s="2"/>
      <c r="J739" s="2"/>
      <c r="K739" s="5"/>
      <c r="N739" s="8"/>
      <c r="O739" s="8"/>
      <c r="R739" s="8"/>
      <c r="W739" s="8"/>
      <c r="Z739" s="9"/>
      <c r="AA739" s="9"/>
    </row>
    <row r="740" spans="9:27" x14ac:dyDescent="0.2">
      <c r="I740" s="2"/>
      <c r="J740" s="2"/>
      <c r="K740" s="5"/>
      <c r="N740" s="8"/>
      <c r="O740" s="8"/>
      <c r="R740" s="8"/>
      <c r="W740" s="8"/>
      <c r="Z740" s="9"/>
      <c r="AA740" s="9"/>
    </row>
    <row r="741" spans="9:27" x14ac:dyDescent="0.2">
      <c r="I741" s="2"/>
      <c r="J741" s="2"/>
      <c r="K741" s="5"/>
      <c r="N741" s="8"/>
      <c r="O741" s="8"/>
      <c r="R741" s="8"/>
      <c r="W741" s="8"/>
      <c r="Z741" s="9"/>
      <c r="AA741" s="9"/>
    </row>
    <row r="742" spans="9:27" x14ac:dyDescent="0.2">
      <c r="I742" s="2"/>
      <c r="J742" s="2"/>
      <c r="K742" s="5"/>
      <c r="N742" s="8"/>
      <c r="O742" s="8"/>
      <c r="R742" s="8"/>
      <c r="W742" s="8"/>
      <c r="Z742" s="9"/>
      <c r="AA742" s="9"/>
    </row>
    <row r="743" spans="9:27" x14ac:dyDescent="0.2">
      <c r="I743" s="2"/>
      <c r="J743" s="2"/>
      <c r="K743" s="5"/>
      <c r="N743" s="8"/>
      <c r="O743" s="8"/>
      <c r="R743" s="8"/>
      <c r="W743" s="8"/>
      <c r="Z743" s="9"/>
      <c r="AA743" s="9"/>
    </row>
    <row r="744" spans="9:27" x14ac:dyDescent="0.2">
      <c r="I744" s="2"/>
      <c r="J744" s="2"/>
      <c r="K744" s="5"/>
      <c r="N744" s="8"/>
      <c r="O744" s="8"/>
      <c r="R744" s="8"/>
      <c r="W744" s="8"/>
      <c r="Z744" s="9"/>
      <c r="AA744" s="9"/>
    </row>
    <row r="745" spans="9:27" x14ac:dyDescent="0.2">
      <c r="I745" s="2"/>
      <c r="J745" s="2"/>
      <c r="K745" s="5"/>
      <c r="N745" s="8"/>
      <c r="O745" s="8"/>
      <c r="R745" s="8"/>
      <c r="W745" s="8"/>
      <c r="Z745" s="9"/>
      <c r="AA745" s="9"/>
    </row>
    <row r="746" spans="9:27" x14ac:dyDescent="0.2">
      <c r="I746" s="2"/>
      <c r="J746" s="2"/>
      <c r="K746" s="5"/>
      <c r="N746" s="8"/>
      <c r="O746" s="8"/>
      <c r="R746" s="8"/>
      <c r="W746" s="8"/>
      <c r="Z746" s="9"/>
      <c r="AA746" s="9"/>
    </row>
    <row r="747" spans="9:27" x14ac:dyDescent="0.2">
      <c r="I747" s="2"/>
      <c r="J747" s="2"/>
      <c r="K747" s="5"/>
      <c r="N747" s="8"/>
      <c r="O747" s="8"/>
      <c r="R747" s="8"/>
      <c r="W747" s="8"/>
      <c r="Z747" s="9"/>
      <c r="AA747" s="9"/>
    </row>
    <row r="748" spans="9:27" x14ac:dyDescent="0.2">
      <c r="I748" s="2"/>
      <c r="J748" s="2"/>
      <c r="K748" s="5"/>
      <c r="N748" s="8"/>
      <c r="O748" s="8"/>
      <c r="R748" s="8"/>
      <c r="W748" s="8"/>
      <c r="Z748" s="9"/>
      <c r="AA748" s="9"/>
    </row>
    <row r="749" spans="9:27" x14ac:dyDescent="0.2">
      <c r="I749" s="2"/>
      <c r="J749" s="2"/>
      <c r="K749" s="5"/>
      <c r="N749" s="8"/>
      <c r="O749" s="8"/>
      <c r="R749" s="8"/>
      <c r="W749" s="8"/>
      <c r="Z749" s="9"/>
      <c r="AA749" s="9"/>
    </row>
    <row r="750" spans="9:27" x14ac:dyDescent="0.2">
      <c r="I750" s="2"/>
      <c r="J750" s="2"/>
      <c r="K750" s="5"/>
      <c r="N750" s="8"/>
      <c r="O750" s="8"/>
      <c r="R750" s="8"/>
      <c r="W750" s="8"/>
      <c r="Z750" s="9"/>
      <c r="AA750" s="9"/>
    </row>
    <row r="751" spans="9:27" x14ac:dyDescent="0.2">
      <c r="I751" s="2"/>
      <c r="J751" s="2"/>
      <c r="K751" s="5"/>
      <c r="N751" s="8"/>
      <c r="O751" s="8"/>
      <c r="R751" s="8"/>
      <c r="W751" s="8"/>
      <c r="Z751" s="9"/>
      <c r="AA751" s="9"/>
    </row>
    <row r="752" spans="9:27" x14ac:dyDescent="0.2">
      <c r="I752" s="2"/>
      <c r="J752" s="2"/>
      <c r="K752" s="5"/>
      <c r="N752" s="8"/>
      <c r="O752" s="8"/>
      <c r="R752" s="8"/>
      <c r="W752" s="8"/>
      <c r="Z752" s="9"/>
      <c r="AA752" s="9"/>
    </row>
    <row r="753" spans="9:27" x14ac:dyDescent="0.2">
      <c r="I753" s="2"/>
      <c r="J753" s="2"/>
      <c r="K753" s="5"/>
      <c r="N753" s="8"/>
      <c r="O753" s="8"/>
      <c r="R753" s="8"/>
      <c r="W753" s="8"/>
      <c r="Z753" s="9"/>
      <c r="AA753" s="9"/>
    </row>
    <row r="754" spans="9:27" x14ac:dyDescent="0.2">
      <c r="I754" s="2"/>
      <c r="J754" s="2"/>
      <c r="K754" s="5"/>
      <c r="N754" s="8"/>
      <c r="O754" s="8"/>
      <c r="R754" s="8"/>
      <c r="W754" s="8"/>
      <c r="Z754" s="9"/>
      <c r="AA754" s="9"/>
    </row>
    <row r="755" spans="9:27" x14ac:dyDescent="0.2">
      <c r="I755" s="2"/>
      <c r="J755" s="2"/>
      <c r="K755" s="5"/>
      <c r="N755" s="8"/>
      <c r="O755" s="8"/>
      <c r="R755" s="8"/>
      <c r="W755" s="8"/>
      <c r="Z755" s="9"/>
      <c r="AA755" s="9"/>
    </row>
    <row r="756" spans="9:27" x14ac:dyDescent="0.2">
      <c r="I756" s="2"/>
      <c r="J756" s="2"/>
      <c r="K756" s="5"/>
      <c r="N756" s="8"/>
      <c r="O756" s="8"/>
      <c r="R756" s="8"/>
      <c r="W756" s="8"/>
      <c r="Z756" s="9"/>
      <c r="AA756" s="9"/>
    </row>
    <row r="757" spans="9:27" x14ac:dyDescent="0.2">
      <c r="I757" s="2"/>
      <c r="J757" s="2"/>
      <c r="K757" s="5"/>
      <c r="N757" s="8"/>
      <c r="O757" s="8"/>
      <c r="R757" s="8"/>
      <c r="W757" s="8"/>
      <c r="Z757" s="9"/>
      <c r="AA757" s="9"/>
    </row>
    <row r="758" spans="9:27" x14ac:dyDescent="0.2">
      <c r="I758" s="2"/>
      <c r="J758" s="2"/>
      <c r="K758" s="5"/>
      <c r="N758" s="8"/>
      <c r="O758" s="8"/>
      <c r="R758" s="8"/>
      <c r="W758" s="8"/>
      <c r="Z758" s="9"/>
      <c r="AA758" s="9"/>
    </row>
    <row r="759" spans="9:27" x14ac:dyDescent="0.2">
      <c r="I759" s="2"/>
      <c r="J759" s="2"/>
      <c r="K759" s="5"/>
      <c r="N759" s="8"/>
      <c r="O759" s="8"/>
      <c r="R759" s="8"/>
      <c r="W759" s="8"/>
      <c r="Z759" s="9"/>
      <c r="AA759" s="9"/>
    </row>
    <row r="760" spans="9:27" x14ac:dyDescent="0.2">
      <c r="I760" s="2"/>
      <c r="J760" s="2"/>
      <c r="K760" s="5"/>
      <c r="N760" s="8"/>
      <c r="O760" s="8"/>
      <c r="R760" s="8"/>
      <c r="W760" s="8"/>
      <c r="Z760" s="9"/>
      <c r="AA760" s="9"/>
    </row>
    <row r="761" spans="9:27" x14ac:dyDescent="0.2">
      <c r="I761" s="2"/>
      <c r="J761" s="2"/>
      <c r="K761" s="5"/>
      <c r="N761" s="8"/>
      <c r="O761" s="8"/>
      <c r="R761" s="8"/>
      <c r="W761" s="8"/>
      <c r="Z761" s="9"/>
      <c r="AA761" s="9"/>
    </row>
    <row r="762" spans="9:27" x14ac:dyDescent="0.2">
      <c r="I762" s="2"/>
      <c r="J762" s="2"/>
      <c r="K762" s="5"/>
      <c r="N762" s="8"/>
      <c r="O762" s="8"/>
      <c r="R762" s="8"/>
      <c r="W762" s="8"/>
      <c r="Z762" s="9"/>
      <c r="AA762" s="9"/>
    </row>
    <row r="763" spans="9:27" x14ac:dyDescent="0.2">
      <c r="I763" s="2"/>
      <c r="J763" s="2"/>
      <c r="K763" s="5"/>
      <c r="N763" s="8"/>
      <c r="O763" s="8"/>
      <c r="R763" s="8"/>
      <c r="W763" s="8"/>
      <c r="Z763" s="9"/>
      <c r="AA763" s="9"/>
    </row>
    <row r="764" spans="9:27" x14ac:dyDescent="0.2">
      <c r="I764" s="2"/>
      <c r="J764" s="2"/>
      <c r="K764" s="5"/>
      <c r="N764" s="8"/>
      <c r="O764" s="8"/>
      <c r="R764" s="8"/>
      <c r="W764" s="8"/>
      <c r="Z764" s="9"/>
      <c r="AA764" s="9"/>
    </row>
    <row r="765" spans="9:27" x14ac:dyDescent="0.2">
      <c r="I765" s="2"/>
      <c r="J765" s="2"/>
      <c r="K765" s="5"/>
      <c r="N765" s="8"/>
      <c r="O765" s="8"/>
      <c r="R765" s="8"/>
      <c r="W765" s="8"/>
      <c r="Z765" s="9"/>
      <c r="AA765" s="9"/>
    </row>
    <row r="766" spans="9:27" x14ac:dyDescent="0.2">
      <c r="I766" s="2"/>
      <c r="J766" s="2"/>
      <c r="K766" s="5"/>
      <c r="N766" s="8"/>
      <c r="O766" s="8"/>
      <c r="R766" s="8"/>
      <c r="W766" s="8"/>
      <c r="Z766" s="9"/>
      <c r="AA766" s="9"/>
    </row>
    <row r="767" spans="9:27" x14ac:dyDescent="0.2">
      <c r="I767" s="2"/>
      <c r="J767" s="2"/>
      <c r="K767" s="5"/>
      <c r="N767" s="8"/>
      <c r="O767" s="8"/>
      <c r="R767" s="8"/>
      <c r="W767" s="8"/>
      <c r="Z767" s="9"/>
      <c r="AA767" s="9"/>
    </row>
    <row r="768" spans="9:27" x14ac:dyDescent="0.2">
      <c r="I768" s="2"/>
      <c r="J768" s="2"/>
      <c r="K768" s="5"/>
      <c r="N768" s="8"/>
      <c r="O768" s="8"/>
      <c r="R768" s="8"/>
      <c r="W768" s="8"/>
      <c r="Z768" s="9"/>
      <c r="AA768" s="9"/>
    </row>
    <row r="769" spans="9:27" x14ac:dyDescent="0.2">
      <c r="I769" s="2"/>
      <c r="J769" s="2"/>
      <c r="K769" s="5"/>
      <c r="N769" s="8"/>
      <c r="O769" s="8"/>
      <c r="R769" s="8"/>
      <c r="W769" s="8"/>
      <c r="Z769" s="9"/>
      <c r="AA769" s="9"/>
    </row>
    <row r="770" spans="9:27" x14ac:dyDescent="0.2">
      <c r="I770" s="2"/>
      <c r="J770" s="2"/>
      <c r="K770" s="5"/>
      <c r="N770" s="8"/>
      <c r="O770" s="8"/>
      <c r="R770" s="8"/>
      <c r="W770" s="8"/>
      <c r="Z770" s="9"/>
      <c r="AA770" s="9"/>
    </row>
    <row r="771" spans="9:27" x14ac:dyDescent="0.2">
      <c r="I771" s="2"/>
      <c r="J771" s="2"/>
      <c r="K771" s="5"/>
      <c r="N771" s="8"/>
      <c r="O771" s="8"/>
      <c r="R771" s="8"/>
      <c r="W771" s="8"/>
      <c r="Z771" s="9"/>
      <c r="AA771" s="9"/>
    </row>
    <row r="772" spans="9:27" x14ac:dyDescent="0.2">
      <c r="I772" s="2"/>
      <c r="J772" s="2"/>
      <c r="K772" s="5"/>
      <c r="N772" s="8"/>
      <c r="O772" s="8"/>
      <c r="R772" s="8"/>
      <c r="W772" s="8"/>
      <c r="Z772" s="9"/>
      <c r="AA772" s="9"/>
    </row>
    <row r="773" spans="9:27" x14ac:dyDescent="0.2">
      <c r="I773" s="2"/>
      <c r="J773" s="2"/>
      <c r="K773" s="5"/>
      <c r="N773" s="8"/>
      <c r="O773" s="8"/>
      <c r="R773" s="8"/>
      <c r="W773" s="8"/>
      <c r="Z773" s="9"/>
      <c r="AA773" s="9"/>
    </row>
    <row r="774" spans="9:27" x14ac:dyDescent="0.2">
      <c r="I774" s="2"/>
      <c r="J774" s="2"/>
      <c r="K774" s="5"/>
      <c r="N774" s="8"/>
      <c r="O774" s="8"/>
      <c r="R774" s="8"/>
      <c r="W774" s="8"/>
      <c r="Z774" s="9"/>
      <c r="AA774" s="9"/>
    </row>
    <row r="775" spans="9:27" x14ac:dyDescent="0.2">
      <c r="I775" s="2"/>
      <c r="J775" s="2"/>
      <c r="K775" s="5"/>
      <c r="N775" s="8"/>
      <c r="O775" s="8"/>
      <c r="R775" s="8"/>
      <c r="W775" s="8"/>
      <c r="Z775" s="9"/>
      <c r="AA775" s="9"/>
    </row>
    <row r="776" spans="9:27" x14ac:dyDescent="0.2">
      <c r="I776" s="2"/>
      <c r="J776" s="2"/>
      <c r="K776" s="5"/>
      <c r="N776" s="8"/>
      <c r="O776" s="8"/>
      <c r="R776" s="8"/>
      <c r="W776" s="8"/>
      <c r="Z776" s="9"/>
      <c r="AA776" s="9"/>
    </row>
    <row r="777" spans="9:27" x14ac:dyDescent="0.2">
      <c r="I777" s="2"/>
      <c r="J777" s="2"/>
      <c r="K777" s="5"/>
      <c r="N777" s="8"/>
      <c r="O777" s="8"/>
      <c r="R777" s="8"/>
      <c r="W777" s="8"/>
      <c r="Z777" s="9"/>
      <c r="AA777" s="9"/>
    </row>
    <row r="778" spans="9:27" x14ac:dyDescent="0.2">
      <c r="I778" s="2"/>
      <c r="J778" s="2"/>
      <c r="K778" s="5"/>
      <c r="N778" s="8"/>
      <c r="O778" s="8"/>
      <c r="R778" s="8"/>
      <c r="W778" s="8"/>
      <c r="Z778" s="9"/>
      <c r="AA778" s="9"/>
    </row>
    <row r="779" spans="9:27" x14ac:dyDescent="0.2">
      <c r="I779" s="2"/>
      <c r="J779" s="2"/>
      <c r="K779" s="5"/>
      <c r="N779" s="8"/>
      <c r="O779" s="8"/>
      <c r="R779" s="8"/>
      <c r="W779" s="8"/>
      <c r="Z779" s="9"/>
      <c r="AA779" s="9"/>
    </row>
    <row r="780" spans="9:27" x14ac:dyDescent="0.2">
      <c r="I780" s="2"/>
      <c r="J780" s="2"/>
      <c r="K780" s="5"/>
      <c r="N780" s="8"/>
      <c r="O780" s="8"/>
      <c r="R780" s="8"/>
      <c r="W780" s="8"/>
      <c r="Z780" s="9"/>
      <c r="AA780" s="9"/>
    </row>
    <row r="781" spans="9:27" x14ac:dyDescent="0.2">
      <c r="I781" s="2"/>
      <c r="J781" s="2"/>
      <c r="K781" s="5"/>
      <c r="N781" s="8"/>
      <c r="O781" s="8"/>
      <c r="R781" s="8"/>
      <c r="W781" s="8"/>
      <c r="Z781" s="9"/>
      <c r="AA781" s="9"/>
    </row>
    <row r="782" spans="9:27" x14ac:dyDescent="0.2">
      <c r="I782" s="2"/>
      <c r="J782" s="2"/>
      <c r="K782" s="5"/>
      <c r="N782" s="8"/>
      <c r="O782" s="8"/>
      <c r="R782" s="8"/>
      <c r="W782" s="8"/>
      <c r="Z782" s="9"/>
      <c r="AA782" s="9"/>
    </row>
    <row r="783" spans="9:27" x14ac:dyDescent="0.2">
      <c r="I783" s="2"/>
      <c r="J783" s="2"/>
      <c r="K783" s="5"/>
      <c r="N783" s="8"/>
      <c r="O783" s="8"/>
      <c r="R783" s="8"/>
      <c r="W783" s="8"/>
      <c r="Z783" s="9"/>
      <c r="AA783" s="9"/>
    </row>
    <row r="784" spans="9:27" x14ac:dyDescent="0.2">
      <c r="I784" s="2"/>
      <c r="J784" s="2"/>
      <c r="K784" s="5"/>
      <c r="N784" s="8"/>
      <c r="O784" s="8"/>
      <c r="R784" s="8"/>
      <c r="W784" s="8"/>
      <c r="Z784" s="9"/>
      <c r="AA784" s="9"/>
    </row>
    <row r="785" spans="9:27" x14ac:dyDescent="0.2">
      <c r="I785" s="2"/>
      <c r="J785" s="2"/>
      <c r="K785" s="5"/>
      <c r="N785" s="8"/>
      <c r="O785" s="8"/>
      <c r="R785" s="8"/>
      <c r="W785" s="8"/>
      <c r="Z785" s="9"/>
      <c r="AA785" s="9"/>
    </row>
    <row r="786" spans="9:27" x14ac:dyDescent="0.2">
      <c r="I786" s="2"/>
      <c r="J786" s="2"/>
      <c r="K786" s="5"/>
      <c r="N786" s="8"/>
      <c r="O786" s="8"/>
      <c r="R786" s="8"/>
      <c r="W786" s="8"/>
      <c r="Z786" s="9"/>
      <c r="AA786" s="9"/>
    </row>
    <row r="787" spans="9:27" x14ac:dyDescent="0.2">
      <c r="I787" s="2"/>
      <c r="J787" s="2"/>
      <c r="K787" s="5"/>
      <c r="N787" s="8"/>
      <c r="O787" s="8"/>
      <c r="R787" s="8"/>
      <c r="W787" s="8"/>
      <c r="Z787" s="9"/>
      <c r="AA787" s="9"/>
    </row>
    <row r="788" spans="9:27" x14ac:dyDescent="0.2">
      <c r="I788" s="2"/>
      <c r="J788" s="2"/>
      <c r="K788" s="5"/>
      <c r="N788" s="8"/>
      <c r="O788" s="8"/>
      <c r="R788" s="8"/>
      <c r="W788" s="8"/>
      <c r="Z788" s="9"/>
      <c r="AA788" s="9"/>
    </row>
    <row r="789" spans="9:27" x14ac:dyDescent="0.2">
      <c r="I789" s="2"/>
      <c r="J789" s="2"/>
      <c r="K789" s="5"/>
      <c r="N789" s="8"/>
      <c r="O789" s="8"/>
      <c r="R789" s="8"/>
      <c r="W789" s="8"/>
      <c r="Z789" s="9"/>
      <c r="AA789" s="9"/>
    </row>
    <row r="790" spans="9:27" x14ac:dyDescent="0.2">
      <c r="I790" s="2"/>
      <c r="J790" s="2"/>
      <c r="K790" s="5"/>
      <c r="N790" s="8"/>
      <c r="O790" s="8"/>
      <c r="R790" s="8"/>
      <c r="W790" s="8"/>
      <c r="Z790" s="9"/>
      <c r="AA790" s="9"/>
    </row>
    <row r="791" spans="9:27" x14ac:dyDescent="0.2">
      <c r="I791" s="2"/>
      <c r="J791" s="2"/>
      <c r="K791" s="5"/>
      <c r="N791" s="8"/>
      <c r="O791" s="8"/>
      <c r="R791" s="8"/>
      <c r="W791" s="8"/>
      <c r="Z791" s="9"/>
      <c r="AA791" s="9"/>
    </row>
    <row r="792" spans="9:27" x14ac:dyDescent="0.2">
      <c r="I792" s="2"/>
      <c r="J792" s="2"/>
      <c r="K792" s="5"/>
      <c r="N792" s="8"/>
      <c r="O792" s="8"/>
      <c r="R792" s="8"/>
      <c r="W792" s="8"/>
      <c r="Z792" s="9"/>
      <c r="AA792" s="9"/>
    </row>
    <row r="793" spans="9:27" x14ac:dyDescent="0.2">
      <c r="I793" s="2"/>
      <c r="J793" s="2"/>
      <c r="K793" s="5"/>
      <c r="N793" s="8"/>
      <c r="O793" s="8"/>
      <c r="R793" s="8"/>
      <c r="W793" s="8"/>
      <c r="Z793" s="9"/>
      <c r="AA793" s="9"/>
    </row>
    <row r="794" spans="9:27" x14ac:dyDescent="0.2">
      <c r="I794" s="2"/>
      <c r="J794" s="2"/>
      <c r="K794" s="5"/>
      <c r="N794" s="8"/>
      <c r="O794" s="8"/>
      <c r="R794" s="8"/>
      <c r="W794" s="8"/>
      <c r="Z794" s="9"/>
      <c r="AA794" s="9"/>
    </row>
    <row r="795" spans="9:27" x14ac:dyDescent="0.2">
      <c r="I795" s="2"/>
      <c r="J795" s="2"/>
      <c r="K795" s="5"/>
      <c r="N795" s="8"/>
      <c r="O795" s="8"/>
      <c r="R795" s="8"/>
      <c r="W795" s="8"/>
      <c r="Z795" s="9"/>
      <c r="AA795" s="9"/>
    </row>
    <row r="796" spans="9:27" x14ac:dyDescent="0.2">
      <c r="I796" s="2"/>
      <c r="J796" s="2"/>
      <c r="K796" s="5"/>
      <c r="N796" s="8"/>
      <c r="O796" s="8"/>
      <c r="R796" s="8"/>
      <c r="W796" s="8"/>
      <c r="Z796" s="9"/>
      <c r="AA796" s="9"/>
    </row>
    <row r="797" spans="9:27" x14ac:dyDescent="0.2">
      <c r="I797" s="2"/>
      <c r="J797" s="2"/>
      <c r="K797" s="5"/>
      <c r="N797" s="8"/>
      <c r="O797" s="8"/>
      <c r="R797" s="8"/>
      <c r="W797" s="8"/>
      <c r="Z797" s="9"/>
      <c r="AA797" s="9"/>
    </row>
    <row r="798" spans="9:27" x14ac:dyDescent="0.2">
      <c r="I798" s="2"/>
      <c r="J798" s="2"/>
      <c r="K798" s="5"/>
      <c r="N798" s="8"/>
      <c r="O798" s="8"/>
      <c r="R798" s="8"/>
      <c r="W798" s="8"/>
      <c r="Z798" s="9"/>
      <c r="AA798" s="9"/>
    </row>
    <row r="799" spans="9:27" x14ac:dyDescent="0.2">
      <c r="I799" s="2"/>
      <c r="J799" s="2"/>
      <c r="K799" s="5"/>
      <c r="N799" s="8"/>
      <c r="O799" s="8"/>
      <c r="R799" s="8"/>
      <c r="W799" s="8"/>
      <c r="Z799" s="9"/>
      <c r="AA799" s="9"/>
    </row>
    <row r="800" spans="9:27" x14ac:dyDescent="0.2">
      <c r="I800" s="2"/>
      <c r="J800" s="2"/>
      <c r="K800" s="5"/>
      <c r="N800" s="8"/>
      <c r="O800" s="8"/>
      <c r="R800" s="8"/>
      <c r="W800" s="8"/>
      <c r="Z800" s="9"/>
      <c r="AA800" s="9"/>
    </row>
    <row r="801" spans="9:27" x14ac:dyDescent="0.2">
      <c r="I801" s="2"/>
      <c r="J801" s="2"/>
      <c r="K801" s="5"/>
      <c r="N801" s="8"/>
      <c r="O801" s="8"/>
      <c r="R801" s="8"/>
      <c r="W801" s="8"/>
      <c r="Z801" s="9"/>
      <c r="AA801" s="9"/>
    </row>
    <row r="802" spans="9:27" x14ac:dyDescent="0.2">
      <c r="I802" s="2"/>
      <c r="J802" s="2"/>
      <c r="K802" s="5"/>
      <c r="N802" s="8"/>
      <c r="O802" s="8"/>
      <c r="R802" s="8"/>
      <c r="W802" s="8"/>
      <c r="Z802" s="9"/>
      <c r="AA802" s="9"/>
    </row>
    <row r="803" spans="9:27" x14ac:dyDescent="0.2">
      <c r="I803" s="2"/>
      <c r="J803" s="2"/>
      <c r="K803" s="5"/>
      <c r="N803" s="8"/>
      <c r="O803" s="8"/>
      <c r="R803" s="8"/>
      <c r="W803" s="8"/>
      <c r="Z803" s="9"/>
      <c r="AA803" s="9"/>
    </row>
    <row r="804" spans="9:27" x14ac:dyDescent="0.2">
      <c r="I804" s="2"/>
      <c r="J804" s="2"/>
      <c r="K804" s="5"/>
      <c r="N804" s="8"/>
      <c r="O804" s="8"/>
      <c r="R804" s="8"/>
      <c r="W804" s="8"/>
      <c r="Z804" s="9"/>
      <c r="AA804" s="9"/>
    </row>
    <row r="805" spans="9:27" x14ac:dyDescent="0.2">
      <c r="I805" s="2"/>
      <c r="J805" s="2"/>
      <c r="K805" s="5"/>
      <c r="N805" s="8"/>
      <c r="O805" s="8"/>
      <c r="R805" s="8"/>
      <c r="W805" s="8"/>
      <c r="Z805" s="9"/>
      <c r="AA805" s="9"/>
    </row>
    <row r="806" spans="9:27" x14ac:dyDescent="0.2">
      <c r="I806" s="2"/>
      <c r="J806" s="2"/>
      <c r="K806" s="5"/>
      <c r="N806" s="8"/>
      <c r="O806" s="8"/>
      <c r="R806" s="8"/>
      <c r="W806" s="8"/>
      <c r="Z806" s="9"/>
      <c r="AA806" s="9"/>
    </row>
    <row r="807" spans="9:27" x14ac:dyDescent="0.2">
      <c r="I807" s="2"/>
      <c r="J807" s="2"/>
      <c r="K807" s="5"/>
      <c r="N807" s="8"/>
      <c r="O807" s="8"/>
      <c r="R807" s="8"/>
      <c r="W807" s="8"/>
      <c r="Z807" s="9"/>
      <c r="AA807" s="9"/>
    </row>
    <row r="808" spans="9:27" x14ac:dyDescent="0.2">
      <c r="I808" s="2"/>
      <c r="J808" s="2"/>
      <c r="K808" s="5"/>
      <c r="N808" s="8"/>
      <c r="O808" s="8"/>
      <c r="R808" s="8"/>
      <c r="W808" s="8"/>
      <c r="Z808" s="9"/>
      <c r="AA808" s="9"/>
    </row>
    <row r="809" spans="9:27" x14ac:dyDescent="0.2">
      <c r="I809" s="2"/>
      <c r="J809" s="2"/>
      <c r="K809" s="5"/>
      <c r="N809" s="8"/>
      <c r="O809" s="8"/>
      <c r="R809" s="8"/>
      <c r="W809" s="8"/>
      <c r="Z809" s="9"/>
      <c r="AA809" s="9"/>
    </row>
    <row r="810" spans="9:27" x14ac:dyDescent="0.2">
      <c r="I810" s="2"/>
      <c r="J810" s="2"/>
      <c r="K810" s="5"/>
      <c r="N810" s="8"/>
      <c r="O810" s="8"/>
      <c r="R810" s="8"/>
      <c r="W810" s="8"/>
      <c r="Z810" s="9"/>
      <c r="AA810" s="9"/>
    </row>
    <row r="811" spans="9:27" x14ac:dyDescent="0.2">
      <c r="I811" s="2"/>
      <c r="J811" s="2"/>
      <c r="K811" s="5"/>
      <c r="N811" s="8"/>
      <c r="O811" s="8"/>
      <c r="R811" s="8"/>
      <c r="W811" s="8"/>
      <c r="Z811" s="9"/>
      <c r="AA811" s="9"/>
    </row>
    <row r="812" spans="9:27" x14ac:dyDescent="0.2">
      <c r="I812" s="2"/>
      <c r="J812" s="2"/>
      <c r="K812" s="5"/>
      <c r="N812" s="8"/>
      <c r="O812" s="8"/>
      <c r="R812" s="8"/>
      <c r="W812" s="8"/>
      <c r="Z812" s="9"/>
      <c r="AA812" s="9"/>
    </row>
    <row r="813" spans="9:27" x14ac:dyDescent="0.2">
      <c r="I813" s="2"/>
      <c r="J813" s="2"/>
      <c r="K813" s="5"/>
      <c r="N813" s="8"/>
      <c r="O813" s="8"/>
      <c r="R813" s="8"/>
      <c r="W813" s="8"/>
      <c r="Z813" s="9"/>
      <c r="AA813" s="9"/>
    </row>
    <row r="814" spans="9:27" x14ac:dyDescent="0.2">
      <c r="I814" s="2"/>
      <c r="J814" s="2"/>
      <c r="K814" s="5"/>
      <c r="N814" s="8"/>
      <c r="O814" s="8"/>
      <c r="R814" s="8"/>
      <c r="W814" s="8"/>
      <c r="Z814" s="9"/>
      <c r="AA814" s="9"/>
    </row>
    <row r="815" spans="9:27" x14ac:dyDescent="0.2">
      <c r="I815" s="2"/>
      <c r="J815" s="2"/>
      <c r="K815" s="5"/>
      <c r="N815" s="8"/>
      <c r="O815" s="8"/>
      <c r="R815" s="8"/>
      <c r="W815" s="8"/>
      <c r="Z815" s="9"/>
      <c r="AA815" s="9"/>
    </row>
    <row r="816" spans="9:27" x14ac:dyDescent="0.2">
      <c r="I816" s="2"/>
      <c r="J816" s="2"/>
      <c r="K816" s="5"/>
      <c r="N816" s="8"/>
      <c r="O816" s="8"/>
      <c r="R816" s="8"/>
      <c r="W816" s="8"/>
      <c r="Z816" s="9"/>
      <c r="AA816" s="9"/>
    </row>
    <row r="817" spans="9:27" x14ac:dyDescent="0.2">
      <c r="I817" s="2"/>
      <c r="J817" s="2"/>
      <c r="K817" s="5"/>
      <c r="N817" s="8"/>
      <c r="O817" s="8"/>
      <c r="R817" s="8"/>
      <c r="W817" s="8"/>
      <c r="Z817" s="9"/>
      <c r="AA817" s="9"/>
    </row>
    <row r="818" spans="9:27" x14ac:dyDescent="0.2">
      <c r="I818" s="2"/>
      <c r="J818" s="2"/>
      <c r="K818" s="5"/>
      <c r="N818" s="8"/>
      <c r="O818" s="8"/>
      <c r="R818" s="8"/>
      <c r="W818" s="8"/>
      <c r="Z818" s="9"/>
      <c r="AA818" s="9"/>
    </row>
    <row r="819" spans="9:27" x14ac:dyDescent="0.2">
      <c r="I819" s="2"/>
      <c r="J819" s="2"/>
      <c r="K819" s="5"/>
      <c r="N819" s="8"/>
      <c r="O819" s="8"/>
      <c r="R819" s="8"/>
      <c r="W819" s="8"/>
      <c r="Z819" s="9"/>
      <c r="AA819" s="9"/>
    </row>
    <row r="820" spans="9:27" x14ac:dyDescent="0.2">
      <c r="I820" s="2"/>
      <c r="J820" s="2"/>
      <c r="K820" s="5"/>
      <c r="N820" s="8"/>
      <c r="O820" s="8"/>
      <c r="R820" s="8"/>
      <c r="W820" s="8"/>
      <c r="Z820" s="9"/>
      <c r="AA820" s="9"/>
    </row>
    <row r="821" spans="9:27" x14ac:dyDescent="0.2">
      <c r="I821" s="2"/>
      <c r="J821" s="2"/>
      <c r="K821" s="5"/>
      <c r="N821" s="8"/>
      <c r="O821" s="8"/>
      <c r="R821" s="8"/>
      <c r="W821" s="8"/>
      <c r="Z821" s="9"/>
      <c r="AA821" s="9"/>
    </row>
    <row r="822" spans="9:27" x14ac:dyDescent="0.2">
      <c r="I822" s="2"/>
      <c r="J822" s="2"/>
      <c r="K822" s="5"/>
      <c r="N822" s="8"/>
      <c r="O822" s="8"/>
      <c r="R822" s="8"/>
      <c r="W822" s="8"/>
      <c r="Z822" s="9"/>
      <c r="AA822" s="9"/>
    </row>
    <row r="823" spans="9:27" x14ac:dyDescent="0.2">
      <c r="I823" s="2"/>
      <c r="J823" s="2"/>
      <c r="K823" s="5"/>
      <c r="N823" s="8"/>
      <c r="O823" s="8"/>
      <c r="R823" s="8"/>
      <c r="W823" s="8"/>
      <c r="Z823" s="9"/>
      <c r="AA823" s="9"/>
    </row>
    <row r="824" spans="9:27" x14ac:dyDescent="0.2">
      <c r="I824" s="2"/>
      <c r="J824" s="2"/>
      <c r="K824" s="5"/>
      <c r="N824" s="8"/>
      <c r="O824" s="8"/>
      <c r="R824" s="8"/>
      <c r="W824" s="8"/>
      <c r="Z824" s="9"/>
      <c r="AA824" s="9"/>
    </row>
    <row r="825" spans="9:27" x14ac:dyDescent="0.2">
      <c r="I825" s="2"/>
      <c r="J825" s="2"/>
      <c r="K825" s="5"/>
      <c r="N825" s="8"/>
      <c r="O825" s="8"/>
      <c r="R825" s="8"/>
      <c r="W825" s="8"/>
      <c r="Z825" s="9"/>
      <c r="AA825" s="9"/>
    </row>
    <row r="826" spans="9:27" x14ac:dyDescent="0.2">
      <c r="I826" s="2"/>
      <c r="J826" s="2"/>
      <c r="K826" s="5"/>
      <c r="N826" s="8"/>
      <c r="O826" s="8"/>
      <c r="R826" s="8"/>
      <c r="W826" s="8"/>
      <c r="Z826" s="9"/>
      <c r="AA826" s="9"/>
    </row>
    <row r="827" spans="9:27" x14ac:dyDescent="0.2">
      <c r="I827" s="2"/>
      <c r="J827" s="2"/>
      <c r="K827" s="5"/>
      <c r="N827" s="8"/>
      <c r="O827" s="8"/>
      <c r="R827" s="8"/>
      <c r="W827" s="8"/>
      <c r="Z827" s="9"/>
      <c r="AA827" s="9"/>
    </row>
    <row r="828" spans="9:27" x14ac:dyDescent="0.2">
      <c r="I828" s="2"/>
      <c r="J828" s="2"/>
      <c r="K828" s="5"/>
      <c r="N828" s="8"/>
      <c r="O828" s="8"/>
      <c r="R828" s="8"/>
      <c r="W828" s="8"/>
      <c r="Z828" s="9"/>
      <c r="AA828" s="9"/>
    </row>
    <row r="829" spans="9:27" x14ac:dyDescent="0.2">
      <c r="I829" s="2"/>
      <c r="J829" s="2"/>
      <c r="K829" s="5"/>
      <c r="N829" s="8"/>
      <c r="O829" s="8"/>
      <c r="R829" s="8"/>
      <c r="W829" s="8"/>
      <c r="Z829" s="9"/>
      <c r="AA829" s="9"/>
    </row>
    <row r="830" spans="9:27" x14ac:dyDescent="0.2">
      <c r="I830" s="2"/>
      <c r="J830" s="2"/>
      <c r="K830" s="5"/>
      <c r="N830" s="8"/>
      <c r="O830" s="8"/>
      <c r="R830" s="8"/>
      <c r="W830" s="8"/>
      <c r="Z830" s="9"/>
      <c r="AA830" s="9"/>
    </row>
    <row r="831" spans="9:27" x14ac:dyDescent="0.2">
      <c r="I831" s="2"/>
      <c r="J831" s="2"/>
      <c r="K831" s="5"/>
      <c r="N831" s="8"/>
      <c r="O831" s="8"/>
      <c r="R831" s="8"/>
      <c r="W831" s="8"/>
      <c r="Z831" s="9"/>
      <c r="AA831" s="9"/>
    </row>
    <row r="832" spans="9:27" x14ac:dyDescent="0.2">
      <c r="I832" s="2"/>
      <c r="J832" s="2"/>
      <c r="K832" s="5"/>
      <c r="N832" s="8"/>
      <c r="O832" s="8"/>
      <c r="R832" s="8"/>
      <c r="W832" s="8"/>
      <c r="Z832" s="9"/>
      <c r="AA832" s="9"/>
    </row>
    <row r="833" spans="9:27" x14ac:dyDescent="0.2">
      <c r="I833" s="2"/>
      <c r="J833" s="2"/>
      <c r="K833" s="5"/>
      <c r="N833" s="8"/>
      <c r="O833" s="8"/>
      <c r="R833" s="8"/>
      <c r="W833" s="8"/>
      <c r="Z833" s="9"/>
      <c r="AA833" s="9"/>
    </row>
    <row r="834" spans="9:27" x14ac:dyDescent="0.2">
      <c r="I834" s="2"/>
      <c r="J834" s="2"/>
      <c r="K834" s="5"/>
      <c r="N834" s="8"/>
      <c r="O834" s="8"/>
      <c r="R834" s="8"/>
      <c r="W834" s="8"/>
      <c r="Z834" s="9"/>
      <c r="AA834" s="9"/>
    </row>
    <row r="835" spans="9:27" x14ac:dyDescent="0.2">
      <c r="I835" s="2"/>
      <c r="J835" s="2"/>
      <c r="K835" s="5"/>
      <c r="N835" s="8"/>
      <c r="O835" s="8"/>
      <c r="R835" s="8"/>
      <c r="W835" s="8"/>
      <c r="Z835" s="9"/>
      <c r="AA835" s="9"/>
    </row>
    <row r="836" spans="9:27" x14ac:dyDescent="0.2">
      <c r="I836" s="2"/>
      <c r="J836" s="2"/>
      <c r="K836" s="5"/>
      <c r="N836" s="8"/>
      <c r="O836" s="8"/>
      <c r="R836" s="8"/>
      <c r="W836" s="8"/>
      <c r="Z836" s="9"/>
      <c r="AA836" s="9"/>
    </row>
    <row r="837" spans="9:27" x14ac:dyDescent="0.2">
      <c r="I837" s="2"/>
      <c r="J837" s="2"/>
      <c r="K837" s="5"/>
      <c r="N837" s="8"/>
      <c r="O837" s="8"/>
      <c r="R837" s="8"/>
      <c r="W837" s="8"/>
      <c r="Z837" s="9"/>
      <c r="AA837" s="9"/>
    </row>
    <row r="838" spans="9:27" x14ac:dyDescent="0.2">
      <c r="I838" s="2"/>
      <c r="J838" s="2"/>
      <c r="K838" s="5"/>
      <c r="N838" s="8"/>
      <c r="O838" s="8"/>
      <c r="R838" s="8"/>
      <c r="W838" s="8"/>
      <c r="Z838" s="9"/>
      <c r="AA838" s="9"/>
    </row>
    <row r="839" spans="9:27" x14ac:dyDescent="0.2">
      <c r="I839" s="2"/>
      <c r="J839" s="2"/>
      <c r="K839" s="5"/>
      <c r="N839" s="8"/>
      <c r="O839" s="8"/>
      <c r="R839" s="8"/>
      <c r="W839" s="8"/>
      <c r="Z839" s="9"/>
      <c r="AA839" s="9"/>
    </row>
    <row r="840" spans="9:27" x14ac:dyDescent="0.2">
      <c r="I840" s="2"/>
      <c r="J840" s="2"/>
      <c r="K840" s="5"/>
      <c r="N840" s="8"/>
      <c r="O840" s="8"/>
      <c r="R840" s="8"/>
      <c r="W840" s="8"/>
      <c r="Z840" s="9"/>
      <c r="AA840" s="9"/>
    </row>
    <row r="841" spans="9:27" x14ac:dyDescent="0.2">
      <c r="I841" s="2"/>
      <c r="J841" s="2"/>
      <c r="K841" s="5"/>
      <c r="N841" s="8"/>
      <c r="O841" s="8"/>
      <c r="R841" s="8"/>
      <c r="W841" s="8"/>
      <c r="Z841" s="9"/>
      <c r="AA841" s="9"/>
    </row>
    <row r="842" spans="9:27" x14ac:dyDescent="0.2">
      <c r="I842" s="2"/>
      <c r="J842" s="2"/>
      <c r="K842" s="5"/>
      <c r="N842" s="8"/>
      <c r="O842" s="8"/>
      <c r="R842" s="8"/>
      <c r="W842" s="8"/>
      <c r="Z842" s="9"/>
      <c r="AA842" s="9"/>
    </row>
    <row r="843" spans="9:27" x14ac:dyDescent="0.2">
      <c r="I843" s="2"/>
      <c r="J843" s="2"/>
      <c r="K843" s="5"/>
      <c r="N843" s="8"/>
      <c r="O843" s="8"/>
      <c r="R843" s="8"/>
      <c r="W843" s="8"/>
      <c r="Z843" s="9"/>
      <c r="AA843" s="9"/>
    </row>
    <row r="844" spans="9:27" x14ac:dyDescent="0.2">
      <c r="I844" s="2"/>
      <c r="J844" s="2"/>
      <c r="K844" s="5"/>
      <c r="N844" s="8"/>
      <c r="O844" s="8"/>
      <c r="R844" s="8"/>
      <c r="W844" s="8"/>
      <c r="Z844" s="9"/>
      <c r="AA844" s="9"/>
    </row>
    <row r="845" spans="9:27" x14ac:dyDescent="0.2">
      <c r="I845" s="2"/>
      <c r="J845" s="2"/>
      <c r="K845" s="5"/>
      <c r="N845" s="8"/>
      <c r="O845" s="8"/>
      <c r="R845" s="8"/>
      <c r="W845" s="8"/>
      <c r="Z845" s="9"/>
      <c r="AA845" s="9"/>
    </row>
    <row r="846" spans="9:27" x14ac:dyDescent="0.2">
      <c r="I846" s="2"/>
      <c r="J846" s="2"/>
      <c r="K846" s="5"/>
      <c r="N846" s="8"/>
      <c r="O846" s="8"/>
      <c r="R846" s="8"/>
      <c r="W846" s="8"/>
      <c r="Z846" s="9"/>
      <c r="AA846" s="9"/>
    </row>
    <row r="847" spans="9:27" x14ac:dyDescent="0.2">
      <c r="I847" s="2"/>
      <c r="J847" s="2"/>
      <c r="K847" s="5"/>
      <c r="N847" s="8"/>
      <c r="O847" s="8"/>
      <c r="R847" s="8"/>
      <c r="W847" s="8"/>
      <c r="Z847" s="9"/>
      <c r="AA847" s="9"/>
    </row>
    <row r="848" spans="9:27" x14ac:dyDescent="0.2">
      <c r="I848" s="2"/>
      <c r="J848" s="2"/>
      <c r="K848" s="5"/>
      <c r="N848" s="8"/>
      <c r="O848" s="8"/>
      <c r="R848" s="8"/>
      <c r="W848" s="8"/>
      <c r="Z848" s="9"/>
      <c r="AA848" s="9"/>
    </row>
    <row r="849" spans="9:27" x14ac:dyDescent="0.2">
      <c r="I849" s="2"/>
      <c r="J849" s="2"/>
      <c r="K849" s="5"/>
      <c r="N849" s="8"/>
      <c r="O849" s="8"/>
      <c r="R849" s="8"/>
      <c r="W849" s="8"/>
      <c r="Z849" s="9"/>
      <c r="AA849" s="9"/>
    </row>
    <row r="850" spans="9:27" x14ac:dyDescent="0.2">
      <c r="I850" s="2"/>
      <c r="J850" s="2"/>
      <c r="K850" s="5"/>
      <c r="N850" s="8"/>
      <c r="O850" s="8"/>
      <c r="R850" s="8"/>
      <c r="W850" s="8"/>
      <c r="Z850" s="9"/>
      <c r="AA850" s="9"/>
    </row>
    <row r="851" spans="9:27" x14ac:dyDescent="0.2">
      <c r="I851" s="2"/>
      <c r="J851" s="2"/>
      <c r="K851" s="5"/>
      <c r="N851" s="8"/>
      <c r="O851" s="8"/>
      <c r="R851" s="8"/>
      <c r="W851" s="8"/>
      <c r="Z851" s="9"/>
      <c r="AA851" s="9"/>
    </row>
    <row r="852" spans="9:27" x14ac:dyDescent="0.2">
      <c r="I852" s="2"/>
      <c r="J852" s="2"/>
      <c r="K852" s="5"/>
      <c r="N852" s="8"/>
      <c r="O852" s="8"/>
      <c r="R852" s="8"/>
      <c r="W852" s="8"/>
      <c r="Z852" s="9"/>
      <c r="AA852" s="9"/>
    </row>
    <row r="853" spans="9:27" x14ac:dyDescent="0.2">
      <c r="I853" s="2"/>
      <c r="J853" s="2"/>
      <c r="K853" s="5"/>
      <c r="N853" s="8"/>
      <c r="O853" s="8"/>
      <c r="R853" s="8"/>
      <c r="W853" s="8"/>
      <c r="Z853" s="9"/>
      <c r="AA853" s="9"/>
    </row>
    <row r="854" spans="9:27" x14ac:dyDescent="0.2">
      <c r="I854" s="2"/>
      <c r="J854" s="2"/>
      <c r="K854" s="5"/>
      <c r="N854" s="8"/>
      <c r="O854" s="8"/>
      <c r="R854" s="8"/>
      <c r="W854" s="8"/>
      <c r="Z854" s="9"/>
      <c r="AA854" s="9"/>
    </row>
    <row r="855" spans="9:27" x14ac:dyDescent="0.2">
      <c r="I855" s="2"/>
      <c r="J855" s="2"/>
      <c r="K855" s="5"/>
      <c r="N855" s="8"/>
      <c r="O855" s="8"/>
      <c r="R855" s="8"/>
      <c r="W855" s="8"/>
      <c r="Z855" s="9"/>
      <c r="AA855" s="9"/>
    </row>
    <row r="856" spans="9:27" x14ac:dyDescent="0.2">
      <c r="I856" s="2"/>
      <c r="J856" s="2"/>
      <c r="K856" s="5"/>
      <c r="N856" s="8"/>
      <c r="O856" s="8"/>
      <c r="R856" s="8"/>
      <c r="W856" s="8"/>
      <c r="Z856" s="9"/>
      <c r="AA856" s="9"/>
    </row>
    <row r="857" spans="9:27" x14ac:dyDescent="0.2">
      <c r="I857" s="2"/>
      <c r="J857" s="2"/>
      <c r="K857" s="5"/>
      <c r="N857" s="8"/>
      <c r="O857" s="8"/>
      <c r="R857" s="8"/>
      <c r="W857" s="8"/>
      <c r="Z857" s="9"/>
      <c r="AA857" s="9"/>
    </row>
    <row r="858" spans="9:27" x14ac:dyDescent="0.2">
      <c r="I858" s="2"/>
      <c r="J858" s="2"/>
      <c r="K858" s="5"/>
      <c r="N858" s="8"/>
      <c r="O858" s="8"/>
      <c r="R858" s="8"/>
      <c r="W858" s="8"/>
      <c r="Z858" s="9"/>
      <c r="AA858" s="9"/>
    </row>
    <row r="859" spans="9:27" x14ac:dyDescent="0.2">
      <c r="I859" s="2"/>
      <c r="J859" s="2"/>
      <c r="K859" s="5"/>
      <c r="N859" s="8"/>
      <c r="O859" s="8"/>
      <c r="R859" s="8"/>
      <c r="W859" s="8"/>
      <c r="Z859" s="9"/>
      <c r="AA859" s="9"/>
    </row>
    <row r="860" spans="9:27" x14ac:dyDescent="0.2">
      <c r="I860" s="2"/>
      <c r="J860" s="2"/>
      <c r="K860" s="5"/>
      <c r="N860" s="8"/>
      <c r="O860" s="8"/>
      <c r="R860" s="8"/>
      <c r="W860" s="8"/>
      <c r="Z860" s="9"/>
      <c r="AA860" s="9"/>
    </row>
    <row r="861" spans="9:27" x14ac:dyDescent="0.2">
      <c r="I861" s="2"/>
      <c r="J861" s="2"/>
      <c r="K861" s="5"/>
      <c r="N861" s="8"/>
      <c r="O861" s="8"/>
      <c r="R861" s="8"/>
      <c r="W861" s="8"/>
      <c r="Z861" s="9"/>
      <c r="AA861" s="9"/>
    </row>
    <row r="862" spans="9:27" x14ac:dyDescent="0.2">
      <c r="I862" s="2"/>
      <c r="J862" s="2"/>
      <c r="K862" s="5"/>
      <c r="N862" s="8"/>
      <c r="O862" s="8"/>
      <c r="R862" s="8"/>
      <c r="W862" s="8"/>
      <c r="Z862" s="9"/>
      <c r="AA862" s="9"/>
    </row>
    <row r="863" spans="9:27" x14ac:dyDescent="0.2">
      <c r="I863" s="2"/>
      <c r="J863" s="2"/>
      <c r="K863" s="5"/>
      <c r="N863" s="8"/>
      <c r="O863" s="8"/>
      <c r="R863" s="8"/>
      <c r="W863" s="8"/>
      <c r="Z863" s="9"/>
      <c r="AA863" s="9"/>
    </row>
    <row r="864" spans="9:27" x14ac:dyDescent="0.2">
      <c r="I864" s="2"/>
      <c r="J864" s="2"/>
      <c r="K864" s="5"/>
      <c r="N864" s="8"/>
      <c r="O864" s="8"/>
      <c r="R864" s="8"/>
      <c r="W864" s="8"/>
      <c r="Z864" s="9"/>
      <c r="AA864" s="9"/>
    </row>
    <row r="865" spans="9:27" x14ac:dyDescent="0.2">
      <c r="I865" s="2"/>
      <c r="J865" s="2"/>
      <c r="K865" s="5"/>
      <c r="N865" s="8"/>
      <c r="O865" s="8"/>
      <c r="R865" s="8"/>
      <c r="W865" s="8"/>
      <c r="Z865" s="9"/>
      <c r="AA865" s="9"/>
    </row>
    <row r="866" spans="9:27" x14ac:dyDescent="0.2">
      <c r="I866" s="2"/>
      <c r="J866" s="2"/>
      <c r="K866" s="5"/>
      <c r="N866" s="8"/>
      <c r="O866" s="8"/>
      <c r="R866" s="8"/>
      <c r="W866" s="8"/>
      <c r="Z866" s="9"/>
      <c r="AA866" s="9"/>
    </row>
    <row r="867" spans="9:27" x14ac:dyDescent="0.2">
      <c r="I867" s="2"/>
      <c r="J867" s="2"/>
      <c r="K867" s="5"/>
      <c r="N867" s="8"/>
      <c r="O867" s="8"/>
      <c r="R867" s="8"/>
      <c r="W867" s="8"/>
      <c r="Z867" s="9"/>
      <c r="AA867" s="9"/>
    </row>
    <row r="868" spans="9:27" x14ac:dyDescent="0.2">
      <c r="I868" s="2"/>
      <c r="J868" s="2"/>
      <c r="K868" s="5"/>
      <c r="N868" s="8"/>
      <c r="O868" s="8"/>
      <c r="R868" s="8"/>
      <c r="W868" s="8"/>
      <c r="Z868" s="9"/>
      <c r="AA868" s="9"/>
    </row>
    <row r="869" spans="9:27" x14ac:dyDescent="0.2">
      <c r="I869" s="2"/>
      <c r="J869" s="2"/>
      <c r="K869" s="5"/>
      <c r="N869" s="8"/>
      <c r="O869" s="8"/>
      <c r="R869" s="8"/>
      <c r="W869" s="8"/>
      <c r="Z869" s="9"/>
      <c r="AA869" s="9"/>
    </row>
    <row r="870" spans="9:27" x14ac:dyDescent="0.2">
      <c r="I870" s="2"/>
      <c r="J870" s="2"/>
      <c r="K870" s="5"/>
      <c r="N870" s="8"/>
      <c r="O870" s="8"/>
      <c r="R870" s="8"/>
      <c r="W870" s="8"/>
      <c r="Z870" s="9"/>
      <c r="AA870" s="9"/>
    </row>
    <row r="871" spans="9:27" x14ac:dyDescent="0.2">
      <c r="I871" s="2"/>
      <c r="J871" s="2"/>
      <c r="K871" s="5"/>
      <c r="N871" s="8"/>
      <c r="O871" s="8"/>
      <c r="R871" s="8"/>
      <c r="W871" s="8"/>
      <c r="Z871" s="9"/>
      <c r="AA871" s="9"/>
    </row>
    <row r="872" spans="9:27" x14ac:dyDescent="0.2">
      <c r="I872" s="2"/>
      <c r="J872" s="2"/>
      <c r="K872" s="5"/>
      <c r="N872" s="8"/>
      <c r="O872" s="8"/>
      <c r="R872" s="8"/>
      <c r="W872" s="8"/>
      <c r="Z872" s="9"/>
      <c r="AA872" s="9"/>
    </row>
    <row r="873" spans="9:27" x14ac:dyDescent="0.2">
      <c r="I873" s="2"/>
      <c r="J873" s="2"/>
      <c r="K873" s="5"/>
      <c r="N873" s="8"/>
      <c r="O873" s="8"/>
      <c r="R873" s="8"/>
      <c r="W873" s="8"/>
      <c r="Z873" s="9"/>
      <c r="AA873" s="9"/>
    </row>
    <row r="874" spans="9:27" x14ac:dyDescent="0.2">
      <c r="I874" s="2"/>
      <c r="J874" s="2"/>
      <c r="K874" s="5"/>
      <c r="N874" s="8"/>
      <c r="O874" s="8"/>
      <c r="R874" s="8"/>
      <c r="W874" s="8"/>
      <c r="Z874" s="9"/>
      <c r="AA874" s="9"/>
    </row>
    <row r="875" spans="9:27" x14ac:dyDescent="0.2">
      <c r="I875" s="2"/>
      <c r="J875" s="2"/>
      <c r="K875" s="5"/>
      <c r="N875" s="8"/>
      <c r="O875" s="8"/>
      <c r="R875" s="8"/>
      <c r="W875" s="8"/>
      <c r="Z875" s="9"/>
      <c r="AA875" s="9"/>
    </row>
    <row r="876" spans="9:27" x14ac:dyDescent="0.2">
      <c r="I876" s="2"/>
      <c r="J876" s="2"/>
      <c r="K876" s="5"/>
      <c r="N876" s="8"/>
      <c r="O876" s="8"/>
      <c r="R876" s="8"/>
      <c r="W876" s="8"/>
      <c r="Z876" s="9"/>
      <c r="AA876" s="9"/>
    </row>
    <row r="877" spans="9:27" x14ac:dyDescent="0.2">
      <c r="I877" s="2"/>
      <c r="J877" s="2"/>
      <c r="K877" s="5"/>
      <c r="N877" s="8"/>
      <c r="O877" s="8"/>
      <c r="R877" s="8"/>
      <c r="W877" s="8"/>
      <c r="Z877" s="9"/>
      <c r="AA877" s="9"/>
    </row>
    <row r="878" spans="9:27" x14ac:dyDescent="0.2">
      <c r="I878" s="2"/>
      <c r="J878" s="2"/>
      <c r="K878" s="5"/>
      <c r="N878" s="8"/>
      <c r="O878" s="8"/>
      <c r="R878" s="8"/>
      <c r="W878" s="8"/>
      <c r="Z878" s="9"/>
      <c r="AA878" s="9"/>
    </row>
    <row r="879" spans="9:27" x14ac:dyDescent="0.2">
      <c r="I879" s="2"/>
      <c r="J879" s="2"/>
      <c r="K879" s="5"/>
      <c r="N879" s="8"/>
      <c r="O879" s="8"/>
      <c r="R879" s="8"/>
      <c r="W879" s="8"/>
      <c r="Z879" s="9"/>
      <c r="AA879" s="9"/>
    </row>
    <row r="880" spans="9:27" x14ac:dyDescent="0.2">
      <c r="I880" s="2"/>
      <c r="J880" s="2"/>
      <c r="K880" s="5"/>
      <c r="N880" s="8"/>
      <c r="O880" s="8"/>
      <c r="R880" s="8"/>
      <c r="W880" s="8"/>
      <c r="Z880" s="9"/>
      <c r="AA880" s="9"/>
    </row>
    <row r="881" spans="9:27" x14ac:dyDescent="0.2">
      <c r="I881" s="2"/>
      <c r="J881" s="2"/>
      <c r="K881" s="5"/>
      <c r="N881" s="8"/>
      <c r="O881" s="8"/>
      <c r="R881" s="8"/>
      <c r="W881" s="8"/>
      <c r="Z881" s="9"/>
      <c r="AA881" s="9"/>
    </row>
    <row r="882" spans="9:27" x14ac:dyDescent="0.2">
      <c r="I882" s="2"/>
      <c r="J882" s="2"/>
      <c r="K882" s="5"/>
      <c r="N882" s="8"/>
      <c r="O882" s="8"/>
      <c r="R882" s="8"/>
      <c r="W882" s="8"/>
      <c r="Z882" s="9"/>
      <c r="AA882" s="9"/>
    </row>
    <row r="883" spans="9:27" x14ac:dyDescent="0.2">
      <c r="I883" s="2"/>
      <c r="J883" s="2"/>
      <c r="K883" s="5"/>
      <c r="N883" s="8"/>
      <c r="O883" s="8"/>
      <c r="R883" s="8"/>
      <c r="W883" s="8"/>
      <c r="Z883" s="9"/>
      <c r="AA883" s="9"/>
    </row>
    <row r="884" spans="9:27" x14ac:dyDescent="0.2">
      <c r="I884" s="2"/>
      <c r="J884" s="2"/>
      <c r="K884" s="5"/>
      <c r="N884" s="8"/>
      <c r="O884" s="8"/>
      <c r="R884" s="8"/>
      <c r="W884" s="8"/>
      <c r="Z884" s="9"/>
      <c r="AA884" s="9"/>
    </row>
    <row r="885" spans="9:27" x14ac:dyDescent="0.2">
      <c r="I885" s="2"/>
      <c r="J885" s="2"/>
      <c r="K885" s="5"/>
      <c r="N885" s="8"/>
      <c r="O885" s="8"/>
      <c r="R885" s="8"/>
      <c r="W885" s="8"/>
      <c r="Z885" s="9"/>
      <c r="AA885" s="9"/>
    </row>
    <row r="886" spans="9:27" x14ac:dyDescent="0.2">
      <c r="I886" s="2"/>
      <c r="J886" s="2"/>
      <c r="K886" s="5"/>
      <c r="N886" s="8"/>
      <c r="O886" s="8"/>
      <c r="R886" s="8"/>
      <c r="W886" s="8"/>
      <c r="Z886" s="9"/>
      <c r="AA886" s="9"/>
    </row>
    <row r="887" spans="9:27" x14ac:dyDescent="0.2">
      <c r="I887" s="2"/>
      <c r="J887" s="2"/>
      <c r="K887" s="5"/>
      <c r="N887" s="8"/>
      <c r="O887" s="8"/>
      <c r="R887" s="8"/>
      <c r="W887" s="8"/>
      <c r="Z887" s="9"/>
      <c r="AA887" s="9"/>
    </row>
    <row r="888" spans="9:27" x14ac:dyDescent="0.2">
      <c r="I888" s="2"/>
      <c r="J888" s="2"/>
      <c r="K888" s="5"/>
      <c r="N888" s="8"/>
      <c r="O888" s="8"/>
      <c r="R888" s="8"/>
      <c r="W888" s="8"/>
      <c r="Z888" s="9"/>
      <c r="AA888" s="9"/>
    </row>
    <row r="889" spans="9:27" x14ac:dyDescent="0.2">
      <c r="I889" s="2"/>
      <c r="J889" s="2"/>
      <c r="K889" s="5"/>
      <c r="N889" s="8"/>
      <c r="O889" s="8"/>
      <c r="R889" s="8"/>
      <c r="W889" s="8"/>
      <c r="Z889" s="9"/>
      <c r="AA889" s="9"/>
    </row>
    <row r="890" spans="9:27" x14ac:dyDescent="0.2">
      <c r="I890" s="2"/>
      <c r="J890" s="2"/>
      <c r="K890" s="5"/>
      <c r="N890" s="8"/>
      <c r="O890" s="8"/>
      <c r="R890" s="8"/>
      <c r="W890" s="8"/>
      <c r="Z890" s="9"/>
      <c r="AA890" s="9"/>
    </row>
    <row r="891" spans="9:27" x14ac:dyDescent="0.2">
      <c r="I891" s="2"/>
      <c r="J891" s="2"/>
      <c r="K891" s="5"/>
      <c r="N891" s="8"/>
      <c r="O891" s="8"/>
      <c r="R891" s="8"/>
      <c r="W891" s="8"/>
      <c r="Z891" s="9"/>
      <c r="AA891" s="9"/>
    </row>
    <row r="892" spans="9:27" x14ac:dyDescent="0.2">
      <c r="I892" s="2"/>
      <c r="J892" s="2"/>
      <c r="K892" s="5"/>
      <c r="N892" s="8"/>
      <c r="O892" s="8"/>
      <c r="R892" s="8"/>
      <c r="W892" s="8"/>
      <c r="Z892" s="9"/>
      <c r="AA892" s="9"/>
    </row>
    <row r="893" spans="9:27" x14ac:dyDescent="0.2">
      <c r="I893" s="2"/>
      <c r="J893" s="2"/>
      <c r="K893" s="5"/>
      <c r="N893" s="8"/>
      <c r="O893" s="8"/>
      <c r="R893" s="8"/>
      <c r="W893" s="8"/>
      <c r="Z893" s="9"/>
      <c r="AA893" s="9"/>
    </row>
    <row r="894" spans="9:27" x14ac:dyDescent="0.2">
      <c r="I894" s="2"/>
      <c r="J894" s="2"/>
      <c r="K894" s="5"/>
      <c r="N894" s="8"/>
      <c r="O894" s="8"/>
      <c r="R894" s="8"/>
      <c r="W894" s="8"/>
      <c r="Z894" s="9"/>
      <c r="AA894" s="9"/>
    </row>
    <row r="895" spans="9:27" x14ac:dyDescent="0.2">
      <c r="I895" s="2"/>
      <c r="J895" s="2"/>
      <c r="K895" s="5"/>
      <c r="N895" s="8"/>
      <c r="O895" s="8"/>
      <c r="R895" s="8"/>
      <c r="W895" s="8"/>
      <c r="Z895" s="9"/>
      <c r="AA895" s="9"/>
    </row>
    <row r="896" spans="9:27" x14ac:dyDescent="0.2">
      <c r="I896" s="2"/>
      <c r="J896" s="2"/>
      <c r="K896" s="5"/>
      <c r="N896" s="8"/>
      <c r="O896" s="8"/>
      <c r="R896" s="8"/>
      <c r="W896" s="8"/>
      <c r="Z896" s="9"/>
      <c r="AA896" s="9"/>
    </row>
    <row r="897" spans="9:27" x14ac:dyDescent="0.2">
      <c r="I897" s="2"/>
      <c r="J897" s="2"/>
      <c r="K897" s="5"/>
      <c r="N897" s="8"/>
      <c r="O897" s="8"/>
      <c r="R897" s="8"/>
      <c r="W897" s="8"/>
      <c r="Z897" s="9"/>
      <c r="AA897" s="9"/>
    </row>
    <row r="898" spans="9:27" x14ac:dyDescent="0.2">
      <c r="I898" s="2"/>
      <c r="J898" s="2"/>
      <c r="K898" s="5"/>
      <c r="N898" s="8"/>
      <c r="O898" s="8"/>
      <c r="R898" s="8"/>
      <c r="W898" s="8"/>
      <c r="Z898" s="9"/>
      <c r="AA898" s="9"/>
    </row>
    <row r="899" spans="9:27" x14ac:dyDescent="0.2">
      <c r="I899" s="2"/>
      <c r="J899" s="2"/>
      <c r="K899" s="5"/>
      <c r="N899" s="8"/>
      <c r="O899" s="8"/>
      <c r="R899" s="8"/>
      <c r="W899" s="8"/>
      <c r="Z899" s="9"/>
      <c r="AA899" s="9"/>
    </row>
    <row r="900" spans="9:27" x14ac:dyDescent="0.2">
      <c r="I900" s="2"/>
      <c r="J900" s="2"/>
      <c r="K900" s="5"/>
      <c r="N900" s="8"/>
      <c r="O900" s="8"/>
      <c r="R900" s="8"/>
      <c r="W900" s="8"/>
      <c r="Z900" s="9"/>
      <c r="AA900" s="9"/>
    </row>
    <row r="901" spans="9:27" x14ac:dyDescent="0.2">
      <c r="I901" s="2"/>
      <c r="J901" s="2"/>
      <c r="K901" s="5"/>
      <c r="N901" s="8"/>
      <c r="O901" s="8"/>
      <c r="R901" s="8"/>
      <c r="W901" s="8"/>
      <c r="Z901" s="9"/>
      <c r="AA901" s="9"/>
    </row>
    <row r="902" spans="9:27" x14ac:dyDescent="0.2">
      <c r="I902" s="2"/>
      <c r="J902" s="2"/>
      <c r="K902" s="5"/>
      <c r="N902" s="8"/>
      <c r="O902" s="8"/>
      <c r="R902" s="8"/>
      <c r="W902" s="8"/>
      <c r="Z902" s="9"/>
      <c r="AA902" s="9"/>
    </row>
    <row r="903" spans="9:27" x14ac:dyDescent="0.2">
      <c r="I903" s="2"/>
      <c r="J903" s="2"/>
      <c r="K903" s="5"/>
      <c r="N903" s="8"/>
      <c r="O903" s="8"/>
      <c r="R903" s="8"/>
      <c r="W903" s="8"/>
      <c r="Z903" s="9"/>
      <c r="AA903" s="9"/>
    </row>
    <row r="904" spans="9:27" x14ac:dyDescent="0.2">
      <c r="I904" s="2"/>
      <c r="J904" s="2"/>
      <c r="K904" s="5"/>
      <c r="N904" s="8"/>
      <c r="O904" s="8"/>
      <c r="R904" s="8"/>
      <c r="W904" s="8"/>
      <c r="Z904" s="9"/>
      <c r="AA904" s="9"/>
    </row>
    <row r="905" spans="9:27" x14ac:dyDescent="0.2">
      <c r="I905" s="2"/>
      <c r="J905" s="2"/>
      <c r="K905" s="5"/>
      <c r="N905" s="8"/>
      <c r="O905" s="8"/>
      <c r="R905" s="8"/>
      <c r="W905" s="8"/>
      <c r="Z905" s="9"/>
      <c r="AA905" s="9"/>
    </row>
    <row r="906" spans="9:27" x14ac:dyDescent="0.2">
      <c r="I906" s="2"/>
      <c r="J906" s="2"/>
      <c r="K906" s="5"/>
      <c r="N906" s="8"/>
      <c r="O906" s="8"/>
      <c r="R906" s="8"/>
      <c r="W906" s="8"/>
      <c r="Z906" s="9"/>
      <c r="AA906" s="9"/>
    </row>
    <row r="907" spans="9:27" x14ac:dyDescent="0.2">
      <c r="I907" s="2"/>
      <c r="J907" s="2"/>
      <c r="K907" s="5"/>
      <c r="N907" s="8"/>
      <c r="O907" s="8"/>
      <c r="R907" s="8"/>
      <c r="W907" s="8"/>
      <c r="Z907" s="9"/>
      <c r="AA907" s="9"/>
    </row>
    <row r="908" spans="9:27" x14ac:dyDescent="0.2">
      <c r="I908" s="2"/>
      <c r="J908" s="2"/>
      <c r="K908" s="5"/>
      <c r="N908" s="8"/>
      <c r="O908" s="8"/>
      <c r="R908" s="8"/>
      <c r="W908" s="8"/>
      <c r="Z908" s="9"/>
      <c r="AA908" s="9"/>
    </row>
    <row r="909" spans="9:27" x14ac:dyDescent="0.2">
      <c r="I909" s="2"/>
      <c r="J909" s="2"/>
      <c r="K909" s="5"/>
      <c r="N909" s="8"/>
      <c r="O909" s="8"/>
      <c r="R909" s="8"/>
      <c r="W909" s="8"/>
      <c r="Z909" s="9"/>
      <c r="AA909" s="9"/>
    </row>
    <row r="910" spans="9:27" x14ac:dyDescent="0.2">
      <c r="I910" s="2"/>
      <c r="J910" s="2"/>
      <c r="K910" s="5"/>
      <c r="N910" s="8"/>
      <c r="O910" s="8"/>
      <c r="R910" s="8"/>
      <c r="W910" s="8"/>
      <c r="Z910" s="9"/>
      <c r="AA910" s="9"/>
    </row>
    <row r="911" spans="9:27" x14ac:dyDescent="0.2">
      <c r="I911" s="2"/>
      <c r="J911" s="2"/>
      <c r="K911" s="5"/>
      <c r="N911" s="8"/>
      <c r="O911" s="8"/>
      <c r="R911" s="8"/>
      <c r="W911" s="8"/>
      <c r="Z911" s="9"/>
      <c r="AA911" s="9"/>
    </row>
    <row r="912" spans="9:27" x14ac:dyDescent="0.2">
      <c r="I912" s="2"/>
      <c r="J912" s="2"/>
      <c r="K912" s="5"/>
      <c r="N912" s="8"/>
      <c r="O912" s="8"/>
      <c r="R912" s="8"/>
      <c r="W912" s="8"/>
      <c r="Z912" s="9"/>
      <c r="AA912" s="9"/>
    </row>
    <row r="913" spans="9:27" x14ac:dyDescent="0.2">
      <c r="I913" s="2"/>
      <c r="J913" s="2"/>
      <c r="K913" s="5"/>
      <c r="N913" s="8"/>
      <c r="O913" s="8"/>
      <c r="R913" s="8"/>
      <c r="W913" s="8"/>
      <c r="Z913" s="9"/>
      <c r="AA913" s="9"/>
    </row>
    <row r="914" spans="9:27" x14ac:dyDescent="0.2">
      <c r="I914" s="2"/>
      <c r="J914" s="2"/>
      <c r="K914" s="5"/>
      <c r="N914" s="8"/>
      <c r="O914" s="8"/>
      <c r="R914" s="8"/>
      <c r="W914" s="8"/>
      <c r="Z914" s="9"/>
      <c r="AA914" s="9"/>
    </row>
    <row r="915" spans="9:27" x14ac:dyDescent="0.2">
      <c r="I915" s="2"/>
      <c r="J915" s="2"/>
      <c r="K915" s="5"/>
      <c r="N915" s="8"/>
      <c r="O915" s="8"/>
      <c r="R915" s="8"/>
      <c r="W915" s="8"/>
      <c r="Z915" s="9"/>
      <c r="AA915" s="9"/>
    </row>
    <row r="916" spans="9:27" x14ac:dyDescent="0.2">
      <c r="I916" s="2"/>
      <c r="J916" s="2"/>
      <c r="K916" s="5"/>
      <c r="N916" s="8"/>
      <c r="O916" s="8"/>
      <c r="R916" s="8"/>
      <c r="W916" s="8"/>
      <c r="Z916" s="9"/>
      <c r="AA916" s="9"/>
    </row>
    <row r="917" spans="9:27" x14ac:dyDescent="0.2">
      <c r="I917" s="2"/>
      <c r="J917" s="2"/>
      <c r="K917" s="5"/>
      <c r="N917" s="8"/>
      <c r="O917" s="8"/>
      <c r="R917" s="8"/>
      <c r="W917" s="8"/>
      <c r="Z917" s="9"/>
      <c r="AA917" s="9"/>
    </row>
    <row r="918" spans="9:27" x14ac:dyDescent="0.2">
      <c r="I918" s="2"/>
      <c r="J918" s="2"/>
      <c r="K918" s="5"/>
      <c r="N918" s="8"/>
      <c r="O918" s="8"/>
      <c r="R918" s="8"/>
      <c r="W918" s="8"/>
      <c r="Z918" s="9"/>
      <c r="AA918" s="9"/>
    </row>
    <row r="919" spans="9:27" x14ac:dyDescent="0.2">
      <c r="I919" s="2"/>
      <c r="J919" s="2"/>
      <c r="K919" s="5"/>
      <c r="N919" s="8"/>
      <c r="O919" s="8"/>
      <c r="R919" s="8"/>
      <c r="W919" s="8"/>
      <c r="Z919" s="9"/>
      <c r="AA919" s="9"/>
    </row>
    <row r="920" spans="9:27" x14ac:dyDescent="0.2">
      <c r="I920" s="2"/>
      <c r="J920" s="2"/>
      <c r="K920" s="5"/>
      <c r="N920" s="8"/>
      <c r="O920" s="8"/>
      <c r="R920" s="8"/>
      <c r="W920" s="8"/>
      <c r="Z920" s="9"/>
      <c r="AA920" s="9"/>
    </row>
    <row r="921" spans="9:27" x14ac:dyDescent="0.2">
      <c r="I921" s="2"/>
      <c r="J921" s="2"/>
      <c r="K921" s="5"/>
      <c r="N921" s="8"/>
      <c r="O921" s="8"/>
      <c r="R921" s="8"/>
      <c r="W921" s="8"/>
      <c r="Z921" s="9"/>
      <c r="AA921" s="9"/>
    </row>
    <row r="922" spans="9:27" x14ac:dyDescent="0.2">
      <c r="I922" s="2"/>
      <c r="J922" s="2"/>
      <c r="K922" s="5"/>
      <c r="N922" s="8"/>
      <c r="O922" s="8"/>
      <c r="R922" s="8"/>
      <c r="W922" s="8"/>
      <c r="Z922" s="9"/>
      <c r="AA922" s="9"/>
    </row>
    <row r="923" spans="9:27" x14ac:dyDescent="0.2">
      <c r="I923" s="2"/>
      <c r="J923" s="2"/>
      <c r="K923" s="5"/>
      <c r="N923" s="8"/>
      <c r="O923" s="8"/>
      <c r="R923" s="8"/>
      <c r="W923" s="8"/>
      <c r="Z923" s="9"/>
      <c r="AA923" s="9"/>
    </row>
    <row r="924" spans="9:27" x14ac:dyDescent="0.2">
      <c r="I924" s="2"/>
      <c r="J924" s="2"/>
      <c r="K924" s="5"/>
      <c r="N924" s="8"/>
      <c r="O924" s="8"/>
      <c r="R924" s="8"/>
      <c r="W924" s="8"/>
      <c r="Z924" s="9"/>
      <c r="AA924" s="9"/>
    </row>
    <row r="925" spans="9:27" x14ac:dyDescent="0.2">
      <c r="I925" s="2"/>
      <c r="J925" s="2"/>
      <c r="K925" s="5"/>
      <c r="N925" s="8"/>
      <c r="O925" s="8"/>
      <c r="R925" s="8"/>
      <c r="W925" s="8"/>
      <c r="Z925" s="9"/>
      <c r="AA925" s="9"/>
    </row>
    <row r="926" spans="9:27" x14ac:dyDescent="0.2">
      <c r="I926" s="2"/>
      <c r="J926" s="2"/>
      <c r="K926" s="5"/>
      <c r="N926" s="8"/>
      <c r="O926" s="8"/>
      <c r="R926" s="8"/>
      <c r="W926" s="8"/>
      <c r="Z926" s="9"/>
      <c r="AA926" s="9"/>
    </row>
    <row r="927" spans="9:27" x14ac:dyDescent="0.2">
      <c r="I927" s="2"/>
      <c r="J927" s="2"/>
      <c r="K927" s="5"/>
      <c r="N927" s="8"/>
      <c r="O927" s="8"/>
      <c r="R927" s="8"/>
      <c r="W927" s="8"/>
      <c r="Z927" s="9"/>
      <c r="AA927" s="9"/>
    </row>
    <row r="928" spans="9:27" x14ac:dyDescent="0.2">
      <c r="I928" s="2"/>
      <c r="J928" s="2"/>
      <c r="K928" s="5"/>
      <c r="N928" s="8"/>
      <c r="O928" s="8"/>
      <c r="R928" s="8"/>
      <c r="W928" s="8"/>
      <c r="Z928" s="9"/>
      <c r="AA928" s="9"/>
    </row>
    <row r="929" spans="9:27" x14ac:dyDescent="0.2">
      <c r="I929" s="2"/>
      <c r="J929" s="2"/>
      <c r="K929" s="5"/>
      <c r="N929" s="8"/>
      <c r="O929" s="8"/>
      <c r="R929" s="8"/>
      <c r="W929" s="8"/>
      <c r="Z929" s="9"/>
      <c r="AA929" s="9"/>
    </row>
    <row r="930" spans="9:27" x14ac:dyDescent="0.2">
      <c r="I930" s="2"/>
      <c r="J930" s="2"/>
      <c r="K930" s="5"/>
      <c r="N930" s="8"/>
      <c r="O930" s="8"/>
      <c r="R930" s="8"/>
      <c r="W930" s="8"/>
      <c r="Z930" s="9"/>
      <c r="AA930" s="9"/>
    </row>
    <row r="931" spans="9:27" x14ac:dyDescent="0.2">
      <c r="I931" s="2"/>
      <c r="J931" s="2"/>
      <c r="K931" s="5"/>
      <c r="N931" s="8"/>
      <c r="O931" s="8"/>
      <c r="R931" s="8"/>
      <c r="W931" s="8"/>
      <c r="Z931" s="9"/>
      <c r="AA931" s="9"/>
    </row>
    <row r="932" spans="9:27" x14ac:dyDescent="0.2">
      <c r="I932" s="2"/>
      <c r="J932" s="2"/>
      <c r="K932" s="5"/>
      <c r="N932" s="8"/>
      <c r="O932" s="8"/>
      <c r="R932" s="8"/>
      <c r="W932" s="8"/>
      <c r="Z932" s="9"/>
      <c r="AA932" s="9"/>
    </row>
    <row r="933" spans="9:27" x14ac:dyDescent="0.2">
      <c r="I933" s="2"/>
      <c r="J933" s="2"/>
      <c r="K933" s="5"/>
      <c r="N933" s="8"/>
      <c r="O933" s="8"/>
      <c r="R933" s="8"/>
      <c r="W933" s="8"/>
      <c r="Z933" s="9"/>
      <c r="AA933" s="9"/>
    </row>
    <row r="934" spans="9:27" x14ac:dyDescent="0.2">
      <c r="I934" s="2"/>
      <c r="J934" s="2"/>
      <c r="K934" s="5"/>
      <c r="N934" s="8"/>
      <c r="O934" s="8"/>
      <c r="R934" s="8"/>
      <c r="W934" s="8"/>
      <c r="Z934" s="9"/>
      <c r="AA934" s="9"/>
    </row>
    <row r="935" spans="9:27" x14ac:dyDescent="0.2">
      <c r="I935" s="2"/>
      <c r="J935" s="2"/>
      <c r="K935" s="5"/>
      <c r="N935" s="8"/>
      <c r="O935" s="8"/>
      <c r="R935" s="8"/>
      <c r="W935" s="8"/>
      <c r="Z935" s="9"/>
      <c r="AA935" s="9"/>
    </row>
    <row r="936" spans="9:27" x14ac:dyDescent="0.2">
      <c r="I936" s="2"/>
      <c r="J936" s="2"/>
      <c r="K936" s="5"/>
      <c r="N936" s="8"/>
      <c r="O936" s="8"/>
      <c r="R936" s="8"/>
      <c r="W936" s="8"/>
      <c r="Z936" s="9"/>
      <c r="AA936" s="9"/>
    </row>
    <row r="937" spans="9:27" x14ac:dyDescent="0.2">
      <c r="I937" s="2"/>
      <c r="J937" s="2"/>
      <c r="K937" s="5"/>
      <c r="N937" s="8"/>
      <c r="O937" s="8"/>
      <c r="R937" s="8"/>
      <c r="W937" s="8"/>
      <c r="Z937" s="9"/>
      <c r="AA937" s="9"/>
    </row>
    <row r="938" spans="9:27" x14ac:dyDescent="0.2">
      <c r="I938" s="2"/>
      <c r="J938" s="2"/>
      <c r="K938" s="5"/>
      <c r="N938" s="8"/>
      <c r="O938" s="8"/>
      <c r="R938" s="8"/>
      <c r="W938" s="8"/>
      <c r="Z938" s="9"/>
      <c r="AA938" s="9"/>
    </row>
    <row r="939" spans="9:27" x14ac:dyDescent="0.2">
      <c r="I939" s="2"/>
      <c r="J939" s="2"/>
      <c r="K939" s="5"/>
      <c r="N939" s="8"/>
      <c r="O939" s="8"/>
      <c r="R939" s="8"/>
      <c r="W939" s="8"/>
      <c r="Z939" s="9"/>
      <c r="AA939" s="9"/>
    </row>
    <row r="940" spans="9:27" x14ac:dyDescent="0.2">
      <c r="I940" s="2"/>
      <c r="J940" s="2"/>
      <c r="K940" s="5"/>
      <c r="N940" s="8"/>
      <c r="O940" s="8"/>
      <c r="R940" s="8"/>
      <c r="W940" s="8"/>
      <c r="Z940" s="9"/>
      <c r="AA940" s="9"/>
    </row>
    <row r="941" spans="9:27" x14ac:dyDescent="0.2">
      <c r="I941" s="2"/>
      <c r="J941" s="2"/>
      <c r="K941" s="5"/>
      <c r="N941" s="8"/>
      <c r="O941" s="8"/>
      <c r="R941" s="8"/>
      <c r="W941" s="8"/>
      <c r="Z941" s="9"/>
      <c r="AA941" s="9"/>
    </row>
    <row r="942" spans="9:27" x14ac:dyDescent="0.2">
      <c r="I942" s="2"/>
      <c r="J942" s="2"/>
      <c r="K942" s="5"/>
      <c r="N942" s="8"/>
      <c r="O942" s="8"/>
      <c r="R942" s="8"/>
      <c r="W942" s="8"/>
      <c r="Z942" s="9"/>
      <c r="AA942" s="9"/>
    </row>
    <row r="943" spans="9:27" x14ac:dyDescent="0.2">
      <c r="I943" s="2"/>
      <c r="J943" s="2"/>
      <c r="K943" s="5"/>
      <c r="N943" s="8"/>
      <c r="O943" s="8"/>
      <c r="R943" s="8"/>
      <c r="W943" s="8"/>
      <c r="Z943" s="9"/>
      <c r="AA943" s="9"/>
    </row>
    <row r="944" spans="9:27" x14ac:dyDescent="0.2">
      <c r="I944" s="2"/>
      <c r="J944" s="2"/>
      <c r="K944" s="5"/>
      <c r="N944" s="8"/>
      <c r="O944" s="8"/>
      <c r="R944" s="8"/>
      <c r="W944" s="8"/>
      <c r="Z944" s="9"/>
      <c r="AA944" s="9"/>
    </row>
    <row r="945" spans="9:27" x14ac:dyDescent="0.2">
      <c r="I945" s="2"/>
      <c r="J945" s="2"/>
      <c r="K945" s="5"/>
      <c r="N945" s="8"/>
      <c r="O945" s="8"/>
      <c r="R945" s="8"/>
      <c r="W945" s="8"/>
      <c r="Z945" s="9"/>
      <c r="AA945" s="9"/>
    </row>
    <row r="946" spans="9:27" x14ac:dyDescent="0.2">
      <c r="I946" s="2"/>
      <c r="J946" s="2"/>
      <c r="K946" s="5"/>
      <c r="N946" s="8"/>
      <c r="O946" s="8"/>
      <c r="R946" s="8"/>
      <c r="W946" s="8"/>
      <c r="Z946" s="9"/>
      <c r="AA946" s="9"/>
    </row>
    <row r="947" spans="9:27" x14ac:dyDescent="0.2">
      <c r="I947" s="2"/>
      <c r="J947" s="2"/>
      <c r="K947" s="5"/>
      <c r="N947" s="8"/>
      <c r="O947" s="8"/>
      <c r="R947" s="8"/>
      <c r="W947" s="8"/>
      <c r="Z947" s="9"/>
      <c r="AA947" s="9"/>
    </row>
    <row r="948" spans="9:27" x14ac:dyDescent="0.2">
      <c r="I948" s="2"/>
      <c r="J948" s="2"/>
      <c r="K948" s="5"/>
      <c r="N948" s="8"/>
      <c r="O948" s="8"/>
      <c r="R948" s="8"/>
      <c r="W948" s="8"/>
      <c r="Z948" s="9"/>
      <c r="AA948" s="9"/>
    </row>
    <row r="949" spans="9:27" x14ac:dyDescent="0.2">
      <c r="I949" s="2"/>
      <c r="J949" s="2"/>
      <c r="K949" s="5"/>
      <c r="N949" s="8"/>
      <c r="O949" s="8"/>
      <c r="R949" s="8"/>
      <c r="W949" s="8"/>
      <c r="Z949" s="9"/>
      <c r="AA949" s="9"/>
    </row>
    <row r="950" spans="9:27" x14ac:dyDescent="0.2">
      <c r="I950" s="2"/>
      <c r="J950" s="2"/>
      <c r="K950" s="5"/>
      <c r="N950" s="8"/>
      <c r="O950" s="8"/>
      <c r="R950" s="8"/>
      <c r="W950" s="8"/>
      <c r="Z950" s="9"/>
      <c r="AA950" s="9"/>
    </row>
    <row r="951" spans="9:27" x14ac:dyDescent="0.2">
      <c r="I951" s="2"/>
      <c r="J951" s="2"/>
      <c r="K951" s="5"/>
      <c r="N951" s="8"/>
      <c r="O951" s="8"/>
      <c r="R951" s="8"/>
      <c r="W951" s="8"/>
      <c r="Z951" s="9"/>
      <c r="AA951" s="9"/>
    </row>
    <row r="952" spans="9:27" x14ac:dyDescent="0.2">
      <c r="I952" s="2"/>
      <c r="J952" s="2"/>
      <c r="K952" s="5"/>
      <c r="N952" s="8"/>
      <c r="O952" s="8"/>
      <c r="R952" s="8"/>
      <c r="W952" s="8"/>
      <c r="Z952" s="9"/>
      <c r="AA952" s="9"/>
    </row>
    <row r="953" spans="9:27" x14ac:dyDescent="0.2">
      <c r="I953" s="2"/>
      <c r="J953" s="2"/>
      <c r="K953" s="5"/>
      <c r="N953" s="8"/>
      <c r="O953" s="8"/>
      <c r="R953" s="8"/>
      <c r="W953" s="8"/>
      <c r="Z953" s="9"/>
      <c r="AA953" s="9"/>
    </row>
    <row r="954" spans="9:27" x14ac:dyDescent="0.2">
      <c r="I954" s="2"/>
      <c r="J954" s="2"/>
      <c r="K954" s="5"/>
      <c r="N954" s="8"/>
      <c r="O954" s="8"/>
      <c r="R954" s="8"/>
      <c r="W954" s="8"/>
      <c r="Z954" s="9"/>
      <c r="AA954" s="9"/>
    </row>
    <row r="955" spans="9:27" x14ac:dyDescent="0.2">
      <c r="I955" s="2"/>
      <c r="J955" s="2"/>
      <c r="K955" s="5"/>
      <c r="N955" s="8"/>
      <c r="O955" s="8"/>
      <c r="R955" s="8"/>
      <c r="W955" s="8"/>
      <c r="Z955" s="9"/>
      <c r="AA955" s="9"/>
    </row>
    <row r="956" spans="9:27" x14ac:dyDescent="0.2">
      <c r="I956" s="2"/>
      <c r="J956" s="2"/>
      <c r="K956" s="5"/>
      <c r="N956" s="8"/>
      <c r="O956" s="8"/>
      <c r="R956" s="8"/>
      <c r="W956" s="8"/>
      <c r="Z956" s="9"/>
      <c r="AA956" s="9"/>
    </row>
    <row r="957" spans="9:27" x14ac:dyDescent="0.2">
      <c r="I957" s="2"/>
      <c r="J957" s="2"/>
      <c r="K957" s="5"/>
      <c r="N957" s="8"/>
      <c r="O957" s="8"/>
      <c r="R957" s="8"/>
      <c r="W957" s="8"/>
      <c r="Z957" s="9"/>
      <c r="AA957" s="9"/>
    </row>
    <row r="958" spans="9:27" x14ac:dyDescent="0.2">
      <c r="I958" s="2"/>
      <c r="J958" s="2"/>
      <c r="K958" s="5"/>
      <c r="N958" s="8"/>
      <c r="O958" s="8"/>
      <c r="R958" s="8"/>
      <c r="W958" s="8"/>
      <c r="Z958" s="9"/>
      <c r="AA958" s="9"/>
    </row>
    <row r="959" spans="9:27" x14ac:dyDescent="0.2">
      <c r="I959" s="2"/>
      <c r="J959" s="2"/>
      <c r="K959" s="5"/>
      <c r="N959" s="8"/>
      <c r="O959" s="8"/>
      <c r="R959" s="8"/>
      <c r="W959" s="8"/>
      <c r="Z959" s="9"/>
      <c r="AA959" s="9"/>
    </row>
    <row r="960" spans="9:27" x14ac:dyDescent="0.2">
      <c r="I960" s="2"/>
      <c r="J960" s="2"/>
      <c r="K960" s="5"/>
      <c r="N960" s="8"/>
      <c r="O960" s="8"/>
      <c r="R960" s="8"/>
      <c r="W960" s="8"/>
      <c r="Z960" s="9"/>
      <c r="AA960" s="9"/>
    </row>
    <row r="961" spans="9:27" x14ac:dyDescent="0.2">
      <c r="I961" s="2"/>
      <c r="J961" s="2"/>
      <c r="K961" s="5"/>
      <c r="N961" s="8"/>
      <c r="O961" s="8"/>
      <c r="R961" s="8"/>
      <c r="W961" s="8"/>
      <c r="Z961" s="9"/>
      <c r="AA961" s="9"/>
    </row>
    <row r="962" spans="9:27" x14ac:dyDescent="0.2">
      <c r="I962" s="2"/>
      <c r="J962" s="2"/>
      <c r="K962" s="5"/>
      <c r="N962" s="8"/>
      <c r="O962" s="8"/>
      <c r="R962" s="8"/>
      <c r="W962" s="8"/>
      <c r="Z962" s="9"/>
      <c r="AA962" s="9"/>
    </row>
    <row r="963" spans="9:27" x14ac:dyDescent="0.2">
      <c r="I963" s="2"/>
      <c r="J963" s="2"/>
      <c r="K963" s="5"/>
      <c r="N963" s="8"/>
      <c r="O963" s="8"/>
      <c r="R963" s="8"/>
      <c r="W963" s="8"/>
      <c r="Z963" s="9"/>
      <c r="AA963" s="9"/>
    </row>
    <row r="964" spans="9:27" x14ac:dyDescent="0.2">
      <c r="I964" s="2"/>
      <c r="J964" s="2"/>
      <c r="K964" s="5"/>
      <c r="N964" s="8"/>
      <c r="O964" s="8"/>
      <c r="R964" s="8"/>
      <c r="W964" s="8"/>
      <c r="Z964" s="9"/>
      <c r="AA964" s="9"/>
    </row>
    <row r="965" spans="9:27" x14ac:dyDescent="0.2">
      <c r="I965" s="2"/>
      <c r="J965" s="2"/>
      <c r="K965" s="5"/>
      <c r="N965" s="8"/>
      <c r="O965" s="8"/>
      <c r="R965" s="8"/>
      <c r="W965" s="8"/>
      <c r="Z965" s="9"/>
      <c r="AA965" s="9"/>
    </row>
    <row r="966" spans="9:27" x14ac:dyDescent="0.2">
      <c r="I966" s="2"/>
      <c r="J966" s="2"/>
      <c r="K966" s="5"/>
      <c r="N966" s="8"/>
      <c r="O966" s="8"/>
      <c r="R966" s="8"/>
      <c r="W966" s="8"/>
      <c r="Z966" s="9"/>
      <c r="AA966" s="9"/>
    </row>
    <row r="967" spans="9:27" x14ac:dyDescent="0.2">
      <c r="I967" s="2"/>
      <c r="J967" s="2"/>
      <c r="K967" s="5"/>
      <c r="N967" s="8"/>
      <c r="O967" s="8"/>
      <c r="R967" s="8"/>
      <c r="W967" s="8"/>
      <c r="Z967" s="9"/>
      <c r="AA967" s="9"/>
    </row>
    <row r="968" spans="9:27" x14ac:dyDescent="0.2">
      <c r="I968" s="2"/>
      <c r="J968" s="2"/>
      <c r="K968" s="5"/>
      <c r="N968" s="8"/>
      <c r="O968" s="8"/>
      <c r="R968" s="8"/>
      <c r="W968" s="8"/>
      <c r="Z968" s="9"/>
      <c r="AA968" s="9"/>
    </row>
    <row r="969" spans="9:27" x14ac:dyDescent="0.2">
      <c r="I969" s="2"/>
      <c r="J969" s="2"/>
      <c r="K969" s="5"/>
      <c r="N969" s="8"/>
      <c r="O969" s="8"/>
      <c r="R969" s="8"/>
      <c r="W969" s="8"/>
      <c r="Z969" s="9"/>
      <c r="AA969" s="9"/>
    </row>
    <row r="970" spans="9:27" x14ac:dyDescent="0.2">
      <c r="I970" s="2"/>
      <c r="J970" s="2"/>
      <c r="K970" s="5"/>
      <c r="N970" s="8"/>
      <c r="O970" s="8"/>
      <c r="R970" s="8"/>
      <c r="W970" s="8"/>
      <c r="Z970" s="9"/>
      <c r="AA970" s="9"/>
    </row>
    <row r="971" spans="9:27" x14ac:dyDescent="0.2">
      <c r="I971" s="2"/>
      <c r="J971" s="2"/>
      <c r="K971" s="5"/>
      <c r="N971" s="8"/>
      <c r="O971" s="8"/>
      <c r="R971" s="8"/>
      <c r="W971" s="8"/>
      <c r="Z971" s="9"/>
      <c r="AA971" s="9"/>
    </row>
    <row r="972" spans="9:27" x14ac:dyDescent="0.2">
      <c r="I972" s="2"/>
      <c r="J972" s="2"/>
      <c r="K972" s="5"/>
      <c r="N972" s="8"/>
      <c r="O972" s="8"/>
      <c r="R972" s="8"/>
      <c r="W972" s="8"/>
      <c r="Z972" s="9"/>
      <c r="AA972" s="9"/>
    </row>
    <row r="973" spans="9:27" x14ac:dyDescent="0.2">
      <c r="I973" s="2"/>
      <c r="J973" s="2"/>
      <c r="K973" s="5"/>
      <c r="N973" s="8"/>
      <c r="O973" s="8"/>
      <c r="R973" s="8"/>
      <c r="W973" s="8"/>
      <c r="Z973" s="9"/>
      <c r="AA973" s="9"/>
    </row>
    <row r="974" spans="9:27" x14ac:dyDescent="0.2">
      <c r="I974" s="2"/>
      <c r="J974" s="2"/>
      <c r="K974" s="5"/>
      <c r="N974" s="8"/>
      <c r="O974" s="8"/>
      <c r="R974" s="8"/>
      <c r="W974" s="8"/>
      <c r="Z974" s="9"/>
      <c r="AA974" s="9"/>
    </row>
    <row r="975" spans="9:27" x14ac:dyDescent="0.2">
      <c r="I975" s="2"/>
      <c r="J975" s="2"/>
      <c r="K975" s="5"/>
      <c r="N975" s="8"/>
      <c r="O975" s="8"/>
      <c r="R975" s="8"/>
      <c r="W975" s="8"/>
      <c r="Z975" s="9"/>
      <c r="AA975" s="9"/>
    </row>
    <row r="976" spans="9:27" x14ac:dyDescent="0.2">
      <c r="I976" s="2"/>
      <c r="J976" s="2"/>
      <c r="K976" s="5"/>
      <c r="N976" s="8"/>
      <c r="O976" s="8"/>
      <c r="R976" s="8"/>
      <c r="W976" s="8"/>
      <c r="Z976" s="9"/>
      <c r="AA976" s="9"/>
    </row>
    <row r="977" spans="9:27" x14ac:dyDescent="0.2">
      <c r="I977" s="2"/>
      <c r="J977" s="2"/>
      <c r="K977" s="5"/>
      <c r="N977" s="8"/>
      <c r="O977" s="8"/>
      <c r="R977" s="8"/>
      <c r="W977" s="8"/>
      <c r="Z977" s="9"/>
      <c r="AA977" s="9"/>
    </row>
    <row r="978" spans="9:27" x14ac:dyDescent="0.2">
      <c r="I978" s="2"/>
      <c r="J978" s="2"/>
      <c r="K978" s="5"/>
      <c r="N978" s="8"/>
      <c r="O978" s="8"/>
      <c r="R978" s="8"/>
      <c r="W978" s="8"/>
      <c r="Z978" s="9"/>
      <c r="AA978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BN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customWidth="1"/>
    <col min="5" max="5" width="41" customWidth="1"/>
    <col min="6" max="6" width="8.28515625" customWidth="1"/>
    <col min="7" max="7" width="41.42578125" customWidth="1"/>
    <col min="8" max="8" width="9.140625" customWidth="1"/>
    <col min="9" max="9" width="9.85546875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hidden="1" customWidth="1"/>
    <col min="16" max="16" width="12.5703125" hidden="1" customWidth="1"/>
    <col min="17" max="18" width="9.42578125" hidden="1" customWidth="1"/>
    <col min="19" max="19" width="9.42578125" customWidth="1"/>
    <col min="20" max="21" width="9.28515625" hidden="1" customWidth="1"/>
    <col min="22" max="22" width="11.7109375" hidden="1" customWidth="1"/>
    <col min="23" max="23" width="9.42578125" customWidth="1"/>
    <col min="24" max="24" width="8" hidden="1" customWidth="1"/>
    <col min="25" max="25" width="10.42578125" hidden="1" customWidth="1"/>
    <col min="26" max="26" width="13.5703125" hidden="1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 x14ac:dyDescent="0.2">
      <c r="A1" s="1"/>
      <c r="B1" s="1"/>
      <c r="C1" s="1"/>
      <c r="D1" s="1"/>
      <c r="E1" s="1"/>
      <c r="F1" s="1"/>
      <c r="G1" s="1"/>
      <c r="H1" s="3"/>
      <c r="I1" s="3"/>
      <c r="J1" s="4">
        <f t="shared" ref="J1:K1" si="0">SUM(J3:J179)</f>
        <v>1203824.9759999998</v>
      </c>
      <c r="K1" s="6">
        <f t="shared" si="0"/>
        <v>722</v>
      </c>
      <c r="L1" s="1"/>
      <c r="M1" s="1"/>
      <c r="N1" s="7"/>
      <c r="O1" s="1"/>
      <c r="P1" s="1"/>
      <c r="Q1" s="7"/>
      <c r="R1" s="7"/>
      <c r="S1" s="7"/>
      <c r="T1" s="1"/>
      <c r="U1" s="1"/>
      <c r="V1" s="1"/>
      <c r="W1" s="7"/>
      <c r="X1" s="10">
        <f>Z1/Y1</f>
        <v>1.2787391660509058</v>
      </c>
      <c r="Y1" s="12">
        <f t="shared" ref="Y1:Z1" si="1">SUM(Y3:Y179)</f>
        <v>2005820.9899999998</v>
      </c>
      <c r="Z1" s="12">
        <f t="shared" si="1"/>
        <v>2564921.8600000017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11" t="s">
        <v>12</v>
      </c>
      <c r="M2" s="11" t="s">
        <v>13</v>
      </c>
      <c r="N2" s="7" t="s">
        <v>14</v>
      </c>
      <c r="O2" s="11" t="s">
        <v>15</v>
      </c>
      <c r="P2" s="11" t="s">
        <v>16</v>
      </c>
      <c r="Q2" s="7"/>
      <c r="R2" s="7"/>
      <c r="S2" s="7" t="s">
        <v>17</v>
      </c>
      <c r="T2" s="11"/>
      <c r="U2" s="11" t="s">
        <v>18</v>
      </c>
      <c r="V2" s="11" t="s">
        <v>19</v>
      </c>
      <c r="W2" s="7" t="s">
        <v>20</v>
      </c>
      <c r="X2" s="11" t="s">
        <v>21</v>
      </c>
      <c r="Y2" s="15" t="s">
        <v>22</v>
      </c>
      <c r="Z2" s="15" t="s">
        <v>23</v>
      </c>
      <c r="AA2" s="11" t="s">
        <v>24</v>
      </c>
      <c r="AB2" s="11" t="s">
        <v>25</v>
      </c>
      <c r="AC2" s="11" t="s">
        <v>26</v>
      </c>
      <c r="AD2" s="11" t="s">
        <v>27</v>
      </c>
      <c r="AE2" s="11" t="s">
        <v>28</v>
      </c>
      <c r="AF2" s="11" t="s">
        <v>29</v>
      </c>
      <c r="AG2" s="11" t="s">
        <v>30</v>
      </c>
      <c r="AH2" s="11" t="s">
        <v>31</v>
      </c>
      <c r="AI2" s="11" t="s">
        <v>32</v>
      </c>
      <c r="AJ2" s="11" t="s">
        <v>33</v>
      </c>
      <c r="AK2" s="11" t="s">
        <v>34</v>
      </c>
      <c r="AL2" s="11" t="s">
        <v>35</v>
      </c>
      <c r="AM2" s="11" t="s">
        <v>36</v>
      </c>
      <c r="AN2" s="11" t="s">
        <v>37</v>
      </c>
      <c r="AO2" s="11" t="s">
        <v>38</v>
      </c>
      <c r="AP2" s="11" t="s">
        <v>39</v>
      </c>
      <c r="AQ2" s="11" t="s">
        <v>40</v>
      </c>
      <c r="AR2" s="11" t="s">
        <v>41</v>
      </c>
      <c r="AS2" s="11" t="s">
        <v>42</v>
      </c>
      <c r="AT2" s="11" t="s">
        <v>43</v>
      </c>
      <c r="AU2" s="11" t="s">
        <v>44</v>
      </c>
      <c r="AV2" s="11" t="s">
        <v>45</v>
      </c>
      <c r="AW2" s="11" t="s">
        <v>46</v>
      </c>
      <c r="AX2" s="11" t="s">
        <v>47</v>
      </c>
      <c r="AY2" s="11" t="s">
        <v>48</v>
      </c>
      <c r="AZ2" s="11" t="s">
        <v>49</v>
      </c>
      <c r="BA2" s="11" t="s">
        <v>50</v>
      </c>
      <c r="BB2" s="11" t="s">
        <v>51</v>
      </c>
      <c r="BC2" s="11" t="s">
        <v>52</v>
      </c>
      <c r="BD2" s="11" t="s">
        <v>53</v>
      </c>
      <c r="BE2" s="11" t="s">
        <v>54</v>
      </c>
      <c r="BF2" s="11" t="s">
        <v>55</v>
      </c>
      <c r="BG2" s="11" t="s">
        <v>56</v>
      </c>
      <c r="BH2" s="11" t="s">
        <v>57</v>
      </c>
      <c r="BI2" s="11" t="s">
        <v>58</v>
      </c>
      <c r="BJ2" s="11" t="s">
        <v>59</v>
      </c>
      <c r="BK2" s="11" t="s">
        <v>60</v>
      </c>
      <c r="BL2" s="11" t="s">
        <v>61</v>
      </c>
      <c r="BM2" s="11" t="s">
        <v>62</v>
      </c>
      <c r="BN2" s="11" t="s">
        <v>63</v>
      </c>
    </row>
    <row r="3" spans="1:66" ht="15.75" customHeight="1" x14ac:dyDescent="0.25">
      <c r="A3" s="1">
        <v>6047</v>
      </c>
      <c r="B3" s="1" t="s">
        <v>205</v>
      </c>
      <c r="C3" s="1">
        <v>12</v>
      </c>
      <c r="D3" s="1">
        <v>162</v>
      </c>
      <c r="E3" s="1" t="s">
        <v>65</v>
      </c>
      <c r="F3" s="1">
        <v>558</v>
      </c>
      <c r="G3" s="1" t="s">
        <v>74</v>
      </c>
      <c r="H3" s="3">
        <v>94.66</v>
      </c>
      <c r="I3" s="3">
        <v>1135.92</v>
      </c>
      <c r="J3" s="2">
        <f t="shared" ref="J3:J179" si="2">K3*I3</f>
        <v>0</v>
      </c>
      <c r="K3" s="5">
        <f t="shared" ref="K3:K179" si="3">SUM(N3+S3+W3)</f>
        <v>0</v>
      </c>
      <c r="L3" s="1">
        <v>0</v>
      </c>
      <c r="M3" s="1">
        <v>0</v>
      </c>
      <c r="N3" s="8">
        <f t="shared" ref="N3:N4" si="4">MAX(0,(TRUNC((L3*0.8)-M3)))</f>
        <v>0</v>
      </c>
      <c r="O3" s="1">
        <v>1.5</v>
      </c>
      <c r="P3" s="34" t="s">
        <v>308</v>
      </c>
      <c r="Q3" s="8">
        <f>O3/30*15</f>
        <v>0.75</v>
      </c>
      <c r="R3" s="8" t="e">
        <f t="shared" ref="R3:R179" si="5">P3-Q3</f>
        <v>#VALUE!</v>
      </c>
      <c r="S3" s="7">
        <v>0</v>
      </c>
      <c r="T3" s="1"/>
      <c r="U3" s="1">
        <v>0.67</v>
      </c>
      <c r="V3" s="1">
        <v>0</v>
      </c>
      <c r="W3" s="8">
        <f t="shared" ref="W3:W4" si="6">MAX(0,(TRUNC((U3*0.8)-V3)))</f>
        <v>0</v>
      </c>
      <c r="X3" s="1">
        <v>0</v>
      </c>
      <c r="Y3" s="20">
        <v>2461.16</v>
      </c>
      <c r="Z3" s="3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13</v>
      </c>
      <c r="AX3" s="1">
        <v>10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6</v>
      </c>
      <c r="BH3" s="1">
        <v>4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x14ac:dyDescent="0.2">
      <c r="A4" s="1">
        <v>97314</v>
      </c>
      <c r="B4" s="1" t="s">
        <v>227</v>
      </c>
      <c r="C4" s="1">
        <v>5</v>
      </c>
      <c r="D4" s="1">
        <v>162</v>
      </c>
      <c r="E4" s="1" t="s">
        <v>65</v>
      </c>
      <c r="F4" s="1">
        <v>162</v>
      </c>
      <c r="G4" s="1" t="s">
        <v>84</v>
      </c>
      <c r="H4" s="3">
        <v>268.24099999999999</v>
      </c>
      <c r="I4" s="3">
        <v>1341.2049999999999</v>
      </c>
      <c r="J4" s="2">
        <f t="shared" si="2"/>
        <v>0</v>
      </c>
      <c r="K4" s="5">
        <f t="shared" si="3"/>
        <v>0</v>
      </c>
      <c r="L4" s="1">
        <v>0</v>
      </c>
      <c r="M4" s="1">
        <v>0</v>
      </c>
      <c r="N4" s="8">
        <f t="shared" si="4"/>
        <v>0</v>
      </c>
      <c r="O4" s="1">
        <v>0</v>
      </c>
      <c r="P4" s="1">
        <v>0</v>
      </c>
      <c r="Q4" s="8"/>
      <c r="R4" s="8">
        <f t="shared" si="5"/>
        <v>0</v>
      </c>
      <c r="S4" s="8">
        <f>O4-R4</f>
        <v>0</v>
      </c>
      <c r="T4" s="1"/>
      <c r="U4" s="1">
        <v>0</v>
      </c>
      <c r="V4" s="1">
        <v>0</v>
      </c>
      <c r="W4" s="8">
        <f t="shared" si="6"/>
        <v>0</v>
      </c>
      <c r="X4" s="1">
        <v>0</v>
      </c>
      <c r="Y4" s="20">
        <v>0</v>
      </c>
      <c r="Z4" s="3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ht="15.75" customHeight="1" x14ac:dyDescent="0.25">
      <c r="A5" s="1">
        <v>6017</v>
      </c>
      <c r="B5" s="1" t="s">
        <v>134</v>
      </c>
      <c r="C5" s="1">
        <v>12</v>
      </c>
      <c r="D5" s="1">
        <v>162</v>
      </c>
      <c r="E5" s="1" t="s">
        <v>65</v>
      </c>
      <c r="F5" s="1">
        <v>558</v>
      </c>
      <c r="G5" s="1" t="s">
        <v>74</v>
      </c>
      <c r="H5" s="3">
        <v>151.91</v>
      </c>
      <c r="I5" s="3">
        <v>1822.92</v>
      </c>
      <c r="J5" s="2">
        <f t="shared" si="2"/>
        <v>7291.68</v>
      </c>
      <c r="K5" s="16">
        <f t="shared" si="3"/>
        <v>4</v>
      </c>
      <c r="L5" s="1">
        <v>0.67</v>
      </c>
      <c r="M5" s="1">
        <v>3</v>
      </c>
      <c r="N5" s="7">
        <v>2</v>
      </c>
      <c r="O5" s="1">
        <v>3.42</v>
      </c>
      <c r="P5" s="35">
        <v>21.67</v>
      </c>
      <c r="Q5" s="8">
        <f t="shared" ref="Q5:Q13" si="7">O5/30*15</f>
        <v>1.71</v>
      </c>
      <c r="R5" s="8">
        <f t="shared" si="5"/>
        <v>19.96</v>
      </c>
      <c r="S5" s="7">
        <v>0</v>
      </c>
      <c r="T5" s="1"/>
      <c r="U5" s="1">
        <v>1.92</v>
      </c>
      <c r="V5" s="1">
        <v>0</v>
      </c>
      <c r="W5" s="7">
        <v>2</v>
      </c>
      <c r="X5" s="1">
        <v>0</v>
      </c>
      <c r="Y5" s="19">
        <v>10937.52</v>
      </c>
      <c r="Z5" s="3">
        <v>12152.8</v>
      </c>
      <c r="AA5" s="1">
        <v>1</v>
      </c>
      <c r="AB5" s="1">
        <v>2</v>
      </c>
      <c r="AC5" s="1">
        <v>5</v>
      </c>
      <c r="AD5" s="1">
        <v>2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21</v>
      </c>
      <c r="AV5" s="1">
        <v>17</v>
      </c>
      <c r="AW5" s="1">
        <v>8</v>
      </c>
      <c r="AX5" s="1">
        <v>7</v>
      </c>
      <c r="AY5" s="1">
        <v>80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3</v>
      </c>
      <c r="BF5" s="1">
        <v>9</v>
      </c>
      <c r="BG5" s="1">
        <v>14</v>
      </c>
      <c r="BH5" s="1">
        <v>3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ht="15.75" customHeight="1" x14ac:dyDescent="0.25">
      <c r="A6" s="1">
        <v>6018</v>
      </c>
      <c r="B6" s="1" t="s">
        <v>197</v>
      </c>
      <c r="C6" s="1">
        <v>12</v>
      </c>
      <c r="D6" s="1">
        <v>162</v>
      </c>
      <c r="E6" s="1" t="s">
        <v>65</v>
      </c>
      <c r="F6" s="1">
        <v>558</v>
      </c>
      <c r="G6" s="1" t="s">
        <v>74</v>
      </c>
      <c r="H6" s="3">
        <v>151.91</v>
      </c>
      <c r="I6" s="3">
        <v>1822.92</v>
      </c>
      <c r="J6" s="2">
        <f t="shared" si="2"/>
        <v>5468.76</v>
      </c>
      <c r="K6" s="16">
        <f t="shared" si="3"/>
        <v>3</v>
      </c>
      <c r="L6" s="1">
        <v>1.04</v>
      </c>
      <c r="M6" s="1">
        <v>0.25</v>
      </c>
      <c r="N6" s="7">
        <v>3</v>
      </c>
      <c r="O6" s="1">
        <v>4.08</v>
      </c>
      <c r="P6" s="35">
        <v>12.83</v>
      </c>
      <c r="Q6" s="8">
        <f t="shared" si="7"/>
        <v>2.04</v>
      </c>
      <c r="R6" s="8">
        <f t="shared" si="5"/>
        <v>10.79</v>
      </c>
      <c r="S6" s="7">
        <v>0</v>
      </c>
      <c r="T6" s="1"/>
      <c r="U6" s="1">
        <v>1.21</v>
      </c>
      <c r="V6" s="1">
        <v>3</v>
      </c>
      <c r="W6" s="8">
        <f t="shared" ref="W6:W20" si="8">MAX(0,(TRUNC((U6*0.8)-V6)))</f>
        <v>0</v>
      </c>
      <c r="X6" s="1">
        <v>0</v>
      </c>
      <c r="Y6" s="19">
        <v>11545.16</v>
      </c>
      <c r="Z6" s="3">
        <v>11089.43</v>
      </c>
      <c r="AA6" s="1">
        <v>7</v>
      </c>
      <c r="AB6" s="1">
        <v>2</v>
      </c>
      <c r="AC6" s="1">
        <v>4</v>
      </c>
      <c r="AD6" s="1">
        <v>1</v>
      </c>
      <c r="AE6" s="1">
        <v>3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13</v>
      </c>
      <c r="AV6" s="1">
        <v>35</v>
      </c>
      <c r="AW6" s="1">
        <v>10</v>
      </c>
      <c r="AX6" s="1">
        <v>17</v>
      </c>
      <c r="AY6" s="1">
        <v>34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8</v>
      </c>
      <c r="BF6" s="1">
        <v>4</v>
      </c>
      <c r="BG6" s="1">
        <v>4</v>
      </c>
      <c r="BH6" s="1">
        <v>1</v>
      </c>
      <c r="BI6" s="1">
        <v>36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ht="15.75" customHeight="1" x14ac:dyDescent="0.25">
      <c r="A7" s="1">
        <v>91015</v>
      </c>
      <c r="B7" s="1" t="s">
        <v>192</v>
      </c>
      <c r="C7" s="1">
        <v>4</v>
      </c>
      <c r="D7" s="1">
        <v>162</v>
      </c>
      <c r="E7" s="1" t="s">
        <v>65</v>
      </c>
      <c r="F7" s="1">
        <v>123</v>
      </c>
      <c r="G7" s="1" t="s">
        <v>138</v>
      </c>
      <c r="H7" s="3">
        <v>191.6</v>
      </c>
      <c r="I7" s="3">
        <v>766.4</v>
      </c>
      <c r="J7" s="2">
        <f t="shared" si="2"/>
        <v>0</v>
      </c>
      <c r="K7" s="5">
        <f t="shared" si="3"/>
        <v>0</v>
      </c>
      <c r="L7" s="1">
        <v>0</v>
      </c>
      <c r="M7" s="1">
        <v>1</v>
      </c>
      <c r="N7" s="7">
        <v>0</v>
      </c>
      <c r="O7" s="1">
        <v>1.62</v>
      </c>
      <c r="P7" s="35">
        <v>5.25</v>
      </c>
      <c r="Q7" s="8">
        <f t="shared" si="7"/>
        <v>0.81</v>
      </c>
      <c r="R7" s="8">
        <f t="shared" si="5"/>
        <v>4.4399999999999995</v>
      </c>
      <c r="S7" s="7">
        <v>0</v>
      </c>
      <c r="T7" s="1"/>
      <c r="U7" s="1">
        <v>0</v>
      </c>
      <c r="V7" s="1">
        <v>1</v>
      </c>
      <c r="W7" s="8">
        <f t="shared" si="8"/>
        <v>0</v>
      </c>
      <c r="X7" s="1">
        <v>0</v>
      </c>
      <c r="Y7" s="20">
        <v>1245.4000000000001</v>
      </c>
      <c r="Z7" s="3">
        <v>1724.4</v>
      </c>
      <c r="AA7" s="1">
        <v>0</v>
      </c>
      <c r="AB7" s="1">
        <v>0</v>
      </c>
      <c r="AC7" s="1">
        <v>0</v>
      </c>
      <c r="AD7" s="1">
        <v>0</v>
      </c>
      <c r="AE7" s="1">
        <v>4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</v>
      </c>
      <c r="AV7" s="1">
        <v>2</v>
      </c>
      <c r="AW7" s="1">
        <v>3</v>
      </c>
      <c r="AX7" s="1">
        <v>3</v>
      </c>
      <c r="AY7" s="1">
        <v>1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4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ht="15.75" customHeight="1" x14ac:dyDescent="0.25">
      <c r="A8" s="1">
        <v>6087</v>
      </c>
      <c r="B8" s="1" t="s">
        <v>164</v>
      </c>
      <c r="C8" s="1">
        <v>4</v>
      </c>
      <c r="D8" s="1">
        <v>162</v>
      </c>
      <c r="E8" s="1" t="s">
        <v>65</v>
      </c>
      <c r="F8" s="1">
        <v>123</v>
      </c>
      <c r="G8" s="1" t="s">
        <v>138</v>
      </c>
      <c r="H8" s="3">
        <v>255.4675</v>
      </c>
      <c r="I8" s="3">
        <v>1021.87</v>
      </c>
      <c r="J8" s="2">
        <f t="shared" si="2"/>
        <v>10218.700000000001</v>
      </c>
      <c r="K8" s="16">
        <f t="shared" si="3"/>
        <v>10</v>
      </c>
      <c r="L8" s="1">
        <v>0.5</v>
      </c>
      <c r="M8" s="1">
        <v>2.25</v>
      </c>
      <c r="N8" s="8">
        <f>MAX(0,(TRUNC((L8*0.8)-M8)))</f>
        <v>0</v>
      </c>
      <c r="O8" s="1">
        <v>8</v>
      </c>
      <c r="P8" s="35">
        <v>2.25</v>
      </c>
      <c r="Q8" s="8">
        <f t="shared" si="7"/>
        <v>4</v>
      </c>
      <c r="R8" s="8">
        <f t="shared" si="5"/>
        <v>-1.75</v>
      </c>
      <c r="S8" s="7">
        <v>10</v>
      </c>
      <c r="T8" s="1"/>
      <c r="U8" s="1">
        <v>0.5</v>
      </c>
      <c r="V8" s="1">
        <v>0.5</v>
      </c>
      <c r="W8" s="8">
        <f t="shared" si="8"/>
        <v>0</v>
      </c>
      <c r="X8" s="1">
        <v>0</v>
      </c>
      <c r="Y8" s="27">
        <v>9196.83</v>
      </c>
      <c r="Z8" s="3">
        <v>5109.3500000000004</v>
      </c>
      <c r="AA8" s="1">
        <v>0</v>
      </c>
      <c r="AB8" s="1">
        <v>0</v>
      </c>
      <c r="AC8" s="1">
        <v>2</v>
      </c>
      <c r="AD8" s="1">
        <v>0</v>
      </c>
      <c r="AE8" s="1">
        <v>9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7</v>
      </c>
      <c r="AV8" s="1">
        <v>9</v>
      </c>
      <c r="AW8" s="1">
        <v>17</v>
      </c>
      <c r="AX8" s="1">
        <v>7</v>
      </c>
      <c r="AY8" s="1">
        <v>9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</v>
      </c>
      <c r="BF8" s="1">
        <v>2</v>
      </c>
      <c r="BG8" s="1">
        <v>0</v>
      </c>
      <c r="BH8" s="1">
        <v>0</v>
      </c>
      <c r="BI8" s="1">
        <v>2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ht="15.75" customHeight="1" x14ac:dyDescent="0.25">
      <c r="A9" s="1">
        <v>91014</v>
      </c>
      <c r="B9" s="1" t="s">
        <v>175</v>
      </c>
      <c r="C9" s="1">
        <v>4</v>
      </c>
      <c r="D9" s="1">
        <v>162</v>
      </c>
      <c r="E9" s="1" t="s">
        <v>65</v>
      </c>
      <c r="F9" s="1">
        <v>123</v>
      </c>
      <c r="G9" s="1" t="s">
        <v>138</v>
      </c>
      <c r="H9" s="3">
        <v>191.6</v>
      </c>
      <c r="I9" s="3">
        <v>766.4</v>
      </c>
      <c r="J9" s="2">
        <f t="shared" si="2"/>
        <v>3832</v>
      </c>
      <c r="K9" s="16">
        <f t="shared" si="3"/>
        <v>5</v>
      </c>
      <c r="L9" s="1">
        <v>0.5</v>
      </c>
      <c r="M9" s="1">
        <v>0.75</v>
      </c>
      <c r="N9" s="7">
        <v>5</v>
      </c>
      <c r="O9" s="1">
        <v>3.38</v>
      </c>
      <c r="P9" s="35">
        <v>5</v>
      </c>
      <c r="Q9" s="8">
        <f t="shared" si="7"/>
        <v>1.69</v>
      </c>
      <c r="R9" s="8">
        <f t="shared" si="5"/>
        <v>3.31</v>
      </c>
      <c r="S9" s="7">
        <v>0</v>
      </c>
      <c r="T9" s="1"/>
      <c r="U9" s="1">
        <v>0</v>
      </c>
      <c r="V9" s="1">
        <v>0</v>
      </c>
      <c r="W9" s="8">
        <f t="shared" si="8"/>
        <v>0</v>
      </c>
      <c r="X9" s="1">
        <v>0</v>
      </c>
      <c r="Y9" s="20">
        <v>2969.8</v>
      </c>
      <c r="Z9" s="3">
        <v>574.79999999999995</v>
      </c>
      <c r="AA9" s="1">
        <v>1</v>
      </c>
      <c r="AB9" s="1">
        <v>0</v>
      </c>
      <c r="AC9" s="1">
        <v>1</v>
      </c>
      <c r="AD9" s="1">
        <v>0</v>
      </c>
      <c r="AE9" s="1">
        <v>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4</v>
      </c>
      <c r="AV9" s="1">
        <v>4</v>
      </c>
      <c r="AW9" s="1">
        <v>7</v>
      </c>
      <c r="AX9" s="1">
        <v>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ht="15.75" customHeight="1" x14ac:dyDescent="0.25">
      <c r="A10" s="1">
        <v>88136</v>
      </c>
      <c r="B10" s="1" t="s">
        <v>198</v>
      </c>
      <c r="C10" s="1">
        <v>12</v>
      </c>
      <c r="D10" s="1">
        <v>162</v>
      </c>
      <c r="E10" s="1" t="s">
        <v>65</v>
      </c>
      <c r="F10" s="1">
        <v>974</v>
      </c>
      <c r="G10" s="1" t="s">
        <v>70</v>
      </c>
      <c r="H10" s="3">
        <v>107.7872</v>
      </c>
      <c r="I10" s="3">
        <v>1293.4464</v>
      </c>
      <c r="J10" s="2">
        <f t="shared" si="2"/>
        <v>0</v>
      </c>
      <c r="K10" s="5">
        <f t="shared" si="3"/>
        <v>0</v>
      </c>
      <c r="L10" s="1">
        <v>1.42</v>
      </c>
      <c r="M10" s="1">
        <v>0</v>
      </c>
      <c r="N10" s="7">
        <v>0</v>
      </c>
      <c r="O10" s="1">
        <v>0.96</v>
      </c>
      <c r="P10" s="34" t="s">
        <v>308</v>
      </c>
      <c r="Q10" s="8">
        <f t="shared" si="7"/>
        <v>0.48</v>
      </c>
      <c r="R10" s="8" t="e">
        <f t="shared" si="5"/>
        <v>#VALUE!</v>
      </c>
      <c r="S10" s="7">
        <v>0</v>
      </c>
      <c r="T10" s="1"/>
      <c r="U10" s="1">
        <v>0.33</v>
      </c>
      <c r="V10" s="1">
        <v>0</v>
      </c>
      <c r="W10" s="8">
        <f t="shared" si="8"/>
        <v>0</v>
      </c>
      <c r="X10" s="1">
        <v>0</v>
      </c>
      <c r="Y10" s="20">
        <v>3503.08</v>
      </c>
      <c r="Z10" s="3">
        <v>0</v>
      </c>
      <c r="AA10" s="1">
        <v>0</v>
      </c>
      <c r="AB10" s="1">
        <v>0</v>
      </c>
      <c r="AC10" s="1">
        <v>16</v>
      </c>
      <c r="AD10" s="1">
        <v>2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5</v>
      </c>
      <c r="AX10" s="1">
        <v>13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4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ht="15.75" customHeight="1" x14ac:dyDescent="0.25">
      <c r="A11" s="1">
        <v>96156</v>
      </c>
      <c r="B11" s="1" t="s">
        <v>184</v>
      </c>
      <c r="C11" s="1">
        <v>24</v>
      </c>
      <c r="D11" s="1">
        <v>162</v>
      </c>
      <c r="E11" s="1" t="s">
        <v>65</v>
      </c>
      <c r="F11" s="1">
        <v>999</v>
      </c>
      <c r="G11" s="1" t="s">
        <v>68</v>
      </c>
      <c r="H11" s="3">
        <v>291.06</v>
      </c>
      <c r="I11" s="3">
        <v>6985.44</v>
      </c>
      <c r="J11" s="2">
        <f t="shared" si="2"/>
        <v>0</v>
      </c>
      <c r="K11" s="5">
        <f t="shared" si="3"/>
        <v>0</v>
      </c>
      <c r="L11" s="1">
        <v>0.4</v>
      </c>
      <c r="M11" s="1">
        <v>0.57999999999999996</v>
      </c>
      <c r="N11" s="8">
        <f t="shared" ref="N11:N14" si="9">MAX(0,(TRUNC((L11*0.8)-M11)))</f>
        <v>0</v>
      </c>
      <c r="O11" s="1">
        <v>0.08</v>
      </c>
      <c r="P11" s="34" t="s">
        <v>308</v>
      </c>
      <c r="Q11" s="8">
        <f t="shared" si="7"/>
        <v>0.04</v>
      </c>
      <c r="R11" s="8" t="e">
        <f t="shared" si="5"/>
        <v>#VALUE!</v>
      </c>
      <c r="S11" s="7">
        <v>0</v>
      </c>
      <c r="T11" s="1"/>
      <c r="U11" s="1">
        <v>0</v>
      </c>
      <c r="V11" s="1">
        <v>0</v>
      </c>
      <c r="W11" s="8">
        <f t="shared" si="8"/>
        <v>0</v>
      </c>
      <c r="X11" s="1">
        <v>0</v>
      </c>
      <c r="Y11" s="20">
        <v>3347.19</v>
      </c>
      <c r="Z11" s="3">
        <v>4074.84</v>
      </c>
      <c r="AA11" s="1">
        <v>6</v>
      </c>
      <c r="AB11" s="1">
        <v>4</v>
      </c>
      <c r="AC11" s="1">
        <v>0</v>
      </c>
      <c r="AD11" s="1">
        <v>3</v>
      </c>
      <c r="AE11" s="1">
        <v>14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2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x14ac:dyDescent="0.2">
      <c r="A12" s="1">
        <v>61002</v>
      </c>
      <c r="B12" s="1" t="s">
        <v>244</v>
      </c>
      <c r="C12" s="1">
        <v>1</v>
      </c>
      <c r="D12" s="1">
        <v>162</v>
      </c>
      <c r="E12" s="1" t="s">
        <v>65</v>
      </c>
      <c r="F12" s="1">
        <v>999</v>
      </c>
      <c r="G12" s="1" t="s">
        <v>68</v>
      </c>
      <c r="H12" s="3">
        <v>1864.08</v>
      </c>
      <c r="I12" s="3">
        <v>1864.08</v>
      </c>
      <c r="J12" s="2">
        <f t="shared" si="2"/>
        <v>0</v>
      </c>
      <c r="K12" s="5">
        <f t="shared" si="3"/>
        <v>0</v>
      </c>
      <c r="L12" s="1">
        <v>0</v>
      </c>
      <c r="M12" s="1">
        <v>0</v>
      </c>
      <c r="N12" s="8">
        <f t="shared" si="9"/>
        <v>0</v>
      </c>
      <c r="O12" s="1">
        <v>0</v>
      </c>
      <c r="P12" s="1">
        <v>0</v>
      </c>
      <c r="Q12" s="8">
        <f t="shared" si="7"/>
        <v>0</v>
      </c>
      <c r="R12" s="8">
        <f t="shared" si="5"/>
        <v>0</v>
      </c>
      <c r="S12" s="8">
        <f t="shared" ref="S12:S16" si="10">O12-R12</f>
        <v>0</v>
      </c>
      <c r="T12" s="1"/>
      <c r="U12" s="1">
        <v>0</v>
      </c>
      <c r="V12" s="1">
        <v>0</v>
      </c>
      <c r="W12" s="8">
        <f t="shared" si="8"/>
        <v>0</v>
      </c>
      <c r="X12" s="1">
        <v>0</v>
      </c>
      <c r="Y12" s="20">
        <v>0</v>
      </c>
      <c r="Z12" s="3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x14ac:dyDescent="0.2">
      <c r="A13" s="1">
        <v>85004</v>
      </c>
      <c r="B13" s="1" t="s">
        <v>249</v>
      </c>
      <c r="C13" s="1">
        <v>1</v>
      </c>
      <c r="D13" s="1">
        <v>162</v>
      </c>
      <c r="E13" s="1" t="s">
        <v>65</v>
      </c>
      <c r="F13" s="1">
        <v>999</v>
      </c>
      <c r="G13" s="1" t="s">
        <v>68</v>
      </c>
      <c r="H13" s="3">
        <v>1954.8</v>
      </c>
      <c r="I13" s="3">
        <v>1954.8</v>
      </c>
      <c r="J13" s="2">
        <f t="shared" si="2"/>
        <v>0</v>
      </c>
      <c r="K13" s="5">
        <f t="shared" si="3"/>
        <v>0</v>
      </c>
      <c r="L13" s="1">
        <v>0</v>
      </c>
      <c r="M13" s="1">
        <v>0</v>
      </c>
      <c r="N13" s="8">
        <f t="shared" si="9"/>
        <v>0</v>
      </c>
      <c r="O13" s="1">
        <v>0</v>
      </c>
      <c r="P13" s="1">
        <v>0</v>
      </c>
      <c r="Q13" s="8">
        <f t="shared" si="7"/>
        <v>0</v>
      </c>
      <c r="R13" s="8">
        <f t="shared" si="5"/>
        <v>0</v>
      </c>
      <c r="S13" s="8">
        <f t="shared" si="10"/>
        <v>0</v>
      </c>
      <c r="T13" s="1"/>
      <c r="U13" s="1">
        <v>0</v>
      </c>
      <c r="V13" s="1">
        <v>0</v>
      </c>
      <c r="W13" s="8">
        <f t="shared" si="8"/>
        <v>0</v>
      </c>
      <c r="X13" s="1">
        <v>0</v>
      </c>
      <c r="Y13" s="20">
        <v>0</v>
      </c>
      <c r="Z13" s="3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x14ac:dyDescent="0.2">
      <c r="A14" s="1">
        <v>95285</v>
      </c>
      <c r="B14" s="1" t="s">
        <v>248</v>
      </c>
      <c r="C14" s="1">
        <v>1</v>
      </c>
      <c r="D14" s="1">
        <v>162</v>
      </c>
      <c r="E14" s="1" t="s">
        <v>65</v>
      </c>
      <c r="F14" s="1">
        <v>999</v>
      </c>
      <c r="G14" s="1" t="s">
        <v>68</v>
      </c>
      <c r="H14" s="3">
        <v>4356.72</v>
      </c>
      <c r="I14" s="3">
        <v>4356.72</v>
      </c>
      <c r="J14" s="2">
        <f t="shared" si="2"/>
        <v>0</v>
      </c>
      <c r="K14" s="5">
        <f t="shared" si="3"/>
        <v>0</v>
      </c>
      <c r="L14" s="1">
        <v>0</v>
      </c>
      <c r="M14" s="1">
        <v>3</v>
      </c>
      <c r="N14" s="8">
        <f t="shared" si="9"/>
        <v>0</v>
      </c>
      <c r="O14" s="1">
        <v>0</v>
      </c>
      <c r="P14" s="1">
        <v>0</v>
      </c>
      <c r="Q14" s="8"/>
      <c r="R14" s="8">
        <f t="shared" si="5"/>
        <v>0</v>
      </c>
      <c r="S14" s="8">
        <f t="shared" si="10"/>
        <v>0</v>
      </c>
      <c r="T14" s="1"/>
      <c r="U14" s="1">
        <v>0</v>
      </c>
      <c r="V14" s="1">
        <v>0</v>
      </c>
      <c r="W14" s="8">
        <f t="shared" si="8"/>
        <v>0</v>
      </c>
      <c r="X14" s="1">
        <v>0</v>
      </c>
      <c r="Y14" s="20">
        <v>0</v>
      </c>
      <c r="Z14" s="3">
        <v>13070.16</v>
      </c>
      <c r="AA14" s="1">
        <v>0</v>
      </c>
      <c r="AB14" s="1">
        <v>0</v>
      </c>
      <c r="AC14" s="1">
        <v>0</v>
      </c>
      <c r="AD14" s="1">
        <v>0</v>
      </c>
      <c r="AE14" s="1">
        <v>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x14ac:dyDescent="0.2">
      <c r="A15" s="1">
        <v>91059</v>
      </c>
      <c r="B15" s="1" t="s">
        <v>246</v>
      </c>
      <c r="C15" s="1">
        <v>1</v>
      </c>
      <c r="D15" s="1">
        <v>162</v>
      </c>
      <c r="E15" s="1" t="s">
        <v>65</v>
      </c>
      <c r="F15" s="1">
        <v>999</v>
      </c>
      <c r="G15" s="1" t="s">
        <v>68</v>
      </c>
      <c r="H15" s="3">
        <v>5002.5600000000004</v>
      </c>
      <c r="I15" s="3">
        <v>5002.5600000000004</v>
      </c>
      <c r="J15" s="2">
        <f t="shared" si="2"/>
        <v>0</v>
      </c>
      <c r="K15" s="5">
        <f t="shared" si="3"/>
        <v>0</v>
      </c>
      <c r="L15" s="1">
        <v>0</v>
      </c>
      <c r="M15" s="1">
        <v>-1</v>
      </c>
      <c r="N15" s="7">
        <v>0</v>
      </c>
      <c r="O15" s="1">
        <v>0</v>
      </c>
      <c r="P15" s="1">
        <v>0</v>
      </c>
      <c r="Q15" s="8"/>
      <c r="R15" s="8">
        <f t="shared" si="5"/>
        <v>0</v>
      </c>
      <c r="S15" s="8">
        <f t="shared" si="10"/>
        <v>0</v>
      </c>
      <c r="T15" s="1"/>
      <c r="U15" s="1">
        <v>0</v>
      </c>
      <c r="V15" s="1">
        <v>0</v>
      </c>
      <c r="W15" s="8">
        <f t="shared" si="8"/>
        <v>0</v>
      </c>
      <c r="X15" s="1">
        <v>0</v>
      </c>
      <c r="Y15" s="20">
        <v>0</v>
      </c>
      <c r="Z15" s="3">
        <v>-5002.5600000000004</v>
      </c>
      <c r="AA15" s="1">
        <v>0</v>
      </c>
      <c r="AB15" s="1">
        <v>0</v>
      </c>
      <c r="AC15" s="1">
        <v>0</v>
      </c>
      <c r="AD15" s="1">
        <v>0</v>
      </c>
      <c r="AE15" s="1">
        <v>-1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x14ac:dyDescent="0.2">
      <c r="A16" s="1">
        <v>95459</v>
      </c>
      <c r="B16" s="1" t="s">
        <v>243</v>
      </c>
      <c r="C16" s="1">
        <v>2</v>
      </c>
      <c r="D16" s="1">
        <v>162</v>
      </c>
      <c r="E16" s="1" t="s">
        <v>65</v>
      </c>
      <c r="F16" s="1">
        <v>123</v>
      </c>
      <c r="G16" s="1" t="s">
        <v>138</v>
      </c>
      <c r="H16" s="3">
        <v>2210.7600000000002</v>
      </c>
      <c r="I16" s="3">
        <v>4421.5200000000004</v>
      </c>
      <c r="J16" s="2">
        <f t="shared" si="2"/>
        <v>0</v>
      </c>
      <c r="K16" s="5">
        <f t="shared" si="3"/>
        <v>0</v>
      </c>
      <c r="L16" s="1">
        <v>0</v>
      </c>
      <c r="M16" s="1">
        <v>1</v>
      </c>
      <c r="N16" s="8">
        <f t="shared" ref="N16:N20" si="11">MAX(0,(TRUNC((L16*0.8)-M16)))</f>
        <v>0</v>
      </c>
      <c r="O16" s="1">
        <v>0</v>
      </c>
      <c r="P16" s="1">
        <v>0</v>
      </c>
      <c r="Q16" s="8"/>
      <c r="R16" s="8">
        <f t="shared" si="5"/>
        <v>0</v>
      </c>
      <c r="S16" s="8">
        <f t="shared" si="10"/>
        <v>0</v>
      </c>
      <c r="T16" s="1"/>
      <c r="U16" s="1">
        <v>0</v>
      </c>
      <c r="V16" s="1">
        <v>0</v>
      </c>
      <c r="W16" s="8">
        <f t="shared" si="8"/>
        <v>0</v>
      </c>
      <c r="X16" s="1">
        <v>0</v>
      </c>
      <c r="Y16" s="20">
        <v>0</v>
      </c>
      <c r="Z16" s="3">
        <v>4421.5200000000004</v>
      </c>
      <c r="AA16" s="1">
        <v>0</v>
      </c>
      <c r="AB16" s="1">
        <v>0</v>
      </c>
      <c r="AC16" s="1">
        <v>0</v>
      </c>
      <c r="AD16" s="1">
        <v>0</v>
      </c>
      <c r="AE16" s="1">
        <v>2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ht="15.75" customHeight="1" x14ac:dyDescent="0.25">
      <c r="A17" s="1">
        <v>96418</v>
      </c>
      <c r="B17" s="1" t="s">
        <v>204</v>
      </c>
      <c r="C17" s="1">
        <v>6</v>
      </c>
      <c r="D17" s="1">
        <v>162</v>
      </c>
      <c r="E17" s="1" t="s">
        <v>65</v>
      </c>
      <c r="F17" s="1">
        <v>999</v>
      </c>
      <c r="G17" s="1" t="s">
        <v>68</v>
      </c>
      <c r="H17" s="3">
        <v>399.52600000000001</v>
      </c>
      <c r="I17" s="3">
        <v>2397.1559999999999</v>
      </c>
      <c r="J17" s="2">
        <f t="shared" si="2"/>
        <v>0</v>
      </c>
      <c r="K17" s="5">
        <f t="shared" si="3"/>
        <v>0</v>
      </c>
      <c r="L17" s="1">
        <v>0.33</v>
      </c>
      <c r="M17" s="1">
        <v>3</v>
      </c>
      <c r="N17" s="8">
        <f t="shared" si="11"/>
        <v>0</v>
      </c>
      <c r="O17" s="1">
        <v>0</v>
      </c>
      <c r="P17" s="34" t="s">
        <v>308</v>
      </c>
      <c r="Q17" s="8">
        <f t="shared" ref="Q17:Q19" si="12">O17/30*15</f>
        <v>0</v>
      </c>
      <c r="R17" s="8" t="e">
        <f t="shared" si="5"/>
        <v>#VALUE!</v>
      </c>
      <c r="S17" s="7">
        <v>0</v>
      </c>
      <c r="T17" s="1"/>
      <c r="U17" s="1">
        <v>0</v>
      </c>
      <c r="V17" s="1">
        <v>0</v>
      </c>
      <c r="W17" s="8">
        <f t="shared" si="8"/>
        <v>0</v>
      </c>
      <c r="X17" s="1">
        <v>0</v>
      </c>
      <c r="Y17" s="20">
        <v>799.05</v>
      </c>
      <c r="Z17" s="3">
        <v>7191.47</v>
      </c>
      <c r="AA17" s="1">
        <v>1</v>
      </c>
      <c r="AB17" s="1">
        <v>0</v>
      </c>
      <c r="AC17" s="1">
        <v>1</v>
      </c>
      <c r="AD17" s="1">
        <v>0</v>
      </c>
      <c r="AE17" s="1">
        <v>18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2">
      <c r="A18" s="1">
        <v>6102</v>
      </c>
      <c r="B18" s="1" t="s">
        <v>250</v>
      </c>
      <c r="C18" s="1">
        <v>4</v>
      </c>
      <c r="D18" s="1">
        <v>162</v>
      </c>
      <c r="E18" s="1" t="s">
        <v>65</v>
      </c>
      <c r="F18" s="1">
        <v>807</v>
      </c>
      <c r="G18" s="1" t="s">
        <v>67</v>
      </c>
      <c r="H18" s="3">
        <v>241.78139999999999</v>
      </c>
      <c r="I18" s="3">
        <v>967.12559999999996</v>
      </c>
      <c r="J18" s="2">
        <f t="shared" si="2"/>
        <v>0</v>
      </c>
      <c r="K18" s="5">
        <f t="shared" si="3"/>
        <v>0</v>
      </c>
      <c r="L18" s="1">
        <v>0</v>
      </c>
      <c r="M18" s="1">
        <v>0</v>
      </c>
      <c r="N18" s="8">
        <f t="shared" si="11"/>
        <v>0</v>
      </c>
      <c r="O18" s="1">
        <v>0</v>
      </c>
      <c r="P18" s="1">
        <v>0</v>
      </c>
      <c r="Q18" s="8">
        <f t="shared" si="12"/>
        <v>0</v>
      </c>
      <c r="R18" s="8">
        <f t="shared" si="5"/>
        <v>0</v>
      </c>
      <c r="S18" s="8">
        <f t="shared" ref="S18:S20" si="13">O18-R18</f>
        <v>0</v>
      </c>
      <c r="T18" s="1"/>
      <c r="U18" s="1">
        <v>0</v>
      </c>
      <c r="V18" s="1">
        <v>0</v>
      </c>
      <c r="W18" s="8">
        <f t="shared" si="8"/>
        <v>0</v>
      </c>
      <c r="X18" s="1">
        <v>0</v>
      </c>
      <c r="Y18" s="20">
        <v>0</v>
      </c>
      <c r="Z18" s="3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x14ac:dyDescent="0.2">
      <c r="A19" s="1">
        <v>6099</v>
      </c>
      <c r="B19" s="1" t="s">
        <v>247</v>
      </c>
      <c r="C19" s="1">
        <v>4</v>
      </c>
      <c r="D19" s="1">
        <v>162</v>
      </c>
      <c r="E19" s="1" t="s">
        <v>65</v>
      </c>
      <c r="F19" s="1">
        <v>807</v>
      </c>
      <c r="G19" s="1" t="s">
        <v>67</v>
      </c>
      <c r="H19" s="3">
        <v>241.78139999999999</v>
      </c>
      <c r="I19" s="3">
        <v>967.12559999999996</v>
      </c>
      <c r="J19" s="2">
        <f t="shared" si="2"/>
        <v>0</v>
      </c>
      <c r="K19" s="5">
        <f t="shared" si="3"/>
        <v>0</v>
      </c>
      <c r="L19" s="1">
        <v>0</v>
      </c>
      <c r="M19" s="1">
        <v>0</v>
      </c>
      <c r="N19" s="8">
        <f t="shared" si="11"/>
        <v>0</v>
      </c>
      <c r="O19" s="1">
        <v>0</v>
      </c>
      <c r="P19" s="1">
        <v>0</v>
      </c>
      <c r="Q19" s="8">
        <f t="shared" si="12"/>
        <v>0</v>
      </c>
      <c r="R19" s="8">
        <f t="shared" si="5"/>
        <v>0</v>
      </c>
      <c r="S19" s="8">
        <f t="shared" si="13"/>
        <v>0</v>
      </c>
      <c r="T19" s="1"/>
      <c r="U19" s="1">
        <v>0</v>
      </c>
      <c r="V19" s="1">
        <v>0</v>
      </c>
      <c r="W19" s="8">
        <f t="shared" si="8"/>
        <v>0</v>
      </c>
      <c r="X19" s="1">
        <v>0</v>
      </c>
      <c r="Y19" s="20">
        <v>0</v>
      </c>
      <c r="Z19" s="3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x14ac:dyDescent="0.2">
      <c r="A20" s="1">
        <v>95597</v>
      </c>
      <c r="B20" s="1" t="s">
        <v>255</v>
      </c>
      <c r="C20" s="1">
        <v>1</v>
      </c>
      <c r="D20" s="1">
        <v>162</v>
      </c>
      <c r="E20" s="1" t="s">
        <v>65</v>
      </c>
      <c r="F20" s="1">
        <v>999</v>
      </c>
      <c r="G20" s="1" t="s">
        <v>68</v>
      </c>
      <c r="H20" s="3">
        <v>1764.72</v>
      </c>
      <c r="I20" s="3">
        <v>1764.72</v>
      </c>
      <c r="J20" s="2">
        <f t="shared" si="2"/>
        <v>0</v>
      </c>
      <c r="K20" s="5">
        <f t="shared" si="3"/>
        <v>0</v>
      </c>
      <c r="L20" s="1">
        <v>0</v>
      </c>
      <c r="M20" s="1">
        <v>0</v>
      </c>
      <c r="N20" s="8">
        <f t="shared" si="11"/>
        <v>0</v>
      </c>
      <c r="O20" s="1">
        <v>0</v>
      </c>
      <c r="P20" s="1">
        <v>0</v>
      </c>
      <c r="Q20" s="8"/>
      <c r="R20" s="8">
        <f t="shared" si="5"/>
        <v>0</v>
      </c>
      <c r="S20" s="8">
        <f t="shared" si="13"/>
        <v>0</v>
      </c>
      <c r="T20" s="1"/>
      <c r="U20" s="1">
        <v>0</v>
      </c>
      <c r="V20" s="1">
        <v>0</v>
      </c>
      <c r="W20" s="8">
        <f t="shared" si="8"/>
        <v>0</v>
      </c>
      <c r="X20" s="1">
        <v>0</v>
      </c>
      <c r="Y20" s="20">
        <v>0</v>
      </c>
      <c r="Z20" s="3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ht="15.75" customHeight="1" x14ac:dyDescent="0.25">
      <c r="A21" s="1">
        <v>6033</v>
      </c>
      <c r="B21" s="1" t="s">
        <v>183</v>
      </c>
      <c r="C21" s="1">
        <v>16</v>
      </c>
      <c r="D21" s="1">
        <v>162</v>
      </c>
      <c r="E21" s="1" t="s">
        <v>65</v>
      </c>
      <c r="F21" s="1">
        <v>123</v>
      </c>
      <c r="G21" s="1" t="s">
        <v>138</v>
      </c>
      <c r="H21" s="3">
        <v>70.367699999999999</v>
      </c>
      <c r="I21" s="3">
        <v>1125.8832</v>
      </c>
      <c r="J21" s="2">
        <f t="shared" si="2"/>
        <v>10132.9488</v>
      </c>
      <c r="K21" s="5">
        <f t="shared" si="3"/>
        <v>9</v>
      </c>
      <c r="L21" s="1">
        <v>1.1599999999999999</v>
      </c>
      <c r="M21" s="1">
        <v>0</v>
      </c>
      <c r="N21" s="7">
        <v>3</v>
      </c>
      <c r="O21" s="1">
        <v>0.59</v>
      </c>
      <c r="P21" s="35">
        <v>0.5</v>
      </c>
      <c r="Q21" s="8">
        <f t="shared" ref="Q21:Q23" si="14">O21/30*15</f>
        <v>0.29499999999999998</v>
      </c>
      <c r="R21" s="8">
        <f t="shared" si="5"/>
        <v>0.20500000000000002</v>
      </c>
      <c r="S21" s="7">
        <v>4</v>
      </c>
      <c r="T21" s="1"/>
      <c r="U21" s="1">
        <v>2</v>
      </c>
      <c r="V21" s="1">
        <v>0</v>
      </c>
      <c r="W21" s="7">
        <v>2</v>
      </c>
      <c r="X21" s="1">
        <v>0</v>
      </c>
      <c r="Y21" s="20">
        <v>4222.0600000000004</v>
      </c>
      <c r="Z21" s="3">
        <v>562.94000000000005</v>
      </c>
      <c r="AA21" s="1">
        <v>0</v>
      </c>
      <c r="AB21" s="1">
        <v>0</v>
      </c>
      <c r="AC21" s="1">
        <v>17</v>
      </c>
      <c r="AD21" s="1">
        <v>3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8</v>
      </c>
      <c r="AV21" s="1">
        <v>0</v>
      </c>
      <c r="AW21" s="1">
        <v>0</v>
      </c>
      <c r="AX21" s="1">
        <v>3</v>
      </c>
      <c r="AY21" s="1">
        <v>8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32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ht="15.75" customHeight="1" x14ac:dyDescent="0.25">
      <c r="A22" s="1">
        <v>88168</v>
      </c>
      <c r="B22" s="1" t="s">
        <v>233</v>
      </c>
      <c r="C22" s="1">
        <v>16</v>
      </c>
      <c r="D22" s="1">
        <v>162</v>
      </c>
      <c r="E22" s="1" t="s">
        <v>65</v>
      </c>
      <c r="F22" s="1">
        <v>123</v>
      </c>
      <c r="G22" s="1" t="s">
        <v>138</v>
      </c>
      <c r="H22" s="3">
        <v>65.405000000000001</v>
      </c>
      <c r="I22" s="3">
        <v>1046.48</v>
      </c>
      <c r="J22" s="2">
        <f t="shared" si="2"/>
        <v>0</v>
      </c>
      <c r="K22" s="5">
        <f t="shared" si="3"/>
        <v>0</v>
      </c>
      <c r="L22" s="1">
        <v>0</v>
      </c>
      <c r="M22" s="1">
        <v>0</v>
      </c>
      <c r="N22" s="8">
        <f t="shared" ref="N22:N27" si="15">MAX(0,(TRUNC((L22*0.8)-M22)))</f>
        <v>0</v>
      </c>
      <c r="O22" s="1">
        <v>0.16</v>
      </c>
      <c r="P22" s="35">
        <v>3</v>
      </c>
      <c r="Q22" s="8">
        <f t="shared" si="14"/>
        <v>0.08</v>
      </c>
      <c r="R22" s="8">
        <f t="shared" si="5"/>
        <v>2.92</v>
      </c>
      <c r="S22" s="7">
        <v>0</v>
      </c>
      <c r="T22" s="1"/>
      <c r="U22" s="1">
        <v>0</v>
      </c>
      <c r="V22" s="1">
        <v>0</v>
      </c>
      <c r="W22" s="8">
        <f t="shared" ref="W22:W27" si="16">MAX(0,(TRUNC((U22*0.8)-V22)))</f>
        <v>0</v>
      </c>
      <c r="X22" s="1">
        <v>0</v>
      </c>
      <c r="Y22" s="20">
        <v>163.51</v>
      </c>
      <c r="Z22" s="3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5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ht="15.75" customHeight="1" x14ac:dyDescent="0.25">
      <c r="A23" s="1">
        <v>91199</v>
      </c>
      <c r="B23" s="1" t="s">
        <v>212</v>
      </c>
      <c r="C23" s="1">
        <v>16</v>
      </c>
      <c r="D23" s="1">
        <v>162</v>
      </c>
      <c r="E23" s="1" t="s">
        <v>65</v>
      </c>
      <c r="F23" s="1">
        <v>123</v>
      </c>
      <c r="G23" s="1" t="s">
        <v>138</v>
      </c>
      <c r="H23" s="3">
        <v>64.494399999999999</v>
      </c>
      <c r="I23" s="3">
        <v>1031.9104</v>
      </c>
      <c r="J23" s="2">
        <f t="shared" si="2"/>
        <v>0</v>
      </c>
      <c r="K23" s="5">
        <f t="shared" si="3"/>
        <v>0</v>
      </c>
      <c r="L23" s="1">
        <v>0</v>
      </c>
      <c r="M23" s="1">
        <v>0</v>
      </c>
      <c r="N23" s="8">
        <f t="shared" si="15"/>
        <v>0</v>
      </c>
      <c r="O23" s="1">
        <v>0.5</v>
      </c>
      <c r="P23" s="35">
        <v>0.25</v>
      </c>
      <c r="Q23" s="8">
        <f t="shared" si="14"/>
        <v>0.25</v>
      </c>
      <c r="R23" s="8">
        <f t="shared" si="5"/>
        <v>0</v>
      </c>
      <c r="S23" s="7">
        <v>0</v>
      </c>
      <c r="T23" s="1"/>
      <c r="U23" s="1">
        <v>0</v>
      </c>
      <c r="V23" s="1">
        <v>0</v>
      </c>
      <c r="W23" s="8">
        <f t="shared" si="16"/>
        <v>0</v>
      </c>
      <c r="X23" s="1">
        <v>0</v>
      </c>
      <c r="Y23" s="20">
        <v>515.96</v>
      </c>
      <c r="Z23" s="3">
        <v>257.98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6</v>
      </c>
      <c r="AV23" s="1">
        <v>4</v>
      </c>
      <c r="AW23" s="1">
        <v>0</v>
      </c>
      <c r="AX23" s="1">
        <v>0</v>
      </c>
      <c r="AY23" s="1">
        <v>4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x14ac:dyDescent="0.2">
      <c r="A24" s="1">
        <v>91005</v>
      </c>
      <c r="B24" s="1" t="s">
        <v>310</v>
      </c>
      <c r="C24" s="1">
        <v>12</v>
      </c>
      <c r="D24" s="1">
        <v>162</v>
      </c>
      <c r="E24" s="1" t="s">
        <v>65</v>
      </c>
      <c r="F24" s="1">
        <v>162</v>
      </c>
      <c r="G24" s="1" t="s">
        <v>84</v>
      </c>
      <c r="H24" s="3">
        <v>74.013000000000005</v>
      </c>
      <c r="I24" s="3">
        <v>888.15599999999995</v>
      </c>
      <c r="J24" s="2">
        <f t="shared" si="2"/>
        <v>0</v>
      </c>
      <c r="K24" s="5">
        <f t="shared" si="3"/>
        <v>0</v>
      </c>
      <c r="L24" s="1">
        <v>0</v>
      </c>
      <c r="M24" s="1">
        <v>0</v>
      </c>
      <c r="N24" s="8">
        <f t="shared" si="15"/>
        <v>0</v>
      </c>
      <c r="O24" s="1">
        <v>0</v>
      </c>
      <c r="P24" s="1">
        <v>0</v>
      </c>
      <c r="Q24" s="8"/>
      <c r="R24" s="8">
        <f t="shared" si="5"/>
        <v>0</v>
      </c>
      <c r="S24" s="8">
        <f t="shared" ref="S24:S25" si="17">O24-R24</f>
        <v>0</v>
      </c>
      <c r="T24" s="1"/>
      <c r="U24" s="1">
        <v>0</v>
      </c>
      <c r="V24" s="1">
        <v>0</v>
      </c>
      <c r="W24" s="8">
        <f t="shared" si="16"/>
        <v>0</v>
      </c>
      <c r="X24" s="1">
        <v>0</v>
      </c>
      <c r="Y24" s="20">
        <v>0</v>
      </c>
      <c r="Z24" s="3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x14ac:dyDescent="0.2">
      <c r="A25" s="1">
        <v>97303</v>
      </c>
      <c r="B25" s="1" t="s">
        <v>238</v>
      </c>
      <c r="C25" s="1">
        <v>16</v>
      </c>
      <c r="D25" s="1">
        <v>162</v>
      </c>
      <c r="E25" s="1" t="s">
        <v>65</v>
      </c>
      <c r="F25" s="1">
        <v>123</v>
      </c>
      <c r="G25" s="1" t="s">
        <v>138</v>
      </c>
      <c r="H25" s="3">
        <v>70.367999999999995</v>
      </c>
      <c r="I25" s="3">
        <v>1125.8879999999999</v>
      </c>
      <c r="J25" s="2">
        <f t="shared" si="2"/>
        <v>0</v>
      </c>
      <c r="K25" s="5">
        <f t="shared" si="3"/>
        <v>0</v>
      </c>
      <c r="L25" s="1">
        <v>0</v>
      </c>
      <c r="M25" s="1">
        <v>0</v>
      </c>
      <c r="N25" s="8">
        <f t="shared" si="15"/>
        <v>0</v>
      </c>
      <c r="O25" s="1">
        <v>0</v>
      </c>
      <c r="P25" s="1">
        <v>0</v>
      </c>
      <c r="Q25" s="8"/>
      <c r="R25" s="8">
        <f t="shared" si="5"/>
        <v>0</v>
      </c>
      <c r="S25" s="8">
        <f t="shared" si="17"/>
        <v>0</v>
      </c>
      <c r="T25" s="1"/>
      <c r="U25" s="1">
        <v>0</v>
      </c>
      <c r="V25" s="1">
        <v>0</v>
      </c>
      <c r="W25" s="8">
        <f t="shared" si="16"/>
        <v>0</v>
      </c>
      <c r="X25" s="1">
        <v>0</v>
      </c>
      <c r="Y25" s="20">
        <v>0</v>
      </c>
      <c r="Z25" s="3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x14ac:dyDescent="0.2">
      <c r="A26" s="1">
        <v>6031</v>
      </c>
      <c r="B26" s="1" t="s">
        <v>224</v>
      </c>
      <c r="C26" s="1">
        <v>12</v>
      </c>
      <c r="D26" s="1">
        <v>162</v>
      </c>
      <c r="E26" s="1" t="s">
        <v>65</v>
      </c>
      <c r="F26" s="1">
        <v>123</v>
      </c>
      <c r="G26" s="1" t="s">
        <v>138</v>
      </c>
      <c r="H26" s="3">
        <v>67.364500000000007</v>
      </c>
      <c r="I26" s="3">
        <v>808.37400000000002</v>
      </c>
      <c r="J26" s="2">
        <f t="shared" si="2"/>
        <v>0</v>
      </c>
      <c r="K26" s="5">
        <f t="shared" si="3"/>
        <v>0</v>
      </c>
      <c r="L26" s="1">
        <v>0</v>
      </c>
      <c r="M26" s="1">
        <v>0</v>
      </c>
      <c r="N26" s="8">
        <f t="shared" si="15"/>
        <v>0</v>
      </c>
      <c r="O26" s="1">
        <v>0</v>
      </c>
      <c r="P26" s="1">
        <v>0</v>
      </c>
      <c r="Q26" s="8">
        <f t="shared" ref="Q26:Q39" si="18">O26/30*15</f>
        <v>0</v>
      </c>
      <c r="R26" s="8">
        <f t="shared" si="5"/>
        <v>0</v>
      </c>
      <c r="S26" s="7">
        <v>0</v>
      </c>
      <c r="T26" s="1"/>
      <c r="U26" s="1">
        <v>0</v>
      </c>
      <c r="V26" s="1">
        <v>0</v>
      </c>
      <c r="W26" s="8">
        <f t="shared" si="16"/>
        <v>0</v>
      </c>
      <c r="X26" s="1">
        <v>0</v>
      </c>
      <c r="Y26" s="20">
        <v>0</v>
      </c>
      <c r="Z26" s="3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2">
      <c r="A27" s="1">
        <v>6101</v>
      </c>
      <c r="B27" s="1" t="s">
        <v>232</v>
      </c>
      <c r="C27" s="1">
        <v>16</v>
      </c>
      <c r="D27" s="1">
        <v>162</v>
      </c>
      <c r="E27" s="1" t="s">
        <v>65</v>
      </c>
      <c r="F27" s="1">
        <v>123</v>
      </c>
      <c r="G27" s="1" t="s">
        <v>138</v>
      </c>
      <c r="H27" s="3">
        <v>63.310299999999998</v>
      </c>
      <c r="I27" s="3">
        <v>1012.9648</v>
      </c>
      <c r="J27" s="2">
        <f t="shared" si="2"/>
        <v>0</v>
      </c>
      <c r="K27" s="5">
        <f t="shared" si="3"/>
        <v>0</v>
      </c>
      <c r="L27" s="1">
        <v>0</v>
      </c>
      <c r="M27" s="1">
        <v>0</v>
      </c>
      <c r="N27" s="8">
        <f t="shared" si="15"/>
        <v>0</v>
      </c>
      <c r="O27" s="1">
        <v>0</v>
      </c>
      <c r="P27" s="1">
        <v>0</v>
      </c>
      <c r="Q27" s="8">
        <f t="shared" si="18"/>
        <v>0</v>
      </c>
      <c r="R27" s="8">
        <f t="shared" si="5"/>
        <v>0</v>
      </c>
      <c r="S27" s="8">
        <f>O27-R27</f>
        <v>0</v>
      </c>
      <c r="T27" s="1"/>
      <c r="U27" s="1">
        <v>0</v>
      </c>
      <c r="V27" s="1">
        <v>0</v>
      </c>
      <c r="W27" s="8">
        <f t="shared" si="16"/>
        <v>0</v>
      </c>
      <c r="X27" s="1">
        <v>0</v>
      </c>
      <c r="Y27" s="20">
        <v>0</v>
      </c>
      <c r="Z27" s="3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ht="15.75" customHeight="1" x14ac:dyDescent="0.25">
      <c r="A28" s="1">
        <v>65152</v>
      </c>
      <c r="B28" s="1" t="s">
        <v>105</v>
      </c>
      <c r="C28" s="1">
        <v>24</v>
      </c>
      <c r="D28" s="1">
        <v>162</v>
      </c>
      <c r="E28" s="1" t="s">
        <v>65</v>
      </c>
      <c r="F28" s="1">
        <v>807</v>
      </c>
      <c r="G28" s="1" t="s">
        <v>67</v>
      </c>
      <c r="H28" s="3">
        <v>63.0306</v>
      </c>
      <c r="I28" s="3">
        <v>1512.7344000000001</v>
      </c>
      <c r="J28" s="2">
        <f t="shared" si="2"/>
        <v>22691.016</v>
      </c>
      <c r="K28" s="16">
        <f t="shared" si="3"/>
        <v>15</v>
      </c>
      <c r="L28" s="1">
        <v>9.67</v>
      </c>
      <c r="M28" s="1">
        <v>1.75</v>
      </c>
      <c r="N28" s="7">
        <v>10</v>
      </c>
      <c r="O28" s="1">
        <v>8.25</v>
      </c>
      <c r="P28" s="35">
        <v>16.46</v>
      </c>
      <c r="Q28" s="8">
        <f t="shared" si="18"/>
        <v>4.125</v>
      </c>
      <c r="R28" s="8">
        <f t="shared" si="5"/>
        <v>12.335000000000001</v>
      </c>
      <c r="S28" s="7">
        <v>0</v>
      </c>
      <c r="T28" s="1"/>
      <c r="U28" s="1">
        <v>5.6</v>
      </c>
      <c r="V28" s="1">
        <v>6.88</v>
      </c>
      <c r="W28" s="7">
        <v>5</v>
      </c>
      <c r="X28" s="1">
        <v>0</v>
      </c>
      <c r="Y28" s="19">
        <v>35580.769999999997</v>
      </c>
      <c r="Z28" s="3">
        <v>30632.87</v>
      </c>
      <c r="AA28" s="1">
        <v>62</v>
      </c>
      <c r="AB28" s="1">
        <v>112</v>
      </c>
      <c r="AC28" s="1">
        <v>79</v>
      </c>
      <c r="AD28" s="1">
        <v>70</v>
      </c>
      <c r="AE28" s="1">
        <v>42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89</v>
      </c>
      <c r="AV28" s="1">
        <v>47</v>
      </c>
      <c r="AW28" s="1">
        <v>76</v>
      </c>
      <c r="AX28" s="1">
        <v>19</v>
      </c>
      <c r="AY28" s="1">
        <v>279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42</v>
      </c>
      <c r="BF28" s="1">
        <v>38</v>
      </c>
      <c r="BG28" s="1">
        <v>59</v>
      </c>
      <c r="BH28" s="1">
        <v>29</v>
      </c>
      <c r="BI28" s="1">
        <v>165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ht="15.75" customHeight="1" x14ac:dyDescent="0.25">
      <c r="A29" s="1">
        <v>6016</v>
      </c>
      <c r="B29" s="1" t="s">
        <v>142</v>
      </c>
      <c r="C29" s="1">
        <v>20</v>
      </c>
      <c r="D29" s="1">
        <v>162</v>
      </c>
      <c r="E29" s="1" t="s">
        <v>65</v>
      </c>
      <c r="F29" s="1">
        <v>807</v>
      </c>
      <c r="G29" s="1" t="s">
        <v>67</v>
      </c>
      <c r="H29" s="3">
        <v>87.816999999999993</v>
      </c>
      <c r="I29" s="3">
        <v>1756.34</v>
      </c>
      <c r="J29" s="2">
        <f t="shared" si="2"/>
        <v>8781.6999999999989</v>
      </c>
      <c r="K29" s="16">
        <f t="shared" si="3"/>
        <v>5</v>
      </c>
      <c r="L29" s="1">
        <v>1.32</v>
      </c>
      <c r="M29" s="1">
        <v>2.85</v>
      </c>
      <c r="N29" s="7">
        <v>2</v>
      </c>
      <c r="O29" s="1">
        <v>7.75</v>
      </c>
      <c r="P29" s="35">
        <v>18.95</v>
      </c>
      <c r="Q29" s="8">
        <f t="shared" si="18"/>
        <v>3.8750000000000004</v>
      </c>
      <c r="R29" s="8">
        <f t="shared" si="5"/>
        <v>15.074999999999999</v>
      </c>
      <c r="S29" s="7">
        <v>0</v>
      </c>
      <c r="T29" s="1"/>
      <c r="U29" s="1">
        <v>0.95</v>
      </c>
      <c r="V29" s="1">
        <v>0.5</v>
      </c>
      <c r="W29" s="7">
        <v>3</v>
      </c>
      <c r="X29" s="1">
        <v>0</v>
      </c>
      <c r="Y29" s="19">
        <v>17607.310000000001</v>
      </c>
      <c r="Z29" s="3">
        <v>21690.799999999999</v>
      </c>
      <c r="AA29" s="1">
        <v>18</v>
      </c>
      <c r="AB29" s="1">
        <v>17</v>
      </c>
      <c r="AC29" s="1">
        <v>0</v>
      </c>
      <c r="AD29" s="1">
        <v>0</v>
      </c>
      <c r="AE29" s="1">
        <v>57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89</v>
      </c>
      <c r="AV29" s="1">
        <v>44</v>
      </c>
      <c r="AW29" s="1">
        <v>43</v>
      </c>
      <c r="AX29" s="1">
        <v>2</v>
      </c>
      <c r="AY29" s="1">
        <v>180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12</v>
      </c>
      <c r="BF29" s="1">
        <v>14</v>
      </c>
      <c r="BG29" s="1">
        <v>0</v>
      </c>
      <c r="BH29" s="1">
        <v>0</v>
      </c>
      <c r="BI29" s="1">
        <v>10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ht="15.75" customHeight="1" x14ac:dyDescent="0.25">
      <c r="A30" s="1">
        <v>65100</v>
      </c>
      <c r="B30" s="1" t="s">
        <v>104</v>
      </c>
      <c r="C30" s="1">
        <v>24</v>
      </c>
      <c r="D30" s="1">
        <v>162</v>
      </c>
      <c r="E30" s="1" t="s">
        <v>65</v>
      </c>
      <c r="F30" s="1">
        <v>807</v>
      </c>
      <c r="G30" s="1" t="s">
        <v>67</v>
      </c>
      <c r="H30" s="3">
        <v>80.936199999999999</v>
      </c>
      <c r="I30" s="3">
        <v>1942.4688000000001</v>
      </c>
      <c r="J30" s="2">
        <f t="shared" si="2"/>
        <v>0</v>
      </c>
      <c r="K30" s="5">
        <f t="shared" si="3"/>
        <v>0</v>
      </c>
      <c r="L30" s="1">
        <v>3.62</v>
      </c>
      <c r="M30" s="1">
        <v>9.25</v>
      </c>
      <c r="N30" s="8">
        <f>MAX(0,(TRUNC((L30*0.8)-M30)))</f>
        <v>0</v>
      </c>
      <c r="O30" s="1">
        <v>7.83</v>
      </c>
      <c r="P30" s="35">
        <v>12.04</v>
      </c>
      <c r="Q30" s="8">
        <f t="shared" si="18"/>
        <v>3.915</v>
      </c>
      <c r="R30" s="8">
        <f t="shared" si="5"/>
        <v>8.125</v>
      </c>
      <c r="S30" s="7">
        <v>0</v>
      </c>
      <c r="T30" s="1"/>
      <c r="U30" s="1">
        <v>5.81</v>
      </c>
      <c r="V30" s="1">
        <v>10.42</v>
      </c>
      <c r="W30" s="8">
        <f t="shared" ref="W30:W31" si="19">MAX(0,(TRUNC((U30*0.8)-V30)))</f>
        <v>0</v>
      </c>
      <c r="X30" s="1">
        <v>0</v>
      </c>
      <c r="Y30" s="19">
        <v>33548.050000000003</v>
      </c>
      <c r="Z30" s="3">
        <v>61592.45</v>
      </c>
      <c r="AA30" s="1">
        <v>34</v>
      </c>
      <c r="AB30" s="1">
        <v>35</v>
      </c>
      <c r="AC30" s="1">
        <v>23</v>
      </c>
      <c r="AD30" s="1">
        <v>25</v>
      </c>
      <c r="AE30" s="1">
        <v>222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101</v>
      </c>
      <c r="AV30" s="1">
        <v>28</v>
      </c>
      <c r="AW30" s="1">
        <v>62</v>
      </c>
      <c r="AX30" s="1">
        <v>22</v>
      </c>
      <c r="AY30" s="1">
        <v>289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27</v>
      </c>
      <c r="BF30" s="1">
        <v>13</v>
      </c>
      <c r="BG30" s="1">
        <v>94</v>
      </c>
      <c r="BH30" s="1">
        <v>24</v>
      </c>
      <c r="BI30" s="1">
        <v>250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ht="15.75" customHeight="1" x14ac:dyDescent="0.25">
      <c r="A31" s="1">
        <v>65124</v>
      </c>
      <c r="B31" s="1" t="s">
        <v>64</v>
      </c>
      <c r="C31" s="1">
        <v>20</v>
      </c>
      <c r="D31" s="1">
        <v>162</v>
      </c>
      <c r="E31" s="1" t="s">
        <v>65</v>
      </c>
      <c r="F31" s="1">
        <v>807</v>
      </c>
      <c r="G31" s="1" t="s">
        <v>67</v>
      </c>
      <c r="H31" s="3">
        <v>80.936000000000007</v>
      </c>
      <c r="I31" s="3">
        <v>1618.72</v>
      </c>
      <c r="J31" s="2">
        <f t="shared" si="2"/>
        <v>97123.199999999997</v>
      </c>
      <c r="K31" s="16">
        <f t="shared" si="3"/>
        <v>60</v>
      </c>
      <c r="L31" s="1">
        <v>52.95</v>
      </c>
      <c r="M31" s="1">
        <v>50.2</v>
      </c>
      <c r="N31" s="7">
        <v>30</v>
      </c>
      <c r="O31" s="1">
        <v>50.95</v>
      </c>
      <c r="P31" s="35">
        <v>53.1</v>
      </c>
      <c r="Q31" s="8">
        <f t="shared" si="18"/>
        <v>25.475000000000001</v>
      </c>
      <c r="R31" s="8">
        <f t="shared" si="5"/>
        <v>27.625</v>
      </c>
      <c r="S31" s="7">
        <v>30</v>
      </c>
      <c r="T31" s="1"/>
      <c r="U31" s="1">
        <v>43.55</v>
      </c>
      <c r="V31" s="1">
        <v>71.75</v>
      </c>
      <c r="W31" s="8">
        <f t="shared" si="19"/>
        <v>0</v>
      </c>
      <c r="X31" s="1">
        <v>0</v>
      </c>
      <c r="Y31" s="19">
        <v>238680.26</v>
      </c>
      <c r="Z31" s="3">
        <v>267898.15999999997</v>
      </c>
      <c r="AA31" s="1">
        <v>402</v>
      </c>
      <c r="AB31" s="1">
        <v>286</v>
      </c>
      <c r="AC31" s="1">
        <v>358</v>
      </c>
      <c r="AD31" s="1">
        <v>312</v>
      </c>
      <c r="AE31" s="1">
        <v>1004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417</v>
      </c>
      <c r="AV31" s="1">
        <v>204</v>
      </c>
      <c r="AW31" s="1">
        <v>368</v>
      </c>
      <c r="AX31" s="1">
        <v>264</v>
      </c>
      <c r="AY31" s="1">
        <v>871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227</v>
      </c>
      <c r="BF31" s="1">
        <v>258</v>
      </c>
      <c r="BG31" s="1">
        <v>389</v>
      </c>
      <c r="BH31" s="1">
        <v>252</v>
      </c>
      <c r="BI31" s="1">
        <v>1435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ht="15.75" customHeight="1" x14ac:dyDescent="0.25">
      <c r="A32" s="1">
        <v>65126</v>
      </c>
      <c r="B32" s="1" t="s">
        <v>111</v>
      </c>
      <c r="C32" s="1">
        <v>24</v>
      </c>
      <c r="D32" s="1">
        <v>162</v>
      </c>
      <c r="E32" s="1" t="s">
        <v>65</v>
      </c>
      <c r="F32" s="1">
        <v>807</v>
      </c>
      <c r="G32" s="1" t="s">
        <v>67</v>
      </c>
      <c r="H32" s="3">
        <v>80.936199999999999</v>
      </c>
      <c r="I32" s="3">
        <v>1942.4688000000001</v>
      </c>
      <c r="J32" s="2">
        <f t="shared" si="2"/>
        <v>29137.032000000003</v>
      </c>
      <c r="K32" s="16">
        <f t="shared" si="3"/>
        <v>15</v>
      </c>
      <c r="L32" s="1">
        <v>2.31</v>
      </c>
      <c r="M32" s="1">
        <v>6.96</v>
      </c>
      <c r="N32" s="7">
        <v>5</v>
      </c>
      <c r="O32" s="1">
        <v>7.83</v>
      </c>
      <c r="P32" s="35">
        <v>9.42</v>
      </c>
      <c r="Q32" s="8">
        <f t="shared" si="18"/>
        <v>3.915</v>
      </c>
      <c r="R32" s="8">
        <f t="shared" si="5"/>
        <v>5.5049999999999999</v>
      </c>
      <c r="S32" s="7">
        <v>0</v>
      </c>
      <c r="T32" s="1"/>
      <c r="U32" s="1">
        <v>5.46</v>
      </c>
      <c r="V32" s="1">
        <v>1.67</v>
      </c>
      <c r="W32" s="7">
        <v>10</v>
      </c>
      <c r="X32" s="1">
        <v>0</v>
      </c>
      <c r="Y32" s="19">
        <v>30310.61</v>
      </c>
      <c r="Z32" s="3">
        <v>35045.370000000003</v>
      </c>
      <c r="AA32" s="1">
        <v>19</v>
      </c>
      <c r="AB32" s="1">
        <v>10</v>
      </c>
      <c r="AC32" s="1">
        <v>22</v>
      </c>
      <c r="AD32" s="1">
        <v>19</v>
      </c>
      <c r="AE32" s="1">
        <v>167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86</v>
      </c>
      <c r="AV32" s="1">
        <v>54</v>
      </c>
      <c r="AW32" s="1">
        <v>57</v>
      </c>
      <c r="AX32" s="1">
        <v>36</v>
      </c>
      <c r="AY32" s="1">
        <v>226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14</v>
      </c>
      <c r="BF32" s="1">
        <v>61</v>
      </c>
      <c r="BG32" s="1">
        <v>77</v>
      </c>
      <c r="BH32" s="1">
        <v>19</v>
      </c>
      <c r="BI32" s="1">
        <v>40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ht="15.75" customHeight="1" x14ac:dyDescent="0.25">
      <c r="A33" s="1">
        <v>65140</v>
      </c>
      <c r="B33" s="1" t="s">
        <v>114</v>
      </c>
      <c r="C33" s="1">
        <v>24</v>
      </c>
      <c r="D33" s="1">
        <v>162</v>
      </c>
      <c r="E33" s="1" t="s">
        <v>65</v>
      </c>
      <c r="F33" s="1">
        <v>807</v>
      </c>
      <c r="G33" s="1" t="s">
        <v>67</v>
      </c>
      <c r="H33" s="3">
        <v>69.987499999999997</v>
      </c>
      <c r="I33" s="3">
        <v>1679.7</v>
      </c>
      <c r="J33" s="2">
        <f t="shared" si="2"/>
        <v>8398.5</v>
      </c>
      <c r="K33" s="16">
        <f t="shared" si="3"/>
        <v>5</v>
      </c>
      <c r="L33" s="1">
        <v>2.54</v>
      </c>
      <c r="M33" s="1">
        <v>1.38</v>
      </c>
      <c r="N33" s="7">
        <v>3</v>
      </c>
      <c r="O33" s="1">
        <v>5.6</v>
      </c>
      <c r="P33" s="35">
        <v>14.88</v>
      </c>
      <c r="Q33" s="8">
        <f t="shared" si="18"/>
        <v>2.8</v>
      </c>
      <c r="R33" s="8">
        <f t="shared" si="5"/>
        <v>12.080000000000002</v>
      </c>
      <c r="S33" s="7">
        <v>0</v>
      </c>
      <c r="T33" s="1"/>
      <c r="U33" s="1">
        <v>2.81</v>
      </c>
      <c r="V33" s="1">
        <v>3.21</v>
      </c>
      <c r="W33" s="7">
        <v>2</v>
      </c>
      <c r="X33" s="1">
        <v>0</v>
      </c>
      <c r="Y33" s="19">
        <v>18406.71</v>
      </c>
      <c r="Z33" s="3">
        <v>16237.1</v>
      </c>
      <c r="AA33" s="1">
        <v>28</v>
      </c>
      <c r="AB33" s="1">
        <v>20</v>
      </c>
      <c r="AC33" s="1">
        <v>10</v>
      </c>
      <c r="AD33" s="1">
        <v>26</v>
      </c>
      <c r="AE33" s="1">
        <v>33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42</v>
      </c>
      <c r="AV33" s="1">
        <v>35</v>
      </c>
      <c r="AW33" s="1">
        <v>52</v>
      </c>
      <c r="AX33" s="1">
        <v>46</v>
      </c>
      <c r="AY33" s="1">
        <v>122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13</v>
      </c>
      <c r="BF33" s="1">
        <v>18</v>
      </c>
      <c r="BG33" s="1">
        <v>39</v>
      </c>
      <c r="BH33" s="1">
        <v>13</v>
      </c>
      <c r="BI33" s="1">
        <v>77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ht="15.75" customHeight="1" x14ac:dyDescent="0.25">
      <c r="A34" s="1">
        <v>95804</v>
      </c>
      <c r="B34" s="1" t="s">
        <v>179</v>
      </c>
      <c r="C34" s="1">
        <v>12</v>
      </c>
      <c r="D34" s="1">
        <v>162</v>
      </c>
      <c r="E34" s="1" t="s">
        <v>65</v>
      </c>
      <c r="F34" s="1">
        <v>807</v>
      </c>
      <c r="G34" s="1" t="s">
        <v>67</v>
      </c>
      <c r="H34" s="3">
        <v>33.910200000000003</v>
      </c>
      <c r="I34" s="3">
        <v>406.92239999999998</v>
      </c>
      <c r="J34" s="2">
        <f t="shared" si="2"/>
        <v>0</v>
      </c>
      <c r="K34" s="5">
        <f t="shared" si="3"/>
        <v>0</v>
      </c>
      <c r="L34" s="1">
        <v>0.54</v>
      </c>
      <c r="M34" s="1">
        <v>0</v>
      </c>
      <c r="N34" s="8">
        <f t="shared" ref="N34:N35" si="20">MAX(0,(TRUNC((L34*0.8)-M34)))</f>
        <v>0</v>
      </c>
      <c r="O34" s="1">
        <v>4.12</v>
      </c>
      <c r="P34" s="35">
        <v>5.58</v>
      </c>
      <c r="Q34" s="8">
        <f t="shared" si="18"/>
        <v>2.06</v>
      </c>
      <c r="R34" s="8">
        <f t="shared" si="5"/>
        <v>3.52</v>
      </c>
      <c r="S34" s="7">
        <v>0</v>
      </c>
      <c r="T34" s="1"/>
      <c r="U34" s="1">
        <v>0.33</v>
      </c>
      <c r="V34" s="1">
        <v>0</v>
      </c>
      <c r="W34" s="8">
        <f t="shared" ref="W34:W35" si="21">MAX(0,(TRUNC((U34*0.8)-V34)))</f>
        <v>0</v>
      </c>
      <c r="X34" s="1">
        <v>0</v>
      </c>
      <c r="Y34" s="20">
        <v>2034.61</v>
      </c>
      <c r="Z34" s="3">
        <v>2271.98</v>
      </c>
      <c r="AA34" s="1">
        <v>0</v>
      </c>
      <c r="AB34" s="1">
        <v>0</v>
      </c>
      <c r="AC34" s="1">
        <v>6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37</v>
      </c>
      <c r="AV34" s="1">
        <v>12</v>
      </c>
      <c r="AW34" s="1">
        <v>4</v>
      </c>
      <c r="AX34" s="1">
        <v>5</v>
      </c>
      <c r="AY34" s="1">
        <v>67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4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ht="15.75" customHeight="1" x14ac:dyDescent="0.25">
      <c r="A35" s="1">
        <v>95863</v>
      </c>
      <c r="B35" s="1" t="s">
        <v>305</v>
      </c>
      <c r="C35" s="1">
        <v>12</v>
      </c>
      <c r="D35" s="1">
        <v>162</v>
      </c>
      <c r="E35" s="1" t="s">
        <v>65</v>
      </c>
      <c r="F35" s="1">
        <v>807</v>
      </c>
      <c r="G35" s="1" t="s">
        <v>67</v>
      </c>
      <c r="H35" s="3">
        <v>33.910200000000003</v>
      </c>
      <c r="I35" s="3">
        <v>406.92239999999998</v>
      </c>
      <c r="J35" s="2">
        <f t="shared" si="2"/>
        <v>0</v>
      </c>
      <c r="K35" s="5">
        <f t="shared" si="3"/>
        <v>0</v>
      </c>
      <c r="L35" s="1">
        <v>0.67</v>
      </c>
      <c r="M35" s="1">
        <v>1.08</v>
      </c>
      <c r="N35" s="8">
        <f t="shared" si="20"/>
        <v>0</v>
      </c>
      <c r="O35" s="1">
        <v>2.42</v>
      </c>
      <c r="P35" s="35">
        <v>6.08</v>
      </c>
      <c r="Q35" s="8">
        <f t="shared" si="18"/>
        <v>1.21</v>
      </c>
      <c r="R35" s="8">
        <f t="shared" si="5"/>
        <v>4.87</v>
      </c>
      <c r="S35" s="7">
        <v>0</v>
      </c>
      <c r="T35" s="1"/>
      <c r="U35" s="1">
        <v>0</v>
      </c>
      <c r="V35" s="1">
        <v>0</v>
      </c>
      <c r="W35" s="8">
        <f t="shared" si="21"/>
        <v>0</v>
      </c>
      <c r="X35" s="1">
        <v>0</v>
      </c>
      <c r="Y35" s="20">
        <v>1254.68</v>
      </c>
      <c r="Z35" s="3">
        <v>881.67</v>
      </c>
      <c r="AA35" s="1">
        <v>5</v>
      </c>
      <c r="AB35" s="1">
        <v>6</v>
      </c>
      <c r="AC35" s="1">
        <v>0</v>
      </c>
      <c r="AD35" s="1">
        <v>0</v>
      </c>
      <c r="AE35" s="1">
        <v>13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24</v>
      </c>
      <c r="AV35" s="1">
        <v>4</v>
      </c>
      <c r="AW35" s="1">
        <v>3</v>
      </c>
      <c r="AX35" s="1">
        <v>0</v>
      </c>
      <c r="AY35" s="1">
        <v>13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ht="15.75" customHeight="1" x14ac:dyDescent="0.25">
      <c r="A36" s="1">
        <v>65123</v>
      </c>
      <c r="B36" s="1" t="s">
        <v>91</v>
      </c>
      <c r="C36" s="1">
        <v>24</v>
      </c>
      <c r="D36" s="1">
        <v>162</v>
      </c>
      <c r="E36" s="1" t="s">
        <v>65</v>
      </c>
      <c r="F36" s="1">
        <v>807</v>
      </c>
      <c r="G36" s="1" t="s">
        <v>67</v>
      </c>
      <c r="H36" s="3">
        <v>69.987499999999997</v>
      </c>
      <c r="I36" s="3">
        <v>1679.7</v>
      </c>
      <c r="J36" s="2">
        <f t="shared" si="2"/>
        <v>16797</v>
      </c>
      <c r="K36" s="16">
        <f t="shared" si="3"/>
        <v>10</v>
      </c>
      <c r="L36" s="1">
        <v>6.1</v>
      </c>
      <c r="M36" s="1">
        <v>7.12</v>
      </c>
      <c r="N36" s="7">
        <v>5</v>
      </c>
      <c r="O36" s="1">
        <v>7.75</v>
      </c>
      <c r="P36" s="35">
        <v>18.71</v>
      </c>
      <c r="Q36" s="8">
        <f t="shared" si="18"/>
        <v>3.8750000000000004</v>
      </c>
      <c r="R36" s="8">
        <f t="shared" si="5"/>
        <v>14.835000000000001</v>
      </c>
      <c r="S36" s="7">
        <v>0</v>
      </c>
      <c r="T36" s="1"/>
      <c r="U36" s="1">
        <v>5.5</v>
      </c>
      <c r="V36" s="1">
        <v>3.17</v>
      </c>
      <c r="W36" s="7">
        <v>5</v>
      </c>
      <c r="X36" s="1">
        <v>0</v>
      </c>
      <c r="Y36" s="19">
        <v>32509.19</v>
      </c>
      <c r="Z36" s="3">
        <v>48851.27</v>
      </c>
      <c r="AA36" s="1">
        <v>57</v>
      </c>
      <c r="AB36" s="1">
        <v>19</v>
      </c>
      <c r="AC36" s="1">
        <v>58</v>
      </c>
      <c r="AD36" s="1">
        <v>44</v>
      </c>
      <c r="AE36" s="1">
        <v>171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79</v>
      </c>
      <c r="AV36" s="1">
        <v>36</v>
      </c>
      <c r="AW36" s="1">
        <v>74</v>
      </c>
      <c r="AX36" s="1">
        <v>30</v>
      </c>
      <c r="AY36" s="1">
        <v>451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8</v>
      </c>
      <c r="BF36" s="1">
        <v>29</v>
      </c>
      <c r="BG36" s="1">
        <v>103</v>
      </c>
      <c r="BH36" s="1">
        <v>13</v>
      </c>
      <c r="BI36" s="1">
        <v>76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ht="15.75" customHeight="1" x14ac:dyDescent="0.25">
      <c r="A37" s="1">
        <v>88161</v>
      </c>
      <c r="B37" s="1" t="s">
        <v>109</v>
      </c>
      <c r="C37" s="1">
        <v>24</v>
      </c>
      <c r="D37" s="1">
        <v>162</v>
      </c>
      <c r="E37" s="1" t="s">
        <v>65</v>
      </c>
      <c r="F37" s="1">
        <v>807</v>
      </c>
      <c r="G37" s="1" t="s">
        <v>67</v>
      </c>
      <c r="H37" s="3">
        <v>61.51</v>
      </c>
      <c r="I37" s="3">
        <v>1476.24</v>
      </c>
      <c r="J37" s="2">
        <f t="shared" si="2"/>
        <v>14762.4</v>
      </c>
      <c r="K37" s="16">
        <f t="shared" si="3"/>
        <v>10</v>
      </c>
      <c r="L37" s="1">
        <v>4.8499999999999996</v>
      </c>
      <c r="M37" s="1">
        <v>5.29</v>
      </c>
      <c r="N37" s="7">
        <v>5</v>
      </c>
      <c r="O37" s="1">
        <v>8.02</v>
      </c>
      <c r="P37" s="35">
        <v>13.42</v>
      </c>
      <c r="Q37" s="8">
        <f t="shared" si="18"/>
        <v>4.01</v>
      </c>
      <c r="R37" s="8">
        <f t="shared" si="5"/>
        <v>9.41</v>
      </c>
      <c r="S37" s="7">
        <v>0</v>
      </c>
      <c r="T37" s="1"/>
      <c r="U37" s="1">
        <v>6.73</v>
      </c>
      <c r="V37" s="1">
        <v>9</v>
      </c>
      <c r="W37" s="7">
        <v>5</v>
      </c>
      <c r="X37" s="1">
        <v>0</v>
      </c>
      <c r="Y37" s="19">
        <v>28940.46</v>
      </c>
      <c r="Z37" s="3">
        <v>40904.15</v>
      </c>
      <c r="AA37" s="1">
        <v>39</v>
      </c>
      <c r="AB37" s="1">
        <v>43</v>
      </c>
      <c r="AC37" s="1">
        <v>32</v>
      </c>
      <c r="AD37" s="1">
        <v>48</v>
      </c>
      <c r="AE37" s="1">
        <v>127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43</v>
      </c>
      <c r="AV37" s="1">
        <v>45</v>
      </c>
      <c r="AW37" s="1">
        <v>90</v>
      </c>
      <c r="AX37" s="1">
        <v>74</v>
      </c>
      <c r="AY37" s="1">
        <v>322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25</v>
      </c>
      <c r="BF37" s="1">
        <v>27</v>
      </c>
      <c r="BG37" s="1">
        <v>68</v>
      </c>
      <c r="BH37" s="1">
        <v>110</v>
      </c>
      <c r="BI37" s="1">
        <v>216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ht="15.75" customHeight="1" x14ac:dyDescent="0.25">
      <c r="A38" s="1">
        <v>65157</v>
      </c>
      <c r="B38" s="1" t="s">
        <v>245</v>
      </c>
      <c r="C38" s="1">
        <v>6</v>
      </c>
      <c r="D38" s="1">
        <v>162</v>
      </c>
      <c r="E38" s="1" t="s">
        <v>65</v>
      </c>
      <c r="F38" s="1">
        <v>162</v>
      </c>
      <c r="G38" s="1" t="s">
        <v>84</v>
      </c>
      <c r="H38" s="3">
        <v>323.44</v>
      </c>
      <c r="I38" s="3">
        <v>1940.64</v>
      </c>
      <c r="J38" s="2">
        <f t="shared" si="2"/>
        <v>0</v>
      </c>
      <c r="K38" s="5">
        <f t="shared" si="3"/>
        <v>0</v>
      </c>
      <c r="L38" s="1">
        <v>0.83</v>
      </c>
      <c r="M38" s="1">
        <v>-0.83</v>
      </c>
      <c r="N38" s="7">
        <v>0</v>
      </c>
      <c r="O38" s="1">
        <v>0</v>
      </c>
      <c r="P38" s="34" t="s">
        <v>308</v>
      </c>
      <c r="Q38" s="8">
        <f t="shared" si="18"/>
        <v>0</v>
      </c>
      <c r="R38" s="8" t="e">
        <f t="shared" si="5"/>
        <v>#VALUE!</v>
      </c>
      <c r="S38" s="7">
        <v>0</v>
      </c>
      <c r="T38" s="1"/>
      <c r="U38" s="1">
        <v>0</v>
      </c>
      <c r="V38" s="1">
        <v>0</v>
      </c>
      <c r="W38" s="8">
        <f>MAX(0,(TRUNC((U38*0.8)-V38)))</f>
        <v>0</v>
      </c>
      <c r="X38" s="1">
        <v>0</v>
      </c>
      <c r="Y38" s="20">
        <v>1617.2</v>
      </c>
      <c r="Z38" s="3">
        <v>-1617.2</v>
      </c>
      <c r="AA38" s="1">
        <v>5</v>
      </c>
      <c r="AB38" s="1">
        <v>0</v>
      </c>
      <c r="AC38" s="1">
        <v>0</v>
      </c>
      <c r="AD38" s="1">
        <v>0</v>
      </c>
      <c r="AE38" s="1">
        <v>-5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ht="15.75" customHeight="1" x14ac:dyDescent="0.25">
      <c r="A39" s="1">
        <v>88060</v>
      </c>
      <c r="B39" s="1" t="s">
        <v>86</v>
      </c>
      <c r="C39" s="1">
        <v>24</v>
      </c>
      <c r="D39" s="1">
        <v>162</v>
      </c>
      <c r="E39" s="1" t="s">
        <v>65</v>
      </c>
      <c r="F39" s="1">
        <v>807</v>
      </c>
      <c r="G39" s="1" t="s">
        <v>67</v>
      </c>
      <c r="H39" s="3">
        <v>61.51</v>
      </c>
      <c r="I39" s="3">
        <v>1476.24</v>
      </c>
      <c r="J39" s="2">
        <f t="shared" si="2"/>
        <v>7381.2</v>
      </c>
      <c r="K39" s="16">
        <f t="shared" si="3"/>
        <v>5</v>
      </c>
      <c r="L39" s="1">
        <v>8.33</v>
      </c>
      <c r="M39" s="1">
        <v>17.670000000000002</v>
      </c>
      <c r="N39" s="8">
        <f t="shared" ref="N39:N40" si="22">MAX(0,(TRUNC((L39*0.8)-M39)))</f>
        <v>0</v>
      </c>
      <c r="O39" s="1">
        <v>14.25</v>
      </c>
      <c r="P39" s="35">
        <v>28.75</v>
      </c>
      <c r="Q39" s="8">
        <f t="shared" si="18"/>
        <v>7.125</v>
      </c>
      <c r="R39" s="8">
        <f t="shared" si="5"/>
        <v>21.625</v>
      </c>
      <c r="S39" s="7">
        <v>0</v>
      </c>
      <c r="T39" s="1"/>
      <c r="U39" s="1">
        <v>13.69</v>
      </c>
      <c r="V39" s="1">
        <v>12.54</v>
      </c>
      <c r="W39" s="7">
        <v>5</v>
      </c>
      <c r="X39" s="1">
        <v>0</v>
      </c>
      <c r="Y39" s="19">
        <v>53544.46</v>
      </c>
      <c r="Z39" s="3">
        <v>87159.67</v>
      </c>
      <c r="AA39" s="1">
        <v>65</v>
      </c>
      <c r="AB39" s="1">
        <v>97</v>
      </c>
      <c r="AC39" s="1">
        <v>52</v>
      </c>
      <c r="AD39" s="1">
        <v>69</v>
      </c>
      <c r="AE39" s="1">
        <v>424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107</v>
      </c>
      <c r="AV39" s="1">
        <v>91</v>
      </c>
      <c r="AW39" s="1">
        <v>143</v>
      </c>
      <c r="AX39" s="1">
        <v>93</v>
      </c>
      <c r="AY39" s="1">
        <v>692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46</v>
      </c>
      <c r="BF39" s="1">
        <v>49</v>
      </c>
      <c r="BG39" s="1">
        <v>213</v>
      </c>
      <c r="BH39" s="1">
        <v>90</v>
      </c>
      <c r="BI39" s="1">
        <v>301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ht="12.75" x14ac:dyDescent="0.2">
      <c r="A40" s="1">
        <v>97319</v>
      </c>
      <c r="B40" s="1" t="s">
        <v>152</v>
      </c>
      <c r="C40" s="1">
        <v>15</v>
      </c>
      <c r="D40" s="1">
        <v>162</v>
      </c>
      <c r="E40" s="1" t="s">
        <v>65</v>
      </c>
      <c r="F40" s="1">
        <v>162</v>
      </c>
      <c r="G40" s="1" t="s">
        <v>84</v>
      </c>
      <c r="H40" s="3">
        <v>24.6343</v>
      </c>
      <c r="I40" s="3">
        <v>369.5145</v>
      </c>
      <c r="J40" s="2">
        <f t="shared" si="2"/>
        <v>0</v>
      </c>
      <c r="K40" s="5">
        <f t="shared" si="3"/>
        <v>0</v>
      </c>
      <c r="L40" s="1">
        <v>0</v>
      </c>
      <c r="M40" s="1">
        <v>0</v>
      </c>
      <c r="N40" s="8">
        <f t="shared" si="22"/>
        <v>0</v>
      </c>
      <c r="O40" s="1">
        <v>0</v>
      </c>
      <c r="P40" s="1">
        <v>0</v>
      </c>
      <c r="Q40" s="8"/>
      <c r="R40" s="8">
        <f t="shared" si="5"/>
        <v>0</v>
      </c>
      <c r="S40" s="8">
        <f>O40-R40</f>
        <v>0</v>
      </c>
      <c r="T40" s="1"/>
      <c r="U40" s="1">
        <v>0</v>
      </c>
      <c r="V40" s="1">
        <v>0</v>
      </c>
      <c r="W40" s="8">
        <f>MAX(0,(TRUNC((U40*0.8)-V40)))</f>
        <v>0</v>
      </c>
      <c r="X40" s="1">
        <v>0</v>
      </c>
      <c r="Y40" s="20">
        <v>0</v>
      </c>
      <c r="Z40" s="3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ht="15" x14ac:dyDescent="0.25">
      <c r="A41" s="1">
        <v>65133</v>
      </c>
      <c r="B41" s="1" t="s">
        <v>71</v>
      </c>
      <c r="C41" s="1">
        <v>24</v>
      </c>
      <c r="D41" s="1">
        <v>162</v>
      </c>
      <c r="E41" s="1" t="s">
        <v>65</v>
      </c>
      <c r="F41" s="1">
        <v>807</v>
      </c>
      <c r="G41" s="1" t="s">
        <v>67</v>
      </c>
      <c r="H41" s="3">
        <v>76.069999999999993</v>
      </c>
      <c r="I41" s="3">
        <v>1825.68</v>
      </c>
      <c r="J41" s="2">
        <f t="shared" si="2"/>
        <v>91284</v>
      </c>
      <c r="K41" s="16">
        <f t="shared" si="3"/>
        <v>50</v>
      </c>
      <c r="L41" s="1">
        <v>24.46</v>
      </c>
      <c r="M41" s="1">
        <v>23.58</v>
      </c>
      <c r="N41" s="7">
        <v>25</v>
      </c>
      <c r="O41" s="1">
        <v>29.67</v>
      </c>
      <c r="P41" s="35">
        <v>42.5</v>
      </c>
      <c r="Q41" s="8">
        <f t="shared" ref="Q41:Q85" si="23">O41/30*15</f>
        <v>14.835000000000001</v>
      </c>
      <c r="R41" s="8">
        <f t="shared" si="5"/>
        <v>27.664999999999999</v>
      </c>
      <c r="S41" s="7">
        <v>0</v>
      </c>
      <c r="T41" s="1"/>
      <c r="U41" s="1">
        <v>26.25</v>
      </c>
      <c r="V41" s="1">
        <v>23.42</v>
      </c>
      <c r="W41" s="7">
        <v>25</v>
      </c>
      <c r="X41" s="1">
        <v>0</v>
      </c>
      <c r="Y41" s="19">
        <v>146739.03</v>
      </c>
      <c r="Z41" s="3">
        <v>163778.71</v>
      </c>
      <c r="AA41" s="1">
        <v>205</v>
      </c>
      <c r="AB41" s="1">
        <v>177</v>
      </c>
      <c r="AC41" s="1">
        <v>210</v>
      </c>
      <c r="AD41" s="1">
        <v>167</v>
      </c>
      <c r="AE41" s="1">
        <v>566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279</v>
      </c>
      <c r="AV41" s="1">
        <v>230</v>
      </c>
      <c r="AW41" s="1">
        <v>209</v>
      </c>
      <c r="AX41" s="1">
        <v>218</v>
      </c>
      <c r="AY41" s="1">
        <v>1025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239</v>
      </c>
      <c r="BF41" s="1">
        <v>228</v>
      </c>
      <c r="BG41" s="1">
        <v>178</v>
      </c>
      <c r="BH41" s="1">
        <v>198</v>
      </c>
      <c r="BI41" s="1">
        <v>562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ht="15" x14ac:dyDescent="0.25">
      <c r="A42" s="1">
        <v>97302</v>
      </c>
      <c r="B42" s="1" t="s">
        <v>215</v>
      </c>
      <c r="C42" s="1">
        <v>14</v>
      </c>
      <c r="D42" s="1">
        <v>162</v>
      </c>
      <c r="E42" s="1" t="s">
        <v>65</v>
      </c>
      <c r="F42" s="1">
        <v>807</v>
      </c>
      <c r="G42" s="1" t="s">
        <v>67</v>
      </c>
      <c r="H42" s="3">
        <v>119.52200000000001</v>
      </c>
      <c r="I42" s="3">
        <v>1673.308</v>
      </c>
      <c r="J42" s="2">
        <f t="shared" si="2"/>
        <v>0</v>
      </c>
      <c r="K42" s="5">
        <f t="shared" si="3"/>
        <v>0</v>
      </c>
      <c r="L42" s="1">
        <v>0.21</v>
      </c>
      <c r="M42" s="1">
        <v>0.93</v>
      </c>
      <c r="N42" s="8">
        <f t="shared" ref="N42:N46" si="24">MAX(0,(TRUNC((L42*0.8)-M42)))</f>
        <v>0</v>
      </c>
      <c r="O42" s="1">
        <v>0.79</v>
      </c>
      <c r="P42" s="35">
        <v>5.5</v>
      </c>
      <c r="Q42" s="8">
        <f t="shared" si="23"/>
        <v>0.39500000000000002</v>
      </c>
      <c r="R42" s="8">
        <f t="shared" si="5"/>
        <v>5.1050000000000004</v>
      </c>
      <c r="S42" s="7">
        <v>0</v>
      </c>
      <c r="T42" s="1"/>
      <c r="U42" s="1">
        <v>0</v>
      </c>
      <c r="V42" s="1">
        <v>1</v>
      </c>
      <c r="W42" s="8">
        <f t="shared" ref="W42:W46" si="25">MAX(0,(TRUNC((U42*0.8)-V42)))</f>
        <v>0</v>
      </c>
      <c r="X42" s="1">
        <v>0</v>
      </c>
      <c r="Y42" s="20">
        <v>1673.31</v>
      </c>
      <c r="Z42" s="3">
        <v>4063.75</v>
      </c>
      <c r="AA42" s="1">
        <v>1</v>
      </c>
      <c r="AB42" s="1">
        <v>4</v>
      </c>
      <c r="AC42" s="1">
        <v>0</v>
      </c>
      <c r="AD42" s="1">
        <v>0</v>
      </c>
      <c r="AE42" s="1">
        <v>13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10</v>
      </c>
      <c r="AV42" s="1">
        <v>2</v>
      </c>
      <c r="AW42" s="1">
        <v>0</v>
      </c>
      <c r="AX42" s="1">
        <v>0</v>
      </c>
      <c r="AY42" s="1">
        <v>7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14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ht="15" x14ac:dyDescent="0.25">
      <c r="A43" s="1">
        <v>97301</v>
      </c>
      <c r="B43" s="1" t="s">
        <v>195</v>
      </c>
      <c r="C43" s="1">
        <v>12</v>
      </c>
      <c r="D43" s="1">
        <v>162</v>
      </c>
      <c r="E43" s="1" t="s">
        <v>65</v>
      </c>
      <c r="F43" s="1">
        <v>807</v>
      </c>
      <c r="G43" s="1" t="s">
        <v>67</v>
      </c>
      <c r="H43" s="3">
        <v>82.114999999999995</v>
      </c>
      <c r="I43" s="3">
        <v>985.38</v>
      </c>
      <c r="J43" s="2">
        <f t="shared" si="2"/>
        <v>0</v>
      </c>
      <c r="K43" s="5">
        <f t="shared" si="3"/>
        <v>0</v>
      </c>
      <c r="L43" s="1">
        <v>0.25</v>
      </c>
      <c r="M43" s="1">
        <v>1.17</v>
      </c>
      <c r="N43" s="8">
        <f t="shared" si="24"/>
        <v>0</v>
      </c>
      <c r="O43" s="1">
        <v>0.42</v>
      </c>
      <c r="P43" s="35">
        <v>6</v>
      </c>
      <c r="Q43" s="8">
        <f t="shared" si="23"/>
        <v>0.21</v>
      </c>
      <c r="R43" s="8">
        <f t="shared" si="5"/>
        <v>5.79</v>
      </c>
      <c r="S43" s="7">
        <v>0</v>
      </c>
      <c r="T43" s="1"/>
      <c r="U43" s="1">
        <v>0.42</v>
      </c>
      <c r="V43" s="1">
        <v>0.92</v>
      </c>
      <c r="W43" s="8">
        <f t="shared" si="25"/>
        <v>0</v>
      </c>
      <c r="X43" s="1">
        <v>0</v>
      </c>
      <c r="Y43" s="20">
        <v>1067.49</v>
      </c>
      <c r="Z43" s="3">
        <v>3038.25</v>
      </c>
      <c r="AA43" s="1">
        <v>2</v>
      </c>
      <c r="AB43" s="1">
        <v>2</v>
      </c>
      <c r="AC43" s="1">
        <v>0</v>
      </c>
      <c r="AD43" s="1">
        <v>0</v>
      </c>
      <c r="AE43" s="1">
        <v>14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5</v>
      </c>
      <c r="AV43" s="1">
        <v>0</v>
      </c>
      <c r="AW43" s="1">
        <v>0</v>
      </c>
      <c r="AX43" s="1">
        <v>0</v>
      </c>
      <c r="AY43" s="1">
        <v>12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1</v>
      </c>
      <c r="BF43" s="1">
        <v>8</v>
      </c>
      <c r="BG43" s="1">
        <v>0</v>
      </c>
      <c r="BH43" s="1">
        <v>0</v>
      </c>
      <c r="BI43" s="1">
        <v>11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ht="15" x14ac:dyDescent="0.25">
      <c r="A44" s="1">
        <v>97313</v>
      </c>
      <c r="B44" s="1" t="s">
        <v>236</v>
      </c>
      <c r="C44" s="1">
        <v>6</v>
      </c>
      <c r="D44" s="1">
        <v>162</v>
      </c>
      <c r="E44" s="1" t="s">
        <v>65</v>
      </c>
      <c r="F44" s="1">
        <v>162</v>
      </c>
      <c r="G44" s="1" t="s">
        <v>84</v>
      </c>
      <c r="H44" s="3">
        <v>21.364999999999998</v>
      </c>
      <c r="I44" s="3">
        <v>128.19</v>
      </c>
      <c r="J44" s="2">
        <f t="shared" si="2"/>
        <v>0</v>
      </c>
      <c r="K44" s="5">
        <f t="shared" si="3"/>
        <v>0</v>
      </c>
      <c r="L44" s="1">
        <v>0.25</v>
      </c>
      <c r="M44" s="1">
        <v>1.67</v>
      </c>
      <c r="N44" s="8">
        <f t="shared" si="24"/>
        <v>0</v>
      </c>
      <c r="O44" s="1">
        <v>4.08</v>
      </c>
      <c r="P44" s="35">
        <v>7.33</v>
      </c>
      <c r="Q44" s="8">
        <f t="shared" si="23"/>
        <v>2.04</v>
      </c>
      <c r="R44" s="8">
        <f t="shared" si="5"/>
        <v>5.29</v>
      </c>
      <c r="S44" s="7">
        <v>0</v>
      </c>
      <c r="T44" s="1"/>
      <c r="U44" s="1">
        <v>1.33</v>
      </c>
      <c r="V44" s="1">
        <v>0.67</v>
      </c>
      <c r="W44" s="8">
        <f t="shared" si="25"/>
        <v>0</v>
      </c>
      <c r="X44" s="1">
        <v>0</v>
      </c>
      <c r="Y44" s="20">
        <v>726.41</v>
      </c>
      <c r="Z44" s="3">
        <v>363.21</v>
      </c>
      <c r="AA44" s="1">
        <v>1</v>
      </c>
      <c r="AB44" s="1">
        <v>1</v>
      </c>
      <c r="AC44" s="1">
        <v>0</v>
      </c>
      <c r="AD44" s="1">
        <v>0</v>
      </c>
      <c r="AE44" s="1">
        <v>4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19</v>
      </c>
      <c r="AV44" s="1">
        <v>11</v>
      </c>
      <c r="AW44" s="1">
        <v>0</v>
      </c>
      <c r="AX44" s="1">
        <v>0</v>
      </c>
      <c r="AY44" s="1">
        <v>9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2</v>
      </c>
      <c r="BF44" s="1">
        <v>12</v>
      </c>
      <c r="BG44" s="1">
        <v>0</v>
      </c>
      <c r="BH44" s="1">
        <v>0</v>
      </c>
      <c r="BI44" s="1">
        <v>4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ht="15" x14ac:dyDescent="0.25">
      <c r="A45" s="1">
        <v>97300</v>
      </c>
      <c r="B45" s="1" t="s">
        <v>203</v>
      </c>
      <c r="C45" s="1">
        <v>12</v>
      </c>
      <c r="D45" s="1">
        <v>162</v>
      </c>
      <c r="E45" s="1" t="s">
        <v>65</v>
      </c>
      <c r="F45" s="1">
        <v>807</v>
      </c>
      <c r="G45" s="1" t="s">
        <v>67</v>
      </c>
      <c r="H45" s="3">
        <v>82.114999999999995</v>
      </c>
      <c r="I45" s="3">
        <v>985.38</v>
      </c>
      <c r="J45" s="2">
        <f t="shared" si="2"/>
        <v>0</v>
      </c>
      <c r="K45" s="5">
        <f t="shared" si="3"/>
        <v>0</v>
      </c>
      <c r="L45" s="1">
        <v>0.12</v>
      </c>
      <c r="M45" s="1">
        <v>1.75</v>
      </c>
      <c r="N45" s="8">
        <f t="shared" si="24"/>
        <v>0</v>
      </c>
      <c r="O45" s="1">
        <v>0.17</v>
      </c>
      <c r="P45" s="35">
        <v>5.33</v>
      </c>
      <c r="Q45" s="8">
        <f t="shared" si="23"/>
        <v>8.5000000000000006E-2</v>
      </c>
      <c r="R45" s="8">
        <f t="shared" si="5"/>
        <v>5.2450000000000001</v>
      </c>
      <c r="S45" s="7">
        <v>0</v>
      </c>
      <c r="T45" s="1"/>
      <c r="U45" s="1">
        <v>0.42</v>
      </c>
      <c r="V45" s="1">
        <v>1</v>
      </c>
      <c r="W45" s="8">
        <f t="shared" si="25"/>
        <v>0</v>
      </c>
      <c r="X45" s="1">
        <v>0</v>
      </c>
      <c r="Y45" s="20">
        <v>697.98</v>
      </c>
      <c r="Z45" s="3">
        <v>3038.25</v>
      </c>
      <c r="AA45" s="1">
        <v>1</v>
      </c>
      <c r="AB45" s="1">
        <v>1</v>
      </c>
      <c r="AC45" s="1">
        <v>0</v>
      </c>
      <c r="AD45" s="1">
        <v>0</v>
      </c>
      <c r="AE45" s="1">
        <v>21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2</v>
      </c>
      <c r="AV45" s="1">
        <v>0</v>
      </c>
      <c r="AW45" s="1">
        <v>0</v>
      </c>
      <c r="AX45" s="1">
        <v>0</v>
      </c>
      <c r="AY45" s="1">
        <v>4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10</v>
      </c>
      <c r="BG45" s="1">
        <v>0</v>
      </c>
      <c r="BH45" s="1">
        <v>0</v>
      </c>
      <c r="BI45" s="1">
        <v>12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ht="15" x14ac:dyDescent="0.25">
      <c r="A46" s="1">
        <v>97312</v>
      </c>
      <c r="B46" s="1" t="s">
        <v>241</v>
      </c>
      <c r="C46" s="1">
        <v>6</v>
      </c>
      <c r="D46" s="1">
        <v>162</v>
      </c>
      <c r="E46" s="1" t="s">
        <v>65</v>
      </c>
      <c r="F46" s="1">
        <v>162</v>
      </c>
      <c r="G46" s="1" t="s">
        <v>84</v>
      </c>
      <c r="H46" s="3">
        <v>21.364999999999998</v>
      </c>
      <c r="I46" s="3">
        <v>128.19</v>
      </c>
      <c r="J46" s="2">
        <f t="shared" si="2"/>
        <v>0</v>
      </c>
      <c r="K46" s="5">
        <f t="shared" si="3"/>
        <v>0</v>
      </c>
      <c r="L46" s="1">
        <v>0.17</v>
      </c>
      <c r="M46" s="1">
        <v>0.67</v>
      </c>
      <c r="N46" s="8">
        <f t="shared" si="24"/>
        <v>0</v>
      </c>
      <c r="O46" s="1">
        <v>3.58</v>
      </c>
      <c r="P46" s="35">
        <v>7.17</v>
      </c>
      <c r="Q46" s="8">
        <f t="shared" si="23"/>
        <v>1.79</v>
      </c>
      <c r="R46" s="8">
        <f t="shared" si="5"/>
        <v>5.38</v>
      </c>
      <c r="S46" s="7">
        <v>0</v>
      </c>
      <c r="T46" s="1"/>
      <c r="U46" s="1">
        <v>1.5</v>
      </c>
      <c r="V46" s="1">
        <v>0.67</v>
      </c>
      <c r="W46" s="8">
        <f t="shared" si="25"/>
        <v>0</v>
      </c>
      <c r="X46" s="1">
        <v>0</v>
      </c>
      <c r="Y46" s="20">
        <v>673</v>
      </c>
      <c r="Z46" s="3">
        <v>470.03</v>
      </c>
      <c r="AA46" s="1">
        <v>0</v>
      </c>
      <c r="AB46" s="1">
        <v>2</v>
      </c>
      <c r="AC46" s="1">
        <v>0</v>
      </c>
      <c r="AD46" s="1">
        <v>0</v>
      </c>
      <c r="AE46" s="1">
        <v>4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15</v>
      </c>
      <c r="AV46" s="1">
        <v>13</v>
      </c>
      <c r="AW46" s="1">
        <v>0</v>
      </c>
      <c r="AX46" s="1">
        <v>0</v>
      </c>
      <c r="AY46" s="1">
        <v>14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4</v>
      </c>
      <c r="BF46" s="1">
        <v>10</v>
      </c>
      <c r="BG46" s="1">
        <v>0</v>
      </c>
      <c r="BH46" s="1">
        <v>0</v>
      </c>
      <c r="BI46" s="1">
        <v>4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ht="15" x14ac:dyDescent="0.25">
      <c r="A47" s="1">
        <v>65890</v>
      </c>
      <c r="B47" s="1" t="s">
        <v>129</v>
      </c>
      <c r="C47" s="1">
        <v>24</v>
      </c>
      <c r="D47" s="1">
        <v>162</v>
      </c>
      <c r="E47" s="1" t="s">
        <v>65</v>
      </c>
      <c r="F47" s="1">
        <v>807</v>
      </c>
      <c r="G47" s="1" t="s">
        <v>67</v>
      </c>
      <c r="H47" s="3">
        <v>63.79</v>
      </c>
      <c r="I47" s="3">
        <v>1530.96</v>
      </c>
      <c r="J47" s="2">
        <f t="shared" si="2"/>
        <v>7654.8</v>
      </c>
      <c r="K47" s="16">
        <f t="shared" si="3"/>
        <v>5</v>
      </c>
      <c r="L47" s="1">
        <v>3.04</v>
      </c>
      <c r="M47" s="1">
        <v>2.58</v>
      </c>
      <c r="N47" s="7">
        <v>3</v>
      </c>
      <c r="O47" s="1">
        <v>7.44</v>
      </c>
      <c r="P47" s="35">
        <v>12.46</v>
      </c>
      <c r="Q47" s="8">
        <f t="shared" si="23"/>
        <v>3.72</v>
      </c>
      <c r="R47" s="8">
        <f t="shared" si="5"/>
        <v>8.74</v>
      </c>
      <c r="S47" s="7">
        <v>0</v>
      </c>
      <c r="T47" s="1"/>
      <c r="U47" s="1">
        <v>2.44</v>
      </c>
      <c r="V47" s="1">
        <v>3</v>
      </c>
      <c r="W47" s="7">
        <v>2</v>
      </c>
      <c r="X47" s="1">
        <v>0</v>
      </c>
      <c r="Y47" s="19">
        <v>19774.900000000001</v>
      </c>
      <c r="Z47" s="3">
        <v>27621.07</v>
      </c>
      <c r="AA47" s="1">
        <v>21</v>
      </c>
      <c r="AB47" s="1">
        <v>11</v>
      </c>
      <c r="AC47" s="1">
        <v>43</v>
      </c>
      <c r="AD47" s="1">
        <v>7</v>
      </c>
      <c r="AE47" s="1">
        <v>62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36</v>
      </c>
      <c r="AV47" s="1">
        <v>46</v>
      </c>
      <c r="AW47" s="1">
        <v>105</v>
      </c>
      <c r="AX47" s="1">
        <v>29</v>
      </c>
      <c r="AY47" s="1">
        <v>299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20</v>
      </c>
      <c r="BG47" s="1">
        <v>31</v>
      </c>
      <c r="BH47" s="1">
        <v>35</v>
      </c>
      <c r="BI47" s="1">
        <v>72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ht="15" x14ac:dyDescent="0.25">
      <c r="A48" s="1">
        <v>65120</v>
      </c>
      <c r="B48" s="1" t="s">
        <v>96</v>
      </c>
      <c r="C48" s="1">
        <v>24</v>
      </c>
      <c r="D48" s="1">
        <v>162</v>
      </c>
      <c r="E48" s="1" t="s">
        <v>65</v>
      </c>
      <c r="F48" s="1">
        <v>807</v>
      </c>
      <c r="G48" s="1" t="s">
        <v>67</v>
      </c>
      <c r="H48" s="3">
        <v>63.79</v>
      </c>
      <c r="I48" s="3">
        <v>1530.96</v>
      </c>
      <c r="J48" s="2">
        <f t="shared" si="2"/>
        <v>7654.8</v>
      </c>
      <c r="K48" s="16">
        <f t="shared" si="3"/>
        <v>5</v>
      </c>
      <c r="L48" s="1">
        <v>7.75</v>
      </c>
      <c r="M48" s="1">
        <v>12</v>
      </c>
      <c r="N48" s="8">
        <f t="shared" ref="N48:N50" si="26">MAX(0,(TRUNC((L48*0.8)-M48)))</f>
        <v>0</v>
      </c>
      <c r="O48" s="1">
        <v>9.56</v>
      </c>
      <c r="P48" s="35">
        <v>13.08</v>
      </c>
      <c r="Q48" s="8">
        <f t="shared" si="23"/>
        <v>4.78</v>
      </c>
      <c r="R48" s="8">
        <f t="shared" si="5"/>
        <v>8.3000000000000007</v>
      </c>
      <c r="S48" s="7">
        <v>5</v>
      </c>
      <c r="T48" s="1"/>
      <c r="U48" s="1">
        <v>7.02</v>
      </c>
      <c r="V48" s="1">
        <v>14.21</v>
      </c>
      <c r="W48" s="8">
        <f t="shared" ref="W48:W50" si="27">MAX(0,(TRUNC((U48*0.8)-V48)))</f>
        <v>0</v>
      </c>
      <c r="X48" s="1">
        <v>0</v>
      </c>
      <c r="Y48" s="19">
        <v>37253.360000000001</v>
      </c>
      <c r="Z48" s="3">
        <v>60217.760000000002</v>
      </c>
      <c r="AA48" s="1">
        <v>56</v>
      </c>
      <c r="AB48" s="1">
        <v>98</v>
      </c>
      <c r="AC48" s="1">
        <v>55</v>
      </c>
      <c r="AD48" s="1">
        <v>52</v>
      </c>
      <c r="AE48" s="1">
        <v>288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80</v>
      </c>
      <c r="AV48" s="1">
        <v>62</v>
      </c>
      <c r="AW48" s="1">
        <v>84</v>
      </c>
      <c r="AX48" s="1">
        <v>69</v>
      </c>
      <c r="AY48" s="1">
        <v>315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62</v>
      </c>
      <c r="BF48" s="1">
        <v>30</v>
      </c>
      <c r="BG48" s="1">
        <v>54</v>
      </c>
      <c r="BH48" s="1">
        <v>75</v>
      </c>
      <c r="BI48" s="1">
        <v>341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ht="15" x14ac:dyDescent="0.25">
      <c r="A49" s="1">
        <v>65165</v>
      </c>
      <c r="B49" s="1" t="s">
        <v>108</v>
      </c>
      <c r="C49" s="1">
        <v>24</v>
      </c>
      <c r="D49" s="1">
        <v>162</v>
      </c>
      <c r="E49" s="1" t="s">
        <v>65</v>
      </c>
      <c r="F49" s="1">
        <v>807</v>
      </c>
      <c r="G49" s="1" t="s">
        <v>67</v>
      </c>
      <c r="H49" s="3">
        <v>63.79</v>
      </c>
      <c r="I49" s="3">
        <v>1530.96</v>
      </c>
      <c r="J49" s="2">
        <f t="shared" si="2"/>
        <v>15309.6</v>
      </c>
      <c r="K49" s="16">
        <f t="shared" si="3"/>
        <v>10</v>
      </c>
      <c r="L49" s="1">
        <v>3.06</v>
      </c>
      <c r="M49" s="1">
        <v>12.38</v>
      </c>
      <c r="N49" s="8">
        <f t="shared" si="26"/>
        <v>0</v>
      </c>
      <c r="O49" s="1">
        <v>10.6</v>
      </c>
      <c r="P49" s="35">
        <v>6.92</v>
      </c>
      <c r="Q49" s="8">
        <f t="shared" si="23"/>
        <v>5.3</v>
      </c>
      <c r="R49" s="8">
        <f t="shared" si="5"/>
        <v>1.62</v>
      </c>
      <c r="S49" s="7">
        <v>10</v>
      </c>
      <c r="T49" s="1"/>
      <c r="U49" s="1">
        <v>3.15</v>
      </c>
      <c r="V49" s="1">
        <v>9.33</v>
      </c>
      <c r="W49" s="8">
        <f t="shared" si="27"/>
        <v>0</v>
      </c>
      <c r="X49" s="1">
        <v>0</v>
      </c>
      <c r="Y49" s="19">
        <v>25739.26</v>
      </c>
      <c r="Z49" s="3">
        <v>43887.519999999997</v>
      </c>
      <c r="AA49" s="1">
        <v>22</v>
      </c>
      <c r="AB49" s="1">
        <v>10</v>
      </c>
      <c r="AC49" s="1">
        <v>34</v>
      </c>
      <c r="AD49" s="1">
        <v>25</v>
      </c>
      <c r="AE49" s="1">
        <v>297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69</v>
      </c>
      <c r="AV49" s="1">
        <v>69</v>
      </c>
      <c r="AW49" s="1">
        <v>121</v>
      </c>
      <c r="AX49" s="1">
        <v>60</v>
      </c>
      <c r="AY49" s="1">
        <v>167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39</v>
      </c>
      <c r="BF49" s="1">
        <v>21</v>
      </c>
      <c r="BG49" s="1">
        <v>25</v>
      </c>
      <c r="BH49" s="1">
        <v>2</v>
      </c>
      <c r="BI49" s="1">
        <v>224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ht="15" x14ac:dyDescent="0.25">
      <c r="A50" s="1">
        <v>65113</v>
      </c>
      <c r="B50" s="1" t="s">
        <v>99</v>
      </c>
      <c r="C50" s="1">
        <v>24</v>
      </c>
      <c r="D50" s="1">
        <v>162</v>
      </c>
      <c r="E50" s="1" t="s">
        <v>65</v>
      </c>
      <c r="F50" s="1">
        <v>807</v>
      </c>
      <c r="G50" s="1" t="s">
        <v>67</v>
      </c>
      <c r="H50" s="3">
        <v>63.79</v>
      </c>
      <c r="I50" s="3">
        <v>1530.96</v>
      </c>
      <c r="J50" s="2">
        <f t="shared" si="2"/>
        <v>0</v>
      </c>
      <c r="K50" s="5">
        <f t="shared" si="3"/>
        <v>0</v>
      </c>
      <c r="L50" s="1">
        <v>3.71</v>
      </c>
      <c r="M50" s="1">
        <v>12.46</v>
      </c>
      <c r="N50" s="8">
        <f t="shared" si="26"/>
        <v>0</v>
      </c>
      <c r="O50" s="1">
        <v>12.83</v>
      </c>
      <c r="P50" s="35">
        <v>19.420000000000002</v>
      </c>
      <c r="Q50" s="8">
        <f t="shared" si="23"/>
        <v>6.415</v>
      </c>
      <c r="R50" s="8">
        <f t="shared" si="5"/>
        <v>13.005000000000003</v>
      </c>
      <c r="S50" s="7">
        <v>0</v>
      </c>
      <c r="T50" s="1"/>
      <c r="U50" s="1">
        <v>5.21</v>
      </c>
      <c r="V50" s="1">
        <v>10.71</v>
      </c>
      <c r="W50" s="8">
        <f t="shared" si="27"/>
        <v>0</v>
      </c>
      <c r="X50" s="1">
        <v>0</v>
      </c>
      <c r="Y50" s="19">
        <v>33298.379999999997</v>
      </c>
      <c r="Z50" s="3">
        <v>65193.38</v>
      </c>
      <c r="AA50" s="1">
        <v>26</v>
      </c>
      <c r="AB50" s="1">
        <v>25</v>
      </c>
      <c r="AC50" s="1">
        <v>37</v>
      </c>
      <c r="AD50" s="1">
        <v>27</v>
      </c>
      <c r="AE50" s="1">
        <v>299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87</v>
      </c>
      <c r="AV50" s="1">
        <v>87</v>
      </c>
      <c r="AW50" s="1">
        <v>141</v>
      </c>
      <c r="AX50" s="1">
        <v>73</v>
      </c>
      <c r="AY50" s="1">
        <v>466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43</v>
      </c>
      <c r="BF50" s="1">
        <v>36</v>
      </c>
      <c r="BG50" s="1">
        <v>35</v>
      </c>
      <c r="BH50" s="1">
        <v>58</v>
      </c>
      <c r="BI50" s="1">
        <v>257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ht="15" x14ac:dyDescent="0.25">
      <c r="A51" s="1">
        <v>65112</v>
      </c>
      <c r="B51" s="1" t="s">
        <v>87</v>
      </c>
      <c r="C51" s="1">
        <v>24</v>
      </c>
      <c r="D51" s="1">
        <v>162</v>
      </c>
      <c r="E51" s="1" t="s">
        <v>65</v>
      </c>
      <c r="F51" s="1">
        <v>807</v>
      </c>
      <c r="G51" s="1" t="s">
        <v>67</v>
      </c>
      <c r="H51" s="3">
        <v>63.79</v>
      </c>
      <c r="I51" s="3">
        <v>1530.96</v>
      </c>
      <c r="J51" s="2">
        <f t="shared" si="2"/>
        <v>30619.200000000001</v>
      </c>
      <c r="K51" s="16">
        <f t="shared" si="3"/>
        <v>20</v>
      </c>
      <c r="L51" s="1">
        <v>13.69</v>
      </c>
      <c r="M51" s="1">
        <v>19.75</v>
      </c>
      <c r="N51" s="7">
        <v>10</v>
      </c>
      <c r="O51" s="1">
        <v>20.170000000000002</v>
      </c>
      <c r="P51" s="35">
        <v>29.13</v>
      </c>
      <c r="Q51" s="8">
        <f t="shared" si="23"/>
        <v>10.085000000000001</v>
      </c>
      <c r="R51" s="8">
        <f t="shared" si="5"/>
        <v>19.044999999999998</v>
      </c>
      <c r="S51" s="7">
        <v>5</v>
      </c>
      <c r="T51" s="1"/>
      <c r="U51" s="1">
        <v>11.1</v>
      </c>
      <c r="V51" s="1">
        <v>8.42</v>
      </c>
      <c r="W51" s="7">
        <v>5</v>
      </c>
      <c r="X51" s="1">
        <v>0</v>
      </c>
      <c r="Y51" s="19">
        <v>68829.41</v>
      </c>
      <c r="Z51" s="3">
        <v>87966.41</v>
      </c>
      <c r="AA51" s="1">
        <v>99</v>
      </c>
      <c r="AB51" s="1">
        <v>78</v>
      </c>
      <c r="AC51" s="1">
        <v>142</v>
      </c>
      <c r="AD51" s="1">
        <v>97</v>
      </c>
      <c r="AE51" s="1">
        <v>474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168</v>
      </c>
      <c r="AV51" s="1">
        <v>131</v>
      </c>
      <c r="AW51" s="1">
        <v>197</v>
      </c>
      <c r="AX51" s="1">
        <v>107</v>
      </c>
      <c r="AY51" s="1">
        <v>703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119</v>
      </c>
      <c r="BF51" s="1">
        <v>85</v>
      </c>
      <c r="BG51" s="1">
        <v>58</v>
      </c>
      <c r="BH51" s="1">
        <v>94</v>
      </c>
      <c r="BI51" s="1">
        <v>202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ht="15" x14ac:dyDescent="0.25">
      <c r="A52" s="1">
        <v>65117</v>
      </c>
      <c r="B52" s="1" t="s">
        <v>90</v>
      </c>
      <c r="C52" s="1">
        <v>24</v>
      </c>
      <c r="D52" s="1">
        <v>162</v>
      </c>
      <c r="E52" s="1" t="s">
        <v>65</v>
      </c>
      <c r="F52" s="1">
        <v>807</v>
      </c>
      <c r="G52" s="1" t="s">
        <v>67</v>
      </c>
      <c r="H52" s="3">
        <v>63.79</v>
      </c>
      <c r="I52" s="3">
        <v>1530.96</v>
      </c>
      <c r="J52" s="2">
        <f t="shared" si="2"/>
        <v>15309.6</v>
      </c>
      <c r="K52" s="16">
        <f t="shared" si="3"/>
        <v>10</v>
      </c>
      <c r="L52" s="1">
        <v>8.9600000000000009</v>
      </c>
      <c r="M52" s="1">
        <v>5.46</v>
      </c>
      <c r="N52" s="7">
        <v>5</v>
      </c>
      <c r="O52" s="1">
        <v>14.54</v>
      </c>
      <c r="P52" s="35">
        <v>27.13</v>
      </c>
      <c r="Q52" s="8">
        <f t="shared" si="23"/>
        <v>7.27</v>
      </c>
      <c r="R52" s="8">
        <f t="shared" si="5"/>
        <v>19.86</v>
      </c>
      <c r="S52" s="7">
        <v>0</v>
      </c>
      <c r="T52" s="1"/>
      <c r="U52" s="1">
        <v>8.17</v>
      </c>
      <c r="V52" s="1">
        <v>7.08</v>
      </c>
      <c r="W52" s="7">
        <v>5</v>
      </c>
      <c r="X52" s="1">
        <v>0</v>
      </c>
      <c r="Y52" s="19">
        <v>48480.4</v>
      </c>
      <c r="Z52" s="3">
        <v>61238.400000000001</v>
      </c>
      <c r="AA52" s="1">
        <v>68</v>
      </c>
      <c r="AB52" s="1">
        <v>63</v>
      </c>
      <c r="AC52" s="1">
        <v>82</v>
      </c>
      <c r="AD52" s="1">
        <v>67</v>
      </c>
      <c r="AE52" s="1">
        <v>131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100</v>
      </c>
      <c r="AV52" s="1">
        <v>93</v>
      </c>
      <c r="AW52" s="1">
        <v>173</v>
      </c>
      <c r="AX52" s="1">
        <v>59</v>
      </c>
      <c r="AY52" s="1">
        <v>659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80</v>
      </c>
      <c r="BF52" s="1">
        <v>74</v>
      </c>
      <c r="BG52" s="1">
        <v>57</v>
      </c>
      <c r="BH52" s="1">
        <v>44</v>
      </c>
      <c r="BI52" s="1">
        <v>170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ht="15" x14ac:dyDescent="0.25">
      <c r="A53" s="1">
        <v>6036</v>
      </c>
      <c r="B53" s="1" t="s">
        <v>131</v>
      </c>
      <c r="C53" s="1">
        <v>24</v>
      </c>
      <c r="D53" s="1">
        <v>162</v>
      </c>
      <c r="E53" s="1" t="s">
        <v>65</v>
      </c>
      <c r="F53" s="1">
        <v>558</v>
      </c>
      <c r="G53" s="1" t="s">
        <v>74</v>
      </c>
      <c r="H53" s="3">
        <v>103.33</v>
      </c>
      <c r="I53" s="3">
        <v>2479.92</v>
      </c>
      <c r="J53" s="2">
        <f t="shared" si="2"/>
        <v>4959.84</v>
      </c>
      <c r="K53" s="16">
        <f t="shared" si="3"/>
        <v>2</v>
      </c>
      <c r="L53" s="1">
        <v>0.62</v>
      </c>
      <c r="M53" s="1">
        <v>2.5</v>
      </c>
      <c r="N53" s="7">
        <v>2</v>
      </c>
      <c r="O53" s="1">
        <v>3.81</v>
      </c>
      <c r="P53" s="35">
        <v>14.04</v>
      </c>
      <c r="Q53" s="8">
        <f t="shared" si="23"/>
        <v>1.905</v>
      </c>
      <c r="R53" s="8">
        <f t="shared" si="5"/>
        <v>12.135</v>
      </c>
      <c r="S53" s="7">
        <v>0</v>
      </c>
      <c r="T53" s="1"/>
      <c r="U53" s="1">
        <v>0.65</v>
      </c>
      <c r="V53" s="1">
        <v>2</v>
      </c>
      <c r="W53" s="8">
        <f t="shared" ref="W53:W80" si="28">MAX(0,(TRUNC((U53*0.8)-V53)))</f>
        <v>0</v>
      </c>
      <c r="X53" s="1">
        <v>0</v>
      </c>
      <c r="Y53" s="19">
        <v>12606.26</v>
      </c>
      <c r="Z53" s="3">
        <v>15602.83</v>
      </c>
      <c r="AA53" s="1">
        <v>10</v>
      </c>
      <c r="AB53" s="1">
        <v>8</v>
      </c>
      <c r="AC53" s="1">
        <v>1</v>
      </c>
      <c r="AD53" s="1">
        <v>0</v>
      </c>
      <c r="AE53" s="1">
        <v>6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19</v>
      </c>
      <c r="AV53" s="1">
        <v>31</v>
      </c>
      <c r="AW53" s="1">
        <v>49</v>
      </c>
      <c r="AX53" s="1">
        <v>16</v>
      </c>
      <c r="AY53" s="1">
        <v>97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</v>
      </c>
      <c r="BG53" s="1">
        <v>14</v>
      </c>
      <c r="BH53" s="1">
        <v>2</v>
      </c>
      <c r="BI53" s="1">
        <v>48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ht="15" x14ac:dyDescent="0.25">
      <c r="A54" s="1">
        <v>6043</v>
      </c>
      <c r="B54" s="1" t="s">
        <v>209</v>
      </c>
      <c r="C54" s="1">
        <v>12</v>
      </c>
      <c r="D54" s="1">
        <v>162</v>
      </c>
      <c r="E54" s="1" t="s">
        <v>65</v>
      </c>
      <c r="F54" s="1">
        <v>807</v>
      </c>
      <c r="G54" s="1" t="s">
        <v>67</v>
      </c>
      <c r="H54" s="3">
        <v>33.910299999999999</v>
      </c>
      <c r="I54" s="3">
        <v>406.92360000000002</v>
      </c>
      <c r="J54" s="2">
        <f t="shared" si="2"/>
        <v>0</v>
      </c>
      <c r="K54" s="5">
        <f t="shared" si="3"/>
        <v>0</v>
      </c>
      <c r="L54" s="1">
        <v>0</v>
      </c>
      <c r="M54" s="1">
        <v>-0.08</v>
      </c>
      <c r="N54" s="8">
        <f t="shared" ref="N54:N70" si="29">MAX(0,(TRUNC((L54*0.8)-M54)))</f>
        <v>0</v>
      </c>
      <c r="O54" s="1">
        <v>1.33</v>
      </c>
      <c r="P54" s="35">
        <v>3.92</v>
      </c>
      <c r="Q54" s="8">
        <f t="shared" si="23"/>
        <v>0.66500000000000004</v>
      </c>
      <c r="R54" s="8">
        <f t="shared" si="5"/>
        <v>3.2549999999999999</v>
      </c>
      <c r="S54" s="7">
        <v>0</v>
      </c>
      <c r="T54" s="1"/>
      <c r="U54" s="1">
        <v>0.12</v>
      </c>
      <c r="V54" s="1">
        <v>1.5</v>
      </c>
      <c r="W54" s="8">
        <f t="shared" si="28"/>
        <v>0</v>
      </c>
      <c r="X54" s="1">
        <v>0</v>
      </c>
      <c r="Y54" s="20">
        <v>593.42999999999995</v>
      </c>
      <c r="Z54" s="3">
        <v>1356.41</v>
      </c>
      <c r="AA54" s="1">
        <v>0</v>
      </c>
      <c r="AB54" s="1">
        <v>0</v>
      </c>
      <c r="AC54" s="1">
        <v>0</v>
      </c>
      <c r="AD54" s="1">
        <v>0</v>
      </c>
      <c r="AE54" s="1">
        <v>-1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12</v>
      </c>
      <c r="AV54" s="1">
        <v>8</v>
      </c>
      <c r="AW54" s="1">
        <v>0</v>
      </c>
      <c r="AX54" s="1">
        <v>0</v>
      </c>
      <c r="AY54" s="1">
        <v>23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3</v>
      </c>
      <c r="BG54" s="1">
        <v>0</v>
      </c>
      <c r="BH54" s="1">
        <v>0</v>
      </c>
      <c r="BI54" s="1">
        <v>18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ht="15" x14ac:dyDescent="0.25">
      <c r="A55" s="1">
        <v>6045</v>
      </c>
      <c r="B55" s="1" t="s">
        <v>162</v>
      </c>
      <c r="C55" s="1">
        <v>12</v>
      </c>
      <c r="D55" s="1">
        <v>162</v>
      </c>
      <c r="E55" s="1" t="s">
        <v>65</v>
      </c>
      <c r="F55" s="1">
        <v>807</v>
      </c>
      <c r="G55" s="1" t="s">
        <v>67</v>
      </c>
      <c r="H55" s="3">
        <v>73.979100000000003</v>
      </c>
      <c r="I55" s="3">
        <v>887.74919999999997</v>
      </c>
      <c r="J55" s="2">
        <f t="shared" si="2"/>
        <v>0</v>
      </c>
      <c r="K55" s="5">
        <f t="shared" si="3"/>
        <v>0</v>
      </c>
      <c r="L55" s="1">
        <v>0.08</v>
      </c>
      <c r="M55" s="1">
        <v>0.25</v>
      </c>
      <c r="N55" s="8">
        <f t="shared" si="29"/>
        <v>0</v>
      </c>
      <c r="O55" s="1">
        <v>4.12</v>
      </c>
      <c r="P55" s="35">
        <v>6.33</v>
      </c>
      <c r="Q55" s="8">
        <f t="shared" si="23"/>
        <v>2.06</v>
      </c>
      <c r="R55" s="8">
        <f t="shared" si="5"/>
        <v>4.2699999999999996</v>
      </c>
      <c r="S55" s="7">
        <v>0</v>
      </c>
      <c r="T55" s="1"/>
      <c r="U55" s="1">
        <v>0</v>
      </c>
      <c r="V55" s="1">
        <v>3</v>
      </c>
      <c r="W55" s="8">
        <f t="shared" si="28"/>
        <v>0</v>
      </c>
      <c r="X55" s="1">
        <v>0</v>
      </c>
      <c r="Y55" s="20">
        <v>3735.94</v>
      </c>
      <c r="Z55" s="3">
        <v>4142.83</v>
      </c>
      <c r="AA55" s="1">
        <v>1</v>
      </c>
      <c r="AB55" s="1">
        <v>0</v>
      </c>
      <c r="AC55" s="1">
        <v>0</v>
      </c>
      <c r="AD55" s="1">
        <v>0</v>
      </c>
      <c r="AE55" s="1">
        <v>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16</v>
      </c>
      <c r="AV55" s="1">
        <v>12</v>
      </c>
      <c r="AW55" s="1">
        <v>20</v>
      </c>
      <c r="AX55" s="1">
        <v>15</v>
      </c>
      <c r="AY55" s="1">
        <v>17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36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ht="15" x14ac:dyDescent="0.25">
      <c r="A56" s="1">
        <v>6044</v>
      </c>
      <c r="B56" s="1" t="s">
        <v>170</v>
      </c>
      <c r="C56" s="1">
        <v>12</v>
      </c>
      <c r="D56" s="1">
        <v>162</v>
      </c>
      <c r="E56" s="1" t="s">
        <v>65</v>
      </c>
      <c r="F56" s="1">
        <v>807</v>
      </c>
      <c r="G56" s="1" t="s">
        <v>67</v>
      </c>
      <c r="H56" s="3">
        <v>73.979200000000006</v>
      </c>
      <c r="I56" s="3">
        <v>887.75040000000001</v>
      </c>
      <c r="J56" s="2">
        <f t="shared" si="2"/>
        <v>0</v>
      </c>
      <c r="K56" s="5">
        <f t="shared" si="3"/>
        <v>0</v>
      </c>
      <c r="L56" s="1">
        <v>0.5</v>
      </c>
      <c r="M56" s="1">
        <v>0.67</v>
      </c>
      <c r="N56" s="8">
        <f t="shared" si="29"/>
        <v>0</v>
      </c>
      <c r="O56" s="1">
        <v>2.83</v>
      </c>
      <c r="P56" s="35">
        <v>7.08</v>
      </c>
      <c r="Q56" s="8">
        <f t="shared" si="23"/>
        <v>1.415</v>
      </c>
      <c r="R56" s="8">
        <f t="shared" si="5"/>
        <v>5.665</v>
      </c>
      <c r="S56" s="7">
        <v>0</v>
      </c>
      <c r="T56" s="1"/>
      <c r="U56" s="1">
        <v>0.25</v>
      </c>
      <c r="V56" s="1">
        <v>0.25</v>
      </c>
      <c r="W56" s="8">
        <f t="shared" si="28"/>
        <v>0</v>
      </c>
      <c r="X56" s="1">
        <v>0</v>
      </c>
      <c r="Y56" s="20">
        <v>3181.11</v>
      </c>
      <c r="Z56" s="3">
        <v>2737.23</v>
      </c>
      <c r="AA56" s="1">
        <v>0</v>
      </c>
      <c r="AB56" s="1">
        <v>2</v>
      </c>
      <c r="AC56" s="1">
        <v>5</v>
      </c>
      <c r="AD56" s="1">
        <v>0</v>
      </c>
      <c r="AE56" s="1">
        <v>8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12</v>
      </c>
      <c r="AV56" s="1">
        <v>8</v>
      </c>
      <c r="AW56" s="1">
        <v>14</v>
      </c>
      <c r="AX56" s="1">
        <v>8</v>
      </c>
      <c r="AY56" s="1">
        <v>26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1</v>
      </c>
      <c r="BF56" s="1">
        <v>1</v>
      </c>
      <c r="BG56" s="1">
        <v>0</v>
      </c>
      <c r="BH56" s="1">
        <v>3</v>
      </c>
      <c r="BI56" s="1">
        <v>3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ht="15" x14ac:dyDescent="0.25">
      <c r="A57" s="1">
        <v>65151</v>
      </c>
      <c r="B57" s="1" t="s">
        <v>190</v>
      </c>
      <c r="C57" s="1">
        <v>12</v>
      </c>
      <c r="D57" s="1">
        <v>162</v>
      </c>
      <c r="E57" s="1" t="s">
        <v>65</v>
      </c>
      <c r="F57" s="1">
        <v>807</v>
      </c>
      <c r="G57" s="1" t="s">
        <v>67</v>
      </c>
      <c r="H57" s="3">
        <v>33.910299999999999</v>
      </c>
      <c r="I57" s="3">
        <v>406.92360000000002</v>
      </c>
      <c r="J57" s="2">
        <f t="shared" si="2"/>
        <v>0</v>
      </c>
      <c r="K57" s="5">
        <f t="shared" si="3"/>
        <v>0</v>
      </c>
      <c r="L57" s="1">
        <v>0</v>
      </c>
      <c r="M57" s="1">
        <v>0.75</v>
      </c>
      <c r="N57" s="8">
        <f t="shared" si="29"/>
        <v>0</v>
      </c>
      <c r="O57" s="1">
        <v>1.54</v>
      </c>
      <c r="P57" s="35">
        <v>6.42</v>
      </c>
      <c r="Q57" s="8">
        <f t="shared" si="23"/>
        <v>0.77</v>
      </c>
      <c r="R57" s="8">
        <f t="shared" si="5"/>
        <v>5.65</v>
      </c>
      <c r="S57" s="7">
        <v>0</v>
      </c>
      <c r="T57" s="1"/>
      <c r="U57" s="1">
        <v>0</v>
      </c>
      <c r="V57" s="1">
        <v>0</v>
      </c>
      <c r="W57" s="8">
        <f t="shared" si="28"/>
        <v>0</v>
      </c>
      <c r="X57" s="1">
        <v>0</v>
      </c>
      <c r="Y57" s="20">
        <v>627.34</v>
      </c>
      <c r="Z57" s="3">
        <v>881.67</v>
      </c>
      <c r="AA57" s="1">
        <v>0</v>
      </c>
      <c r="AB57" s="1">
        <v>0</v>
      </c>
      <c r="AC57" s="1">
        <v>0</v>
      </c>
      <c r="AD57" s="1">
        <v>0</v>
      </c>
      <c r="AE57" s="1">
        <v>9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13</v>
      </c>
      <c r="AV57" s="1">
        <v>11</v>
      </c>
      <c r="AW57" s="1">
        <v>0</v>
      </c>
      <c r="AX57" s="1">
        <v>0</v>
      </c>
      <c r="AY57" s="1">
        <v>17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ht="15" x14ac:dyDescent="0.25">
      <c r="A58" s="1">
        <v>134</v>
      </c>
      <c r="B58" s="1" t="s">
        <v>237</v>
      </c>
      <c r="C58" s="1">
        <v>144</v>
      </c>
      <c r="D58" s="1">
        <v>162</v>
      </c>
      <c r="E58" s="1" t="s">
        <v>65</v>
      </c>
      <c r="F58" s="1">
        <v>1</v>
      </c>
      <c r="G58" s="1" t="s">
        <v>98</v>
      </c>
      <c r="H58" s="3">
        <v>7.0217000000000001</v>
      </c>
      <c r="I58" s="3">
        <v>1011.1248000000001</v>
      </c>
      <c r="J58" s="2">
        <f t="shared" si="2"/>
        <v>0</v>
      </c>
      <c r="K58" s="5">
        <f t="shared" si="3"/>
        <v>0</v>
      </c>
      <c r="L58" s="1">
        <v>0</v>
      </c>
      <c r="M58" s="1">
        <v>0</v>
      </c>
      <c r="N58" s="8">
        <f t="shared" si="29"/>
        <v>0</v>
      </c>
      <c r="O58" s="1">
        <v>0</v>
      </c>
      <c r="P58" s="34" t="s">
        <v>308</v>
      </c>
      <c r="Q58" s="8">
        <f t="shared" si="23"/>
        <v>0</v>
      </c>
      <c r="R58" s="8" t="e">
        <f t="shared" si="5"/>
        <v>#VALUE!</v>
      </c>
      <c r="S58" s="7">
        <v>0</v>
      </c>
      <c r="T58" s="1"/>
      <c r="U58" s="1">
        <v>0</v>
      </c>
      <c r="V58" s="1">
        <v>-0.01</v>
      </c>
      <c r="W58" s="8">
        <f t="shared" si="28"/>
        <v>0</v>
      </c>
      <c r="X58" s="1">
        <v>0</v>
      </c>
      <c r="Y58" s="20">
        <v>3.51</v>
      </c>
      <c r="Z58" s="3">
        <v>-7.02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-1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ht="15" x14ac:dyDescent="0.25">
      <c r="A59" s="1">
        <v>26</v>
      </c>
      <c r="B59" s="1" t="s">
        <v>221</v>
      </c>
      <c r="C59" s="1">
        <v>144</v>
      </c>
      <c r="D59" s="1">
        <v>162</v>
      </c>
      <c r="E59" s="1" t="s">
        <v>65</v>
      </c>
      <c r="F59" s="1">
        <v>1</v>
      </c>
      <c r="G59" s="1" t="s">
        <v>98</v>
      </c>
      <c r="H59" s="3">
        <v>8.19</v>
      </c>
      <c r="I59" s="3">
        <v>1179.3599999999999</v>
      </c>
      <c r="J59" s="2">
        <f t="shared" si="2"/>
        <v>0</v>
      </c>
      <c r="K59" s="5">
        <f t="shared" si="3"/>
        <v>0</v>
      </c>
      <c r="L59" s="1">
        <v>0.2</v>
      </c>
      <c r="M59" s="1">
        <v>0</v>
      </c>
      <c r="N59" s="8">
        <f t="shared" si="29"/>
        <v>0</v>
      </c>
      <c r="O59" s="1">
        <v>0</v>
      </c>
      <c r="P59" s="34" t="s">
        <v>308</v>
      </c>
      <c r="Q59" s="8">
        <f t="shared" si="23"/>
        <v>0</v>
      </c>
      <c r="R59" s="8" t="e">
        <f t="shared" si="5"/>
        <v>#VALUE!</v>
      </c>
      <c r="S59" s="7">
        <v>0</v>
      </c>
      <c r="T59" s="1"/>
      <c r="U59" s="1">
        <v>0.2</v>
      </c>
      <c r="V59" s="1">
        <v>-0.13</v>
      </c>
      <c r="W59" s="8">
        <f t="shared" si="28"/>
        <v>0</v>
      </c>
      <c r="X59" s="1">
        <v>0</v>
      </c>
      <c r="Y59" s="20">
        <v>470.92</v>
      </c>
      <c r="Z59" s="3">
        <v>-155.61000000000001</v>
      </c>
      <c r="AA59" s="1">
        <v>0</v>
      </c>
      <c r="AB59" s="1">
        <v>0</v>
      </c>
      <c r="AC59" s="1">
        <v>21</v>
      </c>
      <c r="AD59" s="1">
        <v>15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11</v>
      </c>
      <c r="BF59" s="1">
        <v>20</v>
      </c>
      <c r="BG59" s="1">
        <v>6</v>
      </c>
      <c r="BH59" s="1">
        <v>4</v>
      </c>
      <c r="BI59" s="1">
        <v>-19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ht="15" x14ac:dyDescent="0.25">
      <c r="A60" s="1">
        <v>27</v>
      </c>
      <c r="B60" s="1" t="s">
        <v>235</v>
      </c>
      <c r="C60" s="1">
        <v>6</v>
      </c>
      <c r="D60" s="1">
        <v>162</v>
      </c>
      <c r="E60" s="1" t="s">
        <v>65</v>
      </c>
      <c r="F60" s="1">
        <v>1</v>
      </c>
      <c r="G60" s="1" t="s">
        <v>98</v>
      </c>
      <c r="H60" s="3">
        <v>9.4879999999999995</v>
      </c>
      <c r="I60" s="3">
        <v>56.927999999999997</v>
      </c>
      <c r="J60" s="2">
        <f t="shared" si="2"/>
        <v>0</v>
      </c>
      <c r="K60" s="5">
        <f t="shared" si="3"/>
        <v>0</v>
      </c>
      <c r="L60" s="1">
        <v>0.5</v>
      </c>
      <c r="M60" s="1">
        <v>-0.5</v>
      </c>
      <c r="N60" s="8">
        <f t="shared" si="29"/>
        <v>0</v>
      </c>
      <c r="O60" s="1">
        <v>0</v>
      </c>
      <c r="P60" s="34" t="s">
        <v>308</v>
      </c>
      <c r="Q60" s="8">
        <f t="shared" si="23"/>
        <v>0</v>
      </c>
      <c r="R60" s="8" t="e">
        <f t="shared" si="5"/>
        <v>#VALUE!</v>
      </c>
      <c r="S60" s="7">
        <v>0</v>
      </c>
      <c r="T60" s="1"/>
      <c r="U60" s="1">
        <v>0.08</v>
      </c>
      <c r="V60" s="1">
        <v>0</v>
      </c>
      <c r="W60" s="8">
        <f t="shared" si="28"/>
        <v>0</v>
      </c>
      <c r="X60" s="1">
        <v>0</v>
      </c>
      <c r="Y60" s="20">
        <v>33.21</v>
      </c>
      <c r="Z60" s="3">
        <v>-28.46</v>
      </c>
      <c r="AA60" s="1">
        <v>3</v>
      </c>
      <c r="AB60" s="1">
        <v>0</v>
      </c>
      <c r="AC60" s="1">
        <v>0</v>
      </c>
      <c r="AD60" s="1">
        <v>0</v>
      </c>
      <c r="AE60" s="1">
        <v>-3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ht="15" x14ac:dyDescent="0.25">
      <c r="A61" s="1">
        <v>24</v>
      </c>
      <c r="B61" s="1" t="s">
        <v>207</v>
      </c>
      <c r="C61" s="1">
        <v>240</v>
      </c>
      <c r="D61" s="1">
        <v>162</v>
      </c>
      <c r="E61" s="1" t="s">
        <v>65</v>
      </c>
      <c r="F61" s="1">
        <v>1</v>
      </c>
      <c r="G61" s="1" t="s">
        <v>98</v>
      </c>
      <c r="H61" s="3">
        <v>5.7160000000000002</v>
      </c>
      <c r="I61" s="3">
        <v>1371.84</v>
      </c>
      <c r="J61" s="2">
        <f t="shared" si="2"/>
        <v>0</v>
      </c>
      <c r="K61" s="5">
        <f t="shared" si="3"/>
        <v>0</v>
      </c>
      <c r="L61" s="1">
        <v>0.39</v>
      </c>
      <c r="M61" s="1">
        <v>-0.15</v>
      </c>
      <c r="N61" s="8">
        <f t="shared" si="29"/>
        <v>0</v>
      </c>
      <c r="O61" s="1">
        <v>0</v>
      </c>
      <c r="P61" s="34" t="s">
        <v>308</v>
      </c>
      <c r="Q61" s="8">
        <f t="shared" si="23"/>
        <v>0</v>
      </c>
      <c r="R61" s="8" t="e">
        <f t="shared" si="5"/>
        <v>#VALUE!</v>
      </c>
      <c r="S61" s="7">
        <v>0</v>
      </c>
      <c r="T61" s="1"/>
      <c r="U61" s="1">
        <v>0.25</v>
      </c>
      <c r="V61" s="1">
        <v>-0.1</v>
      </c>
      <c r="W61" s="8">
        <f t="shared" si="28"/>
        <v>0</v>
      </c>
      <c r="X61" s="1">
        <v>0</v>
      </c>
      <c r="Y61" s="20">
        <v>877.41</v>
      </c>
      <c r="Z61" s="3">
        <v>-331.53</v>
      </c>
      <c r="AA61" s="1">
        <v>22</v>
      </c>
      <c r="AB61" s="1">
        <v>13</v>
      </c>
      <c r="AC61" s="1">
        <v>45</v>
      </c>
      <c r="AD61" s="1">
        <v>42</v>
      </c>
      <c r="AE61" s="1">
        <v>-35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23</v>
      </c>
      <c r="BF61" s="1">
        <v>17</v>
      </c>
      <c r="BG61" s="1">
        <v>22</v>
      </c>
      <c r="BH61" s="1">
        <v>11</v>
      </c>
      <c r="BI61" s="1">
        <v>-23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ht="15" x14ac:dyDescent="0.25">
      <c r="A62" s="1">
        <v>426</v>
      </c>
      <c r="B62" s="1" t="s">
        <v>217</v>
      </c>
      <c r="C62" s="1">
        <v>240</v>
      </c>
      <c r="D62" s="1">
        <v>162</v>
      </c>
      <c r="E62" s="1" t="s">
        <v>65</v>
      </c>
      <c r="F62" s="1">
        <v>1</v>
      </c>
      <c r="G62" s="1" t="s">
        <v>98</v>
      </c>
      <c r="H62" s="3">
        <v>4.97</v>
      </c>
      <c r="I62" s="3">
        <v>1192.8</v>
      </c>
      <c r="J62" s="2">
        <f t="shared" si="2"/>
        <v>0</v>
      </c>
      <c r="K62" s="5">
        <f t="shared" si="3"/>
        <v>0</v>
      </c>
      <c r="L62" s="1">
        <v>0.24</v>
      </c>
      <c r="M62" s="1">
        <v>-0.08</v>
      </c>
      <c r="N62" s="8">
        <f t="shared" si="29"/>
        <v>0</v>
      </c>
      <c r="O62" s="1">
        <v>0</v>
      </c>
      <c r="P62" s="34" t="s">
        <v>308</v>
      </c>
      <c r="Q62" s="8">
        <f t="shared" si="23"/>
        <v>0</v>
      </c>
      <c r="R62" s="8" t="e">
        <f t="shared" si="5"/>
        <v>#VALUE!</v>
      </c>
      <c r="S62" s="7">
        <v>0</v>
      </c>
      <c r="T62" s="1"/>
      <c r="U62" s="1">
        <v>0.11</v>
      </c>
      <c r="V62" s="1">
        <v>0.04</v>
      </c>
      <c r="W62" s="8">
        <f t="shared" si="28"/>
        <v>0</v>
      </c>
      <c r="X62" s="1">
        <v>0</v>
      </c>
      <c r="Y62" s="20">
        <v>412.51</v>
      </c>
      <c r="Z62" s="3">
        <v>-44.73</v>
      </c>
      <c r="AA62" s="1">
        <v>2</v>
      </c>
      <c r="AB62" s="1">
        <v>16</v>
      </c>
      <c r="AC62" s="1">
        <v>31</v>
      </c>
      <c r="AD62" s="1">
        <v>33</v>
      </c>
      <c r="AE62" s="1">
        <v>-18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10</v>
      </c>
      <c r="BF62" s="1">
        <v>6</v>
      </c>
      <c r="BG62" s="1">
        <v>10</v>
      </c>
      <c r="BH62" s="1">
        <v>5</v>
      </c>
      <c r="BI62" s="1">
        <v>9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ht="12.75" x14ac:dyDescent="0.2">
      <c r="A63" s="1">
        <v>489</v>
      </c>
      <c r="B63" s="1" t="s">
        <v>234</v>
      </c>
      <c r="C63" s="1">
        <v>1</v>
      </c>
      <c r="D63" s="1">
        <v>162</v>
      </c>
      <c r="E63" s="1" t="s">
        <v>65</v>
      </c>
      <c r="F63" s="1">
        <v>1</v>
      </c>
      <c r="G63" s="1" t="s">
        <v>98</v>
      </c>
      <c r="H63" s="3">
        <v>20.148</v>
      </c>
      <c r="I63" s="3">
        <v>20.148</v>
      </c>
      <c r="J63" s="2">
        <f t="shared" si="2"/>
        <v>0</v>
      </c>
      <c r="K63" s="5">
        <f t="shared" si="3"/>
        <v>0</v>
      </c>
      <c r="L63" s="1">
        <v>0</v>
      </c>
      <c r="M63" s="1">
        <v>0</v>
      </c>
      <c r="N63" s="8">
        <f t="shared" si="29"/>
        <v>0</v>
      </c>
      <c r="O63" s="1">
        <v>0</v>
      </c>
      <c r="P63" s="1">
        <v>0</v>
      </c>
      <c r="Q63" s="8">
        <f t="shared" si="23"/>
        <v>0</v>
      </c>
      <c r="R63" s="8">
        <f t="shared" si="5"/>
        <v>0</v>
      </c>
      <c r="S63" s="7">
        <v>0</v>
      </c>
      <c r="T63" s="1"/>
      <c r="U63" s="1">
        <v>0</v>
      </c>
      <c r="V63" s="1">
        <v>0</v>
      </c>
      <c r="W63" s="8">
        <f t="shared" si="28"/>
        <v>0</v>
      </c>
      <c r="X63" s="1">
        <v>0</v>
      </c>
      <c r="Y63" s="20">
        <v>0</v>
      </c>
      <c r="Z63" s="3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ht="15" x14ac:dyDescent="0.25">
      <c r="A64" s="1">
        <v>70</v>
      </c>
      <c r="B64" s="1" t="s">
        <v>201</v>
      </c>
      <c r="C64" s="1">
        <v>192</v>
      </c>
      <c r="D64" s="1">
        <v>162</v>
      </c>
      <c r="E64" s="1" t="s">
        <v>65</v>
      </c>
      <c r="F64" s="1">
        <v>1</v>
      </c>
      <c r="G64" s="1" t="s">
        <v>98</v>
      </c>
      <c r="H64" s="3">
        <v>14.5062</v>
      </c>
      <c r="I64" s="3">
        <v>2785.1904</v>
      </c>
      <c r="J64" s="2">
        <f t="shared" si="2"/>
        <v>0</v>
      </c>
      <c r="K64" s="5">
        <f t="shared" si="3"/>
        <v>0</v>
      </c>
      <c r="L64" s="1">
        <v>0.14000000000000001</v>
      </c>
      <c r="M64" s="1">
        <v>0</v>
      </c>
      <c r="N64" s="8">
        <f t="shared" si="29"/>
        <v>0</v>
      </c>
      <c r="O64" s="1">
        <v>0</v>
      </c>
      <c r="P64" s="34" t="s">
        <v>308</v>
      </c>
      <c r="Q64" s="8">
        <f t="shared" si="23"/>
        <v>0</v>
      </c>
      <c r="R64" s="8" t="e">
        <f t="shared" si="5"/>
        <v>#VALUE!</v>
      </c>
      <c r="S64" s="7">
        <v>0</v>
      </c>
      <c r="T64" s="1"/>
      <c r="U64" s="1">
        <v>0.08</v>
      </c>
      <c r="V64" s="1">
        <v>0</v>
      </c>
      <c r="W64" s="8">
        <f t="shared" si="28"/>
        <v>0</v>
      </c>
      <c r="X64" s="1">
        <v>0</v>
      </c>
      <c r="Y64" s="20">
        <v>616.51</v>
      </c>
      <c r="Z64" s="3">
        <v>0</v>
      </c>
      <c r="AA64" s="1">
        <v>11</v>
      </c>
      <c r="AB64" s="1">
        <v>5</v>
      </c>
      <c r="AC64" s="1">
        <v>7</v>
      </c>
      <c r="AD64" s="1">
        <v>12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7</v>
      </c>
      <c r="BF64" s="1">
        <v>4</v>
      </c>
      <c r="BG64" s="1">
        <v>6</v>
      </c>
      <c r="BH64" s="1">
        <v>2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ht="15" x14ac:dyDescent="0.25">
      <c r="A65" s="1">
        <v>71</v>
      </c>
      <c r="B65" s="1" t="s">
        <v>213</v>
      </c>
      <c r="C65" s="1">
        <v>192</v>
      </c>
      <c r="D65" s="1">
        <v>162</v>
      </c>
      <c r="E65" s="1" t="s">
        <v>65</v>
      </c>
      <c r="F65" s="1">
        <v>1</v>
      </c>
      <c r="G65" s="1" t="s">
        <v>98</v>
      </c>
      <c r="H65" s="3">
        <v>14.5062</v>
      </c>
      <c r="I65" s="3">
        <v>2785.1904</v>
      </c>
      <c r="J65" s="2">
        <f t="shared" si="2"/>
        <v>0</v>
      </c>
      <c r="K65" s="5">
        <f t="shared" si="3"/>
        <v>0</v>
      </c>
      <c r="L65" s="1">
        <v>0.12</v>
      </c>
      <c r="M65" s="1">
        <v>-0.03</v>
      </c>
      <c r="N65" s="8">
        <f t="shared" si="29"/>
        <v>0</v>
      </c>
      <c r="O65" s="1">
        <v>0</v>
      </c>
      <c r="P65" s="34" t="s">
        <v>308</v>
      </c>
      <c r="Q65" s="8">
        <f t="shared" si="23"/>
        <v>0</v>
      </c>
      <c r="R65" s="8" t="e">
        <f t="shared" si="5"/>
        <v>#VALUE!</v>
      </c>
      <c r="S65" s="7">
        <v>0</v>
      </c>
      <c r="T65" s="1"/>
      <c r="U65" s="1">
        <v>0.02</v>
      </c>
      <c r="V65" s="1">
        <v>-0.01</v>
      </c>
      <c r="W65" s="8">
        <f t="shared" si="28"/>
        <v>0</v>
      </c>
      <c r="X65" s="1">
        <v>0</v>
      </c>
      <c r="Y65" s="20">
        <v>406.17</v>
      </c>
      <c r="Z65" s="3">
        <v>-101.54</v>
      </c>
      <c r="AA65" s="1">
        <v>12</v>
      </c>
      <c r="AB65" s="1">
        <v>13</v>
      </c>
      <c r="AC65" s="1">
        <v>0</v>
      </c>
      <c r="AD65" s="1">
        <v>10</v>
      </c>
      <c r="AE65" s="1">
        <v>-6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2</v>
      </c>
      <c r="BF65" s="1">
        <v>5</v>
      </c>
      <c r="BG65" s="1">
        <v>0</v>
      </c>
      <c r="BH65" s="1">
        <v>0</v>
      </c>
      <c r="BI65" s="1">
        <v>-1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ht="12.75" x14ac:dyDescent="0.2">
      <c r="A66" s="1">
        <v>488</v>
      </c>
      <c r="B66" s="1" t="s">
        <v>231</v>
      </c>
      <c r="C66" s="1">
        <v>1</v>
      </c>
      <c r="D66" s="1">
        <v>162</v>
      </c>
      <c r="E66" s="1" t="s">
        <v>65</v>
      </c>
      <c r="F66" s="1">
        <v>1</v>
      </c>
      <c r="G66" s="1" t="s">
        <v>98</v>
      </c>
      <c r="H66" s="3">
        <v>20.148</v>
      </c>
      <c r="I66" s="3">
        <v>20.148</v>
      </c>
      <c r="J66" s="2">
        <f t="shared" si="2"/>
        <v>0</v>
      </c>
      <c r="K66" s="5">
        <f t="shared" si="3"/>
        <v>0</v>
      </c>
      <c r="L66" s="1">
        <v>0</v>
      </c>
      <c r="M66" s="1">
        <v>1</v>
      </c>
      <c r="N66" s="8">
        <f t="shared" si="29"/>
        <v>0</v>
      </c>
      <c r="O66" s="1">
        <v>0</v>
      </c>
      <c r="P66" s="1">
        <v>0</v>
      </c>
      <c r="Q66" s="8">
        <f t="shared" si="23"/>
        <v>0</v>
      </c>
      <c r="R66" s="8">
        <f t="shared" si="5"/>
        <v>0</v>
      </c>
      <c r="S66" s="7">
        <v>0</v>
      </c>
      <c r="T66" s="1"/>
      <c r="U66" s="1">
        <v>0</v>
      </c>
      <c r="V66" s="1">
        <v>0</v>
      </c>
      <c r="W66" s="8">
        <f t="shared" si="28"/>
        <v>0</v>
      </c>
      <c r="X66" s="1">
        <v>0</v>
      </c>
      <c r="Y66" s="20">
        <v>0</v>
      </c>
      <c r="Z66" s="3">
        <v>20.149999999999999</v>
      </c>
      <c r="AA66" s="1">
        <v>0</v>
      </c>
      <c r="AB66" s="1">
        <v>0</v>
      </c>
      <c r="AC66" s="1">
        <v>0</v>
      </c>
      <c r="AD66" s="1">
        <v>0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ht="15" x14ac:dyDescent="0.25">
      <c r="A67" s="1">
        <v>296</v>
      </c>
      <c r="B67" s="1" t="s">
        <v>222</v>
      </c>
      <c r="C67" s="1">
        <v>144</v>
      </c>
      <c r="D67" s="1">
        <v>162</v>
      </c>
      <c r="E67" s="1" t="s">
        <v>65</v>
      </c>
      <c r="F67" s="1">
        <v>1</v>
      </c>
      <c r="G67" s="1" t="s">
        <v>98</v>
      </c>
      <c r="H67" s="3">
        <v>12.886699999999999</v>
      </c>
      <c r="I67" s="3">
        <v>1855.6848</v>
      </c>
      <c r="J67" s="2">
        <f t="shared" si="2"/>
        <v>0</v>
      </c>
      <c r="K67" s="5">
        <f t="shared" si="3"/>
        <v>0</v>
      </c>
      <c r="L67" s="1">
        <v>0.1</v>
      </c>
      <c r="M67" s="1">
        <v>0.02</v>
      </c>
      <c r="N67" s="8">
        <f t="shared" si="29"/>
        <v>0</v>
      </c>
      <c r="O67" s="1">
        <v>0</v>
      </c>
      <c r="P67" s="34" t="s">
        <v>308</v>
      </c>
      <c r="Q67" s="8">
        <f t="shared" si="23"/>
        <v>0</v>
      </c>
      <c r="R67" s="8" t="e">
        <f t="shared" si="5"/>
        <v>#VALUE!</v>
      </c>
      <c r="S67" s="7">
        <v>0</v>
      </c>
      <c r="T67" s="1"/>
      <c r="U67" s="1">
        <v>0.03</v>
      </c>
      <c r="V67" s="1">
        <v>0.01</v>
      </c>
      <c r="W67" s="8">
        <f t="shared" si="28"/>
        <v>0</v>
      </c>
      <c r="X67" s="1">
        <v>0</v>
      </c>
      <c r="Y67" s="20">
        <v>231.96</v>
      </c>
      <c r="Z67" s="3">
        <v>64.430000000000007</v>
      </c>
      <c r="AA67" s="1">
        <v>6</v>
      </c>
      <c r="AB67" s="1">
        <v>6</v>
      </c>
      <c r="AC67" s="1">
        <v>5</v>
      </c>
      <c r="AD67" s="1">
        <v>0</v>
      </c>
      <c r="AE67" s="1">
        <v>3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3</v>
      </c>
      <c r="BF67" s="1">
        <v>2</v>
      </c>
      <c r="BG67" s="1">
        <v>0</v>
      </c>
      <c r="BH67" s="1">
        <v>0</v>
      </c>
      <c r="BI67" s="1">
        <v>2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ht="15" x14ac:dyDescent="0.25">
      <c r="A68" s="1">
        <v>297</v>
      </c>
      <c r="B68" s="1" t="s">
        <v>219</v>
      </c>
      <c r="C68" s="1">
        <v>144</v>
      </c>
      <c r="D68" s="1">
        <v>162</v>
      </c>
      <c r="E68" s="1" t="s">
        <v>65</v>
      </c>
      <c r="F68" s="1">
        <v>1</v>
      </c>
      <c r="G68" s="1" t="s">
        <v>98</v>
      </c>
      <c r="H68" s="3">
        <v>12.886699999999999</v>
      </c>
      <c r="I68" s="3">
        <v>1855.6848</v>
      </c>
      <c r="J68" s="2">
        <f t="shared" si="2"/>
        <v>0</v>
      </c>
      <c r="K68" s="5">
        <f t="shared" si="3"/>
        <v>0</v>
      </c>
      <c r="L68" s="1">
        <v>0.18</v>
      </c>
      <c r="M68" s="1">
        <v>-0.02</v>
      </c>
      <c r="N68" s="8">
        <f t="shared" si="29"/>
        <v>0</v>
      </c>
      <c r="O68" s="1">
        <v>0</v>
      </c>
      <c r="P68" s="34" t="s">
        <v>308</v>
      </c>
      <c r="Q68" s="8">
        <f t="shared" si="23"/>
        <v>0</v>
      </c>
      <c r="R68" s="8" t="e">
        <f t="shared" si="5"/>
        <v>#VALUE!</v>
      </c>
      <c r="S68" s="7">
        <v>0</v>
      </c>
      <c r="T68" s="1"/>
      <c r="U68" s="1">
        <v>0</v>
      </c>
      <c r="V68" s="1">
        <v>0</v>
      </c>
      <c r="W68" s="8">
        <f t="shared" si="28"/>
        <v>0</v>
      </c>
      <c r="X68" s="1">
        <v>0</v>
      </c>
      <c r="Y68" s="20">
        <v>341.5</v>
      </c>
      <c r="Z68" s="3">
        <v>-38.659999999999997</v>
      </c>
      <c r="AA68" s="1">
        <v>12</v>
      </c>
      <c r="AB68" s="1">
        <v>3</v>
      </c>
      <c r="AC68" s="1">
        <v>13</v>
      </c>
      <c r="AD68" s="1">
        <v>0</v>
      </c>
      <c r="AE68" s="1">
        <v>-3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ht="15" x14ac:dyDescent="0.25">
      <c r="A69" s="1">
        <v>298</v>
      </c>
      <c r="B69" s="1" t="s">
        <v>230</v>
      </c>
      <c r="C69" s="1">
        <v>144</v>
      </c>
      <c r="D69" s="1">
        <v>162</v>
      </c>
      <c r="E69" s="1" t="s">
        <v>65</v>
      </c>
      <c r="F69" s="1">
        <v>1</v>
      </c>
      <c r="G69" s="1" t="s">
        <v>98</v>
      </c>
      <c r="H69" s="3">
        <v>12.089</v>
      </c>
      <c r="I69" s="3">
        <v>1740.816</v>
      </c>
      <c r="J69" s="2">
        <f t="shared" si="2"/>
        <v>0</v>
      </c>
      <c r="K69" s="5">
        <f t="shared" si="3"/>
        <v>0</v>
      </c>
      <c r="L69" s="1">
        <v>0</v>
      </c>
      <c r="M69" s="1">
        <v>0</v>
      </c>
      <c r="N69" s="8">
        <f t="shared" si="29"/>
        <v>0</v>
      </c>
      <c r="O69" s="1">
        <v>0</v>
      </c>
      <c r="P69" s="34" t="s">
        <v>308</v>
      </c>
      <c r="Q69" s="8">
        <f t="shared" si="23"/>
        <v>0</v>
      </c>
      <c r="R69" s="8" t="e">
        <f t="shared" si="5"/>
        <v>#VALUE!</v>
      </c>
      <c r="S69" s="7">
        <v>0</v>
      </c>
      <c r="T69" s="1"/>
      <c r="U69" s="1">
        <v>0</v>
      </c>
      <c r="V69" s="1">
        <v>0</v>
      </c>
      <c r="W69" s="8">
        <f t="shared" si="28"/>
        <v>0</v>
      </c>
      <c r="X69" s="1">
        <v>0</v>
      </c>
      <c r="Y69" s="20">
        <v>0</v>
      </c>
      <c r="Z69" s="3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ht="15" x14ac:dyDescent="0.25">
      <c r="A70" s="1">
        <v>487</v>
      </c>
      <c r="B70" s="1" t="s">
        <v>229</v>
      </c>
      <c r="C70" s="1">
        <v>1</v>
      </c>
      <c r="D70" s="1">
        <v>162</v>
      </c>
      <c r="E70" s="1" t="s">
        <v>65</v>
      </c>
      <c r="F70" s="1">
        <v>1</v>
      </c>
      <c r="G70" s="1" t="s">
        <v>98</v>
      </c>
      <c r="H70" s="3">
        <v>20.148</v>
      </c>
      <c r="I70" s="3">
        <v>20.148</v>
      </c>
      <c r="J70" s="2">
        <f t="shared" si="2"/>
        <v>0</v>
      </c>
      <c r="K70" s="5">
        <f t="shared" si="3"/>
        <v>0</v>
      </c>
      <c r="L70" s="1">
        <v>0</v>
      </c>
      <c r="M70" s="1">
        <v>0</v>
      </c>
      <c r="N70" s="8">
        <f t="shared" si="29"/>
        <v>0</v>
      </c>
      <c r="O70" s="1">
        <v>0</v>
      </c>
      <c r="P70" s="40"/>
      <c r="Q70" s="8">
        <f t="shared" si="23"/>
        <v>0</v>
      </c>
      <c r="R70" s="8">
        <f t="shared" si="5"/>
        <v>0</v>
      </c>
      <c r="S70" s="7">
        <v>0</v>
      </c>
      <c r="T70" s="1"/>
      <c r="U70" s="1">
        <v>0</v>
      </c>
      <c r="V70" s="1">
        <v>0</v>
      </c>
      <c r="W70" s="8">
        <f t="shared" si="28"/>
        <v>0</v>
      </c>
      <c r="X70" s="1">
        <v>0</v>
      </c>
      <c r="Y70" s="20">
        <v>0</v>
      </c>
      <c r="Z70" s="3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ht="15" x14ac:dyDescent="0.25">
      <c r="A71" s="1">
        <v>486</v>
      </c>
      <c r="B71" s="1" t="s">
        <v>228</v>
      </c>
      <c r="C71" s="1">
        <v>1</v>
      </c>
      <c r="D71" s="1">
        <v>162</v>
      </c>
      <c r="E71" s="1" t="s">
        <v>65</v>
      </c>
      <c r="F71" s="1">
        <v>1</v>
      </c>
      <c r="G71" s="1" t="s">
        <v>98</v>
      </c>
      <c r="H71" s="3">
        <v>14.447800000000001</v>
      </c>
      <c r="I71" s="3">
        <v>14.447800000000001</v>
      </c>
      <c r="J71" s="2">
        <f t="shared" si="2"/>
        <v>0</v>
      </c>
      <c r="K71" s="5">
        <f t="shared" si="3"/>
        <v>0</v>
      </c>
      <c r="L71" s="1">
        <v>5.5</v>
      </c>
      <c r="M71" s="1">
        <v>-7</v>
      </c>
      <c r="N71" s="7">
        <v>0</v>
      </c>
      <c r="O71" s="1">
        <v>0</v>
      </c>
      <c r="P71" s="34" t="s">
        <v>308</v>
      </c>
      <c r="Q71" s="8">
        <f t="shared" si="23"/>
        <v>0</v>
      </c>
      <c r="R71" s="8" t="e">
        <f t="shared" si="5"/>
        <v>#VALUE!</v>
      </c>
      <c r="S71" s="7">
        <v>0</v>
      </c>
      <c r="T71" s="1"/>
      <c r="U71" s="1">
        <v>4</v>
      </c>
      <c r="V71" s="1">
        <v>7</v>
      </c>
      <c r="W71" s="8">
        <f t="shared" si="28"/>
        <v>0</v>
      </c>
      <c r="X71" s="1">
        <v>0</v>
      </c>
      <c r="Y71" s="20">
        <v>137.25</v>
      </c>
      <c r="Z71" s="3">
        <v>0</v>
      </c>
      <c r="AA71" s="1">
        <v>3</v>
      </c>
      <c r="AB71" s="1">
        <v>5</v>
      </c>
      <c r="AC71" s="1">
        <v>0</v>
      </c>
      <c r="AD71" s="1">
        <v>0</v>
      </c>
      <c r="AE71" s="1">
        <v>-7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3</v>
      </c>
      <c r="BF71" s="1">
        <v>2</v>
      </c>
      <c r="BG71" s="1">
        <v>0</v>
      </c>
      <c r="BH71" s="1">
        <v>0</v>
      </c>
      <c r="BI71" s="1">
        <v>7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ht="15" x14ac:dyDescent="0.25">
      <c r="A72" s="1">
        <v>88162</v>
      </c>
      <c r="B72" s="1" t="s">
        <v>210</v>
      </c>
      <c r="C72" s="1">
        <v>800</v>
      </c>
      <c r="D72" s="1">
        <v>162</v>
      </c>
      <c r="E72" s="1" t="s">
        <v>65</v>
      </c>
      <c r="F72" s="1">
        <v>1</v>
      </c>
      <c r="G72" s="1" t="s">
        <v>98</v>
      </c>
      <c r="H72" s="3">
        <v>5.7229999999999999</v>
      </c>
      <c r="I72" s="3">
        <v>4578.3999999999996</v>
      </c>
      <c r="J72" s="2">
        <f t="shared" si="2"/>
        <v>0</v>
      </c>
      <c r="K72" s="5">
        <f t="shared" si="3"/>
        <v>0</v>
      </c>
      <c r="L72" s="1">
        <v>0.04</v>
      </c>
      <c r="M72" s="1">
        <v>0.05</v>
      </c>
      <c r="N72" s="8">
        <f t="shared" ref="N72:N80" si="30">MAX(0,(TRUNC((L72*0.8)-M72)))</f>
        <v>0</v>
      </c>
      <c r="O72" s="1">
        <v>0</v>
      </c>
      <c r="P72" s="34" t="s">
        <v>308</v>
      </c>
      <c r="Q72" s="8">
        <f t="shared" si="23"/>
        <v>0</v>
      </c>
      <c r="R72" s="8" t="e">
        <f t="shared" si="5"/>
        <v>#VALUE!</v>
      </c>
      <c r="S72" s="7">
        <v>0</v>
      </c>
      <c r="T72" s="1"/>
      <c r="U72" s="1">
        <v>0.08</v>
      </c>
      <c r="V72" s="1">
        <v>-0.04</v>
      </c>
      <c r="W72" s="8">
        <f t="shared" si="28"/>
        <v>0</v>
      </c>
      <c r="X72" s="1">
        <v>0</v>
      </c>
      <c r="Y72" s="20">
        <v>523.65</v>
      </c>
      <c r="Z72" s="3">
        <v>57.23</v>
      </c>
      <c r="AA72" s="1">
        <v>17</v>
      </c>
      <c r="AB72" s="1">
        <v>22</v>
      </c>
      <c r="AC72" s="1">
        <v>0</v>
      </c>
      <c r="AD72" s="1">
        <v>0</v>
      </c>
      <c r="AE72" s="1">
        <v>43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24</v>
      </c>
      <c r="BF72" s="1">
        <v>22</v>
      </c>
      <c r="BG72" s="1">
        <v>25</v>
      </c>
      <c r="BH72" s="1">
        <v>7</v>
      </c>
      <c r="BI72" s="1">
        <v>-33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ht="15" x14ac:dyDescent="0.25">
      <c r="A73" s="1">
        <v>88128</v>
      </c>
      <c r="B73" s="1" t="s">
        <v>226</v>
      </c>
      <c r="C73" s="1">
        <v>800</v>
      </c>
      <c r="D73" s="1">
        <v>162</v>
      </c>
      <c r="E73" s="1" t="s">
        <v>65</v>
      </c>
      <c r="F73" s="1">
        <v>1</v>
      </c>
      <c r="G73" s="1" t="s">
        <v>98</v>
      </c>
      <c r="H73" s="3">
        <v>5.7229999999999999</v>
      </c>
      <c r="I73" s="3">
        <v>4578.3999999999996</v>
      </c>
      <c r="J73" s="2">
        <f t="shared" si="2"/>
        <v>0</v>
      </c>
      <c r="K73" s="5">
        <f t="shared" si="3"/>
        <v>0</v>
      </c>
      <c r="L73" s="1">
        <v>0.08</v>
      </c>
      <c r="M73" s="1">
        <v>-0.02</v>
      </c>
      <c r="N73" s="8">
        <f t="shared" si="30"/>
        <v>0</v>
      </c>
      <c r="O73" s="1">
        <v>0</v>
      </c>
      <c r="P73" s="34" t="s">
        <v>308</v>
      </c>
      <c r="Q73" s="8">
        <f t="shared" si="23"/>
        <v>0</v>
      </c>
      <c r="R73" s="8" t="e">
        <f t="shared" si="5"/>
        <v>#VALUE!</v>
      </c>
      <c r="S73" s="7">
        <v>0</v>
      </c>
      <c r="T73" s="1"/>
      <c r="U73" s="1">
        <v>0.01</v>
      </c>
      <c r="V73" s="1">
        <v>0.01</v>
      </c>
      <c r="W73" s="8">
        <f t="shared" si="28"/>
        <v>0</v>
      </c>
      <c r="X73" s="1">
        <v>0</v>
      </c>
      <c r="Y73" s="20">
        <v>417.78</v>
      </c>
      <c r="Z73" s="3">
        <v>-45.78</v>
      </c>
      <c r="AA73" s="1">
        <v>57</v>
      </c>
      <c r="AB73" s="1">
        <v>20</v>
      </c>
      <c r="AC73" s="1">
        <v>0</v>
      </c>
      <c r="AD73" s="1">
        <v>0</v>
      </c>
      <c r="AE73" s="1">
        <v>-17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11</v>
      </c>
      <c r="BG73" s="1">
        <v>0</v>
      </c>
      <c r="BH73" s="1">
        <v>1</v>
      </c>
      <c r="BI73" s="1">
        <v>9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ht="15" x14ac:dyDescent="0.25">
      <c r="A74" s="1">
        <v>419</v>
      </c>
      <c r="B74" s="1" t="s">
        <v>225</v>
      </c>
      <c r="C74" s="1">
        <v>288</v>
      </c>
      <c r="D74" s="1">
        <v>162</v>
      </c>
      <c r="E74" s="1" t="s">
        <v>65</v>
      </c>
      <c r="F74" s="1">
        <v>1</v>
      </c>
      <c r="G74" s="1" t="s">
        <v>98</v>
      </c>
      <c r="H74" s="3">
        <v>5.6608000000000001</v>
      </c>
      <c r="I74" s="3">
        <v>1630.3104000000001</v>
      </c>
      <c r="J74" s="2">
        <f t="shared" si="2"/>
        <v>0</v>
      </c>
      <c r="K74" s="5">
        <f t="shared" si="3"/>
        <v>0</v>
      </c>
      <c r="L74" s="1">
        <v>0</v>
      </c>
      <c r="M74" s="1">
        <v>0</v>
      </c>
      <c r="N74" s="8">
        <f t="shared" si="30"/>
        <v>0</v>
      </c>
      <c r="O74" s="1">
        <v>0</v>
      </c>
      <c r="P74" s="34" t="s">
        <v>308</v>
      </c>
      <c r="Q74" s="8">
        <f t="shared" si="23"/>
        <v>0</v>
      </c>
      <c r="R74" s="8" t="e">
        <f t="shared" si="5"/>
        <v>#VALUE!</v>
      </c>
      <c r="S74" s="7">
        <v>0</v>
      </c>
      <c r="T74" s="1"/>
      <c r="U74" s="1">
        <v>0</v>
      </c>
      <c r="V74" s="1">
        <v>0</v>
      </c>
      <c r="W74" s="8">
        <f t="shared" si="28"/>
        <v>0</v>
      </c>
      <c r="X74" s="1">
        <v>0</v>
      </c>
      <c r="Y74" s="20">
        <v>0</v>
      </c>
      <c r="Z74" s="3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ht="15" x14ac:dyDescent="0.25">
      <c r="A75" s="1">
        <v>319</v>
      </c>
      <c r="B75" s="1" t="s">
        <v>223</v>
      </c>
      <c r="C75" s="1">
        <v>144</v>
      </c>
      <c r="D75" s="1">
        <v>162</v>
      </c>
      <c r="E75" s="1" t="s">
        <v>65</v>
      </c>
      <c r="F75" s="1">
        <v>1</v>
      </c>
      <c r="G75" s="1" t="s">
        <v>98</v>
      </c>
      <c r="H75" s="3">
        <v>14.447699999999999</v>
      </c>
      <c r="I75" s="3">
        <v>2080.4688000000001</v>
      </c>
      <c r="J75" s="2">
        <f t="shared" si="2"/>
        <v>0</v>
      </c>
      <c r="K75" s="5">
        <f t="shared" si="3"/>
        <v>0</v>
      </c>
      <c r="L75" s="1">
        <v>0.03</v>
      </c>
      <c r="M75" s="1">
        <v>-0.03</v>
      </c>
      <c r="N75" s="8">
        <f t="shared" si="30"/>
        <v>0</v>
      </c>
      <c r="O75" s="1">
        <v>0</v>
      </c>
      <c r="P75" s="34" t="s">
        <v>308</v>
      </c>
      <c r="Q75" s="8">
        <f t="shared" si="23"/>
        <v>0</v>
      </c>
      <c r="R75" s="8" t="e">
        <f t="shared" si="5"/>
        <v>#VALUE!</v>
      </c>
      <c r="S75" s="7">
        <v>0</v>
      </c>
      <c r="T75" s="1"/>
      <c r="U75" s="1">
        <v>0.05</v>
      </c>
      <c r="V75" s="1">
        <v>0.09</v>
      </c>
      <c r="W75" s="8">
        <f t="shared" si="28"/>
        <v>0</v>
      </c>
      <c r="X75" s="1">
        <v>0</v>
      </c>
      <c r="Y75" s="20">
        <v>158.91999999999999</v>
      </c>
      <c r="Z75" s="3">
        <v>115.58</v>
      </c>
      <c r="AA75" s="1">
        <v>4</v>
      </c>
      <c r="AB75" s="1">
        <v>1</v>
      </c>
      <c r="AC75" s="1">
        <v>0</v>
      </c>
      <c r="AD75" s="1">
        <v>0</v>
      </c>
      <c r="AE75" s="1">
        <v>-5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4</v>
      </c>
      <c r="BF75" s="1">
        <v>5</v>
      </c>
      <c r="BG75" s="1">
        <v>0</v>
      </c>
      <c r="BH75" s="1">
        <v>0</v>
      </c>
      <c r="BI75" s="1">
        <v>13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ht="15" x14ac:dyDescent="0.25">
      <c r="A76" s="1">
        <v>33</v>
      </c>
      <c r="B76" s="1" t="s">
        <v>216</v>
      </c>
      <c r="C76" s="1">
        <v>144</v>
      </c>
      <c r="D76" s="1">
        <v>162</v>
      </c>
      <c r="E76" s="1" t="s">
        <v>65</v>
      </c>
      <c r="F76" s="1">
        <v>1</v>
      </c>
      <c r="G76" s="1" t="s">
        <v>98</v>
      </c>
      <c r="H76" s="3">
        <v>17.020099999999999</v>
      </c>
      <c r="I76" s="3">
        <v>2450.8944000000001</v>
      </c>
      <c r="J76" s="2">
        <f t="shared" si="2"/>
        <v>0</v>
      </c>
      <c r="K76" s="5">
        <f t="shared" si="3"/>
        <v>0</v>
      </c>
      <c r="L76" s="1">
        <v>0.04</v>
      </c>
      <c r="M76" s="1">
        <v>0.06</v>
      </c>
      <c r="N76" s="8">
        <f t="shared" si="30"/>
        <v>0</v>
      </c>
      <c r="O76" s="1">
        <v>0</v>
      </c>
      <c r="P76" s="34" t="s">
        <v>308</v>
      </c>
      <c r="Q76" s="8">
        <f t="shared" si="23"/>
        <v>0</v>
      </c>
      <c r="R76" s="8" t="e">
        <f t="shared" si="5"/>
        <v>#VALUE!</v>
      </c>
      <c r="S76" s="7">
        <v>0</v>
      </c>
      <c r="T76" s="1"/>
      <c r="U76" s="1">
        <v>0.06</v>
      </c>
      <c r="V76" s="1">
        <v>-0.02</v>
      </c>
      <c r="W76" s="8">
        <f t="shared" si="28"/>
        <v>0</v>
      </c>
      <c r="X76" s="1">
        <v>0</v>
      </c>
      <c r="Y76" s="20">
        <v>229.77</v>
      </c>
      <c r="Z76" s="3">
        <v>102.12</v>
      </c>
      <c r="AA76" s="1">
        <v>1</v>
      </c>
      <c r="AB76" s="1">
        <v>2</v>
      </c>
      <c r="AC76" s="1">
        <v>2</v>
      </c>
      <c r="AD76" s="1">
        <v>3</v>
      </c>
      <c r="AE76" s="1">
        <v>9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3</v>
      </c>
      <c r="BG76" s="1">
        <v>6</v>
      </c>
      <c r="BH76" s="1">
        <v>1</v>
      </c>
      <c r="BI76" s="1">
        <v>-3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ht="15" x14ac:dyDescent="0.25">
      <c r="A77" s="1">
        <v>269</v>
      </c>
      <c r="B77" s="1" t="s">
        <v>191</v>
      </c>
      <c r="C77" s="1">
        <v>144</v>
      </c>
      <c r="D77" s="1">
        <v>162</v>
      </c>
      <c r="E77" s="1" t="s">
        <v>65</v>
      </c>
      <c r="F77" s="1">
        <v>1</v>
      </c>
      <c r="G77" s="1" t="s">
        <v>98</v>
      </c>
      <c r="H77" s="3">
        <v>18.5505</v>
      </c>
      <c r="I77" s="3">
        <v>2671.2719999999999</v>
      </c>
      <c r="J77" s="2">
        <f t="shared" si="2"/>
        <v>0</v>
      </c>
      <c r="K77" s="5">
        <f t="shared" si="3"/>
        <v>0</v>
      </c>
      <c r="L77" s="1">
        <v>0.38</v>
      </c>
      <c r="M77" s="1">
        <v>-0.01</v>
      </c>
      <c r="N77" s="8">
        <f t="shared" si="30"/>
        <v>0</v>
      </c>
      <c r="O77" s="1">
        <v>0</v>
      </c>
      <c r="P77" s="34" t="s">
        <v>308</v>
      </c>
      <c r="Q77" s="8">
        <f t="shared" si="23"/>
        <v>0</v>
      </c>
      <c r="R77" s="8" t="e">
        <f t="shared" si="5"/>
        <v>#VALUE!</v>
      </c>
      <c r="S77" s="7">
        <v>0</v>
      </c>
      <c r="T77" s="1"/>
      <c r="U77" s="1">
        <v>0.09</v>
      </c>
      <c r="V77" s="1">
        <v>0.05</v>
      </c>
      <c r="W77" s="8">
        <f t="shared" si="28"/>
        <v>0</v>
      </c>
      <c r="X77" s="1">
        <v>0</v>
      </c>
      <c r="Y77" s="20">
        <v>1252.1600000000001</v>
      </c>
      <c r="Z77" s="3">
        <v>92.75</v>
      </c>
      <c r="AA77" s="1">
        <v>14</v>
      </c>
      <c r="AB77" s="1">
        <v>21</v>
      </c>
      <c r="AC77" s="1">
        <v>20</v>
      </c>
      <c r="AD77" s="1">
        <v>19</v>
      </c>
      <c r="AE77" s="1">
        <v>-2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1</v>
      </c>
      <c r="BF77" s="1">
        <v>2</v>
      </c>
      <c r="BG77" s="1">
        <v>7</v>
      </c>
      <c r="BH77" s="1">
        <v>9</v>
      </c>
      <c r="BI77" s="1">
        <v>7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ht="15" x14ac:dyDescent="0.25">
      <c r="A78" s="1">
        <v>25</v>
      </c>
      <c r="B78" s="1" t="s">
        <v>220</v>
      </c>
      <c r="C78" s="1">
        <v>120</v>
      </c>
      <c r="D78" s="1">
        <v>162</v>
      </c>
      <c r="E78" s="1" t="s">
        <v>65</v>
      </c>
      <c r="F78" s="1">
        <v>1</v>
      </c>
      <c r="G78" s="1" t="s">
        <v>98</v>
      </c>
      <c r="H78" s="3">
        <v>11.7698</v>
      </c>
      <c r="I78" s="3">
        <v>1412.376</v>
      </c>
      <c r="J78" s="2">
        <f t="shared" si="2"/>
        <v>0</v>
      </c>
      <c r="K78" s="5">
        <f t="shared" si="3"/>
        <v>0</v>
      </c>
      <c r="L78" s="1">
        <v>0.39</v>
      </c>
      <c r="M78" s="1">
        <v>-7.0000000000000007E-2</v>
      </c>
      <c r="N78" s="8">
        <f t="shared" si="30"/>
        <v>0</v>
      </c>
      <c r="O78" s="1">
        <v>0</v>
      </c>
      <c r="P78" s="34" t="s">
        <v>308</v>
      </c>
      <c r="Q78" s="8">
        <f t="shared" si="23"/>
        <v>0</v>
      </c>
      <c r="R78" s="8" t="e">
        <f t="shared" si="5"/>
        <v>#VALUE!</v>
      </c>
      <c r="S78" s="7">
        <v>0</v>
      </c>
      <c r="T78" s="1"/>
      <c r="U78" s="1">
        <v>0.04</v>
      </c>
      <c r="V78" s="1">
        <v>0</v>
      </c>
      <c r="W78" s="8">
        <f t="shared" si="28"/>
        <v>0</v>
      </c>
      <c r="X78" s="1">
        <v>0</v>
      </c>
      <c r="Y78" s="20">
        <v>606.14</v>
      </c>
      <c r="Z78" s="3">
        <v>-94.16</v>
      </c>
      <c r="AA78" s="1">
        <v>4</v>
      </c>
      <c r="AB78" s="1">
        <v>5</v>
      </c>
      <c r="AC78" s="1">
        <v>34</v>
      </c>
      <c r="AD78" s="1">
        <v>12</v>
      </c>
      <c r="AE78" s="1">
        <v>-8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4</v>
      </c>
      <c r="BF78" s="1">
        <v>2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ht="15" x14ac:dyDescent="0.25">
      <c r="A79" s="1">
        <v>6059</v>
      </c>
      <c r="B79" s="1" t="s">
        <v>218</v>
      </c>
      <c r="C79" s="1">
        <v>72</v>
      </c>
      <c r="D79" s="1">
        <v>162</v>
      </c>
      <c r="E79" s="1" t="s">
        <v>65</v>
      </c>
      <c r="F79" s="1">
        <v>1</v>
      </c>
      <c r="G79" s="1" t="s">
        <v>98</v>
      </c>
      <c r="H79" s="3">
        <v>11.37</v>
      </c>
      <c r="I79" s="3">
        <v>818.64</v>
      </c>
      <c r="J79" s="2">
        <f t="shared" si="2"/>
        <v>0</v>
      </c>
      <c r="K79" s="5">
        <f t="shared" si="3"/>
        <v>0</v>
      </c>
      <c r="L79" s="1">
        <v>0</v>
      </c>
      <c r="M79" s="1">
        <v>0</v>
      </c>
      <c r="N79" s="8">
        <f t="shared" si="30"/>
        <v>0</v>
      </c>
      <c r="O79" s="1">
        <v>0</v>
      </c>
      <c r="P79" s="34" t="s">
        <v>308</v>
      </c>
      <c r="Q79" s="8">
        <f t="shared" si="23"/>
        <v>0</v>
      </c>
      <c r="R79" s="8" t="e">
        <f t="shared" si="5"/>
        <v>#VALUE!</v>
      </c>
      <c r="S79" s="7">
        <v>0</v>
      </c>
      <c r="T79" s="1"/>
      <c r="U79" s="1">
        <v>0.04</v>
      </c>
      <c r="V79" s="1">
        <v>0</v>
      </c>
      <c r="W79" s="8">
        <f t="shared" si="28"/>
        <v>0</v>
      </c>
      <c r="X79" s="1">
        <v>0</v>
      </c>
      <c r="Y79" s="20">
        <v>34.11</v>
      </c>
      <c r="Z79" s="3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2</v>
      </c>
      <c r="BH79" s="1">
        <v>2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ht="15" x14ac:dyDescent="0.25">
      <c r="A80" s="1">
        <v>65102</v>
      </c>
      <c r="B80" s="1" t="s">
        <v>149</v>
      </c>
      <c r="C80" s="1">
        <v>30</v>
      </c>
      <c r="D80" s="1">
        <v>162</v>
      </c>
      <c r="E80" s="1" t="s">
        <v>65</v>
      </c>
      <c r="F80" s="1">
        <v>807</v>
      </c>
      <c r="G80" s="1" t="s">
        <v>67</v>
      </c>
      <c r="H80" s="3">
        <v>65.2744</v>
      </c>
      <c r="I80" s="3">
        <v>1958.232</v>
      </c>
      <c r="J80" s="2">
        <f t="shared" si="2"/>
        <v>9791.16</v>
      </c>
      <c r="K80" s="16">
        <f t="shared" si="3"/>
        <v>5</v>
      </c>
      <c r="L80" s="1">
        <v>0.8</v>
      </c>
      <c r="M80" s="1">
        <v>4.9000000000000004</v>
      </c>
      <c r="N80" s="8">
        <f t="shared" si="30"/>
        <v>0</v>
      </c>
      <c r="O80" s="1">
        <v>3.55</v>
      </c>
      <c r="P80" s="35">
        <v>2.2000000000000002</v>
      </c>
      <c r="Q80" s="8">
        <f t="shared" si="23"/>
        <v>1.7749999999999999</v>
      </c>
      <c r="R80" s="8">
        <f t="shared" si="5"/>
        <v>0.42500000000000027</v>
      </c>
      <c r="S80" s="7">
        <v>5</v>
      </c>
      <c r="T80" s="1"/>
      <c r="U80" s="1">
        <v>0.98</v>
      </c>
      <c r="V80" s="1">
        <v>5.0999999999999996</v>
      </c>
      <c r="W80" s="8">
        <f t="shared" si="28"/>
        <v>0</v>
      </c>
      <c r="X80" s="1">
        <v>0</v>
      </c>
      <c r="Y80" s="19">
        <v>10443.9</v>
      </c>
      <c r="Z80" s="3">
        <v>23955.7</v>
      </c>
      <c r="AA80" s="1">
        <v>5</v>
      </c>
      <c r="AB80" s="1">
        <v>8</v>
      </c>
      <c r="AC80" s="1">
        <v>11</v>
      </c>
      <c r="AD80" s="1">
        <v>8</v>
      </c>
      <c r="AE80" s="1">
        <v>147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42</v>
      </c>
      <c r="AV80" s="1">
        <v>38</v>
      </c>
      <c r="AW80" s="1">
        <v>34</v>
      </c>
      <c r="AX80" s="1">
        <v>23</v>
      </c>
      <c r="AY80" s="1">
        <v>67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6</v>
      </c>
      <c r="BF80" s="1">
        <v>10</v>
      </c>
      <c r="BG80" s="1">
        <v>12</v>
      </c>
      <c r="BH80" s="1">
        <v>13</v>
      </c>
      <c r="BI80" s="1">
        <v>153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 ht="15" x14ac:dyDescent="0.25">
      <c r="A81" s="1">
        <v>65109</v>
      </c>
      <c r="B81" s="1" t="s">
        <v>79</v>
      </c>
      <c r="C81" s="1">
        <v>30</v>
      </c>
      <c r="D81" s="1">
        <v>162</v>
      </c>
      <c r="E81" s="1" t="s">
        <v>65</v>
      </c>
      <c r="F81" s="1">
        <v>807</v>
      </c>
      <c r="G81" s="1" t="s">
        <v>67</v>
      </c>
      <c r="H81" s="3">
        <v>65.2744</v>
      </c>
      <c r="I81" s="3">
        <v>1958.232</v>
      </c>
      <c r="J81" s="2">
        <f t="shared" si="2"/>
        <v>78329.279999999999</v>
      </c>
      <c r="K81" s="16">
        <f t="shared" si="3"/>
        <v>40</v>
      </c>
      <c r="L81" s="1">
        <v>18.43</v>
      </c>
      <c r="M81" s="1">
        <v>19</v>
      </c>
      <c r="N81" s="7">
        <v>10</v>
      </c>
      <c r="O81" s="1">
        <v>17.829999999999998</v>
      </c>
      <c r="P81" s="35">
        <v>18.13</v>
      </c>
      <c r="Q81" s="8">
        <f t="shared" si="23"/>
        <v>8.9149999999999991</v>
      </c>
      <c r="R81" s="8">
        <f t="shared" si="5"/>
        <v>9.2149999999999999</v>
      </c>
      <c r="S81" s="7">
        <v>10</v>
      </c>
      <c r="T81" s="1"/>
      <c r="U81" s="1">
        <v>17.97</v>
      </c>
      <c r="V81" s="1">
        <v>2.5</v>
      </c>
      <c r="W81" s="7">
        <v>20</v>
      </c>
      <c r="X81" s="1">
        <v>0</v>
      </c>
      <c r="Y81" s="19">
        <v>106201.45</v>
      </c>
      <c r="Z81" s="3">
        <v>68015.92</v>
      </c>
      <c r="AA81" s="1">
        <v>188</v>
      </c>
      <c r="AB81" s="1">
        <v>127</v>
      </c>
      <c r="AC81" s="1">
        <v>211</v>
      </c>
      <c r="AD81" s="1">
        <v>181</v>
      </c>
      <c r="AE81" s="1">
        <v>420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161</v>
      </c>
      <c r="AV81" s="1">
        <v>173</v>
      </c>
      <c r="AW81" s="1">
        <v>198</v>
      </c>
      <c r="AX81" s="1">
        <v>179</v>
      </c>
      <c r="AY81" s="1">
        <v>547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169</v>
      </c>
      <c r="BF81" s="1">
        <v>188</v>
      </c>
      <c r="BG81" s="1">
        <v>206</v>
      </c>
      <c r="BH81" s="1">
        <v>140</v>
      </c>
      <c r="BI81" s="1">
        <v>75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 ht="15" x14ac:dyDescent="0.25">
      <c r="A82" s="1">
        <v>6041</v>
      </c>
      <c r="B82" s="1" t="s">
        <v>113</v>
      </c>
      <c r="C82" s="1">
        <v>10</v>
      </c>
      <c r="D82" s="1">
        <v>162</v>
      </c>
      <c r="E82" s="1" t="s">
        <v>65</v>
      </c>
      <c r="F82" s="1">
        <v>558</v>
      </c>
      <c r="G82" s="1" t="s">
        <v>74</v>
      </c>
      <c r="H82" s="3">
        <v>181.19</v>
      </c>
      <c r="I82" s="3">
        <v>1811.9</v>
      </c>
      <c r="J82" s="2">
        <f t="shared" si="2"/>
        <v>14495.2</v>
      </c>
      <c r="K82" s="16">
        <f t="shared" si="3"/>
        <v>8</v>
      </c>
      <c r="L82" s="1">
        <v>0.7</v>
      </c>
      <c r="M82" s="1">
        <v>0.7</v>
      </c>
      <c r="N82" s="7">
        <v>5</v>
      </c>
      <c r="O82" s="1">
        <v>6.8</v>
      </c>
      <c r="P82" s="35">
        <v>11.5</v>
      </c>
      <c r="Q82" s="8">
        <f t="shared" si="23"/>
        <v>3.4</v>
      </c>
      <c r="R82" s="8">
        <f t="shared" si="5"/>
        <v>8.1</v>
      </c>
      <c r="S82" s="7">
        <v>0</v>
      </c>
      <c r="T82" s="1"/>
      <c r="U82" s="1">
        <v>0.9</v>
      </c>
      <c r="V82" s="1">
        <v>0.4</v>
      </c>
      <c r="W82" s="7">
        <v>3</v>
      </c>
      <c r="X82" s="1">
        <v>0</v>
      </c>
      <c r="Y82" s="19">
        <v>15219.96</v>
      </c>
      <c r="Z82" s="3">
        <v>4892.13</v>
      </c>
      <c r="AA82" s="1">
        <v>5</v>
      </c>
      <c r="AB82" s="1">
        <v>4</v>
      </c>
      <c r="AC82" s="1">
        <v>0</v>
      </c>
      <c r="AD82" s="1">
        <v>0</v>
      </c>
      <c r="AE82" s="1">
        <v>7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48</v>
      </c>
      <c r="AV82" s="1">
        <v>39</v>
      </c>
      <c r="AW82" s="1">
        <v>0</v>
      </c>
      <c r="AX82" s="1">
        <v>1</v>
      </c>
      <c r="AY82" s="1">
        <v>16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7</v>
      </c>
      <c r="BF82" s="1">
        <v>4</v>
      </c>
      <c r="BG82" s="1">
        <v>0</v>
      </c>
      <c r="BH82" s="1">
        <v>0</v>
      </c>
      <c r="BI82" s="1">
        <v>4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ht="15" x14ac:dyDescent="0.25">
      <c r="A83" s="1">
        <v>65153</v>
      </c>
      <c r="B83" s="1" t="s">
        <v>143</v>
      </c>
      <c r="C83" s="1">
        <v>20</v>
      </c>
      <c r="D83" s="1">
        <v>162</v>
      </c>
      <c r="E83" s="1" t="s">
        <v>65</v>
      </c>
      <c r="F83" s="1">
        <v>807</v>
      </c>
      <c r="G83" s="1" t="s">
        <v>67</v>
      </c>
      <c r="H83" s="3">
        <v>73.948700000000002</v>
      </c>
      <c r="I83" s="3">
        <v>1478.9739999999999</v>
      </c>
      <c r="J83" s="2">
        <f t="shared" si="2"/>
        <v>0</v>
      </c>
      <c r="K83" s="5">
        <f t="shared" si="3"/>
        <v>0</v>
      </c>
      <c r="L83" s="1">
        <v>0.45</v>
      </c>
      <c r="M83" s="1">
        <v>2.0499999999999998</v>
      </c>
      <c r="N83" s="8">
        <f t="shared" ref="N83:N84" si="31">MAX(0,(TRUNC((L83*0.8)-M83)))</f>
        <v>0</v>
      </c>
      <c r="O83" s="1">
        <v>5.35</v>
      </c>
      <c r="P83" s="35">
        <v>14.2</v>
      </c>
      <c r="Q83" s="8">
        <f t="shared" si="23"/>
        <v>2.6749999999999998</v>
      </c>
      <c r="R83" s="8">
        <f t="shared" si="5"/>
        <v>11.524999999999999</v>
      </c>
      <c r="S83" s="7">
        <v>0</v>
      </c>
      <c r="T83" s="1"/>
      <c r="U83" s="1">
        <v>0.42</v>
      </c>
      <c r="V83" s="1">
        <v>2.8</v>
      </c>
      <c r="W83" s="8">
        <f t="shared" ref="W83:W101" si="32">MAX(0,(TRUNC((U83*0.8)-V83)))</f>
        <v>0</v>
      </c>
      <c r="X83" s="1">
        <v>0</v>
      </c>
      <c r="Y83" s="27">
        <v>9206.61</v>
      </c>
      <c r="Z83" s="3">
        <v>13384.71</v>
      </c>
      <c r="AA83" s="1">
        <v>3</v>
      </c>
      <c r="AB83" s="1">
        <v>6</v>
      </c>
      <c r="AC83" s="1">
        <v>3</v>
      </c>
      <c r="AD83" s="1">
        <v>0</v>
      </c>
      <c r="AE83" s="1">
        <v>41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16</v>
      </c>
      <c r="AV83" s="1">
        <v>25</v>
      </c>
      <c r="AW83" s="1">
        <v>60</v>
      </c>
      <c r="AX83" s="1">
        <v>37</v>
      </c>
      <c r="AY83" s="1">
        <v>84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4</v>
      </c>
      <c r="BF83" s="1">
        <v>9</v>
      </c>
      <c r="BG83" s="1">
        <v>0</v>
      </c>
      <c r="BH83" s="1">
        <v>0</v>
      </c>
      <c r="BI83" s="1">
        <v>56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ht="15" x14ac:dyDescent="0.25">
      <c r="A84" s="1">
        <v>96183</v>
      </c>
      <c r="B84" s="1" t="s">
        <v>119</v>
      </c>
      <c r="C84" s="1">
        <v>20</v>
      </c>
      <c r="D84" s="1">
        <v>162</v>
      </c>
      <c r="E84" s="1" t="s">
        <v>65</v>
      </c>
      <c r="F84" s="1">
        <v>807</v>
      </c>
      <c r="G84" s="1" t="s">
        <v>67</v>
      </c>
      <c r="H84" s="3">
        <v>73.948700000000002</v>
      </c>
      <c r="I84" s="3">
        <v>1478.9739999999999</v>
      </c>
      <c r="J84" s="2">
        <f t="shared" si="2"/>
        <v>0</v>
      </c>
      <c r="K84" s="5">
        <f t="shared" si="3"/>
        <v>0</v>
      </c>
      <c r="L84" s="1">
        <v>1.6</v>
      </c>
      <c r="M84" s="1">
        <v>2.5499999999999998</v>
      </c>
      <c r="N84" s="8">
        <f t="shared" si="31"/>
        <v>0</v>
      </c>
      <c r="O84" s="1">
        <v>4.03</v>
      </c>
      <c r="P84" s="35">
        <v>13.5</v>
      </c>
      <c r="Q84" s="8">
        <f t="shared" si="23"/>
        <v>2.0150000000000001</v>
      </c>
      <c r="R84" s="8">
        <f t="shared" si="5"/>
        <v>11.484999999999999</v>
      </c>
      <c r="S84" s="7">
        <v>0</v>
      </c>
      <c r="T84" s="1"/>
      <c r="U84" s="1">
        <v>0.98</v>
      </c>
      <c r="V84" s="1">
        <v>2.8</v>
      </c>
      <c r="W84" s="8">
        <f t="shared" si="32"/>
        <v>0</v>
      </c>
      <c r="X84" s="1">
        <v>0</v>
      </c>
      <c r="Y84" s="27">
        <v>9761.23</v>
      </c>
      <c r="Z84" s="3">
        <v>13162.87</v>
      </c>
      <c r="AA84" s="1">
        <v>1</v>
      </c>
      <c r="AB84" s="1">
        <v>11</v>
      </c>
      <c r="AC84" s="1">
        <v>15</v>
      </c>
      <c r="AD84" s="1">
        <v>21</v>
      </c>
      <c r="AE84" s="1">
        <v>51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28</v>
      </c>
      <c r="AV84" s="1">
        <v>16</v>
      </c>
      <c r="AW84" s="1">
        <v>36</v>
      </c>
      <c r="AX84" s="1">
        <v>17</v>
      </c>
      <c r="AY84" s="1">
        <v>71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7</v>
      </c>
      <c r="BF84" s="1">
        <v>8</v>
      </c>
      <c r="BG84" s="1">
        <v>7</v>
      </c>
      <c r="BH84" s="1">
        <v>3</v>
      </c>
      <c r="BI84" s="1">
        <v>56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ht="15" x14ac:dyDescent="0.25">
      <c r="A85" s="1">
        <v>6034</v>
      </c>
      <c r="B85" s="1" t="s">
        <v>214</v>
      </c>
      <c r="C85" s="1">
        <v>8</v>
      </c>
      <c r="D85" s="1">
        <v>162</v>
      </c>
      <c r="E85" s="1" t="s">
        <v>65</v>
      </c>
      <c r="F85" s="1">
        <v>123</v>
      </c>
      <c r="G85" s="1" t="s">
        <v>138</v>
      </c>
      <c r="H85" s="3">
        <v>83.825400000000002</v>
      </c>
      <c r="I85" s="3">
        <v>670.60320000000002</v>
      </c>
      <c r="J85" s="2">
        <f t="shared" si="2"/>
        <v>2011.8096</v>
      </c>
      <c r="K85" s="16">
        <f t="shared" si="3"/>
        <v>3</v>
      </c>
      <c r="L85" s="1">
        <v>0</v>
      </c>
      <c r="M85" s="1">
        <v>0</v>
      </c>
      <c r="N85" s="7">
        <v>3</v>
      </c>
      <c r="O85" s="1">
        <v>4.6900000000000004</v>
      </c>
      <c r="P85" s="35">
        <v>7.13</v>
      </c>
      <c r="Q85" s="8">
        <f t="shared" si="23"/>
        <v>2.3450000000000002</v>
      </c>
      <c r="R85" s="8">
        <f t="shared" si="5"/>
        <v>4.7850000000000001</v>
      </c>
      <c r="S85" s="7">
        <v>0</v>
      </c>
      <c r="T85" s="1"/>
      <c r="U85" s="1">
        <v>0</v>
      </c>
      <c r="V85" s="1">
        <v>0</v>
      </c>
      <c r="W85" s="8">
        <f t="shared" si="32"/>
        <v>0</v>
      </c>
      <c r="X85" s="1">
        <v>0</v>
      </c>
      <c r="Y85" s="20">
        <v>3143.45</v>
      </c>
      <c r="Z85" s="3">
        <v>754.43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15</v>
      </c>
      <c r="AV85" s="1">
        <v>0</v>
      </c>
      <c r="AW85" s="1">
        <v>13</v>
      </c>
      <c r="AX85" s="1">
        <v>19</v>
      </c>
      <c r="AY85" s="1">
        <v>9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ht="12.75" x14ac:dyDescent="0.2">
      <c r="A86" s="1">
        <v>97316</v>
      </c>
      <c r="B86" s="1" t="s">
        <v>200</v>
      </c>
      <c r="C86" s="1">
        <v>8</v>
      </c>
      <c r="D86" s="1">
        <v>162</v>
      </c>
      <c r="E86" s="1" t="s">
        <v>65</v>
      </c>
      <c r="F86" s="1">
        <v>162</v>
      </c>
      <c r="G86" s="1" t="s">
        <v>84</v>
      </c>
      <c r="H86" s="3">
        <v>92.150800000000004</v>
      </c>
      <c r="I86" s="3">
        <v>737.20640000000003</v>
      </c>
      <c r="J86" s="2">
        <f t="shared" si="2"/>
        <v>0</v>
      </c>
      <c r="K86" s="5">
        <f t="shared" si="3"/>
        <v>0</v>
      </c>
      <c r="L86" s="1">
        <v>0</v>
      </c>
      <c r="M86" s="1">
        <v>0</v>
      </c>
      <c r="N86" s="8">
        <f>MAX(0,(TRUNC((L86*0.8)-M86)))</f>
        <v>0</v>
      </c>
      <c r="O86" s="1">
        <v>0</v>
      </c>
      <c r="P86" s="1">
        <v>0</v>
      </c>
      <c r="Q86" s="8"/>
      <c r="R86" s="8">
        <f t="shared" si="5"/>
        <v>0</v>
      </c>
      <c r="S86" s="8">
        <f>O86-R86</f>
        <v>0</v>
      </c>
      <c r="T86" s="1"/>
      <c r="U86" s="1">
        <v>0</v>
      </c>
      <c r="V86" s="1">
        <v>1.1200000000000001</v>
      </c>
      <c r="W86" s="8">
        <f t="shared" si="32"/>
        <v>0</v>
      </c>
      <c r="X86" s="1">
        <v>0</v>
      </c>
      <c r="Y86" s="20">
        <v>0</v>
      </c>
      <c r="Z86" s="3">
        <v>829.36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9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ht="15" x14ac:dyDescent="0.25">
      <c r="A87" s="1">
        <v>6009</v>
      </c>
      <c r="B87" s="1" t="s">
        <v>178</v>
      </c>
      <c r="C87" s="1">
        <v>8</v>
      </c>
      <c r="D87" s="1">
        <v>162</v>
      </c>
      <c r="E87" s="1" t="s">
        <v>65</v>
      </c>
      <c r="F87" s="1">
        <v>123</v>
      </c>
      <c r="G87" s="1" t="s">
        <v>138</v>
      </c>
      <c r="H87" s="3">
        <v>83.825000000000003</v>
      </c>
      <c r="I87" s="3">
        <v>670.6</v>
      </c>
      <c r="J87" s="2">
        <f t="shared" si="2"/>
        <v>6706</v>
      </c>
      <c r="K87" s="16">
        <f t="shared" si="3"/>
        <v>10</v>
      </c>
      <c r="L87" s="1">
        <v>0.12</v>
      </c>
      <c r="M87" s="1">
        <v>0.88</v>
      </c>
      <c r="N87" s="7">
        <v>5</v>
      </c>
      <c r="O87" s="1">
        <v>3.12</v>
      </c>
      <c r="P87" s="35">
        <v>0.75</v>
      </c>
      <c r="Q87" s="8">
        <f t="shared" ref="Q87:Q88" si="33">O87/30*15</f>
        <v>1.56</v>
      </c>
      <c r="R87" s="8">
        <f t="shared" si="5"/>
        <v>-0.81</v>
      </c>
      <c r="S87" s="7">
        <v>5</v>
      </c>
      <c r="T87" s="1"/>
      <c r="U87" s="1">
        <v>0</v>
      </c>
      <c r="V87" s="1">
        <v>0</v>
      </c>
      <c r="W87" s="8">
        <f t="shared" si="32"/>
        <v>0</v>
      </c>
      <c r="X87" s="1">
        <v>0</v>
      </c>
      <c r="Y87" s="20">
        <v>2179.4499999999998</v>
      </c>
      <c r="Z87" s="3">
        <v>1089.73</v>
      </c>
      <c r="AA87" s="1">
        <v>1</v>
      </c>
      <c r="AB87" s="1">
        <v>0</v>
      </c>
      <c r="AC87" s="1">
        <v>0</v>
      </c>
      <c r="AD87" s="1">
        <v>0</v>
      </c>
      <c r="AE87" s="1">
        <v>7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5</v>
      </c>
      <c r="AV87" s="1">
        <v>6</v>
      </c>
      <c r="AW87" s="1">
        <v>16</v>
      </c>
      <c r="AX87" s="1">
        <v>2</v>
      </c>
      <c r="AY87" s="1">
        <v>6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ht="15" x14ac:dyDescent="0.25">
      <c r="A88" s="1">
        <v>91106</v>
      </c>
      <c r="B88" s="1" t="s">
        <v>187</v>
      </c>
      <c r="C88" s="1">
        <v>8</v>
      </c>
      <c r="D88" s="1">
        <v>162</v>
      </c>
      <c r="E88" s="1" t="s">
        <v>65</v>
      </c>
      <c r="F88" s="1">
        <v>123</v>
      </c>
      <c r="G88" s="1" t="s">
        <v>138</v>
      </c>
      <c r="H88" s="3">
        <v>83.825400000000002</v>
      </c>
      <c r="I88" s="3">
        <v>670.60320000000002</v>
      </c>
      <c r="J88" s="2">
        <f t="shared" si="2"/>
        <v>0</v>
      </c>
      <c r="K88" s="5">
        <f t="shared" si="3"/>
        <v>0</v>
      </c>
      <c r="L88" s="1">
        <v>0.56000000000000005</v>
      </c>
      <c r="M88" s="1">
        <v>3.62</v>
      </c>
      <c r="N88" s="7">
        <v>0</v>
      </c>
      <c r="O88" s="1">
        <v>2.38</v>
      </c>
      <c r="P88" s="35">
        <v>7.75</v>
      </c>
      <c r="Q88" s="8">
        <f t="shared" si="33"/>
        <v>1.19</v>
      </c>
      <c r="R88" s="8">
        <f t="shared" si="5"/>
        <v>6.5600000000000005</v>
      </c>
      <c r="S88" s="7">
        <v>0</v>
      </c>
      <c r="T88" s="1"/>
      <c r="U88" s="1">
        <v>0</v>
      </c>
      <c r="V88" s="1">
        <v>0</v>
      </c>
      <c r="W88" s="8">
        <f t="shared" si="32"/>
        <v>0</v>
      </c>
      <c r="X88" s="1">
        <v>0</v>
      </c>
      <c r="Y88" s="20">
        <v>1969.9</v>
      </c>
      <c r="Z88" s="3">
        <v>4275.1000000000004</v>
      </c>
      <c r="AA88" s="1">
        <v>1</v>
      </c>
      <c r="AB88" s="1">
        <v>0</v>
      </c>
      <c r="AC88" s="1">
        <v>1</v>
      </c>
      <c r="AD88" s="1">
        <v>5</v>
      </c>
      <c r="AE88" s="1">
        <v>29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5</v>
      </c>
      <c r="AV88" s="1">
        <v>0</v>
      </c>
      <c r="AW88" s="1">
        <v>9</v>
      </c>
      <c r="AX88" s="1">
        <v>10</v>
      </c>
      <c r="AY88" s="1">
        <v>22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ht="12.75" x14ac:dyDescent="0.2">
      <c r="A89" s="1">
        <v>97315</v>
      </c>
      <c r="B89" s="1" t="s">
        <v>147</v>
      </c>
      <c r="C89" s="1">
        <v>14</v>
      </c>
      <c r="D89" s="1">
        <v>162</v>
      </c>
      <c r="E89" s="1" t="s">
        <v>65</v>
      </c>
      <c r="F89" s="1">
        <v>162</v>
      </c>
      <c r="G89" s="1" t="s">
        <v>84</v>
      </c>
      <c r="H89" s="3">
        <v>56.567999999999998</v>
      </c>
      <c r="I89" s="3">
        <v>791.952</v>
      </c>
      <c r="J89" s="2">
        <f t="shared" si="2"/>
        <v>0</v>
      </c>
      <c r="K89" s="5">
        <f t="shared" si="3"/>
        <v>0</v>
      </c>
      <c r="L89" s="1">
        <v>0</v>
      </c>
      <c r="M89" s="1">
        <v>0</v>
      </c>
      <c r="N89" s="8">
        <f t="shared" ref="N89:N95" si="34">MAX(0,(TRUNC((L89*0.8)-M89)))</f>
        <v>0</v>
      </c>
      <c r="O89" s="1">
        <v>0</v>
      </c>
      <c r="P89" s="1">
        <v>0</v>
      </c>
      <c r="Q89" s="8"/>
      <c r="R89" s="8">
        <f t="shared" si="5"/>
        <v>0</v>
      </c>
      <c r="S89" s="8">
        <f t="shared" ref="S89:S90" si="35">O89-R89</f>
        <v>0</v>
      </c>
      <c r="T89" s="1"/>
      <c r="U89" s="1">
        <v>0</v>
      </c>
      <c r="V89" s="1">
        <v>0</v>
      </c>
      <c r="W89" s="8">
        <f t="shared" si="32"/>
        <v>0</v>
      </c>
      <c r="X89" s="1">
        <v>0</v>
      </c>
      <c r="Y89" s="20">
        <v>0</v>
      </c>
      <c r="Z89" s="3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ht="12.75" x14ac:dyDescent="0.2">
      <c r="A90" s="1">
        <v>97318</v>
      </c>
      <c r="B90" s="1" t="s">
        <v>182</v>
      </c>
      <c r="C90" s="1">
        <v>8</v>
      </c>
      <c r="D90" s="1">
        <v>162</v>
      </c>
      <c r="E90" s="1" t="s">
        <v>65</v>
      </c>
      <c r="F90" s="1">
        <v>162</v>
      </c>
      <c r="G90" s="1" t="s">
        <v>84</v>
      </c>
      <c r="H90" s="3">
        <v>92.117000000000004</v>
      </c>
      <c r="I90" s="3">
        <v>736.93600000000004</v>
      </c>
      <c r="J90" s="2">
        <f t="shared" si="2"/>
        <v>0</v>
      </c>
      <c r="K90" s="5">
        <f t="shared" si="3"/>
        <v>0</v>
      </c>
      <c r="L90" s="1">
        <v>0</v>
      </c>
      <c r="M90" s="1">
        <v>0</v>
      </c>
      <c r="N90" s="8">
        <f t="shared" si="34"/>
        <v>0</v>
      </c>
      <c r="O90" s="1">
        <v>0</v>
      </c>
      <c r="P90" s="1">
        <v>0</v>
      </c>
      <c r="Q90" s="8"/>
      <c r="R90" s="8">
        <f t="shared" si="5"/>
        <v>0</v>
      </c>
      <c r="S90" s="8">
        <f t="shared" si="35"/>
        <v>0</v>
      </c>
      <c r="T90" s="1"/>
      <c r="U90" s="1">
        <v>0</v>
      </c>
      <c r="V90" s="1">
        <v>0</v>
      </c>
      <c r="W90" s="8">
        <f t="shared" si="32"/>
        <v>0</v>
      </c>
      <c r="X90" s="1">
        <v>0</v>
      </c>
      <c r="Y90" s="20">
        <v>0</v>
      </c>
      <c r="Z90" s="3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ht="15" x14ac:dyDescent="0.25">
      <c r="A91" s="1">
        <v>6173</v>
      </c>
      <c r="B91" s="1" t="s">
        <v>311</v>
      </c>
      <c r="C91" s="1">
        <v>12</v>
      </c>
      <c r="D91" s="1">
        <v>162</v>
      </c>
      <c r="E91" s="1" t="s">
        <v>65</v>
      </c>
      <c r="F91" s="1">
        <v>162</v>
      </c>
      <c r="G91" s="1" t="s">
        <v>84</v>
      </c>
      <c r="H91" s="3">
        <v>92.226900000000001</v>
      </c>
      <c r="I91" s="3">
        <v>1106.7228</v>
      </c>
      <c r="J91" s="2">
        <f t="shared" si="2"/>
        <v>0</v>
      </c>
      <c r="K91" s="5">
        <f t="shared" si="3"/>
        <v>0</v>
      </c>
      <c r="L91" s="1">
        <v>0.04</v>
      </c>
      <c r="M91" s="1">
        <v>1.92</v>
      </c>
      <c r="N91" s="8">
        <f t="shared" si="34"/>
        <v>0</v>
      </c>
      <c r="O91" s="1">
        <v>0.62</v>
      </c>
      <c r="P91" s="35">
        <v>5.92</v>
      </c>
      <c r="Q91" s="8">
        <f t="shared" ref="Q91:Q97" si="36">O91/30*15</f>
        <v>0.31</v>
      </c>
      <c r="R91" s="8">
        <f t="shared" si="5"/>
        <v>5.61</v>
      </c>
      <c r="S91" s="7">
        <v>0</v>
      </c>
      <c r="T91" s="1"/>
      <c r="U91" s="1">
        <v>0.04</v>
      </c>
      <c r="V91" s="1">
        <v>2.92</v>
      </c>
      <c r="W91" s="8">
        <f t="shared" si="32"/>
        <v>0</v>
      </c>
      <c r="X91" s="1">
        <v>0</v>
      </c>
      <c r="Y91" s="20">
        <v>783.93</v>
      </c>
      <c r="Z91" s="3">
        <v>11897.27</v>
      </c>
      <c r="AA91" s="1">
        <v>0</v>
      </c>
      <c r="AB91" s="1">
        <v>1</v>
      </c>
      <c r="AC91" s="1">
        <v>0</v>
      </c>
      <c r="AD91" s="1">
        <v>0</v>
      </c>
      <c r="AE91" s="1">
        <v>23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2</v>
      </c>
      <c r="AV91" s="1">
        <v>11</v>
      </c>
      <c r="AW91" s="1">
        <v>0</v>
      </c>
      <c r="AX91" s="1">
        <v>0</v>
      </c>
      <c r="AY91" s="1">
        <v>71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0</v>
      </c>
      <c r="BH91" s="1">
        <v>0</v>
      </c>
      <c r="BI91" s="1">
        <v>35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ht="15" x14ac:dyDescent="0.25">
      <c r="A92" s="1">
        <v>6023</v>
      </c>
      <c r="B92" s="1" t="s">
        <v>208</v>
      </c>
      <c r="C92" s="1">
        <v>12</v>
      </c>
      <c r="D92" s="1">
        <v>162</v>
      </c>
      <c r="E92" s="1" t="s">
        <v>65</v>
      </c>
      <c r="F92" s="1">
        <v>123</v>
      </c>
      <c r="G92" s="1" t="s">
        <v>138</v>
      </c>
      <c r="H92" s="3">
        <v>55.164999999999999</v>
      </c>
      <c r="I92" s="3">
        <v>661.98</v>
      </c>
      <c r="J92" s="2">
        <f t="shared" si="2"/>
        <v>0</v>
      </c>
      <c r="K92" s="5">
        <f t="shared" si="3"/>
        <v>0</v>
      </c>
      <c r="L92" s="1">
        <v>0.54</v>
      </c>
      <c r="M92" s="1">
        <v>0</v>
      </c>
      <c r="N92" s="8">
        <f t="shared" si="34"/>
        <v>0</v>
      </c>
      <c r="O92" s="1">
        <v>0</v>
      </c>
      <c r="P92" s="35">
        <v>4.83</v>
      </c>
      <c r="Q92" s="8">
        <f t="shared" si="36"/>
        <v>0</v>
      </c>
      <c r="R92" s="8">
        <f t="shared" si="5"/>
        <v>4.83</v>
      </c>
      <c r="S92" s="7">
        <v>0</v>
      </c>
      <c r="T92" s="1"/>
      <c r="U92" s="1">
        <v>0.67</v>
      </c>
      <c r="V92" s="1">
        <v>0</v>
      </c>
      <c r="W92" s="8">
        <f t="shared" si="32"/>
        <v>0</v>
      </c>
      <c r="X92" s="1">
        <v>0</v>
      </c>
      <c r="Y92" s="20">
        <v>799.89</v>
      </c>
      <c r="Z92" s="3">
        <v>0</v>
      </c>
      <c r="AA92" s="1">
        <v>0</v>
      </c>
      <c r="AB92" s="1">
        <v>0</v>
      </c>
      <c r="AC92" s="1">
        <v>1</v>
      </c>
      <c r="AD92" s="1">
        <v>11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4</v>
      </c>
      <c r="BH92" s="1">
        <v>8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ht="15" x14ac:dyDescent="0.25">
      <c r="A93" s="1">
        <v>6010</v>
      </c>
      <c r="B93" s="1" t="s">
        <v>206</v>
      </c>
      <c r="C93" s="1">
        <v>5</v>
      </c>
      <c r="D93" s="1">
        <v>162</v>
      </c>
      <c r="E93" s="1" t="s">
        <v>65</v>
      </c>
      <c r="F93" s="1">
        <v>123</v>
      </c>
      <c r="G93" s="1" t="s">
        <v>138</v>
      </c>
      <c r="H93" s="3">
        <v>208.38800000000001</v>
      </c>
      <c r="I93" s="3">
        <v>1041.94</v>
      </c>
      <c r="J93" s="2">
        <f t="shared" si="2"/>
        <v>0</v>
      </c>
      <c r="K93" s="5">
        <f t="shared" si="3"/>
        <v>0</v>
      </c>
      <c r="L93" s="1">
        <v>0</v>
      </c>
      <c r="M93" s="1">
        <v>0</v>
      </c>
      <c r="N93" s="8">
        <f t="shared" si="34"/>
        <v>0</v>
      </c>
      <c r="O93" s="1">
        <v>0.2</v>
      </c>
      <c r="P93" s="35">
        <v>3</v>
      </c>
      <c r="Q93" s="8">
        <f t="shared" si="36"/>
        <v>0.1</v>
      </c>
      <c r="R93" s="8">
        <f t="shared" si="5"/>
        <v>2.9</v>
      </c>
      <c r="S93" s="7">
        <v>0</v>
      </c>
      <c r="T93" s="1"/>
      <c r="U93" s="1">
        <v>0</v>
      </c>
      <c r="V93" s="1">
        <v>0</v>
      </c>
      <c r="W93" s="8">
        <f t="shared" si="32"/>
        <v>0</v>
      </c>
      <c r="X93" s="1">
        <v>0</v>
      </c>
      <c r="Y93" s="20">
        <v>208.39</v>
      </c>
      <c r="Z93" s="3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2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 ht="15" x14ac:dyDescent="0.25">
      <c r="A94" s="1">
        <v>6083</v>
      </c>
      <c r="B94" s="1" t="s">
        <v>301</v>
      </c>
      <c r="C94" s="1">
        <v>5</v>
      </c>
      <c r="D94" s="1">
        <v>162</v>
      </c>
      <c r="E94" s="1" t="s">
        <v>65</v>
      </c>
      <c r="F94" s="1">
        <v>123</v>
      </c>
      <c r="G94" s="1" t="s">
        <v>138</v>
      </c>
      <c r="H94" s="3">
        <v>208.38820000000001</v>
      </c>
      <c r="I94" s="3">
        <v>1041.941</v>
      </c>
      <c r="J94" s="2">
        <f t="shared" si="2"/>
        <v>0</v>
      </c>
      <c r="K94" s="5">
        <f t="shared" si="3"/>
        <v>0</v>
      </c>
      <c r="L94" s="1">
        <v>0.6</v>
      </c>
      <c r="M94" s="1">
        <v>1.4</v>
      </c>
      <c r="N94" s="8">
        <f t="shared" si="34"/>
        <v>0</v>
      </c>
      <c r="O94" s="1">
        <v>5.7</v>
      </c>
      <c r="P94" s="35">
        <v>3.8</v>
      </c>
      <c r="Q94" s="8">
        <f t="shared" si="36"/>
        <v>2.85</v>
      </c>
      <c r="R94" s="8">
        <f t="shared" si="5"/>
        <v>0.94999999999999973</v>
      </c>
      <c r="S94" s="7">
        <v>0</v>
      </c>
      <c r="T94" s="1"/>
      <c r="U94" s="1">
        <v>0.2</v>
      </c>
      <c r="V94" s="1">
        <v>1.4</v>
      </c>
      <c r="W94" s="8">
        <f t="shared" si="32"/>
        <v>0</v>
      </c>
      <c r="X94" s="1">
        <v>0</v>
      </c>
      <c r="Y94" s="27">
        <v>6772.62</v>
      </c>
      <c r="Z94" s="3">
        <v>3959.38</v>
      </c>
      <c r="AA94" s="1">
        <v>0</v>
      </c>
      <c r="AB94" s="1">
        <v>1</v>
      </c>
      <c r="AC94" s="1">
        <v>2</v>
      </c>
      <c r="AD94" s="1">
        <v>1</v>
      </c>
      <c r="AE94" s="1">
        <v>7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7</v>
      </c>
      <c r="AV94" s="1">
        <v>9</v>
      </c>
      <c r="AW94" s="1">
        <v>12</v>
      </c>
      <c r="AX94" s="1">
        <v>10</v>
      </c>
      <c r="AY94" s="1">
        <v>5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2</v>
      </c>
      <c r="BG94" s="1">
        <v>0</v>
      </c>
      <c r="BH94" s="1">
        <v>0</v>
      </c>
      <c r="BI94" s="1">
        <v>7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 ht="15" x14ac:dyDescent="0.25">
      <c r="A95" s="1">
        <v>95253</v>
      </c>
      <c r="B95" s="1" t="s">
        <v>189</v>
      </c>
      <c r="C95" s="1">
        <v>6</v>
      </c>
      <c r="D95" s="1">
        <v>162</v>
      </c>
      <c r="E95" s="1" t="s">
        <v>65</v>
      </c>
      <c r="F95" s="1">
        <v>123</v>
      </c>
      <c r="G95" s="1" t="s">
        <v>138</v>
      </c>
      <c r="H95" s="3">
        <v>119.3703</v>
      </c>
      <c r="I95" s="3">
        <v>716.22180000000003</v>
      </c>
      <c r="J95" s="2">
        <f t="shared" si="2"/>
        <v>2864.8872000000001</v>
      </c>
      <c r="K95" s="16">
        <f t="shared" si="3"/>
        <v>4</v>
      </c>
      <c r="L95" s="1">
        <v>0</v>
      </c>
      <c r="M95" s="1">
        <v>3</v>
      </c>
      <c r="N95" s="8">
        <f t="shared" si="34"/>
        <v>0</v>
      </c>
      <c r="O95" s="1">
        <v>4.75</v>
      </c>
      <c r="P95" s="35">
        <v>5.33</v>
      </c>
      <c r="Q95" s="8">
        <f t="shared" si="36"/>
        <v>2.375</v>
      </c>
      <c r="R95" s="8">
        <f t="shared" si="5"/>
        <v>2.9550000000000001</v>
      </c>
      <c r="S95" s="7">
        <v>4</v>
      </c>
      <c r="T95" s="1"/>
      <c r="U95" s="1">
        <v>0.17</v>
      </c>
      <c r="V95" s="1">
        <v>0.67</v>
      </c>
      <c r="W95" s="8">
        <f t="shared" si="32"/>
        <v>0</v>
      </c>
      <c r="X95" s="1">
        <v>0</v>
      </c>
      <c r="Y95" s="20">
        <v>3521.42</v>
      </c>
      <c r="Z95" s="3">
        <v>2864.89</v>
      </c>
      <c r="AA95" s="1">
        <v>0</v>
      </c>
      <c r="AB95" s="1">
        <v>0</v>
      </c>
      <c r="AC95" s="1">
        <v>0</v>
      </c>
      <c r="AD95" s="1">
        <v>0</v>
      </c>
      <c r="AE95" s="1">
        <v>18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8</v>
      </c>
      <c r="AV95" s="1">
        <v>4</v>
      </c>
      <c r="AW95" s="1">
        <v>17</v>
      </c>
      <c r="AX95" s="1">
        <v>3</v>
      </c>
      <c r="AY95" s="1">
        <v>2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2</v>
      </c>
      <c r="BG95" s="1">
        <v>0</v>
      </c>
      <c r="BH95" s="1">
        <v>0</v>
      </c>
      <c r="BI95" s="1">
        <v>4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 ht="15" x14ac:dyDescent="0.25">
      <c r="A96" s="1">
        <v>6170</v>
      </c>
      <c r="B96" s="1" t="s">
        <v>157</v>
      </c>
      <c r="C96" s="1">
        <v>6</v>
      </c>
      <c r="D96" s="1">
        <v>162</v>
      </c>
      <c r="E96" s="1" t="s">
        <v>65</v>
      </c>
      <c r="F96" s="1">
        <v>123</v>
      </c>
      <c r="G96" s="1" t="s">
        <v>138</v>
      </c>
      <c r="H96" s="3">
        <v>119.37090000000001</v>
      </c>
      <c r="I96" s="3">
        <v>716.22540000000004</v>
      </c>
      <c r="J96" s="2">
        <f t="shared" si="2"/>
        <v>2148.6761999999999</v>
      </c>
      <c r="K96" s="16">
        <f t="shared" si="3"/>
        <v>3</v>
      </c>
      <c r="L96" s="1">
        <v>1.58</v>
      </c>
      <c r="M96" s="1">
        <v>2.67</v>
      </c>
      <c r="N96" s="7">
        <v>3</v>
      </c>
      <c r="O96" s="1">
        <v>3.42</v>
      </c>
      <c r="P96" s="35">
        <v>9.5</v>
      </c>
      <c r="Q96" s="8">
        <f t="shared" si="36"/>
        <v>1.71</v>
      </c>
      <c r="R96" s="8">
        <f t="shared" si="5"/>
        <v>7.79</v>
      </c>
      <c r="S96" s="7">
        <v>0</v>
      </c>
      <c r="T96" s="1"/>
      <c r="U96" s="1">
        <v>0.67</v>
      </c>
      <c r="V96" s="1">
        <v>0.17</v>
      </c>
      <c r="W96" s="8">
        <f t="shared" si="32"/>
        <v>0</v>
      </c>
      <c r="X96" s="1">
        <v>0</v>
      </c>
      <c r="Y96" s="20">
        <v>4058.61</v>
      </c>
      <c r="Z96" s="3">
        <v>4536.09</v>
      </c>
      <c r="AA96" s="1">
        <v>1</v>
      </c>
      <c r="AB96" s="1">
        <v>7</v>
      </c>
      <c r="AC96" s="1">
        <v>4</v>
      </c>
      <c r="AD96" s="1">
        <v>2</v>
      </c>
      <c r="AE96" s="1">
        <v>10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6</v>
      </c>
      <c r="AW96" s="1">
        <v>17</v>
      </c>
      <c r="AX96" s="1">
        <v>1</v>
      </c>
      <c r="AY96" s="1">
        <v>27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</v>
      </c>
      <c r="BF96" s="1">
        <v>0</v>
      </c>
      <c r="BG96" s="1">
        <v>3</v>
      </c>
      <c r="BH96" s="1">
        <v>0</v>
      </c>
      <c r="BI96" s="1">
        <v>1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 ht="15" x14ac:dyDescent="0.25">
      <c r="A97" s="1">
        <v>91067</v>
      </c>
      <c r="B97" s="1" t="s">
        <v>159</v>
      </c>
      <c r="C97" s="1">
        <v>6</v>
      </c>
      <c r="D97" s="1">
        <v>162</v>
      </c>
      <c r="E97" s="1" t="s">
        <v>65</v>
      </c>
      <c r="F97" s="1">
        <v>123</v>
      </c>
      <c r="G97" s="1" t="s">
        <v>138</v>
      </c>
      <c r="H97" s="3">
        <v>119.37090000000001</v>
      </c>
      <c r="I97" s="3">
        <v>716.22540000000004</v>
      </c>
      <c r="J97" s="2">
        <f t="shared" si="2"/>
        <v>0</v>
      </c>
      <c r="K97" s="5">
        <f t="shared" si="3"/>
        <v>0</v>
      </c>
      <c r="L97" s="1">
        <v>1.67</v>
      </c>
      <c r="M97" s="1">
        <v>5</v>
      </c>
      <c r="N97" s="8">
        <f t="shared" ref="N97:N101" si="37">MAX(0,(TRUNC((L97*0.8)-M97)))</f>
        <v>0</v>
      </c>
      <c r="O97" s="1">
        <v>2.5</v>
      </c>
      <c r="P97" s="35">
        <v>10</v>
      </c>
      <c r="Q97" s="8">
        <f t="shared" si="36"/>
        <v>1.25</v>
      </c>
      <c r="R97" s="8">
        <f t="shared" si="5"/>
        <v>8.75</v>
      </c>
      <c r="S97" s="7">
        <v>0</v>
      </c>
      <c r="T97" s="1"/>
      <c r="U97" s="1">
        <v>0</v>
      </c>
      <c r="V97" s="1">
        <v>2.33</v>
      </c>
      <c r="W97" s="8">
        <f t="shared" si="32"/>
        <v>0</v>
      </c>
      <c r="X97" s="1">
        <v>0</v>
      </c>
      <c r="Y97" s="20">
        <v>2984.27</v>
      </c>
      <c r="Z97" s="3">
        <v>3939.24</v>
      </c>
      <c r="AA97" s="1">
        <v>1</v>
      </c>
      <c r="AB97" s="1">
        <v>3</v>
      </c>
      <c r="AC97" s="1">
        <v>6</v>
      </c>
      <c r="AD97" s="1">
        <v>3</v>
      </c>
      <c r="AE97" s="1">
        <v>19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5</v>
      </c>
      <c r="AW97" s="1">
        <v>12</v>
      </c>
      <c r="AX97" s="1">
        <v>1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14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 ht="12.75" x14ac:dyDescent="0.2">
      <c r="A98" s="1">
        <v>91004</v>
      </c>
      <c r="B98" s="1" t="s">
        <v>202</v>
      </c>
      <c r="C98" s="1">
        <v>16</v>
      </c>
      <c r="D98" s="1">
        <v>162</v>
      </c>
      <c r="E98" s="1" t="s">
        <v>65</v>
      </c>
      <c r="F98" s="1">
        <v>123</v>
      </c>
      <c r="G98" s="1" t="s">
        <v>138</v>
      </c>
      <c r="H98" s="3">
        <v>70.36</v>
      </c>
      <c r="I98" s="3">
        <v>1125.76</v>
      </c>
      <c r="J98" s="2">
        <f t="shared" si="2"/>
        <v>0</v>
      </c>
      <c r="K98" s="5">
        <f t="shared" si="3"/>
        <v>0</v>
      </c>
      <c r="L98" s="1">
        <v>0</v>
      </c>
      <c r="M98" s="1">
        <v>0</v>
      </c>
      <c r="N98" s="8">
        <f t="shared" si="37"/>
        <v>0</v>
      </c>
      <c r="O98" s="1">
        <v>0</v>
      </c>
      <c r="P98" s="1">
        <v>0</v>
      </c>
      <c r="Q98" s="8"/>
      <c r="R98" s="8">
        <f t="shared" si="5"/>
        <v>0</v>
      </c>
      <c r="S98" s="8">
        <f>O98-R98</f>
        <v>0</v>
      </c>
      <c r="T98" s="1"/>
      <c r="U98" s="1">
        <v>0</v>
      </c>
      <c r="V98" s="1">
        <v>0</v>
      </c>
      <c r="W98" s="8">
        <f t="shared" si="32"/>
        <v>0</v>
      </c>
      <c r="X98" s="1">
        <v>0</v>
      </c>
      <c r="Y98" s="20">
        <v>0</v>
      </c>
      <c r="Z98" s="3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ht="15" x14ac:dyDescent="0.25">
      <c r="A99" s="1">
        <v>6015</v>
      </c>
      <c r="B99" s="1" t="s">
        <v>121</v>
      </c>
      <c r="C99" s="1">
        <v>18</v>
      </c>
      <c r="D99" s="1">
        <v>162</v>
      </c>
      <c r="E99" s="1" t="s">
        <v>65</v>
      </c>
      <c r="F99" s="1">
        <v>558</v>
      </c>
      <c r="G99" s="1" t="s">
        <v>74</v>
      </c>
      <c r="H99" s="3">
        <v>96.61</v>
      </c>
      <c r="I99" s="3">
        <v>1738.98</v>
      </c>
      <c r="J99" s="2">
        <f t="shared" si="2"/>
        <v>0</v>
      </c>
      <c r="K99" s="5">
        <f t="shared" si="3"/>
        <v>0</v>
      </c>
      <c r="L99" s="1">
        <v>0.67</v>
      </c>
      <c r="M99" s="1">
        <v>2.11</v>
      </c>
      <c r="N99" s="8">
        <f t="shared" si="37"/>
        <v>0</v>
      </c>
      <c r="O99" s="1">
        <v>4.33</v>
      </c>
      <c r="P99" s="35">
        <v>12.94</v>
      </c>
      <c r="Q99" s="8">
        <f t="shared" ref="Q99:Q145" si="38">O99/30*15</f>
        <v>2.165</v>
      </c>
      <c r="R99" s="8">
        <f t="shared" si="5"/>
        <v>10.774999999999999</v>
      </c>
      <c r="S99" s="7">
        <v>0</v>
      </c>
      <c r="T99" s="1"/>
      <c r="U99" s="1">
        <v>0.47</v>
      </c>
      <c r="V99" s="1">
        <v>5.83</v>
      </c>
      <c r="W99" s="8">
        <f t="shared" si="32"/>
        <v>0</v>
      </c>
      <c r="X99" s="1">
        <v>0</v>
      </c>
      <c r="Y99" s="27">
        <v>9516.09</v>
      </c>
      <c r="Z99" s="3">
        <v>27727.07</v>
      </c>
      <c r="AA99" s="1">
        <v>1</v>
      </c>
      <c r="AB99" s="1">
        <v>3</v>
      </c>
      <c r="AC99" s="1">
        <v>6</v>
      </c>
      <c r="AD99" s="1">
        <v>7</v>
      </c>
      <c r="AE99" s="1">
        <v>38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19</v>
      </c>
      <c r="AV99" s="1">
        <v>31</v>
      </c>
      <c r="AW99" s="1">
        <v>29</v>
      </c>
      <c r="AX99" s="1">
        <v>29</v>
      </c>
      <c r="AY99" s="1">
        <v>144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1</v>
      </c>
      <c r="BF99" s="1">
        <v>0</v>
      </c>
      <c r="BG99" s="1">
        <v>5</v>
      </c>
      <c r="BH99" s="1">
        <v>5</v>
      </c>
      <c r="BI99" s="1">
        <v>105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 ht="15" x14ac:dyDescent="0.25">
      <c r="A100" s="1">
        <v>6032</v>
      </c>
      <c r="B100" s="1" t="s">
        <v>199</v>
      </c>
      <c r="C100" s="1">
        <v>12</v>
      </c>
      <c r="D100" s="1">
        <v>162</v>
      </c>
      <c r="E100" s="1" t="s">
        <v>65</v>
      </c>
      <c r="F100" s="1">
        <v>807</v>
      </c>
      <c r="G100" s="1" t="s">
        <v>67</v>
      </c>
      <c r="H100" s="3">
        <v>59.191000000000003</v>
      </c>
      <c r="I100" s="3">
        <v>710.29200000000003</v>
      </c>
      <c r="J100" s="2">
        <f t="shared" si="2"/>
        <v>0</v>
      </c>
      <c r="K100" s="5">
        <f t="shared" si="3"/>
        <v>0</v>
      </c>
      <c r="L100" s="1">
        <v>1.54</v>
      </c>
      <c r="M100" s="1">
        <v>2.83</v>
      </c>
      <c r="N100" s="8">
        <f t="shared" si="37"/>
        <v>0</v>
      </c>
      <c r="O100" s="1">
        <v>2.08</v>
      </c>
      <c r="P100" s="35">
        <v>16.170000000000002</v>
      </c>
      <c r="Q100" s="8">
        <f t="shared" si="38"/>
        <v>1.04</v>
      </c>
      <c r="R100" s="8">
        <f t="shared" si="5"/>
        <v>15.130000000000003</v>
      </c>
      <c r="S100" s="7">
        <v>0</v>
      </c>
      <c r="T100" s="1"/>
      <c r="U100" s="1">
        <v>1.33</v>
      </c>
      <c r="V100" s="1">
        <v>0.83</v>
      </c>
      <c r="W100" s="8">
        <f t="shared" si="32"/>
        <v>0</v>
      </c>
      <c r="X100" s="1">
        <v>0</v>
      </c>
      <c r="Y100" s="20">
        <v>3521.86</v>
      </c>
      <c r="Z100" s="3">
        <v>6984.54</v>
      </c>
      <c r="AA100" s="1">
        <v>16</v>
      </c>
      <c r="AB100" s="1">
        <v>5</v>
      </c>
      <c r="AC100" s="1">
        <v>0</v>
      </c>
      <c r="AD100" s="1">
        <v>0</v>
      </c>
      <c r="AE100" s="1">
        <v>34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19</v>
      </c>
      <c r="AV100" s="1">
        <v>12</v>
      </c>
      <c r="AW100" s="1">
        <v>0</v>
      </c>
      <c r="AX100" s="1">
        <v>0</v>
      </c>
      <c r="AY100" s="1">
        <v>74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7</v>
      </c>
      <c r="BF100" s="1">
        <v>18</v>
      </c>
      <c r="BG100" s="1">
        <v>0</v>
      </c>
      <c r="BH100" s="1">
        <v>0</v>
      </c>
      <c r="BI100" s="1">
        <v>10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 ht="15" x14ac:dyDescent="0.25">
      <c r="A101" s="1">
        <v>6093</v>
      </c>
      <c r="B101" s="1" t="s">
        <v>127</v>
      </c>
      <c r="C101" s="1">
        <v>12</v>
      </c>
      <c r="D101" s="1">
        <v>162</v>
      </c>
      <c r="E101" s="1" t="s">
        <v>65</v>
      </c>
      <c r="F101" s="1">
        <v>558</v>
      </c>
      <c r="G101" s="1" t="s">
        <v>74</v>
      </c>
      <c r="H101" s="3">
        <v>84.167500000000004</v>
      </c>
      <c r="I101" s="3">
        <v>1010.01</v>
      </c>
      <c r="J101" s="2">
        <f t="shared" si="2"/>
        <v>0</v>
      </c>
      <c r="K101" s="5">
        <f t="shared" si="3"/>
        <v>0</v>
      </c>
      <c r="L101" s="1">
        <v>1.46</v>
      </c>
      <c r="M101" s="1">
        <v>4.83</v>
      </c>
      <c r="N101" s="8">
        <f t="shared" si="37"/>
        <v>0</v>
      </c>
      <c r="O101" s="1">
        <v>1.67</v>
      </c>
      <c r="P101" s="35">
        <v>6.25</v>
      </c>
      <c r="Q101" s="8">
        <f t="shared" si="38"/>
        <v>0.83499999999999996</v>
      </c>
      <c r="R101" s="8">
        <f t="shared" si="5"/>
        <v>5.415</v>
      </c>
      <c r="S101" s="7">
        <v>0</v>
      </c>
      <c r="T101" s="1"/>
      <c r="U101" s="1">
        <v>1.21</v>
      </c>
      <c r="V101" s="1">
        <v>4.08</v>
      </c>
      <c r="W101" s="8">
        <f t="shared" si="32"/>
        <v>0</v>
      </c>
      <c r="X101" s="1">
        <v>0</v>
      </c>
      <c r="Y101" s="20">
        <v>4376.71</v>
      </c>
      <c r="Z101" s="3">
        <v>13298.46</v>
      </c>
      <c r="AA101" s="1">
        <v>2</v>
      </c>
      <c r="AB101" s="1">
        <v>3</v>
      </c>
      <c r="AC101" s="1">
        <v>6</v>
      </c>
      <c r="AD101" s="1">
        <v>16</v>
      </c>
      <c r="AE101" s="1">
        <v>34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5</v>
      </c>
      <c r="AV101" s="1">
        <v>10</v>
      </c>
      <c r="AW101" s="1">
        <v>4</v>
      </c>
      <c r="AX101" s="1">
        <v>12</v>
      </c>
      <c r="AY101" s="1">
        <v>75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11</v>
      </c>
      <c r="BF101" s="1">
        <v>0</v>
      </c>
      <c r="BG101" s="1">
        <v>1</v>
      </c>
      <c r="BH101" s="1">
        <v>5</v>
      </c>
      <c r="BI101" s="1">
        <v>49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ht="15" x14ac:dyDescent="0.25">
      <c r="A102" s="1">
        <v>6001</v>
      </c>
      <c r="B102" s="1" t="s">
        <v>73</v>
      </c>
      <c r="C102" s="1">
        <v>32</v>
      </c>
      <c r="D102" s="1">
        <v>162</v>
      </c>
      <c r="E102" s="1" t="s">
        <v>65</v>
      </c>
      <c r="F102" s="1">
        <v>558</v>
      </c>
      <c r="G102" s="1" t="s">
        <v>74</v>
      </c>
      <c r="H102" s="3">
        <v>84.167500000000004</v>
      </c>
      <c r="I102" s="3">
        <v>2693.36</v>
      </c>
      <c r="J102" s="2">
        <f t="shared" si="2"/>
        <v>53867.200000000004</v>
      </c>
      <c r="K102" s="16">
        <f t="shared" si="3"/>
        <v>20</v>
      </c>
      <c r="L102" s="1">
        <v>10.27</v>
      </c>
      <c r="M102" s="1">
        <v>15.16</v>
      </c>
      <c r="N102" s="7">
        <v>10</v>
      </c>
      <c r="O102" s="1">
        <v>9.73</v>
      </c>
      <c r="P102" s="35">
        <v>32.97</v>
      </c>
      <c r="Q102" s="8">
        <f t="shared" si="38"/>
        <v>4.8650000000000002</v>
      </c>
      <c r="R102" s="8">
        <f t="shared" si="5"/>
        <v>28.104999999999997</v>
      </c>
      <c r="S102" s="7">
        <v>0</v>
      </c>
      <c r="T102" s="1"/>
      <c r="U102" s="1">
        <v>12.69</v>
      </c>
      <c r="V102" s="1">
        <v>13.59</v>
      </c>
      <c r="W102" s="7">
        <v>10</v>
      </c>
      <c r="X102" s="1">
        <v>0</v>
      </c>
      <c r="Y102" s="19">
        <v>88039.2</v>
      </c>
      <c r="Z102" s="3">
        <v>139549.72</v>
      </c>
      <c r="AA102" s="1">
        <v>109</v>
      </c>
      <c r="AB102" s="1">
        <v>120</v>
      </c>
      <c r="AC102" s="1">
        <v>84</v>
      </c>
      <c r="AD102" s="1">
        <v>151</v>
      </c>
      <c r="AE102" s="1">
        <v>485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94</v>
      </c>
      <c r="AV102" s="1">
        <v>97</v>
      </c>
      <c r="AW102" s="1">
        <v>105</v>
      </c>
      <c r="AX102" s="1">
        <v>128</v>
      </c>
      <c r="AY102" s="1">
        <v>738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132</v>
      </c>
      <c r="BF102" s="1">
        <v>153</v>
      </c>
      <c r="BG102" s="1">
        <v>119</v>
      </c>
      <c r="BH102" s="1">
        <v>157</v>
      </c>
      <c r="BI102" s="1">
        <v>435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 ht="15" x14ac:dyDescent="0.25">
      <c r="A103" s="1">
        <v>6029</v>
      </c>
      <c r="B103" s="1" t="s">
        <v>158</v>
      </c>
      <c r="C103" s="1">
        <v>5</v>
      </c>
      <c r="D103" s="1">
        <v>162</v>
      </c>
      <c r="E103" s="1" t="s">
        <v>65</v>
      </c>
      <c r="F103" s="1">
        <v>558</v>
      </c>
      <c r="G103" s="1" t="s">
        <v>74</v>
      </c>
      <c r="H103" s="3">
        <v>208.38839999999999</v>
      </c>
      <c r="I103" s="3">
        <v>1041.942</v>
      </c>
      <c r="J103" s="2">
        <f t="shared" si="2"/>
        <v>28132.434000000001</v>
      </c>
      <c r="K103" s="16">
        <f t="shared" si="3"/>
        <v>27</v>
      </c>
      <c r="L103" s="1">
        <v>1.4</v>
      </c>
      <c r="M103" s="1">
        <v>2</v>
      </c>
      <c r="N103" s="7">
        <v>5</v>
      </c>
      <c r="O103" s="1">
        <v>3.1</v>
      </c>
      <c r="P103" s="35">
        <v>0.2</v>
      </c>
      <c r="Q103" s="8">
        <f t="shared" si="38"/>
        <v>1.55</v>
      </c>
      <c r="R103" s="8">
        <f t="shared" si="5"/>
        <v>-1.35</v>
      </c>
      <c r="S103" s="7">
        <v>20</v>
      </c>
      <c r="T103" s="1" t="s">
        <v>317</v>
      </c>
      <c r="U103" s="1">
        <v>1.4</v>
      </c>
      <c r="V103" s="1">
        <v>0</v>
      </c>
      <c r="W103" s="7">
        <v>2</v>
      </c>
      <c r="X103" s="1">
        <v>0</v>
      </c>
      <c r="Y103" s="27">
        <v>6147.46</v>
      </c>
      <c r="Z103" s="3">
        <v>0</v>
      </c>
      <c r="AA103" s="1">
        <v>0</v>
      </c>
      <c r="AB103" s="1">
        <v>2</v>
      </c>
      <c r="AC103" s="1">
        <v>4</v>
      </c>
      <c r="AD103" s="1">
        <v>4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5</v>
      </c>
      <c r="AV103" s="1">
        <v>13</v>
      </c>
      <c r="AW103" s="1">
        <v>4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5</v>
      </c>
      <c r="BH103" s="1">
        <v>4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 ht="15" x14ac:dyDescent="0.25">
      <c r="A104" s="1">
        <v>91027</v>
      </c>
      <c r="B104" s="1" t="s">
        <v>196</v>
      </c>
      <c r="C104" s="1">
        <v>12</v>
      </c>
      <c r="D104" s="1">
        <v>162</v>
      </c>
      <c r="E104" s="1" t="s">
        <v>65</v>
      </c>
      <c r="F104" s="1">
        <v>123</v>
      </c>
      <c r="G104" s="1" t="s">
        <v>138</v>
      </c>
      <c r="H104" s="3">
        <v>119.37</v>
      </c>
      <c r="I104" s="3">
        <v>1432.44</v>
      </c>
      <c r="J104" s="2">
        <f t="shared" si="2"/>
        <v>7162.2000000000007</v>
      </c>
      <c r="K104" s="5">
        <f t="shared" si="3"/>
        <v>5</v>
      </c>
      <c r="L104" s="1">
        <v>0</v>
      </c>
      <c r="M104" s="1">
        <v>0.08</v>
      </c>
      <c r="N104" s="7">
        <v>5</v>
      </c>
      <c r="O104" s="1">
        <v>1.75</v>
      </c>
      <c r="P104" s="35">
        <v>3.5</v>
      </c>
      <c r="Q104" s="8">
        <f t="shared" si="38"/>
        <v>0.875</v>
      </c>
      <c r="R104" s="8">
        <f t="shared" si="5"/>
        <v>2.625</v>
      </c>
      <c r="S104" s="7">
        <v>0</v>
      </c>
      <c r="T104" s="1"/>
      <c r="U104" s="1">
        <v>0.21</v>
      </c>
      <c r="V104" s="1">
        <v>0.42</v>
      </c>
      <c r="W104" s="8">
        <f t="shared" ref="W104:W106" si="39">MAX(0,(TRUNC((U104*0.8)-V104)))</f>
        <v>0</v>
      </c>
      <c r="X104" s="1">
        <v>0</v>
      </c>
      <c r="Y104" s="20">
        <v>2805.2</v>
      </c>
      <c r="Z104" s="3">
        <v>1432.44</v>
      </c>
      <c r="AA104" s="1">
        <v>0</v>
      </c>
      <c r="AB104" s="1">
        <v>0</v>
      </c>
      <c r="AC104" s="1">
        <v>0</v>
      </c>
      <c r="AD104" s="1">
        <v>0</v>
      </c>
      <c r="AE104" s="1">
        <v>1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2</v>
      </c>
      <c r="AV104" s="1">
        <v>4</v>
      </c>
      <c r="AW104" s="1">
        <v>12</v>
      </c>
      <c r="AX104" s="1">
        <v>10</v>
      </c>
      <c r="AY104" s="1">
        <v>6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5</v>
      </c>
      <c r="BI104" s="1">
        <v>5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 ht="15" x14ac:dyDescent="0.25">
      <c r="A105" s="1">
        <v>6012</v>
      </c>
      <c r="B105" s="1" t="s">
        <v>161</v>
      </c>
      <c r="C105" s="1">
        <v>18</v>
      </c>
      <c r="D105" s="1">
        <v>162</v>
      </c>
      <c r="E105" s="1" t="s">
        <v>65</v>
      </c>
      <c r="F105" s="1">
        <v>558</v>
      </c>
      <c r="G105" s="1" t="s">
        <v>74</v>
      </c>
      <c r="H105" s="3">
        <v>96.61</v>
      </c>
      <c r="I105" s="3">
        <v>1738.98</v>
      </c>
      <c r="J105" s="2">
        <f t="shared" si="2"/>
        <v>0</v>
      </c>
      <c r="K105" s="5">
        <f t="shared" si="3"/>
        <v>0</v>
      </c>
      <c r="L105" s="1">
        <v>0.42</v>
      </c>
      <c r="M105" s="1">
        <v>5.28</v>
      </c>
      <c r="N105" s="8">
        <f t="shared" ref="N105:N106" si="40">MAX(0,(TRUNC((L105*0.8)-M105)))</f>
        <v>0</v>
      </c>
      <c r="O105" s="1">
        <v>1.39</v>
      </c>
      <c r="P105" s="35">
        <v>4.3899999999999997</v>
      </c>
      <c r="Q105" s="8">
        <f t="shared" si="38"/>
        <v>0.69499999999999995</v>
      </c>
      <c r="R105" s="8">
        <f t="shared" si="5"/>
        <v>3.6949999999999998</v>
      </c>
      <c r="S105" s="7">
        <v>0</v>
      </c>
      <c r="T105" s="1"/>
      <c r="U105" s="1">
        <v>0.33</v>
      </c>
      <c r="V105" s="1">
        <v>2.94</v>
      </c>
      <c r="W105" s="8">
        <f t="shared" si="39"/>
        <v>0</v>
      </c>
      <c r="X105" s="1">
        <v>0</v>
      </c>
      <c r="Y105" s="20">
        <v>3719.48</v>
      </c>
      <c r="Z105" s="3">
        <v>11496.59</v>
      </c>
      <c r="AA105" s="1">
        <v>2</v>
      </c>
      <c r="AB105" s="1">
        <v>1</v>
      </c>
      <c r="AC105" s="1">
        <v>2</v>
      </c>
      <c r="AD105" s="1">
        <v>6</v>
      </c>
      <c r="AE105" s="1">
        <v>41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12</v>
      </c>
      <c r="AV105" s="1">
        <v>23</v>
      </c>
      <c r="AW105" s="1">
        <v>0</v>
      </c>
      <c r="AX105" s="1">
        <v>3</v>
      </c>
      <c r="AY105" s="1">
        <v>25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1</v>
      </c>
      <c r="BF105" s="1">
        <v>0</v>
      </c>
      <c r="BG105" s="1">
        <v>5</v>
      </c>
      <c r="BH105" s="1">
        <v>0</v>
      </c>
      <c r="BI105" s="1">
        <v>53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 ht="15" x14ac:dyDescent="0.25">
      <c r="A106" s="1">
        <v>6098</v>
      </c>
      <c r="B106" s="1" t="s">
        <v>193</v>
      </c>
      <c r="C106" s="1">
        <v>12</v>
      </c>
      <c r="D106" s="1">
        <v>162</v>
      </c>
      <c r="E106" s="1" t="s">
        <v>65</v>
      </c>
      <c r="F106" s="1">
        <v>807</v>
      </c>
      <c r="G106" s="1" t="s">
        <v>67</v>
      </c>
      <c r="H106" s="3">
        <v>54.857100000000003</v>
      </c>
      <c r="I106" s="3">
        <v>658.28520000000003</v>
      </c>
      <c r="J106" s="2">
        <f t="shared" si="2"/>
        <v>0</v>
      </c>
      <c r="K106" s="5">
        <f t="shared" si="3"/>
        <v>0</v>
      </c>
      <c r="L106" s="1">
        <v>0.67</v>
      </c>
      <c r="M106" s="1">
        <v>2.67</v>
      </c>
      <c r="N106" s="8">
        <f t="shared" si="40"/>
        <v>0</v>
      </c>
      <c r="O106" s="1">
        <v>1.38</v>
      </c>
      <c r="P106" s="35">
        <v>14.5</v>
      </c>
      <c r="Q106" s="8">
        <f t="shared" si="38"/>
        <v>0.69</v>
      </c>
      <c r="R106" s="8">
        <f t="shared" si="5"/>
        <v>13.81</v>
      </c>
      <c r="S106" s="7">
        <v>0</v>
      </c>
      <c r="T106" s="1"/>
      <c r="U106" s="1">
        <v>0.25</v>
      </c>
      <c r="V106" s="1">
        <v>2.67</v>
      </c>
      <c r="W106" s="8">
        <f t="shared" si="39"/>
        <v>0</v>
      </c>
      <c r="X106" s="1">
        <v>0</v>
      </c>
      <c r="Y106" s="20">
        <v>1508.57</v>
      </c>
      <c r="Z106" s="3">
        <v>6473.14</v>
      </c>
      <c r="AA106" s="1">
        <v>5</v>
      </c>
      <c r="AB106" s="1">
        <v>6</v>
      </c>
      <c r="AC106" s="1">
        <v>0</v>
      </c>
      <c r="AD106" s="1">
        <v>0</v>
      </c>
      <c r="AE106" s="1">
        <v>32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12</v>
      </c>
      <c r="AV106" s="1">
        <v>9</v>
      </c>
      <c r="AW106" s="1">
        <v>0</v>
      </c>
      <c r="AX106" s="1">
        <v>0</v>
      </c>
      <c r="AY106" s="1">
        <v>54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1</v>
      </c>
      <c r="BF106" s="1">
        <v>4</v>
      </c>
      <c r="BG106" s="1">
        <v>0</v>
      </c>
      <c r="BH106" s="1">
        <v>0</v>
      </c>
      <c r="BI106" s="1">
        <v>32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ht="15" x14ac:dyDescent="0.25">
      <c r="A107" s="1">
        <v>6002</v>
      </c>
      <c r="B107" s="1" t="s">
        <v>81</v>
      </c>
      <c r="C107" s="1">
        <v>32</v>
      </c>
      <c r="D107" s="1">
        <v>162</v>
      </c>
      <c r="E107" s="1" t="s">
        <v>65</v>
      </c>
      <c r="F107" s="1">
        <v>558</v>
      </c>
      <c r="G107" s="1" t="s">
        <v>74</v>
      </c>
      <c r="H107" s="3">
        <v>84.167500000000004</v>
      </c>
      <c r="I107" s="3">
        <v>2693.36</v>
      </c>
      <c r="J107" s="2">
        <f t="shared" si="2"/>
        <v>40400.400000000001</v>
      </c>
      <c r="K107" s="16">
        <f t="shared" si="3"/>
        <v>15</v>
      </c>
      <c r="L107" s="1">
        <v>9.1199999999999992</v>
      </c>
      <c r="M107" s="1">
        <v>9</v>
      </c>
      <c r="N107" s="7">
        <v>10</v>
      </c>
      <c r="O107" s="1">
        <v>7.48</v>
      </c>
      <c r="P107" s="35">
        <v>19.38</v>
      </c>
      <c r="Q107" s="8">
        <f t="shared" si="38"/>
        <v>3.74</v>
      </c>
      <c r="R107" s="8">
        <f t="shared" si="5"/>
        <v>15.639999999999999</v>
      </c>
      <c r="S107" s="7">
        <v>0</v>
      </c>
      <c r="T107" s="1"/>
      <c r="U107" s="1">
        <v>9.81</v>
      </c>
      <c r="V107" s="1">
        <v>12.84</v>
      </c>
      <c r="W107" s="7">
        <v>5</v>
      </c>
      <c r="X107" s="1">
        <v>0</v>
      </c>
      <c r="Y107" s="19">
        <v>71163.62</v>
      </c>
      <c r="Z107" s="3">
        <v>86608.36</v>
      </c>
      <c r="AA107" s="1">
        <v>106</v>
      </c>
      <c r="AB107" s="1">
        <v>77</v>
      </c>
      <c r="AC107" s="1">
        <v>101</v>
      </c>
      <c r="AD107" s="1">
        <v>93</v>
      </c>
      <c r="AE107" s="1">
        <v>157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51</v>
      </c>
      <c r="AV107" s="1">
        <v>77</v>
      </c>
      <c r="AW107" s="1">
        <v>104</v>
      </c>
      <c r="AX107" s="1">
        <v>92</v>
      </c>
      <c r="AY107" s="1">
        <v>461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84</v>
      </c>
      <c r="BF107" s="1">
        <v>110</v>
      </c>
      <c r="BG107" s="1">
        <v>129</v>
      </c>
      <c r="BH107" s="1">
        <v>92</v>
      </c>
      <c r="BI107" s="1">
        <v>411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ht="15" x14ac:dyDescent="0.25">
      <c r="A108" s="1">
        <v>6003</v>
      </c>
      <c r="B108" s="1" t="s">
        <v>101</v>
      </c>
      <c r="C108" s="1">
        <v>32</v>
      </c>
      <c r="D108" s="1">
        <v>162</v>
      </c>
      <c r="E108" s="1" t="s">
        <v>65</v>
      </c>
      <c r="F108" s="1">
        <v>558</v>
      </c>
      <c r="G108" s="1" t="s">
        <v>74</v>
      </c>
      <c r="H108" s="3">
        <v>80.55</v>
      </c>
      <c r="I108" s="3">
        <v>2577.6</v>
      </c>
      <c r="J108" s="2">
        <f t="shared" si="2"/>
        <v>38664</v>
      </c>
      <c r="K108" s="16">
        <f t="shared" si="3"/>
        <v>15</v>
      </c>
      <c r="L108" s="1">
        <v>3.27</v>
      </c>
      <c r="M108" s="1">
        <v>4.62</v>
      </c>
      <c r="N108" s="7">
        <v>5</v>
      </c>
      <c r="O108" s="1">
        <v>5.38</v>
      </c>
      <c r="P108" s="35">
        <v>7.63</v>
      </c>
      <c r="Q108" s="8">
        <f t="shared" si="38"/>
        <v>2.69</v>
      </c>
      <c r="R108" s="8">
        <f t="shared" si="5"/>
        <v>4.9399999999999995</v>
      </c>
      <c r="S108" s="7">
        <v>5</v>
      </c>
      <c r="T108" s="1"/>
      <c r="U108" s="1">
        <v>2.41</v>
      </c>
      <c r="V108" s="1">
        <v>5.38</v>
      </c>
      <c r="W108" s="7">
        <v>5</v>
      </c>
      <c r="X108" s="1">
        <v>0</v>
      </c>
      <c r="Y108" s="19">
        <v>28474.42</v>
      </c>
      <c r="Z108" s="3">
        <v>45430.2</v>
      </c>
      <c r="AA108" s="1">
        <v>49</v>
      </c>
      <c r="AB108" s="1">
        <v>30</v>
      </c>
      <c r="AC108" s="1">
        <v>35</v>
      </c>
      <c r="AD108" s="1">
        <v>11</v>
      </c>
      <c r="AE108" s="1">
        <v>148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57</v>
      </c>
      <c r="AV108" s="1">
        <v>58</v>
      </c>
      <c r="AW108" s="1">
        <v>62</v>
      </c>
      <c r="AX108" s="1">
        <v>48</v>
      </c>
      <c r="AY108" s="1">
        <v>244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22</v>
      </c>
      <c r="BF108" s="1">
        <v>25</v>
      </c>
      <c r="BG108" s="1">
        <v>30</v>
      </c>
      <c r="BH108" s="1">
        <v>25</v>
      </c>
      <c r="BI108" s="1">
        <v>172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ht="15" x14ac:dyDescent="0.25">
      <c r="A109" s="1">
        <v>6004</v>
      </c>
      <c r="B109" s="1" t="s">
        <v>94</v>
      </c>
      <c r="C109" s="1">
        <v>32</v>
      </c>
      <c r="D109" s="1">
        <v>162</v>
      </c>
      <c r="E109" s="1" t="s">
        <v>65</v>
      </c>
      <c r="F109" s="1">
        <v>558</v>
      </c>
      <c r="G109" s="1" t="s">
        <v>74</v>
      </c>
      <c r="H109" s="3">
        <v>80.55</v>
      </c>
      <c r="I109" s="3">
        <v>2577.6</v>
      </c>
      <c r="J109" s="2">
        <f t="shared" si="2"/>
        <v>0</v>
      </c>
      <c r="K109" s="5">
        <f t="shared" si="3"/>
        <v>0</v>
      </c>
      <c r="L109" s="1">
        <v>4.12</v>
      </c>
      <c r="M109" s="1">
        <v>7.94</v>
      </c>
      <c r="N109" s="8">
        <f t="shared" ref="N109:N110" si="41">MAX(0,(TRUNC((L109*0.8)-M109)))</f>
        <v>0</v>
      </c>
      <c r="O109" s="1">
        <v>6.09</v>
      </c>
      <c r="P109" s="35">
        <v>12.25</v>
      </c>
      <c r="Q109" s="8">
        <f t="shared" si="38"/>
        <v>3.0449999999999999</v>
      </c>
      <c r="R109" s="8">
        <f t="shared" si="5"/>
        <v>9.2050000000000001</v>
      </c>
      <c r="S109" s="7">
        <v>0</v>
      </c>
      <c r="T109" s="1"/>
      <c r="U109" s="1">
        <v>2.98</v>
      </c>
      <c r="V109" s="1">
        <v>12.66</v>
      </c>
      <c r="W109" s="8">
        <f t="shared" ref="W109:W119" si="42">MAX(0,(TRUNC((U109*0.8)-V109)))</f>
        <v>0</v>
      </c>
      <c r="X109" s="1">
        <v>0</v>
      </c>
      <c r="Y109" s="19">
        <v>34032.379999999997</v>
      </c>
      <c r="Z109" s="3">
        <v>58882.05</v>
      </c>
      <c r="AA109" s="1">
        <v>52</v>
      </c>
      <c r="AB109" s="1">
        <v>42</v>
      </c>
      <c r="AC109" s="1">
        <v>38</v>
      </c>
      <c r="AD109" s="1">
        <v>42</v>
      </c>
      <c r="AE109" s="1">
        <v>254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75</v>
      </c>
      <c r="AV109" s="1">
        <v>55</v>
      </c>
      <c r="AW109" s="1">
        <v>68</v>
      </c>
      <c r="AX109" s="1">
        <v>49</v>
      </c>
      <c r="AY109" s="1">
        <v>72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31</v>
      </c>
      <c r="BF109" s="1">
        <v>21</v>
      </c>
      <c r="BG109" s="1">
        <v>37</v>
      </c>
      <c r="BH109" s="1">
        <v>34</v>
      </c>
      <c r="BI109" s="1">
        <v>405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 ht="12.75" x14ac:dyDescent="0.2">
      <c r="A110" s="1">
        <v>6011</v>
      </c>
      <c r="B110" s="1" t="s">
        <v>188</v>
      </c>
      <c r="C110" s="1">
        <v>24</v>
      </c>
      <c r="D110" s="1">
        <v>162</v>
      </c>
      <c r="E110" s="1" t="s">
        <v>65</v>
      </c>
      <c r="F110" s="1">
        <v>558</v>
      </c>
      <c r="G110" s="1" t="s">
        <v>74</v>
      </c>
      <c r="H110" s="3">
        <v>80.55</v>
      </c>
      <c r="I110" s="3">
        <v>1933.2</v>
      </c>
      <c r="J110" s="2">
        <f t="shared" si="2"/>
        <v>0</v>
      </c>
      <c r="K110" s="5">
        <f t="shared" si="3"/>
        <v>0</v>
      </c>
      <c r="L110" s="1">
        <v>0</v>
      </c>
      <c r="M110" s="1">
        <v>0</v>
      </c>
      <c r="N110" s="8">
        <f t="shared" si="41"/>
        <v>0</v>
      </c>
      <c r="O110" s="1">
        <v>0</v>
      </c>
      <c r="P110" s="1">
        <v>0</v>
      </c>
      <c r="Q110" s="8">
        <f t="shared" si="38"/>
        <v>0</v>
      </c>
      <c r="R110" s="8">
        <f t="shared" si="5"/>
        <v>0</v>
      </c>
      <c r="S110" s="7">
        <v>0</v>
      </c>
      <c r="T110" s="1"/>
      <c r="U110" s="1">
        <v>0</v>
      </c>
      <c r="V110" s="1">
        <v>0</v>
      </c>
      <c r="W110" s="8">
        <f t="shared" si="42"/>
        <v>0</v>
      </c>
      <c r="X110" s="1">
        <v>0</v>
      </c>
      <c r="Y110" s="20">
        <v>0</v>
      </c>
      <c r="Z110" s="3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ht="15" x14ac:dyDescent="0.25">
      <c r="A111" s="1">
        <v>91046</v>
      </c>
      <c r="B111" s="1" t="s">
        <v>150</v>
      </c>
      <c r="C111" s="1">
        <v>6</v>
      </c>
      <c r="D111" s="1">
        <v>162</v>
      </c>
      <c r="E111" s="1" t="s">
        <v>65</v>
      </c>
      <c r="F111" s="1">
        <v>123</v>
      </c>
      <c r="G111" s="1" t="s">
        <v>138</v>
      </c>
      <c r="H111" s="3">
        <v>119.37</v>
      </c>
      <c r="I111" s="3">
        <v>716.22</v>
      </c>
      <c r="J111" s="2">
        <f t="shared" si="2"/>
        <v>1432.44</v>
      </c>
      <c r="K111" s="16">
        <f t="shared" si="3"/>
        <v>2</v>
      </c>
      <c r="L111" s="1">
        <v>1.92</v>
      </c>
      <c r="M111" s="1">
        <v>4.17</v>
      </c>
      <c r="N111" s="7">
        <v>2</v>
      </c>
      <c r="O111" s="1">
        <v>3.17</v>
      </c>
      <c r="P111" s="35">
        <v>5</v>
      </c>
      <c r="Q111" s="8">
        <f t="shared" si="38"/>
        <v>1.585</v>
      </c>
      <c r="R111" s="8">
        <f t="shared" si="5"/>
        <v>3.415</v>
      </c>
      <c r="S111" s="7">
        <v>0</v>
      </c>
      <c r="T111" s="1"/>
      <c r="U111" s="1">
        <v>0.33</v>
      </c>
      <c r="V111" s="1">
        <v>0.83</v>
      </c>
      <c r="W111" s="8">
        <f t="shared" si="42"/>
        <v>0</v>
      </c>
      <c r="X111" s="1">
        <v>0</v>
      </c>
      <c r="Y111" s="20">
        <v>3879.53</v>
      </c>
      <c r="Z111" s="3">
        <v>1432.44</v>
      </c>
      <c r="AA111" s="1">
        <v>0</v>
      </c>
      <c r="AB111" s="1">
        <v>1</v>
      </c>
      <c r="AC111" s="1">
        <v>10</v>
      </c>
      <c r="AD111" s="1">
        <v>2</v>
      </c>
      <c r="AE111" s="1">
        <v>7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4</v>
      </c>
      <c r="AV111" s="1">
        <v>16</v>
      </c>
      <c r="AW111" s="1">
        <v>7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1</v>
      </c>
      <c r="BF111" s="1">
        <v>0</v>
      </c>
      <c r="BG111" s="1">
        <v>1</v>
      </c>
      <c r="BH111" s="1">
        <v>0</v>
      </c>
      <c r="BI111" s="1">
        <v>5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 ht="15" x14ac:dyDescent="0.25">
      <c r="A112" s="1">
        <v>91115</v>
      </c>
      <c r="B112" s="1" t="s">
        <v>186</v>
      </c>
      <c r="C112" s="1">
        <v>12</v>
      </c>
      <c r="D112" s="1">
        <v>162</v>
      </c>
      <c r="E112" s="1" t="s">
        <v>65</v>
      </c>
      <c r="F112" s="1">
        <v>123</v>
      </c>
      <c r="G112" s="1" t="s">
        <v>138</v>
      </c>
      <c r="H112" s="3">
        <v>101.88249999999999</v>
      </c>
      <c r="I112" s="3">
        <v>1222.5899999999999</v>
      </c>
      <c r="J112" s="2">
        <f t="shared" si="2"/>
        <v>0</v>
      </c>
      <c r="K112" s="5">
        <f t="shared" si="3"/>
        <v>0</v>
      </c>
      <c r="L112" s="1">
        <v>0</v>
      </c>
      <c r="M112" s="1">
        <v>0</v>
      </c>
      <c r="N112" s="8">
        <f>MAX(0,(TRUNC((L112*0.8)-M112)))</f>
        <v>0</v>
      </c>
      <c r="O112" s="1">
        <v>0.38</v>
      </c>
      <c r="P112" s="35">
        <v>2.83</v>
      </c>
      <c r="Q112" s="8">
        <f t="shared" si="38"/>
        <v>0.19</v>
      </c>
      <c r="R112" s="8">
        <f t="shared" si="5"/>
        <v>2.64</v>
      </c>
      <c r="S112" s="7">
        <v>0</v>
      </c>
      <c r="T112" s="1"/>
      <c r="U112" s="1">
        <v>0.17</v>
      </c>
      <c r="V112" s="1">
        <v>0.5</v>
      </c>
      <c r="W112" s="8">
        <f t="shared" si="42"/>
        <v>0</v>
      </c>
      <c r="X112" s="1">
        <v>0</v>
      </c>
      <c r="Y112" s="20">
        <v>662.24</v>
      </c>
      <c r="Z112" s="3">
        <v>4075.3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2</v>
      </c>
      <c r="AV112" s="1">
        <v>4</v>
      </c>
      <c r="AW112" s="1">
        <v>0</v>
      </c>
      <c r="AX112" s="1">
        <v>1</v>
      </c>
      <c r="AY112" s="1">
        <v>34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2</v>
      </c>
      <c r="BF112" s="1">
        <v>0</v>
      </c>
      <c r="BG112" s="1">
        <v>0</v>
      </c>
      <c r="BH112" s="1">
        <v>0</v>
      </c>
      <c r="BI112" s="1">
        <v>6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 ht="15" x14ac:dyDescent="0.25">
      <c r="A113" s="1">
        <v>91052</v>
      </c>
      <c r="B113" s="1" t="s">
        <v>185</v>
      </c>
      <c r="C113" s="1">
        <v>6</v>
      </c>
      <c r="D113" s="1">
        <v>162</v>
      </c>
      <c r="E113" s="1" t="s">
        <v>65</v>
      </c>
      <c r="F113" s="1">
        <v>123</v>
      </c>
      <c r="G113" s="1" t="s">
        <v>138</v>
      </c>
      <c r="H113" s="3">
        <v>107.96559999999999</v>
      </c>
      <c r="I113" s="3">
        <v>647.79359999999997</v>
      </c>
      <c r="J113" s="2">
        <f t="shared" si="2"/>
        <v>1295.5871999999999</v>
      </c>
      <c r="K113" s="16">
        <f t="shared" si="3"/>
        <v>2</v>
      </c>
      <c r="L113" s="1">
        <v>0</v>
      </c>
      <c r="M113" s="1">
        <v>3</v>
      </c>
      <c r="N113" s="7">
        <v>2</v>
      </c>
      <c r="O113" s="1">
        <v>4.58</v>
      </c>
      <c r="P113" s="35">
        <v>11.67</v>
      </c>
      <c r="Q113" s="8">
        <f t="shared" si="38"/>
        <v>2.29</v>
      </c>
      <c r="R113" s="8">
        <f t="shared" si="5"/>
        <v>9.379999999999999</v>
      </c>
      <c r="S113" s="7">
        <v>0</v>
      </c>
      <c r="T113" s="1"/>
      <c r="U113" s="1">
        <v>0</v>
      </c>
      <c r="V113" s="1">
        <v>0</v>
      </c>
      <c r="W113" s="8">
        <f t="shared" si="42"/>
        <v>0</v>
      </c>
      <c r="X113" s="1">
        <v>0</v>
      </c>
      <c r="Y113" s="20">
        <v>2969.05</v>
      </c>
      <c r="Z113" s="3">
        <v>1187.6199999999999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8</v>
      </c>
      <c r="AV113" s="1">
        <v>5</v>
      </c>
      <c r="AW113" s="1">
        <v>12</v>
      </c>
      <c r="AX113" s="1">
        <v>10</v>
      </c>
      <c r="AY113" s="1">
        <v>11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 ht="15" x14ac:dyDescent="0.25">
      <c r="A114" s="1">
        <v>65045</v>
      </c>
      <c r="B114" s="1" t="s">
        <v>137</v>
      </c>
      <c r="C114" s="1">
        <v>18</v>
      </c>
      <c r="D114" s="1">
        <v>162</v>
      </c>
      <c r="E114" s="1" t="s">
        <v>65</v>
      </c>
      <c r="F114" s="1">
        <v>123</v>
      </c>
      <c r="G114" s="1" t="s">
        <v>138</v>
      </c>
      <c r="H114" s="3">
        <v>60.876300000000001</v>
      </c>
      <c r="I114" s="3">
        <v>1095.7734</v>
      </c>
      <c r="J114" s="2">
        <f t="shared" si="2"/>
        <v>3287.3202000000001</v>
      </c>
      <c r="K114" s="16">
        <f t="shared" si="3"/>
        <v>3</v>
      </c>
      <c r="L114" s="1">
        <v>3.19</v>
      </c>
      <c r="M114" s="1">
        <v>5.67</v>
      </c>
      <c r="N114" s="7">
        <v>3</v>
      </c>
      <c r="O114" s="1">
        <v>4.08</v>
      </c>
      <c r="P114" s="35">
        <v>10.89</v>
      </c>
      <c r="Q114" s="8">
        <f t="shared" si="38"/>
        <v>2.04</v>
      </c>
      <c r="R114" s="8">
        <f t="shared" si="5"/>
        <v>8.8500000000000014</v>
      </c>
      <c r="S114" s="7">
        <v>0</v>
      </c>
      <c r="T114" s="1"/>
      <c r="U114" s="1">
        <v>0.72</v>
      </c>
      <c r="V114" s="1">
        <v>2.2200000000000002</v>
      </c>
      <c r="W114" s="8">
        <f t="shared" si="42"/>
        <v>0</v>
      </c>
      <c r="X114" s="1">
        <v>0</v>
      </c>
      <c r="Y114" s="27">
        <v>8766.19</v>
      </c>
      <c r="Z114" s="3">
        <v>15097.32</v>
      </c>
      <c r="AA114" s="1">
        <v>5</v>
      </c>
      <c r="AB114" s="1">
        <v>1</v>
      </c>
      <c r="AC114" s="1">
        <v>45</v>
      </c>
      <c r="AD114" s="1">
        <v>14</v>
      </c>
      <c r="AE114" s="1">
        <v>102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20</v>
      </c>
      <c r="AV114" s="1">
        <v>16</v>
      </c>
      <c r="AW114" s="1">
        <v>40</v>
      </c>
      <c r="AX114" s="1">
        <v>11</v>
      </c>
      <c r="AY114" s="1">
        <v>106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7</v>
      </c>
      <c r="BF114" s="1">
        <v>4</v>
      </c>
      <c r="BG114" s="1">
        <v>3</v>
      </c>
      <c r="BH114" s="1">
        <v>2</v>
      </c>
      <c r="BI114" s="1">
        <v>40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 ht="15" x14ac:dyDescent="0.25">
      <c r="A115" s="1">
        <v>6077</v>
      </c>
      <c r="B115" s="1" t="s">
        <v>145</v>
      </c>
      <c r="C115" s="1">
        <v>12</v>
      </c>
      <c r="D115" s="1">
        <v>162</v>
      </c>
      <c r="E115" s="1" t="s">
        <v>65</v>
      </c>
      <c r="F115" s="1">
        <v>123</v>
      </c>
      <c r="G115" s="1" t="s">
        <v>138</v>
      </c>
      <c r="H115" s="3">
        <v>99.373900000000006</v>
      </c>
      <c r="I115" s="3">
        <v>1192.4867999999999</v>
      </c>
      <c r="J115" s="2">
        <f t="shared" si="2"/>
        <v>0</v>
      </c>
      <c r="K115" s="5">
        <f t="shared" si="3"/>
        <v>0</v>
      </c>
      <c r="L115" s="1">
        <v>0.79</v>
      </c>
      <c r="M115" s="1">
        <v>-0.08</v>
      </c>
      <c r="N115" s="8">
        <f>MAX(0,(TRUNC((L115*0.8)-M115)))</f>
        <v>0</v>
      </c>
      <c r="O115" s="1">
        <v>1.96</v>
      </c>
      <c r="P115" s="35">
        <v>2.75</v>
      </c>
      <c r="Q115" s="8">
        <f t="shared" si="38"/>
        <v>0.97999999999999987</v>
      </c>
      <c r="R115" s="8">
        <f t="shared" si="5"/>
        <v>1.77</v>
      </c>
      <c r="S115" s="7">
        <v>0</v>
      </c>
      <c r="T115" s="1"/>
      <c r="U115" s="1">
        <v>0.08</v>
      </c>
      <c r="V115" s="1">
        <v>-0.08</v>
      </c>
      <c r="W115" s="8">
        <f t="shared" si="42"/>
        <v>0</v>
      </c>
      <c r="X115" s="1">
        <v>0</v>
      </c>
      <c r="Y115" s="20">
        <v>3378.71</v>
      </c>
      <c r="Z115" s="3">
        <v>3080.59</v>
      </c>
      <c r="AA115" s="1">
        <v>1</v>
      </c>
      <c r="AB115" s="1">
        <v>0</v>
      </c>
      <c r="AC115" s="1">
        <v>5</v>
      </c>
      <c r="AD115" s="1">
        <v>7</v>
      </c>
      <c r="AE115" s="1">
        <v>-1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16</v>
      </c>
      <c r="AV115" s="1">
        <v>11</v>
      </c>
      <c r="AW115" s="1">
        <v>2</v>
      </c>
      <c r="AX115" s="1">
        <v>0</v>
      </c>
      <c r="AY115" s="1">
        <v>33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1</v>
      </c>
      <c r="BF115" s="1">
        <v>0</v>
      </c>
      <c r="BG115" s="1">
        <v>0</v>
      </c>
      <c r="BH115" s="1">
        <v>0</v>
      </c>
      <c r="BI115" s="1">
        <v>-1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 ht="15" x14ac:dyDescent="0.25">
      <c r="A116" s="1">
        <v>6063</v>
      </c>
      <c r="B116" s="1" t="s">
        <v>171</v>
      </c>
      <c r="C116" s="1">
        <v>3</v>
      </c>
      <c r="D116" s="1">
        <v>162</v>
      </c>
      <c r="E116" s="1" t="s">
        <v>65</v>
      </c>
      <c r="F116" s="1">
        <v>123</v>
      </c>
      <c r="G116" s="1" t="s">
        <v>138</v>
      </c>
      <c r="H116" s="3">
        <v>220.18870000000001</v>
      </c>
      <c r="I116" s="3">
        <v>660.56610000000001</v>
      </c>
      <c r="J116" s="2">
        <f t="shared" si="2"/>
        <v>13211.322</v>
      </c>
      <c r="K116" s="16">
        <f t="shared" si="3"/>
        <v>20</v>
      </c>
      <c r="L116" s="1">
        <v>0</v>
      </c>
      <c r="M116" s="1">
        <v>1.67</v>
      </c>
      <c r="N116" s="7">
        <v>5</v>
      </c>
      <c r="O116" s="1">
        <v>9.5</v>
      </c>
      <c r="P116" s="35">
        <v>1</v>
      </c>
      <c r="Q116" s="8">
        <f t="shared" si="38"/>
        <v>4.75</v>
      </c>
      <c r="R116" s="8">
        <f t="shared" si="5"/>
        <v>-3.75</v>
      </c>
      <c r="S116" s="7">
        <v>15</v>
      </c>
      <c r="T116" s="1"/>
      <c r="U116" s="1">
        <v>0</v>
      </c>
      <c r="V116" s="1">
        <v>0</v>
      </c>
      <c r="W116" s="8">
        <f t="shared" si="42"/>
        <v>0</v>
      </c>
      <c r="X116" s="1">
        <v>0</v>
      </c>
      <c r="Y116" s="27">
        <v>6275.38</v>
      </c>
      <c r="Z116" s="3">
        <v>1761.51</v>
      </c>
      <c r="AA116" s="1">
        <v>0</v>
      </c>
      <c r="AB116" s="1">
        <v>0</v>
      </c>
      <c r="AC116" s="1">
        <v>0</v>
      </c>
      <c r="AD116" s="1">
        <v>0</v>
      </c>
      <c r="AE116" s="1">
        <v>5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15</v>
      </c>
      <c r="AV116" s="1">
        <v>7</v>
      </c>
      <c r="AW116" s="1">
        <v>6</v>
      </c>
      <c r="AX116" s="1">
        <v>8</v>
      </c>
      <c r="AY116" s="1">
        <v>3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 ht="15" x14ac:dyDescent="0.25">
      <c r="A117" s="1">
        <v>91051</v>
      </c>
      <c r="B117" s="1" t="s">
        <v>160</v>
      </c>
      <c r="C117" s="1">
        <v>7</v>
      </c>
      <c r="D117" s="1">
        <v>162</v>
      </c>
      <c r="E117" s="1" t="s">
        <v>65</v>
      </c>
      <c r="F117" s="1">
        <v>123</v>
      </c>
      <c r="G117" s="1" t="s">
        <v>138</v>
      </c>
      <c r="H117" s="3">
        <v>191.73099999999999</v>
      </c>
      <c r="I117" s="3">
        <v>1342.117</v>
      </c>
      <c r="J117" s="2">
        <f t="shared" si="2"/>
        <v>0</v>
      </c>
      <c r="K117" s="5">
        <f t="shared" si="3"/>
        <v>0</v>
      </c>
      <c r="L117" s="1">
        <v>0.14000000000000001</v>
      </c>
      <c r="M117" s="1">
        <v>1.29</v>
      </c>
      <c r="N117" s="8">
        <f>MAX(0,(TRUNC((L117*0.8)-M117)))</f>
        <v>0</v>
      </c>
      <c r="O117" s="1">
        <v>0.56999999999999995</v>
      </c>
      <c r="P117" s="35">
        <v>11.57</v>
      </c>
      <c r="Q117" s="8">
        <f t="shared" si="38"/>
        <v>0.28499999999999998</v>
      </c>
      <c r="R117" s="8">
        <f t="shared" si="5"/>
        <v>11.285</v>
      </c>
      <c r="S117" s="7">
        <v>0</v>
      </c>
      <c r="T117" s="1"/>
      <c r="U117" s="1">
        <v>0.14000000000000001</v>
      </c>
      <c r="V117" s="1">
        <v>0</v>
      </c>
      <c r="W117" s="8">
        <f t="shared" si="42"/>
        <v>0</v>
      </c>
      <c r="X117" s="1">
        <v>0</v>
      </c>
      <c r="Y117" s="20">
        <v>1150.3900000000001</v>
      </c>
      <c r="Z117" s="3">
        <v>3834.62</v>
      </c>
      <c r="AA117" s="1">
        <v>0</v>
      </c>
      <c r="AB117" s="1">
        <v>0</v>
      </c>
      <c r="AC117" s="1">
        <v>1</v>
      </c>
      <c r="AD117" s="1">
        <v>0</v>
      </c>
      <c r="AE117" s="1">
        <v>9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1</v>
      </c>
      <c r="AW117" s="1">
        <v>3</v>
      </c>
      <c r="AX117" s="1">
        <v>1</v>
      </c>
      <c r="AY117" s="1">
        <v>11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1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 ht="15" x14ac:dyDescent="0.25">
      <c r="A118" s="1">
        <v>91045</v>
      </c>
      <c r="B118" s="1" t="s">
        <v>174</v>
      </c>
      <c r="C118" s="1">
        <v>6</v>
      </c>
      <c r="D118" s="1">
        <v>162</v>
      </c>
      <c r="E118" s="1" t="s">
        <v>65</v>
      </c>
      <c r="F118" s="1">
        <v>123</v>
      </c>
      <c r="G118" s="1" t="s">
        <v>138</v>
      </c>
      <c r="H118" s="3">
        <v>119.37</v>
      </c>
      <c r="I118" s="3">
        <v>716.22</v>
      </c>
      <c r="J118" s="2">
        <f t="shared" si="2"/>
        <v>1432.44</v>
      </c>
      <c r="K118" s="16">
        <f t="shared" si="3"/>
        <v>2</v>
      </c>
      <c r="L118" s="1">
        <v>0.67</v>
      </c>
      <c r="M118" s="1">
        <v>3</v>
      </c>
      <c r="N118" s="7">
        <v>2</v>
      </c>
      <c r="O118" s="1">
        <v>0.67</v>
      </c>
      <c r="P118" s="35">
        <v>5.67</v>
      </c>
      <c r="Q118" s="8">
        <f t="shared" si="38"/>
        <v>0.33500000000000002</v>
      </c>
      <c r="R118" s="8">
        <f t="shared" si="5"/>
        <v>5.335</v>
      </c>
      <c r="S118" s="7">
        <v>0</v>
      </c>
      <c r="T118" s="1"/>
      <c r="U118" s="1">
        <v>0.5</v>
      </c>
      <c r="V118" s="1">
        <v>0</v>
      </c>
      <c r="W118" s="8">
        <f t="shared" si="42"/>
        <v>0</v>
      </c>
      <c r="X118" s="1">
        <v>0</v>
      </c>
      <c r="Y118" s="20">
        <v>1313.07</v>
      </c>
      <c r="Z118" s="3">
        <v>716.22</v>
      </c>
      <c r="AA118" s="1">
        <v>0</v>
      </c>
      <c r="AB118" s="1">
        <v>2</v>
      </c>
      <c r="AC118" s="1">
        <v>2</v>
      </c>
      <c r="AD118" s="1">
        <v>2</v>
      </c>
      <c r="AE118" s="1">
        <v>2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8</v>
      </c>
      <c r="AW118" s="1">
        <v>0</v>
      </c>
      <c r="AX118" s="1">
        <v>0</v>
      </c>
      <c r="AY118" s="1">
        <v>4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3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 ht="15" x14ac:dyDescent="0.25">
      <c r="A119" s="1">
        <v>91047</v>
      </c>
      <c r="B119" s="1" t="s">
        <v>154</v>
      </c>
      <c r="C119" s="1">
        <v>6</v>
      </c>
      <c r="D119" s="1">
        <v>162</v>
      </c>
      <c r="E119" s="1" t="s">
        <v>65</v>
      </c>
      <c r="F119" s="1">
        <v>123</v>
      </c>
      <c r="G119" s="1" t="s">
        <v>138</v>
      </c>
      <c r="H119" s="3">
        <v>119.37</v>
      </c>
      <c r="I119" s="3">
        <v>716.22</v>
      </c>
      <c r="J119" s="2">
        <f t="shared" si="2"/>
        <v>2148.66</v>
      </c>
      <c r="K119" s="16">
        <f t="shared" si="3"/>
        <v>3</v>
      </c>
      <c r="L119" s="1">
        <v>2.33</v>
      </c>
      <c r="M119" s="1">
        <v>2.83</v>
      </c>
      <c r="N119" s="7">
        <v>3</v>
      </c>
      <c r="O119" s="1">
        <v>0.17</v>
      </c>
      <c r="P119" s="35">
        <v>7.33</v>
      </c>
      <c r="Q119" s="8">
        <f t="shared" si="38"/>
        <v>8.5000000000000006E-2</v>
      </c>
      <c r="R119" s="8">
        <f t="shared" si="5"/>
        <v>7.2450000000000001</v>
      </c>
      <c r="S119" s="7">
        <v>0</v>
      </c>
      <c r="T119" s="1"/>
      <c r="U119" s="1">
        <v>0.08</v>
      </c>
      <c r="V119" s="1">
        <v>0.67</v>
      </c>
      <c r="W119" s="8">
        <f t="shared" si="42"/>
        <v>0</v>
      </c>
      <c r="X119" s="1">
        <v>0</v>
      </c>
      <c r="Y119" s="20">
        <v>1850.24</v>
      </c>
      <c r="Z119" s="3">
        <v>4177.95</v>
      </c>
      <c r="AA119" s="1">
        <v>0</v>
      </c>
      <c r="AB119" s="1">
        <v>1</v>
      </c>
      <c r="AC119" s="1">
        <v>7</v>
      </c>
      <c r="AD119" s="1">
        <v>13</v>
      </c>
      <c r="AE119" s="1">
        <v>17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2</v>
      </c>
      <c r="AW119" s="1">
        <v>0</v>
      </c>
      <c r="AX119" s="1">
        <v>0</v>
      </c>
      <c r="AY119" s="1">
        <v>14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</v>
      </c>
      <c r="BG119" s="1">
        <v>0</v>
      </c>
      <c r="BH119" s="1">
        <v>0</v>
      </c>
      <c r="BI119" s="1">
        <v>4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 ht="15" x14ac:dyDescent="0.25">
      <c r="A120" s="1">
        <v>6013</v>
      </c>
      <c r="B120" s="1" t="s">
        <v>140</v>
      </c>
      <c r="C120" s="1">
        <v>6</v>
      </c>
      <c r="D120" s="1">
        <v>162</v>
      </c>
      <c r="E120" s="1" t="s">
        <v>65</v>
      </c>
      <c r="F120" s="1">
        <v>123</v>
      </c>
      <c r="G120" s="1" t="s">
        <v>138</v>
      </c>
      <c r="H120" s="3">
        <v>119.37</v>
      </c>
      <c r="I120" s="3">
        <v>716.22</v>
      </c>
      <c r="J120" s="2">
        <f t="shared" si="2"/>
        <v>8594.64</v>
      </c>
      <c r="K120" s="16">
        <f t="shared" si="3"/>
        <v>12</v>
      </c>
      <c r="L120" s="1">
        <v>7</v>
      </c>
      <c r="M120" s="1">
        <v>1</v>
      </c>
      <c r="N120" s="7">
        <v>10</v>
      </c>
      <c r="O120" s="1">
        <v>3.42</v>
      </c>
      <c r="P120" s="35">
        <v>5.5</v>
      </c>
      <c r="Q120" s="8">
        <f t="shared" si="38"/>
        <v>1.71</v>
      </c>
      <c r="R120" s="8">
        <f t="shared" si="5"/>
        <v>3.79</v>
      </c>
      <c r="S120" s="7">
        <v>0</v>
      </c>
      <c r="T120" s="1"/>
      <c r="U120" s="1">
        <v>0.42</v>
      </c>
      <c r="V120" s="1">
        <v>0</v>
      </c>
      <c r="W120" s="7">
        <v>2</v>
      </c>
      <c r="X120" s="1">
        <v>0</v>
      </c>
      <c r="Y120" s="27">
        <v>7759.05</v>
      </c>
      <c r="Z120" s="3">
        <v>1074.33</v>
      </c>
      <c r="AA120" s="1">
        <v>19</v>
      </c>
      <c r="AB120" s="1">
        <v>8</v>
      </c>
      <c r="AC120" s="1">
        <v>16</v>
      </c>
      <c r="AD120" s="1">
        <v>6</v>
      </c>
      <c r="AE120" s="1">
        <v>6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12</v>
      </c>
      <c r="AV120" s="1">
        <v>11</v>
      </c>
      <c r="AW120" s="1">
        <v>0</v>
      </c>
      <c r="AX120" s="1">
        <v>6</v>
      </c>
      <c r="AY120" s="1">
        <v>3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5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 ht="15" x14ac:dyDescent="0.25">
      <c r="A121" s="1">
        <v>91003</v>
      </c>
      <c r="B121" s="1" t="s">
        <v>177</v>
      </c>
      <c r="C121" s="1">
        <v>6</v>
      </c>
      <c r="D121" s="1">
        <v>162</v>
      </c>
      <c r="E121" s="1" t="s">
        <v>65</v>
      </c>
      <c r="F121" s="1">
        <v>123</v>
      </c>
      <c r="G121" s="1" t="s">
        <v>138</v>
      </c>
      <c r="H121" s="3">
        <v>119.3702</v>
      </c>
      <c r="I121" s="3">
        <v>716.22119999999995</v>
      </c>
      <c r="J121" s="2">
        <f t="shared" si="2"/>
        <v>3581.1059999999998</v>
      </c>
      <c r="K121" s="16">
        <f t="shared" si="3"/>
        <v>5</v>
      </c>
      <c r="L121" s="1">
        <v>0</v>
      </c>
      <c r="M121" s="1">
        <v>0</v>
      </c>
      <c r="N121" s="7">
        <v>5</v>
      </c>
      <c r="O121" s="1">
        <v>1</v>
      </c>
      <c r="P121" s="35">
        <v>5</v>
      </c>
      <c r="Q121" s="8">
        <f t="shared" si="38"/>
        <v>0.5</v>
      </c>
      <c r="R121" s="8">
        <f t="shared" si="5"/>
        <v>4.5</v>
      </c>
      <c r="S121" s="7">
        <v>0</v>
      </c>
      <c r="T121" s="1"/>
      <c r="U121" s="1">
        <v>0</v>
      </c>
      <c r="V121" s="1">
        <v>0</v>
      </c>
      <c r="W121" s="8">
        <f t="shared" ref="W121:W134" si="43">MAX(0,(TRUNC((U121*0.8)-V121)))</f>
        <v>0</v>
      </c>
      <c r="X121" s="1">
        <v>0</v>
      </c>
      <c r="Y121" s="20">
        <v>716.22</v>
      </c>
      <c r="Z121" s="3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12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 ht="15" x14ac:dyDescent="0.25">
      <c r="A122" s="1">
        <v>6008</v>
      </c>
      <c r="B122" s="1" t="s">
        <v>176</v>
      </c>
      <c r="C122" s="1">
        <v>12</v>
      </c>
      <c r="D122" s="1">
        <v>162</v>
      </c>
      <c r="E122" s="1" t="s">
        <v>65</v>
      </c>
      <c r="F122" s="1">
        <v>162</v>
      </c>
      <c r="G122" s="1" t="s">
        <v>84</v>
      </c>
      <c r="H122" s="3">
        <v>59</v>
      </c>
      <c r="I122" s="3">
        <v>708</v>
      </c>
      <c r="J122" s="2">
        <f t="shared" si="2"/>
        <v>7080</v>
      </c>
      <c r="K122" s="16">
        <f t="shared" si="3"/>
        <v>10</v>
      </c>
      <c r="L122" s="1">
        <v>0</v>
      </c>
      <c r="M122" s="1">
        <v>0</v>
      </c>
      <c r="N122" s="7">
        <v>5</v>
      </c>
      <c r="O122" s="1">
        <v>1.08</v>
      </c>
      <c r="P122" s="35">
        <v>0.08</v>
      </c>
      <c r="Q122" s="8">
        <f t="shared" si="38"/>
        <v>0.54</v>
      </c>
      <c r="R122" s="8">
        <f t="shared" si="5"/>
        <v>-0.46</v>
      </c>
      <c r="S122" s="7">
        <v>5</v>
      </c>
      <c r="T122" s="1"/>
      <c r="U122" s="1">
        <v>0</v>
      </c>
      <c r="V122" s="1">
        <v>0</v>
      </c>
      <c r="W122" s="8">
        <f t="shared" si="43"/>
        <v>0</v>
      </c>
      <c r="X122" s="1">
        <v>0</v>
      </c>
      <c r="Y122" s="20">
        <v>767</v>
      </c>
      <c r="Z122" s="3">
        <v>59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4</v>
      </c>
      <c r="AV122" s="1">
        <v>18</v>
      </c>
      <c r="AW122" s="1">
        <v>0</v>
      </c>
      <c r="AX122" s="1">
        <v>0</v>
      </c>
      <c r="AY122" s="1">
        <v>1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ht="15" x14ac:dyDescent="0.25">
      <c r="A123" s="1">
        <v>91013</v>
      </c>
      <c r="B123" s="1" t="s">
        <v>151</v>
      </c>
      <c r="C123" s="1">
        <v>12</v>
      </c>
      <c r="D123" s="1">
        <v>162</v>
      </c>
      <c r="E123" s="1" t="s">
        <v>65</v>
      </c>
      <c r="F123" s="1">
        <v>123</v>
      </c>
      <c r="G123" s="1" t="s">
        <v>138</v>
      </c>
      <c r="H123" s="3">
        <v>101.8831</v>
      </c>
      <c r="I123" s="3">
        <v>1222.5971999999999</v>
      </c>
      <c r="J123" s="2">
        <f t="shared" si="2"/>
        <v>2445.1943999999999</v>
      </c>
      <c r="K123" s="16">
        <f t="shared" si="3"/>
        <v>2</v>
      </c>
      <c r="L123" s="1">
        <v>1.29</v>
      </c>
      <c r="M123" s="1">
        <v>3.42</v>
      </c>
      <c r="N123" s="7">
        <v>2</v>
      </c>
      <c r="O123" s="1">
        <v>1.62</v>
      </c>
      <c r="P123" s="35">
        <v>6.67</v>
      </c>
      <c r="Q123" s="8">
        <f t="shared" si="38"/>
        <v>0.81</v>
      </c>
      <c r="R123" s="8">
        <f t="shared" si="5"/>
        <v>5.8599999999999994</v>
      </c>
      <c r="S123" s="7">
        <v>0</v>
      </c>
      <c r="T123" s="1"/>
      <c r="U123" s="1">
        <v>0</v>
      </c>
      <c r="V123" s="1">
        <v>2.33</v>
      </c>
      <c r="W123" s="8">
        <f t="shared" si="43"/>
        <v>0</v>
      </c>
      <c r="X123" s="1">
        <v>0</v>
      </c>
      <c r="Y123" s="20">
        <v>3565.91</v>
      </c>
      <c r="Z123" s="3">
        <v>6622.4</v>
      </c>
      <c r="AA123" s="1">
        <v>0</v>
      </c>
      <c r="AB123" s="1">
        <v>1</v>
      </c>
      <c r="AC123" s="1">
        <v>12</v>
      </c>
      <c r="AD123" s="1">
        <v>6</v>
      </c>
      <c r="AE123" s="1">
        <v>17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2</v>
      </c>
      <c r="AV123" s="1">
        <v>2</v>
      </c>
      <c r="AW123" s="1">
        <v>12</v>
      </c>
      <c r="AX123" s="1">
        <v>9</v>
      </c>
      <c r="AY123" s="1">
        <v>20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28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 ht="15" x14ac:dyDescent="0.25">
      <c r="A124" s="1">
        <v>6171</v>
      </c>
      <c r="B124" s="1" t="s">
        <v>168</v>
      </c>
      <c r="C124" s="1">
        <v>6</v>
      </c>
      <c r="D124" s="1">
        <v>162</v>
      </c>
      <c r="E124" s="1" t="s">
        <v>65</v>
      </c>
      <c r="F124" s="1">
        <v>123</v>
      </c>
      <c r="G124" s="1" t="s">
        <v>138</v>
      </c>
      <c r="H124" s="3">
        <v>119.37</v>
      </c>
      <c r="I124" s="3">
        <v>716.22</v>
      </c>
      <c r="J124" s="2">
        <f t="shared" si="2"/>
        <v>3581.1000000000004</v>
      </c>
      <c r="K124" s="16">
        <f t="shared" si="3"/>
        <v>5</v>
      </c>
      <c r="L124" s="1">
        <v>0.08</v>
      </c>
      <c r="M124" s="1">
        <v>3.82</v>
      </c>
      <c r="N124" s="7">
        <v>5</v>
      </c>
      <c r="O124" s="1">
        <v>3.42</v>
      </c>
      <c r="P124" s="35">
        <v>11.67</v>
      </c>
      <c r="Q124" s="8">
        <f t="shared" si="38"/>
        <v>1.71</v>
      </c>
      <c r="R124" s="8">
        <f t="shared" si="5"/>
        <v>9.9600000000000009</v>
      </c>
      <c r="S124" s="7">
        <v>0</v>
      </c>
      <c r="T124" s="1"/>
      <c r="U124" s="1">
        <v>0</v>
      </c>
      <c r="V124" s="1">
        <v>0.83</v>
      </c>
      <c r="W124" s="8">
        <f t="shared" si="43"/>
        <v>0</v>
      </c>
      <c r="X124" s="1">
        <v>0</v>
      </c>
      <c r="Y124" s="20">
        <v>2506.77</v>
      </c>
      <c r="Z124" s="3">
        <v>5968.5</v>
      </c>
      <c r="AA124" s="1">
        <v>0</v>
      </c>
      <c r="AB124" s="1">
        <v>1</v>
      </c>
      <c r="AC124" s="1">
        <v>0</v>
      </c>
      <c r="AD124" s="1">
        <v>0</v>
      </c>
      <c r="AE124" s="1">
        <v>5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5</v>
      </c>
      <c r="AV124" s="1">
        <v>2</v>
      </c>
      <c r="AW124" s="1">
        <v>14</v>
      </c>
      <c r="AX124" s="1">
        <v>1</v>
      </c>
      <c r="AY124" s="1">
        <v>40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5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 ht="15" x14ac:dyDescent="0.25">
      <c r="A125" s="1">
        <v>91118</v>
      </c>
      <c r="B125" s="1" t="s">
        <v>173</v>
      </c>
      <c r="C125" s="1">
        <v>12</v>
      </c>
      <c r="D125" s="1">
        <v>162</v>
      </c>
      <c r="E125" s="1" t="s">
        <v>65</v>
      </c>
      <c r="F125" s="1">
        <v>123</v>
      </c>
      <c r="G125" s="1" t="s">
        <v>138</v>
      </c>
      <c r="H125" s="3">
        <v>59.000900000000001</v>
      </c>
      <c r="I125" s="3">
        <v>708.01080000000002</v>
      </c>
      <c r="J125" s="2">
        <f t="shared" si="2"/>
        <v>5664.0864000000001</v>
      </c>
      <c r="K125" s="16">
        <f t="shared" si="3"/>
        <v>8</v>
      </c>
      <c r="L125" s="1">
        <v>1.58</v>
      </c>
      <c r="M125" s="1">
        <v>0.25</v>
      </c>
      <c r="N125" s="7">
        <v>3</v>
      </c>
      <c r="O125" s="1">
        <v>1.21</v>
      </c>
      <c r="P125" s="35">
        <v>0</v>
      </c>
      <c r="Q125" s="8">
        <f t="shared" si="38"/>
        <v>0.60499999999999998</v>
      </c>
      <c r="R125" s="8">
        <f t="shared" si="5"/>
        <v>-0.60499999999999998</v>
      </c>
      <c r="S125" s="7">
        <v>5</v>
      </c>
      <c r="T125" s="1"/>
      <c r="U125" s="1">
        <v>0.46</v>
      </c>
      <c r="V125" s="1">
        <v>0</v>
      </c>
      <c r="W125" s="8">
        <f t="shared" si="43"/>
        <v>0</v>
      </c>
      <c r="X125" s="1">
        <v>0</v>
      </c>
      <c r="Y125" s="20">
        <v>2301.04</v>
      </c>
      <c r="Z125" s="3">
        <v>177</v>
      </c>
      <c r="AA125" s="1">
        <v>2</v>
      </c>
      <c r="AB125" s="1">
        <v>0</v>
      </c>
      <c r="AC125" s="1">
        <v>17</v>
      </c>
      <c r="AD125" s="1">
        <v>0</v>
      </c>
      <c r="AE125" s="1">
        <v>3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6</v>
      </c>
      <c r="AV125" s="1">
        <v>15</v>
      </c>
      <c r="AW125" s="1">
        <v>0</v>
      </c>
      <c r="AX125" s="1">
        <v>2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11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 ht="15" x14ac:dyDescent="0.25">
      <c r="A126" s="1">
        <v>6060</v>
      </c>
      <c r="B126" s="1" t="s">
        <v>172</v>
      </c>
      <c r="C126" s="1">
        <v>5</v>
      </c>
      <c r="D126" s="1">
        <v>162</v>
      </c>
      <c r="E126" s="1" t="s">
        <v>65</v>
      </c>
      <c r="F126" s="1">
        <v>123</v>
      </c>
      <c r="G126" s="1" t="s">
        <v>138</v>
      </c>
      <c r="H126" s="3">
        <v>208.38839999999999</v>
      </c>
      <c r="I126" s="3">
        <v>1041.942</v>
      </c>
      <c r="J126" s="2">
        <f t="shared" si="2"/>
        <v>0</v>
      </c>
      <c r="K126" s="5">
        <f t="shared" si="3"/>
        <v>0</v>
      </c>
      <c r="L126" s="1">
        <v>0</v>
      </c>
      <c r="M126" s="1">
        <v>0</v>
      </c>
      <c r="N126" s="8">
        <f t="shared" ref="N126:N128" si="44">MAX(0,(TRUNC((L126*0.8)-M126)))</f>
        <v>0</v>
      </c>
      <c r="O126" s="1">
        <v>0.3</v>
      </c>
      <c r="P126" s="35">
        <v>4.2</v>
      </c>
      <c r="Q126" s="8">
        <f t="shared" si="38"/>
        <v>0.15</v>
      </c>
      <c r="R126" s="8">
        <f t="shared" si="5"/>
        <v>4.05</v>
      </c>
      <c r="S126" s="7">
        <v>0</v>
      </c>
      <c r="T126" s="1"/>
      <c r="U126" s="1">
        <v>0</v>
      </c>
      <c r="V126" s="1">
        <v>0</v>
      </c>
      <c r="W126" s="8">
        <f t="shared" si="43"/>
        <v>0</v>
      </c>
      <c r="X126" s="1">
        <v>0</v>
      </c>
      <c r="Y126" s="20">
        <v>312.58</v>
      </c>
      <c r="Z126" s="3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 ht="15" x14ac:dyDescent="0.25">
      <c r="A127" s="1">
        <v>88216</v>
      </c>
      <c r="B127" s="1" t="s">
        <v>156</v>
      </c>
      <c r="C127" s="1">
        <v>12</v>
      </c>
      <c r="D127" s="1">
        <v>162</v>
      </c>
      <c r="E127" s="1" t="s">
        <v>65</v>
      </c>
      <c r="F127" s="1">
        <v>162</v>
      </c>
      <c r="G127" s="1" t="s">
        <v>84</v>
      </c>
      <c r="H127" s="3">
        <v>161.93899999999999</v>
      </c>
      <c r="I127" s="3">
        <v>1943.268</v>
      </c>
      <c r="J127" s="2">
        <f t="shared" si="2"/>
        <v>0</v>
      </c>
      <c r="K127" s="5">
        <f t="shared" si="3"/>
        <v>0</v>
      </c>
      <c r="L127" s="1">
        <v>0</v>
      </c>
      <c r="M127" s="1">
        <v>0</v>
      </c>
      <c r="N127" s="8">
        <f t="shared" si="44"/>
        <v>0</v>
      </c>
      <c r="O127" s="1">
        <v>0</v>
      </c>
      <c r="P127" s="34" t="s">
        <v>308</v>
      </c>
      <c r="Q127" s="8">
        <f t="shared" si="38"/>
        <v>0</v>
      </c>
      <c r="R127" s="8" t="e">
        <f t="shared" si="5"/>
        <v>#VALUE!</v>
      </c>
      <c r="S127" s="7">
        <v>0</v>
      </c>
      <c r="T127" s="1"/>
      <c r="U127" s="1">
        <v>0.21</v>
      </c>
      <c r="V127" s="1">
        <v>0</v>
      </c>
      <c r="W127" s="8">
        <f t="shared" si="43"/>
        <v>0</v>
      </c>
      <c r="X127" s="1">
        <v>0</v>
      </c>
      <c r="Y127" s="20">
        <v>404.85</v>
      </c>
      <c r="Z127" s="3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5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ht="15" x14ac:dyDescent="0.25">
      <c r="A128" s="1">
        <v>88033</v>
      </c>
      <c r="B128" s="1" t="s">
        <v>89</v>
      </c>
      <c r="C128" s="1">
        <v>40</v>
      </c>
      <c r="D128" s="1">
        <v>162</v>
      </c>
      <c r="E128" s="1" t="s">
        <v>65</v>
      </c>
      <c r="F128" s="1">
        <v>974</v>
      </c>
      <c r="G128" s="1" t="s">
        <v>70</v>
      </c>
      <c r="H128" s="3">
        <v>123.2556</v>
      </c>
      <c r="I128" s="3">
        <v>4930.2240000000002</v>
      </c>
      <c r="J128" s="2">
        <f t="shared" si="2"/>
        <v>0</v>
      </c>
      <c r="K128" s="5">
        <f t="shared" si="3"/>
        <v>0</v>
      </c>
      <c r="L128" s="1">
        <v>1.44</v>
      </c>
      <c r="M128" s="1">
        <v>5</v>
      </c>
      <c r="N128" s="8">
        <f t="shared" si="44"/>
        <v>0</v>
      </c>
      <c r="O128" s="1">
        <v>1.95</v>
      </c>
      <c r="P128" s="35">
        <v>6.03</v>
      </c>
      <c r="Q128" s="8">
        <f t="shared" si="38"/>
        <v>0.97500000000000009</v>
      </c>
      <c r="R128" s="8">
        <f t="shared" si="5"/>
        <v>5.0549999999999997</v>
      </c>
      <c r="S128" s="7">
        <v>0</v>
      </c>
      <c r="T128" s="1"/>
      <c r="U128" s="1">
        <v>1.61</v>
      </c>
      <c r="V128" s="1">
        <v>7.78</v>
      </c>
      <c r="W128" s="8">
        <f t="shared" si="43"/>
        <v>0</v>
      </c>
      <c r="X128" s="1">
        <v>0</v>
      </c>
      <c r="Y128" s="19">
        <v>24651.119999999999</v>
      </c>
      <c r="Z128" s="3">
        <v>68037.09</v>
      </c>
      <c r="AA128" s="1">
        <v>22</v>
      </c>
      <c r="AB128" s="1">
        <v>26</v>
      </c>
      <c r="AC128" s="1">
        <v>0</v>
      </c>
      <c r="AD128" s="1">
        <v>45</v>
      </c>
      <c r="AE128" s="1">
        <v>200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39</v>
      </c>
      <c r="AV128" s="1">
        <v>55</v>
      </c>
      <c r="AW128" s="1">
        <v>0</v>
      </c>
      <c r="AX128" s="1">
        <v>23</v>
      </c>
      <c r="AY128" s="1">
        <v>41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30</v>
      </c>
      <c r="BF128" s="1">
        <v>26</v>
      </c>
      <c r="BG128" s="1">
        <v>16</v>
      </c>
      <c r="BH128" s="1">
        <v>11</v>
      </c>
      <c r="BI128" s="1">
        <v>311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 ht="15" x14ac:dyDescent="0.25">
      <c r="A129" s="1">
        <v>88031</v>
      </c>
      <c r="B129" s="1" t="s">
        <v>123</v>
      </c>
      <c r="C129" s="1">
        <v>40</v>
      </c>
      <c r="D129" s="1">
        <v>162</v>
      </c>
      <c r="E129" s="1" t="s">
        <v>65</v>
      </c>
      <c r="F129" s="1">
        <v>974</v>
      </c>
      <c r="G129" s="1" t="s">
        <v>70</v>
      </c>
      <c r="H129" s="3">
        <v>123.2556</v>
      </c>
      <c r="I129" s="3">
        <v>4930.2240000000002</v>
      </c>
      <c r="J129" s="2">
        <f t="shared" si="2"/>
        <v>9860.4480000000003</v>
      </c>
      <c r="K129" s="16">
        <f t="shared" si="3"/>
        <v>2</v>
      </c>
      <c r="L129" s="1">
        <v>1.68</v>
      </c>
      <c r="M129" s="1">
        <v>3.12</v>
      </c>
      <c r="N129" s="7">
        <v>2</v>
      </c>
      <c r="O129" s="1">
        <v>1.06</v>
      </c>
      <c r="P129" s="35">
        <v>9.0299999999999994</v>
      </c>
      <c r="Q129" s="8">
        <f t="shared" si="38"/>
        <v>0.53</v>
      </c>
      <c r="R129" s="8">
        <f t="shared" si="5"/>
        <v>8.5</v>
      </c>
      <c r="S129" s="7">
        <v>0</v>
      </c>
      <c r="T129" s="1"/>
      <c r="U129" s="1">
        <v>0.85</v>
      </c>
      <c r="V129" s="1">
        <v>4.32</v>
      </c>
      <c r="W129" s="8">
        <f t="shared" si="43"/>
        <v>0</v>
      </c>
      <c r="X129" s="1">
        <v>0</v>
      </c>
      <c r="Y129" s="19">
        <v>17687.18</v>
      </c>
      <c r="Z129" s="3">
        <v>57313.85</v>
      </c>
      <c r="AA129" s="1">
        <v>24</v>
      </c>
      <c r="AB129" s="1">
        <v>34</v>
      </c>
      <c r="AC129" s="1">
        <v>0</v>
      </c>
      <c r="AD129" s="1">
        <v>52</v>
      </c>
      <c r="AE129" s="1">
        <v>125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33</v>
      </c>
      <c r="AV129" s="1">
        <v>0</v>
      </c>
      <c r="AW129" s="1">
        <v>0</v>
      </c>
      <c r="AX129" s="1">
        <v>19</v>
      </c>
      <c r="AY129" s="1">
        <v>167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27</v>
      </c>
      <c r="BF129" s="1">
        <v>0</v>
      </c>
      <c r="BG129" s="1">
        <v>0</v>
      </c>
      <c r="BH129" s="1">
        <v>14</v>
      </c>
      <c r="BI129" s="1">
        <v>173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 ht="15" x14ac:dyDescent="0.25">
      <c r="A130" s="1">
        <v>88152</v>
      </c>
      <c r="B130" s="1" t="s">
        <v>169</v>
      </c>
      <c r="C130" s="1">
        <v>12</v>
      </c>
      <c r="D130" s="1">
        <v>162</v>
      </c>
      <c r="E130" s="1" t="s">
        <v>65</v>
      </c>
      <c r="F130" s="1">
        <v>974</v>
      </c>
      <c r="G130" s="1" t="s">
        <v>70</v>
      </c>
      <c r="H130" s="3">
        <v>140.29910000000001</v>
      </c>
      <c r="I130" s="3">
        <v>1683.5891999999999</v>
      </c>
      <c r="J130" s="2">
        <f t="shared" si="2"/>
        <v>0</v>
      </c>
      <c r="K130" s="5">
        <f t="shared" si="3"/>
        <v>0</v>
      </c>
      <c r="L130" s="1">
        <v>0.83</v>
      </c>
      <c r="M130" s="1">
        <v>4.17</v>
      </c>
      <c r="N130" s="8">
        <f t="shared" ref="N130:N134" si="45">MAX(0,(TRUNC((L130*0.8)-M130)))</f>
        <v>0</v>
      </c>
      <c r="O130" s="1">
        <v>0.75</v>
      </c>
      <c r="P130" s="35">
        <v>5.08</v>
      </c>
      <c r="Q130" s="8">
        <f t="shared" si="38"/>
        <v>0.375</v>
      </c>
      <c r="R130" s="8">
        <f t="shared" si="5"/>
        <v>4.7050000000000001</v>
      </c>
      <c r="S130" s="7">
        <v>0</v>
      </c>
      <c r="T130" s="1"/>
      <c r="U130" s="1">
        <v>0</v>
      </c>
      <c r="V130" s="1">
        <v>9.5</v>
      </c>
      <c r="W130" s="8">
        <f t="shared" si="43"/>
        <v>0</v>
      </c>
      <c r="X130" s="1">
        <v>0</v>
      </c>
      <c r="Y130" s="20">
        <v>2665.68</v>
      </c>
      <c r="Z130" s="3">
        <v>23149.35</v>
      </c>
      <c r="AA130" s="1">
        <v>10</v>
      </c>
      <c r="AB130" s="1">
        <v>0</v>
      </c>
      <c r="AC130" s="1">
        <v>0</v>
      </c>
      <c r="AD130" s="1">
        <v>0</v>
      </c>
      <c r="AE130" s="1">
        <v>50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6</v>
      </c>
      <c r="AV130" s="1">
        <v>5</v>
      </c>
      <c r="AW130" s="1">
        <v>0</v>
      </c>
      <c r="AX130" s="1">
        <v>1</v>
      </c>
      <c r="AY130" s="1">
        <v>1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114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 ht="15" x14ac:dyDescent="0.25">
      <c r="A131" s="1">
        <v>88155</v>
      </c>
      <c r="B131" s="1" t="s">
        <v>167</v>
      </c>
      <c r="C131" s="1">
        <v>12</v>
      </c>
      <c r="D131" s="1">
        <v>162</v>
      </c>
      <c r="E131" s="1" t="s">
        <v>65</v>
      </c>
      <c r="F131" s="1">
        <v>974</v>
      </c>
      <c r="G131" s="1" t="s">
        <v>70</v>
      </c>
      <c r="H131" s="3">
        <v>140.29910000000001</v>
      </c>
      <c r="I131" s="3">
        <v>1683.5891999999999</v>
      </c>
      <c r="J131" s="2">
        <f t="shared" si="2"/>
        <v>0</v>
      </c>
      <c r="K131" s="5">
        <f t="shared" si="3"/>
        <v>0</v>
      </c>
      <c r="L131" s="1">
        <v>0.62</v>
      </c>
      <c r="M131" s="1">
        <v>17.829999999999998</v>
      </c>
      <c r="N131" s="8">
        <f t="shared" si="45"/>
        <v>0</v>
      </c>
      <c r="O131" s="1">
        <v>2.17</v>
      </c>
      <c r="P131" s="35">
        <v>5.33</v>
      </c>
      <c r="Q131" s="8">
        <f t="shared" si="38"/>
        <v>1.085</v>
      </c>
      <c r="R131" s="8">
        <f t="shared" si="5"/>
        <v>4.2450000000000001</v>
      </c>
      <c r="S131" s="7">
        <v>0</v>
      </c>
      <c r="T131" s="1"/>
      <c r="U131" s="1">
        <v>0.08</v>
      </c>
      <c r="V131" s="1">
        <v>18.579999999999998</v>
      </c>
      <c r="W131" s="8">
        <f t="shared" si="43"/>
        <v>0</v>
      </c>
      <c r="X131" s="1">
        <v>0</v>
      </c>
      <c r="Y131" s="20">
        <v>4840.32</v>
      </c>
      <c r="Z131" s="3">
        <v>70289.850000000006</v>
      </c>
      <c r="AA131" s="1">
        <v>1</v>
      </c>
      <c r="AB131" s="1">
        <v>13</v>
      </c>
      <c r="AC131" s="1">
        <v>0</v>
      </c>
      <c r="AD131" s="1">
        <v>0</v>
      </c>
      <c r="AE131" s="1">
        <v>214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20</v>
      </c>
      <c r="AV131" s="1">
        <v>10</v>
      </c>
      <c r="AW131" s="1">
        <v>1</v>
      </c>
      <c r="AX131" s="1">
        <v>0</v>
      </c>
      <c r="AY131" s="1">
        <v>64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2</v>
      </c>
      <c r="BG131" s="1">
        <v>0</v>
      </c>
      <c r="BH131" s="1">
        <v>0</v>
      </c>
      <c r="BI131" s="1">
        <v>223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 ht="15" x14ac:dyDescent="0.25">
      <c r="A132" s="1">
        <v>88153</v>
      </c>
      <c r="B132" s="1" t="s">
        <v>166</v>
      </c>
      <c r="C132" s="1">
        <v>12</v>
      </c>
      <c r="D132" s="1">
        <v>162</v>
      </c>
      <c r="E132" s="1" t="s">
        <v>65</v>
      </c>
      <c r="F132" s="1">
        <v>974</v>
      </c>
      <c r="G132" s="1" t="s">
        <v>70</v>
      </c>
      <c r="H132" s="3">
        <v>140.29910000000001</v>
      </c>
      <c r="I132" s="3">
        <v>1683.5891999999999</v>
      </c>
      <c r="J132" s="2">
        <f t="shared" si="2"/>
        <v>0</v>
      </c>
      <c r="K132" s="5">
        <f t="shared" si="3"/>
        <v>0</v>
      </c>
      <c r="L132" s="1">
        <v>0.04</v>
      </c>
      <c r="M132" s="1">
        <v>3.08</v>
      </c>
      <c r="N132" s="8">
        <f t="shared" si="45"/>
        <v>0</v>
      </c>
      <c r="O132" s="1">
        <v>0.46</v>
      </c>
      <c r="P132" s="35">
        <v>5</v>
      </c>
      <c r="Q132" s="8">
        <f t="shared" si="38"/>
        <v>0.23</v>
      </c>
      <c r="R132" s="8">
        <f t="shared" si="5"/>
        <v>4.7699999999999996</v>
      </c>
      <c r="S132" s="7">
        <v>0</v>
      </c>
      <c r="T132" s="1"/>
      <c r="U132" s="1">
        <v>0.04</v>
      </c>
      <c r="V132" s="1">
        <v>7.33</v>
      </c>
      <c r="W132" s="8">
        <f t="shared" si="43"/>
        <v>0</v>
      </c>
      <c r="X132" s="1">
        <v>0</v>
      </c>
      <c r="Y132" s="20">
        <v>911.94</v>
      </c>
      <c r="Z132" s="3">
        <v>17537.39</v>
      </c>
      <c r="AA132" s="1">
        <v>0</v>
      </c>
      <c r="AB132" s="1">
        <v>1</v>
      </c>
      <c r="AC132" s="1">
        <v>0</v>
      </c>
      <c r="AD132" s="1">
        <v>0</v>
      </c>
      <c r="AE132" s="1">
        <v>37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4</v>
      </c>
      <c r="AV132" s="1">
        <v>2</v>
      </c>
      <c r="AW132" s="1">
        <v>0</v>
      </c>
      <c r="AX132" s="1">
        <v>1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</v>
      </c>
      <c r="BG132" s="1">
        <v>0</v>
      </c>
      <c r="BH132" s="1">
        <v>0</v>
      </c>
      <c r="BI132" s="1">
        <v>88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 ht="15" x14ac:dyDescent="0.25">
      <c r="A133" s="1">
        <v>88156</v>
      </c>
      <c r="B133" s="1" t="s">
        <v>165</v>
      </c>
      <c r="C133" s="1">
        <v>12</v>
      </c>
      <c r="D133" s="1">
        <v>162</v>
      </c>
      <c r="E133" s="1" t="s">
        <v>65</v>
      </c>
      <c r="F133" s="1">
        <v>974</v>
      </c>
      <c r="G133" s="1" t="s">
        <v>70</v>
      </c>
      <c r="H133" s="3">
        <v>140.29910000000001</v>
      </c>
      <c r="I133" s="3">
        <v>1683.5891999999999</v>
      </c>
      <c r="J133" s="2">
        <f t="shared" si="2"/>
        <v>0</v>
      </c>
      <c r="K133" s="5">
        <f t="shared" si="3"/>
        <v>0</v>
      </c>
      <c r="L133" s="1">
        <v>0.62</v>
      </c>
      <c r="M133" s="1">
        <v>0.67</v>
      </c>
      <c r="N133" s="8">
        <f t="shared" si="45"/>
        <v>0</v>
      </c>
      <c r="O133" s="1">
        <v>1.21</v>
      </c>
      <c r="P133" s="35">
        <v>0.17</v>
      </c>
      <c r="Q133" s="8">
        <f t="shared" si="38"/>
        <v>0.60499999999999998</v>
      </c>
      <c r="R133" s="8">
        <f t="shared" si="5"/>
        <v>-0.43499999999999994</v>
      </c>
      <c r="S133" s="7">
        <v>0</v>
      </c>
      <c r="T133" s="1" t="s">
        <v>303</v>
      </c>
      <c r="U133" s="1">
        <v>0.04</v>
      </c>
      <c r="V133" s="1">
        <v>14.17</v>
      </c>
      <c r="W133" s="8">
        <f t="shared" si="43"/>
        <v>0</v>
      </c>
      <c r="X133" s="1">
        <v>0</v>
      </c>
      <c r="Y133" s="20">
        <v>3156.73</v>
      </c>
      <c r="Z133" s="3">
        <v>25253.84</v>
      </c>
      <c r="AA133" s="1">
        <v>6</v>
      </c>
      <c r="AB133" s="1">
        <v>3</v>
      </c>
      <c r="AC133" s="1">
        <v>0</v>
      </c>
      <c r="AD133" s="1">
        <v>0</v>
      </c>
      <c r="AE133" s="1">
        <v>8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11</v>
      </c>
      <c r="AV133" s="1">
        <v>7</v>
      </c>
      <c r="AW133" s="1">
        <v>0</v>
      </c>
      <c r="AX133" s="1">
        <v>0</v>
      </c>
      <c r="AY133" s="1">
        <v>2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</v>
      </c>
      <c r="BG133" s="1">
        <v>0</v>
      </c>
      <c r="BH133" s="1">
        <v>0</v>
      </c>
      <c r="BI133" s="1">
        <v>170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ht="12.75" x14ac:dyDescent="0.2">
      <c r="A134" s="1">
        <v>88122</v>
      </c>
      <c r="B134" s="1" t="s">
        <v>163</v>
      </c>
      <c r="C134" s="1">
        <v>24</v>
      </c>
      <c r="D134" s="1">
        <v>162</v>
      </c>
      <c r="E134" s="1" t="s">
        <v>65</v>
      </c>
      <c r="F134" s="1">
        <v>974</v>
      </c>
      <c r="G134" s="1" t="s">
        <v>70</v>
      </c>
      <c r="H134" s="3">
        <v>72.685599999999994</v>
      </c>
      <c r="I134" s="3">
        <v>1744.4544000000001</v>
      </c>
      <c r="J134" s="2">
        <f t="shared" si="2"/>
        <v>0</v>
      </c>
      <c r="K134" s="5">
        <f t="shared" si="3"/>
        <v>0</v>
      </c>
      <c r="L134" s="1">
        <v>0</v>
      </c>
      <c r="M134" s="1">
        <v>0</v>
      </c>
      <c r="N134" s="8">
        <f t="shared" si="45"/>
        <v>0</v>
      </c>
      <c r="O134" s="1">
        <v>0</v>
      </c>
      <c r="P134" s="1">
        <v>0</v>
      </c>
      <c r="Q134" s="8">
        <f t="shared" si="38"/>
        <v>0</v>
      </c>
      <c r="R134" s="8">
        <f t="shared" si="5"/>
        <v>0</v>
      </c>
      <c r="S134" s="8">
        <f>O134-R134</f>
        <v>0</v>
      </c>
      <c r="T134" s="1"/>
      <c r="U134" s="1">
        <v>0</v>
      </c>
      <c r="V134" s="1">
        <v>0</v>
      </c>
      <c r="W134" s="8">
        <f t="shared" si="43"/>
        <v>0</v>
      </c>
      <c r="X134" s="1">
        <v>0</v>
      </c>
      <c r="Y134" s="20">
        <v>0</v>
      </c>
      <c r="Z134" s="3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 ht="15" x14ac:dyDescent="0.25">
      <c r="A135" s="1">
        <v>88135</v>
      </c>
      <c r="B135" s="1" t="s">
        <v>82</v>
      </c>
      <c r="C135" s="1">
        <v>24</v>
      </c>
      <c r="D135" s="1">
        <v>162</v>
      </c>
      <c r="E135" s="1" t="s">
        <v>65</v>
      </c>
      <c r="F135" s="1">
        <v>974</v>
      </c>
      <c r="G135" s="1" t="s">
        <v>70</v>
      </c>
      <c r="H135" s="3">
        <v>76.927599999999998</v>
      </c>
      <c r="I135" s="3">
        <v>1846.2624000000001</v>
      </c>
      <c r="J135" s="2">
        <f t="shared" si="2"/>
        <v>64619.184000000001</v>
      </c>
      <c r="K135" s="16">
        <f t="shared" si="3"/>
        <v>35</v>
      </c>
      <c r="L135" s="1">
        <v>23.48</v>
      </c>
      <c r="M135" s="1">
        <v>13.96</v>
      </c>
      <c r="N135" s="7">
        <v>30</v>
      </c>
      <c r="O135" s="1">
        <v>23.52</v>
      </c>
      <c r="P135" s="35">
        <v>35.67</v>
      </c>
      <c r="Q135" s="8">
        <f t="shared" si="38"/>
        <v>11.76</v>
      </c>
      <c r="R135" s="8">
        <f t="shared" si="5"/>
        <v>23.910000000000004</v>
      </c>
      <c r="S135" s="7">
        <v>0</v>
      </c>
      <c r="T135" s="1"/>
      <c r="U135" s="1">
        <v>6.25</v>
      </c>
      <c r="V135" s="1">
        <v>8.58</v>
      </c>
      <c r="W135" s="7">
        <v>5</v>
      </c>
      <c r="X135" s="1">
        <v>0</v>
      </c>
      <c r="Y135" s="19">
        <v>98313.47</v>
      </c>
      <c r="Z135" s="3">
        <v>70773.39</v>
      </c>
      <c r="AA135" s="1">
        <v>199</v>
      </c>
      <c r="AB135" s="1">
        <v>147</v>
      </c>
      <c r="AC135" s="1">
        <v>182</v>
      </c>
      <c r="AD135" s="1">
        <v>218</v>
      </c>
      <c r="AE135" s="1">
        <v>335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154</v>
      </c>
      <c r="AV135" s="1">
        <v>134</v>
      </c>
      <c r="AW135" s="1">
        <v>275</v>
      </c>
      <c r="AX135" s="1">
        <v>137</v>
      </c>
      <c r="AY135" s="1">
        <v>379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48</v>
      </c>
      <c r="BF135" s="1">
        <v>29</v>
      </c>
      <c r="BG135" s="1">
        <v>63</v>
      </c>
      <c r="BH135" s="1">
        <v>49</v>
      </c>
      <c r="BI135" s="1">
        <v>206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 ht="15" x14ac:dyDescent="0.25">
      <c r="A136" s="1">
        <v>88124</v>
      </c>
      <c r="B136" s="1" t="s">
        <v>69</v>
      </c>
      <c r="C136" s="1">
        <v>24</v>
      </c>
      <c r="D136" s="1">
        <v>162</v>
      </c>
      <c r="E136" s="1" t="s">
        <v>65</v>
      </c>
      <c r="F136" s="1">
        <v>974</v>
      </c>
      <c r="G136" s="1" t="s">
        <v>70</v>
      </c>
      <c r="H136" s="3">
        <v>76.927599999999998</v>
      </c>
      <c r="I136" s="3">
        <v>1846.2624000000001</v>
      </c>
      <c r="J136" s="2">
        <f t="shared" si="2"/>
        <v>92313.12000000001</v>
      </c>
      <c r="K136" s="16">
        <f t="shared" si="3"/>
        <v>50</v>
      </c>
      <c r="L136" s="1">
        <v>41.48</v>
      </c>
      <c r="M136" s="1">
        <v>54</v>
      </c>
      <c r="N136" s="7">
        <v>30</v>
      </c>
      <c r="O136" s="1">
        <v>29.96</v>
      </c>
      <c r="P136" s="35">
        <v>46.92</v>
      </c>
      <c r="Q136" s="8">
        <f t="shared" si="38"/>
        <v>14.98</v>
      </c>
      <c r="R136" s="8">
        <f t="shared" si="5"/>
        <v>31.94</v>
      </c>
      <c r="S136" s="7">
        <v>10</v>
      </c>
      <c r="T136" s="1"/>
      <c r="U136" s="1">
        <v>7.42</v>
      </c>
      <c r="V136" s="1">
        <v>10.54</v>
      </c>
      <c r="W136" s="7">
        <v>10</v>
      </c>
      <c r="X136" s="1">
        <v>0</v>
      </c>
      <c r="Y136" s="19">
        <v>145585.48000000001</v>
      </c>
      <c r="Z136" s="3">
        <v>132700.10999999999</v>
      </c>
      <c r="AA136" s="1">
        <v>364</v>
      </c>
      <c r="AB136" s="1">
        <v>288</v>
      </c>
      <c r="AC136" s="1">
        <v>340</v>
      </c>
      <c r="AD136" s="1">
        <v>295</v>
      </c>
      <c r="AE136" s="1">
        <v>821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228</v>
      </c>
      <c r="AV136" s="1">
        <v>239</v>
      </c>
      <c r="AW136" s="1">
        <v>254</v>
      </c>
      <c r="AX136" s="1">
        <v>235</v>
      </c>
      <c r="AY136" s="1">
        <v>651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43</v>
      </c>
      <c r="BF136" s="1">
        <v>34</v>
      </c>
      <c r="BG136" s="1">
        <v>88</v>
      </c>
      <c r="BH136" s="1">
        <v>60</v>
      </c>
      <c r="BI136" s="1">
        <v>253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 ht="15" x14ac:dyDescent="0.25">
      <c r="A137" s="1">
        <v>88102</v>
      </c>
      <c r="B137" s="1" t="s">
        <v>77</v>
      </c>
      <c r="C137" s="1">
        <v>24</v>
      </c>
      <c r="D137" s="1">
        <v>162</v>
      </c>
      <c r="E137" s="1" t="s">
        <v>65</v>
      </c>
      <c r="F137" s="1">
        <v>974</v>
      </c>
      <c r="G137" s="1" t="s">
        <v>70</v>
      </c>
      <c r="H137" s="3">
        <v>76.927599999999998</v>
      </c>
      <c r="I137" s="3">
        <v>1846.2624000000001</v>
      </c>
      <c r="J137" s="2">
        <f t="shared" si="2"/>
        <v>166163.61600000001</v>
      </c>
      <c r="K137" s="16">
        <f t="shared" si="3"/>
        <v>90</v>
      </c>
      <c r="L137" s="1">
        <v>31.69</v>
      </c>
      <c r="M137" s="1">
        <v>3.38</v>
      </c>
      <c r="N137" s="7">
        <v>50</v>
      </c>
      <c r="O137" s="1">
        <v>21.81</v>
      </c>
      <c r="P137" s="35">
        <v>38.33</v>
      </c>
      <c r="Q137" s="8">
        <f t="shared" si="38"/>
        <v>10.904999999999999</v>
      </c>
      <c r="R137" s="8">
        <f t="shared" si="5"/>
        <v>27.424999999999997</v>
      </c>
      <c r="S137" s="7">
        <v>20</v>
      </c>
      <c r="T137" s="1"/>
      <c r="U137" s="1">
        <v>6.79</v>
      </c>
      <c r="V137" s="1">
        <v>13.79</v>
      </c>
      <c r="W137" s="7">
        <v>20</v>
      </c>
      <c r="X137" s="1">
        <v>0</v>
      </c>
      <c r="Y137" s="19">
        <v>111314.24000000001</v>
      </c>
      <c r="Z137" s="3">
        <v>65926.95</v>
      </c>
      <c r="AA137" s="1">
        <v>257</v>
      </c>
      <c r="AB137" s="1">
        <v>217</v>
      </c>
      <c r="AC137" s="1">
        <v>264</v>
      </c>
      <c r="AD137" s="1">
        <v>262</v>
      </c>
      <c r="AE137" s="1">
        <v>81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170</v>
      </c>
      <c r="AV137" s="1">
        <v>164</v>
      </c>
      <c r="AW137" s="1">
        <v>185</v>
      </c>
      <c r="AX137" s="1">
        <v>173</v>
      </c>
      <c r="AY137" s="1">
        <v>445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53</v>
      </c>
      <c r="BF137" s="1">
        <v>32</v>
      </c>
      <c r="BG137" s="1">
        <v>67</v>
      </c>
      <c r="BH137" s="1">
        <v>54</v>
      </c>
      <c r="BI137" s="1">
        <v>331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 ht="15" x14ac:dyDescent="0.25">
      <c r="A138" s="1">
        <v>88158</v>
      </c>
      <c r="B138" s="1" t="s">
        <v>85</v>
      </c>
      <c r="C138" s="1">
        <v>24</v>
      </c>
      <c r="D138" s="1">
        <v>162</v>
      </c>
      <c r="E138" s="1" t="s">
        <v>65</v>
      </c>
      <c r="F138" s="1">
        <v>974</v>
      </c>
      <c r="G138" s="1" t="s">
        <v>70</v>
      </c>
      <c r="H138" s="3">
        <v>76.927599999999998</v>
      </c>
      <c r="I138" s="3">
        <v>1846.2624000000001</v>
      </c>
      <c r="J138" s="2">
        <f t="shared" si="2"/>
        <v>73850.495999999999</v>
      </c>
      <c r="K138" s="16">
        <f t="shared" si="3"/>
        <v>40</v>
      </c>
      <c r="L138" s="1">
        <v>15.06</v>
      </c>
      <c r="M138" s="1">
        <v>12.38</v>
      </c>
      <c r="N138" s="7">
        <v>20</v>
      </c>
      <c r="O138" s="1">
        <v>15.65</v>
      </c>
      <c r="P138" s="35">
        <v>20.13</v>
      </c>
      <c r="Q138" s="8">
        <f t="shared" si="38"/>
        <v>7.8250000000000011</v>
      </c>
      <c r="R138" s="8">
        <f t="shared" si="5"/>
        <v>12.304999999999998</v>
      </c>
      <c r="S138" s="7">
        <v>10</v>
      </c>
      <c r="T138" s="1"/>
      <c r="U138" s="1">
        <v>7.31</v>
      </c>
      <c r="V138" s="1">
        <v>3.92</v>
      </c>
      <c r="W138" s="7">
        <v>10</v>
      </c>
      <c r="X138" s="1">
        <v>0</v>
      </c>
      <c r="Y138" s="19">
        <v>70196.44</v>
      </c>
      <c r="Z138" s="3">
        <v>67542.429999999993</v>
      </c>
      <c r="AA138" s="1">
        <v>113</v>
      </c>
      <c r="AB138" s="1">
        <v>114</v>
      </c>
      <c r="AC138" s="1">
        <v>123</v>
      </c>
      <c r="AD138" s="1">
        <v>137</v>
      </c>
      <c r="AE138" s="1">
        <v>297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114</v>
      </c>
      <c r="AV138" s="1">
        <v>119</v>
      </c>
      <c r="AW138" s="1">
        <v>135</v>
      </c>
      <c r="AX138" s="1">
        <v>134</v>
      </c>
      <c r="AY138" s="1">
        <v>487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44</v>
      </c>
      <c r="BF138" s="1">
        <v>128</v>
      </c>
      <c r="BG138" s="1">
        <v>44</v>
      </c>
      <c r="BH138" s="1">
        <v>47</v>
      </c>
      <c r="BI138" s="1">
        <v>94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ht="15" x14ac:dyDescent="0.25">
      <c r="A139" s="1">
        <v>6022</v>
      </c>
      <c r="B139" s="1" t="s">
        <v>155</v>
      </c>
      <c r="C139" s="1">
        <v>24</v>
      </c>
      <c r="D139" s="1">
        <v>162</v>
      </c>
      <c r="E139" s="1" t="s">
        <v>65</v>
      </c>
      <c r="F139" s="1">
        <v>974</v>
      </c>
      <c r="G139" s="1" t="s">
        <v>70</v>
      </c>
      <c r="H139" s="3">
        <v>107.6336</v>
      </c>
      <c r="I139" s="3">
        <v>2583.2064</v>
      </c>
      <c r="J139" s="2">
        <f t="shared" si="2"/>
        <v>0</v>
      </c>
      <c r="K139" s="5">
        <f t="shared" si="3"/>
        <v>0</v>
      </c>
      <c r="L139" s="1">
        <v>0.6</v>
      </c>
      <c r="M139" s="1">
        <v>2.46</v>
      </c>
      <c r="N139" s="8">
        <f t="shared" ref="N139:N140" si="46">MAX(0,(TRUNC((L139*0.8)-M139)))</f>
        <v>0</v>
      </c>
      <c r="O139" s="1">
        <v>2.06</v>
      </c>
      <c r="P139" s="35">
        <v>7.5</v>
      </c>
      <c r="Q139" s="8">
        <f t="shared" si="38"/>
        <v>1.03</v>
      </c>
      <c r="R139" s="8">
        <f t="shared" si="5"/>
        <v>6.47</v>
      </c>
      <c r="S139" s="7">
        <v>0</v>
      </c>
      <c r="T139" s="1"/>
      <c r="U139" s="1">
        <v>1.27</v>
      </c>
      <c r="V139" s="1">
        <v>5.04</v>
      </c>
      <c r="W139" s="8">
        <f t="shared" ref="W139:W141" si="47">MAX(0,(TRUNC((U139*0.8)-V139)))</f>
        <v>0</v>
      </c>
      <c r="X139" s="1">
        <v>0</v>
      </c>
      <c r="Y139" s="19">
        <v>10171.379999999999</v>
      </c>
      <c r="Z139" s="3">
        <v>30998.48</v>
      </c>
      <c r="AA139" s="1">
        <v>3</v>
      </c>
      <c r="AB139" s="1">
        <v>6</v>
      </c>
      <c r="AC139" s="1">
        <v>4</v>
      </c>
      <c r="AD139" s="1">
        <v>9</v>
      </c>
      <c r="AE139" s="1">
        <v>59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13</v>
      </c>
      <c r="AV139" s="1">
        <v>4</v>
      </c>
      <c r="AW139" s="1">
        <v>24</v>
      </c>
      <c r="AX139" s="1">
        <v>21</v>
      </c>
      <c r="AY139" s="1">
        <v>108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9</v>
      </c>
      <c r="BF139" s="1">
        <v>16</v>
      </c>
      <c r="BG139" s="1">
        <v>9</v>
      </c>
      <c r="BH139" s="1">
        <v>9</v>
      </c>
      <c r="BI139" s="1">
        <v>121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ht="15" x14ac:dyDescent="0.25">
      <c r="A140" s="1">
        <v>88138</v>
      </c>
      <c r="B140" s="1" t="s">
        <v>153</v>
      </c>
      <c r="C140" s="1">
        <v>24</v>
      </c>
      <c r="D140" s="1">
        <v>162</v>
      </c>
      <c r="E140" s="1" t="s">
        <v>65</v>
      </c>
      <c r="F140" s="1">
        <v>974</v>
      </c>
      <c r="G140" s="1" t="s">
        <v>70</v>
      </c>
      <c r="H140" s="3">
        <v>107.6336</v>
      </c>
      <c r="I140" s="3">
        <v>2583.2064</v>
      </c>
      <c r="J140" s="2">
        <f t="shared" si="2"/>
        <v>10332.8256</v>
      </c>
      <c r="K140" s="5">
        <f t="shared" si="3"/>
        <v>4</v>
      </c>
      <c r="L140" s="1">
        <v>0.28999999999999998</v>
      </c>
      <c r="M140" s="1">
        <v>2</v>
      </c>
      <c r="N140" s="8">
        <f t="shared" si="46"/>
        <v>0</v>
      </c>
      <c r="O140" s="1">
        <v>1.69</v>
      </c>
      <c r="P140" s="35">
        <v>1.38</v>
      </c>
      <c r="Q140" s="8">
        <f t="shared" si="38"/>
        <v>0.84499999999999997</v>
      </c>
      <c r="R140" s="8">
        <f t="shared" si="5"/>
        <v>0.53499999999999992</v>
      </c>
      <c r="S140" s="7">
        <v>4</v>
      </c>
      <c r="T140" s="1"/>
      <c r="U140" s="1">
        <v>0.71</v>
      </c>
      <c r="V140" s="1">
        <v>0</v>
      </c>
      <c r="W140" s="8">
        <f t="shared" si="47"/>
        <v>0</v>
      </c>
      <c r="X140" s="1">
        <v>0</v>
      </c>
      <c r="Y140" s="27">
        <v>6942.37</v>
      </c>
      <c r="Z140" s="3">
        <v>3659.54</v>
      </c>
      <c r="AA140" s="1">
        <v>0</v>
      </c>
      <c r="AB140" s="1">
        <v>0</v>
      </c>
      <c r="AC140" s="1">
        <v>2</v>
      </c>
      <c r="AD140" s="1">
        <v>10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20</v>
      </c>
      <c r="AV140" s="1">
        <v>13</v>
      </c>
      <c r="AW140" s="1">
        <v>12</v>
      </c>
      <c r="AX140" s="1">
        <v>4</v>
      </c>
      <c r="AY140" s="1">
        <v>34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11</v>
      </c>
      <c r="BH140" s="1">
        <v>12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ht="15" x14ac:dyDescent="0.25">
      <c r="A141" s="1">
        <v>6020</v>
      </c>
      <c r="B141" s="1" t="s">
        <v>116</v>
      </c>
      <c r="C141" s="1">
        <v>24</v>
      </c>
      <c r="D141" s="1">
        <v>162</v>
      </c>
      <c r="E141" s="1" t="s">
        <v>65</v>
      </c>
      <c r="F141" s="1">
        <v>974</v>
      </c>
      <c r="G141" s="1" t="s">
        <v>70</v>
      </c>
      <c r="H141" s="3">
        <v>107.6336</v>
      </c>
      <c r="I141" s="3">
        <v>2583.2064</v>
      </c>
      <c r="J141" s="2">
        <f t="shared" si="2"/>
        <v>7749.6192000000001</v>
      </c>
      <c r="K141" s="16">
        <f t="shared" si="3"/>
        <v>3</v>
      </c>
      <c r="L141" s="1">
        <v>1.33</v>
      </c>
      <c r="M141" s="1">
        <v>5.92</v>
      </c>
      <c r="N141" s="7">
        <v>3</v>
      </c>
      <c r="O141" s="1">
        <v>3.92</v>
      </c>
      <c r="P141" s="35">
        <v>7.71</v>
      </c>
      <c r="Q141" s="8">
        <f t="shared" si="38"/>
        <v>1.9599999999999997</v>
      </c>
      <c r="R141" s="8">
        <f t="shared" si="5"/>
        <v>5.75</v>
      </c>
      <c r="S141" s="7">
        <v>0</v>
      </c>
      <c r="T141" s="1"/>
      <c r="U141" s="1">
        <v>1.62</v>
      </c>
      <c r="V141" s="1">
        <v>2.83</v>
      </c>
      <c r="W141" s="8">
        <f t="shared" si="47"/>
        <v>0</v>
      </c>
      <c r="X141" s="1">
        <v>0</v>
      </c>
      <c r="Y141" s="19">
        <v>17759.54</v>
      </c>
      <c r="Z141" s="3">
        <v>29599.24</v>
      </c>
      <c r="AA141" s="1">
        <v>11</v>
      </c>
      <c r="AB141" s="1">
        <v>9</v>
      </c>
      <c r="AC141" s="1">
        <v>12</v>
      </c>
      <c r="AD141" s="1">
        <v>9</v>
      </c>
      <c r="AE141" s="1">
        <v>22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39</v>
      </c>
      <c r="AV141" s="1">
        <v>29</v>
      </c>
      <c r="AW141" s="1">
        <v>30</v>
      </c>
      <c r="AX141" s="1">
        <v>21</v>
      </c>
      <c r="AY141" s="1">
        <v>185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10</v>
      </c>
      <c r="BF141" s="1">
        <v>18</v>
      </c>
      <c r="BG141" s="1">
        <v>17</v>
      </c>
      <c r="BH141" s="1">
        <v>6</v>
      </c>
      <c r="BI141" s="1">
        <v>68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 ht="15" x14ac:dyDescent="0.25">
      <c r="A142" s="1">
        <v>6021</v>
      </c>
      <c r="B142" s="1" t="s">
        <v>122</v>
      </c>
      <c r="C142" s="1">
        <v>24</v>
      </c>
      <c r="D142" s="1">
        <v>162</v>
      </c>
      <c r="E142" s="1" t="s">
        <v>65</v>
      </c>
      <c r="F142" s="1">
        <v>974</v>
      </c>
      <c r="G142" s="1" t="s">
        <v>70</v>
      </c>
      <c r="H142" s="3">
        <v>107.6336</v>
      </c>
      <c r="I142" s="3">
        <v>2583.2064</v>
      </c>
      <c r="J142" s="2">
        <f t="shared" si="2"/>
        <v>12916.031999999999</v>
      </c>
      <c r="K142" s="16">
        <f t="shared" si="3"/>
        <v>5</v>
      </c>
      <c r="L142" s="1">
        <v>1.23</v>
      </c>
      <c r="M142" s="1">
        <v>0.96</v>
      </c>
      <c r="N142" s="7">
        <v>3</v>
      </c>
      <c r="O142" s="1">
        <v>3.69</v>
      </c>
      <c r="P142" s="35">
        <v>5.96</v>
      </c>
      <c r="Q142" s="8">
        <f t="shared" si="38"/>
        <v>1.845</v>
      </c>
      <c r="R142" s="8">
        <f t="shared" si="5"/>
        <v>4.1150000000000002</v>
      </c>
      <c r="S142" s="7">
        <v>0</v>
      </c>
      <c r="T142" s="1"/>
      <c r="U142" s="1">
        <v>1.33</v>
      </c>
      <c r="V142" s="1">
        <v>2.5</v>
      </c>
      <c r="W142" s="7">
        <v>2</v>
      </c>
      <c r="X142" s="1">
        <v>0</v>
      </c>
      <c r="Y142" s="19">
        <v>16145.04</v>
      </c>
      <c r="Z142" s="3">
        <v>24325.19</v>
      </c>
      <c r="AA142" s="1">
        <v>7</v>
      </c>
      <c r="AB142" s="1">
        <v>6</v>
      </c>
      <c r="AC142" s="1">
        <v>10</v>
      </c>
      <c r="AD142" s="1">
        <v>19</v>
      </c>
      <c r="AE142" s="1">
        <v>23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33</v>
      </c>
      <c r="AV142" s="1">
        <v>16</v>
      </c>
      <c r="AW142" s="1">
        <v>33</v>
      </c>
      <c r="AX142" s="1">
        <v>29</v>
      </c>
      <c r="AY142" s="1">
        <v>143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12</v>
      </c>
      <c r="BF142" s="1">
        <v>2</v>
      </c>
      <c r="BG142" s="1">
        <v>14</v>
      </c>
      <c r="BH142" s="1">
        <v>10</v>
      </c>
      <c r="BI142" s="1">
        <v>60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 ht="15" x14ac:dyDescent="0.25">
      <c r="A143" s="1">
        <v>2048</v>
      </c>
      <c r="B143" s="1" t="s">
        <v>126</v>
      </c>
      <c r="C143" s="1">
        <v>24</v>
      </c>
      <c r="D143" s="1">
        <v>162</v>
      </c>
      <c r="E143" s="1" t="s">
        <v>65</v>
      </c>
      <c r="F143" s="1">
        <v>974</v>
      </c>
      <c r="G143" s="1" t="s">
        <v>70</v>
      </c>
      <c r="H143" s="3">
        <v>107.6336</v>
      </c>
      <c r="I143" s="3">
        <v>2583.2064</v>
      </c>
      <c r="J143" s="2">
        <f t="shared" si="2"/>
        <v>7749.6192000000001</v>
      </c>
      <c r="K143" s="5">
        <f t="shared" si="3"/>
        <v>3</v>
      </c>
      <c r="L143" s="1">
        <v>0.52</v>
      </c>
      <c r="M143" s="1">
        <v>2.62</v>
      </c>
      <c r="N143" s="7">
        <v>2</v>
      </c>
      <c r="O143" s="1">
        <v>3.21</v>
      </c>
      <c r="P143" s="35">
        <v>7.13</v>
      </c>
      <c r="Q143" s="8">
        <f t="shared" si="38"/>
        <v>1.605</v>
      </c>
      <c r="R143" s="8">
        <f t="shared" si="5"/>
        <v>5.5250000000000004</v>
      </c>
      <c r="S143" s="7">
        <v>0</v>
      </c>
      <c r="T143" s="1"/>
      <c r="U143" s="1">
        <v>1.04</v>
      </c>
      <c r="V143" s="1">
        <v>2.58</v>
      </c>
      <c r="W143" s="7">
        <v>1</v>
      </c>
      <c r="X143" s="1">
        <v>0</v>
      </c>
      <c r="Y143" s="19">
        <v>12324.05</v>
      </c>
      <c r="Z143" s="3">
        <v>24109.93</v>
      </c>
      <c r="AA143" s="1">
        <v>2</v>
      </c>
      <c r="AB143" s="1">
        <v>5</v>
      </c>
      <c r="AC143" s="1">
        <v>4</v>
      </c>
      <c r="AD143" s="1">
        <v>8</v>
      </c>
      <c r="AE143" s="1">
        <v>39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29</v>
      </c>
      <c r="AV143" s="1">
        <v>26</v>
      </c>
      <c r="AW143" s="1">
        <v>28</v>
      </c>
      <c r="AX143" s="1">
        <v>14</v>
      </c>
      <c r="AY143" s="1">
        <v>123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10</v>
      </c>
      <c r="BF143" s="1">
        <v>0</v>
      </c>
      <c r="BG143" s="1">
        <v>11</v>
      </c>
      <c r="BH143" s="1">
        <v>8</v>
      </c>
      <c r="BI143" s="1">
        <v>62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 ht="12.75" x14ac:dyDescent="0.2">
      <c r="A144" s="1">
        <v>40473</v>
      </c>
      <c r="B144" s="1" t="s">
        <v>148</v>
      </c>
      <c r="C144" s="1">
        <v>24</v>
      </c>
      <c r="D144" s="1">
        <v>162</v>
      </c>
      <c r="E144" s="1" t="s">
        <v>65</v>
      </c>
      <c r="F144" s="1">
        <v>999</v>
      </c>
      <c r="G144" s="1" t="s">
        <v>68</v>
      </c>
      <c r="H144" s="3">
        <v>44.752800000000001</v>
      </c>
      <c r="I144" s="3">
        <v>1074.0672</v>
      </c>
      <c r="J144" s="2">
        <f t="shared" si="2"/>
        <v>0</v>
      </c>
      <c r="K144" s="5">
        <f t="shared" si="3"/>
        <v>0</v>
      </c>
      <c r="L144" s="1">
        <v>0</v>
      </c>
      <c r="M144" s="1">
        <v>0</v>
      </c>
      <c r="N144" s="8">
        <f t="shared" ref="N144:N152" si="48">MAX(0,(TRUNC((L144*0.8)-M144)))</f>
        <v>0</v>
      </c>
      <c r="O144" s="1">
        <v>0</v>
      </c>
      <c r="P144" s="1">
        <v>0</v>
      </c>
      <c r="Q144" s="8">
        <f t="shared" si="38"/>
        <v>0</v>
      </c>
      <c r="R144" s="8">
        <f t="shared" si="5"/>
        <v>0</v>
      </c>
      <c r="S144" s="8">
        <f t="shared" ref="S144:S146" si="49">O144-R144</f>
        <v>0</v>
      </c>
      <c r="T144" s="1"/>
      <c r="U144" s="1">
        <v>0</v>
      </c>
      <c r="V144" s="1">
        <v>0</v>
      </c>
      <c r="W144" s="8">
        <f t="shared" ref="W144:W152" si="50">MAX(0,(TRUNC((U144*0.8)-V144)))</f>
        <v>0</v>
      </c>
      <c r="X144" s="1">
        <v>0</v>
      </c>
      <c r="Y144" s="20">
        <v>0</v>
      </c>
      <c r="Z144" s="3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 ht="12.75" x14ac:dyDescent="0.2">
      <c r="A145" s="1">
        <v>40475</v>
      </c>
      <c r="B145" s="1" t="s">
        <v>144</v>
      </c>
      <c r="C145" s="1">
        <v>24</v>
      </c>
      <c r="D145" s="1">
        <v>162</v>
      </c>
      <c r="E145" s="1" t="s">
        <v>65</v>
      </c>
      <c r="F145" s="1">
        <v>998</v>
      </c>
      <c r="G145" s="1" t="s">
        <v>146</v>
      </c>
      <c r="H145" s="3">
        <v>44.752800000000001</v>
      </c>
      <c r="I145" s="3">
        <v>1074.0672</v>
      </c>
      <c r="J145" s="2">
        <f t="shared" si="2"/>
        <v>0</v>
      </c>
      <c r="K145" s="5">
        <f t="shared" si="3"/>
        <v>0</v>
      </c>
      <c r="L145" s="1">
        <v>0</v>
      </c>
      <c r="M145" s="1">
        <v>0</v>
      </c>
      <c r="N145" s="8">
        <f t="shared" si="48"/>
        <v>0</v>
      </c>
      <c r="O145" s="1">
        <v>0</v>
      </c>
      <c r="P145" s="1">
        <v>0</v>
      </c>
      <c r="Q145" s="8">
        <f t="shared" si="38"/>
        <v>0</v>
      </c>
      <c r="R145" s="8">
        <f t="shared" si="5"/>
        <v>0</v>
      </c>
      <c r="S145" s="8">
        <f t="shared" si="49"/>
        <v>0</v>
      </c>
      <c r="T145" s="1"/>
      <c r="U145" s="1">
        <v>0</v>
      </c>
      <c r="V145" s="1">
        <v>0</v>
      </c>
      <c r="W145" s="8">
        <f t="shared" si="50"/>
        <v>0</v>
      </c>
      <c r="X145" s="1">
        <v>0</v>
      </c>
      <c r="Y145" s="20">
        <v>0</v>
      </c>
      <c r="Z145" s="3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ht="12.75" x14ac:dyDescent="0.2">
      <c r="A146" s="1">
        <v>97317</v>
      </c>
      <c r="B146" s="1" t="s">
        <v>130</v>
      </c>
      <c r="C146" s="1">
        <v>20</v>
      </c>
      <c r="D146" s="1">
        <v>162</v>
      </c>
      <c r="E146" s="1" t="s">
        <v>65</v>
      </c>
      <c r="F146" s="1">
        <v>162</v>
      </c>
      <c r="G146" s="1" t="s">
        <v>84</v>
      </c>
      <c r="H146" s="3">
        <v>33.9863</v>
      </c>
      <c r="I146" s="3">
        <v>679.726</v>
      </c>
      <c r="J146" s="2">
        <f t="shared" si="2"/>
        <v>0</v>
      </c>
      <c r="K146" s="5">
        <f t="shared" si="3"/>
        <v>0</v>
      </c>
      <c r="L146" s="1">
        <v>0</v>
      </c>
      <c r="M146" s="1">
        <v>0</v>
      </c>
      <c r="N146" s="8">
        <f t="shared" si="48"/>
        <v>0</v>
      </c>
      <c r="O146" s="1">
        <v>0</v>
      </c>
      <c r="P146" s="1">
        <v>0</v>
      </c>
      <c r="Q146" s="8"/>
      <c r="R146" s="8">
        <f t="shared" si="5"/>
        <v>0</v>
      </c>
      <c r="S146" s="8">
        <f t="shared" si="49"/>
        <v>0</v>
      </c>
      <c r="T146" s="1"/>
      <c r="U146" s="1">
        <v>0</v>
      </c>
      <c r="V146" s="1">
        <v>0</v>
      </c>
      <c r="W146" s="8">
        <f t="shared" si="50"/>
        <v>0</v>
      </c>
      <c r="X146" s="1">
        <v>0</v>
      </c>
      <c r="Y146" s="20">
        <v>0</v>
      </c>
      <c r="Z146" s="3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 ht="15" x14ac:dyDescent="0.25">
      <c r="A147" s="1">
        <v>467</v>
      </c>
      <c r="B147" s="1" t="s">
        <v>141</v>
      </c>
      <c r="C147" s="1">
        <v>12</v>
      </c>
      <c r="D147" s="1">
        <v>162</v>
      </c>
      <c r="E147" s="1" t="s">
        <v>65</v>
      </c>
      <c r="F147" s="1">
        <v>28</v>
      </c>
      <c r="G147" s="1" t="s">
        <v>133</v>
      </c>
      <c r="H147" s="3">
        <v>64.226299999999995</v>
      </c>
      <c r="I147" s="3">
        <v>770.71559999999999</v>
      </c>
      <c r="J147" s="2">
        <f t="shared" si="2"/>
        <v>0</v>
      </c>
      <c r="K147" s="5">
        <f t="shared" si="3"/>
        <v>0</v>
      </c>
      <c r="L147" s="1">
        <v>0</v>
      </c>
      <c r="M147" s="1">
        <v>0</v>
      </c>
      <c r="N147" s="8">
        <f t="shared" si="48"/>
        <v>0</v>
      </c>
      <c r="O147" s="1">
        <v>0</v>
      </c>
      <c r="P147" s="40"/>
      <c r="Q147" s="8">
        <f>O147/30*15</f>
        <v>0</v>
      </c>
      <c r="R147" s="8">
        <f t="shared" si="5"/>
        <v>0</v>
      </c>
      <c r="S147" s="7">
        <v>0</v>
      </c>
      <c r="T147" s="1"/>
      <c r="U147" s="1">
        <v>0</v>
      </c>
      <c r="V147" s="1">
        <v>0</v>
      </c>
      <c r="W147" s="8">
        <f t="shared" si="50"/>
        <v>0</v>
      </c>
      <c r="X147" s="1">
        <v>0</v>
      </c>
      <c r="Y147" s="20">
        <v>0</v>
      </c>
      <c r="Z147" s="3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 ht="12.75" x14ac:dyDescent="0.2">
      <c r="A148" s="1">
        <v>88139</v>
      </c>
      <c r="B148" s="1" t="s">
        <v>139</v>
      </c>
      <c r="C148" s="1">
        <v>9</v>
      </c>
      <c r="D148" s="1">
        <v>162</v>
      </c>
      <c r="E148" s="1" t="s">
        <v>65</v>
      </c>
      <c r="F148" s="1">
        <v>28</v>
      </c>
      <c r="G148" s="1" t="s">
        <v>133</v>
      </c>
      <c r="H148" s="3">
        <v>54.54</v>
      </c>
      <c r="I148" s="3">
        <v>490.86</v>
      </c>
      <c r="J148" s="2">
        <f t="shared" si="2"/>
        <v>0</v>
      </c>
      <c r="K148" s="5">
        <f t="shared" si="3"/>
        <v>0</v>
      </c>
      <c r="L148" s="1">
        <v>0</v>
      </c>
      <c r="M148" s="1">
        <v>0</v>
      </c>
      <c r="N148" s="8">
        <f t="shared" si="48"/>
        <v>0</v>
      </c>
      <c r="O148" s="1">
        <v>0</v>
      </c>
      <c r="P148" s="1">
        <v>0</v>
      </c>
      <c r="Q148" s="8"/>
      <c r="R148" s="8">
        <f t="shared" si="5"/>
        <v>0</v>
      </c>
      <c r="S148" s="8">
        <f t="shared" ref="S148:S149" si="51">O148-R148</f>
        <v>0</v>
      </c>
      <c r="T148" s="1"/>
      <c r="U148" s="1">
        <v>0</v>
      </c>
      <c r="V148" s="1">
        <v>0</v>
      </c>
      <c r="W148" s="8">
        <f t="shared" si="50"/>
        <v>0</v>
      </c>
      <c r="X148" s="1">
        <v>0</v>
      </c>
      <c r="Y148" s="20">
        <v>0</v>
      </c>
      <c r="Z148" s="3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 ht="12.75" x14ac:dyDescent="0.2">
      <c r="A149" s="1">
        <v>6082</v>
      </c>
      <c r="B149" s="1" t="s">
        <v>136</v>
      </c>
      <c r="C149" s="1">
        <v>12</v>
      </c>
      <c r="D149" s="1">
        <v>162</v>
      </c>
      <c r="E149" s="1" t="s">
        <v>65</v>
      </c>
      <c r="F149" s="1">
        <v>28</v>
      </c>
      <c r="G149" s="1" t="s">
        <v>133</v>
      </c>
      <c r="H149" s="3">
        <v>31.795200000000001</v>
      </c>
      <c r="I149" s="3">
        <v>381.54239999999999</v>
      </c>
      <c r="J149" s="2">
        <f t="shared" si="2"/>
        <v>0</v>
      </c>
      <c r="K149" s="5">
        <f t="shared" si="3"/>
        <v>0</v>
      </c>
      <c r="L149" s="1">
        <v>0</v>
      </c>
      <c r="M149" s="1">
        <v>0</v>
      </c>
      <c r="N149" s="8">
        <f t="shared" si="48"/>
        <v>0</v>
      </c>
      <c r="O149" s="1">
        <v>0</v>
      </c>
      <c r="P149" s="1">
        <v>0</v>
      </c>
      <c r="Q149" s="8">
        <f t="shared" ref="Q149:Q155" si="52">O149/30*15</f>
        <v>0</v>
      </c>
      <c r="R149" s="8">
        <f t="shared" si="5"/>
        <v>0</v>
      </c>
      <c r="S149" s="8">
        <f t="shared" si="51"/>
        <v>0</v>
      </c>
      <c r="T149" s="1"/>
      <c r="U149" s="1">
        <v>0</v>
      </c>
      <c r="V149" s="1">
        <v>0</v>
      </c>
      <c r="W149" s="8">
        <f t="shared" si="50"/>
        <v>0</v>
      </c>
      <c r="X149" s="1">
        <v>0</v>
      </c>
      <c r="Y149" s="20">
        <v>0</v>
      </c>
      <c r="Z149" s="3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 ht="12.75" x14ac:dyDescent="0.2">
      <c r="A150" s="1">
        <v>6007</v>
      </c>
      <c r="B150" s="1" t="s">
        <v>135</v>
      </c>
      <c r="C150" s="1">
        <v>8</v>
      </c>
      <c r="D150" s="1">
        <v>162</v>
      </c>
      <c r="E150" s="1" t="s">
        <v>65</v>
      </c>
      <c r="F150" s="1">
        <v>28</v>
      </c>
      <c r="G150" s="1" t="s">
        <v>133</v>
      </c>
      <c r="H150" s="3">
        <v>52.537999999999997</v>
      </c>
      <c r="I150" s="3">
        <v>420.30399999999997</v>
      </c>
      <c r="J150" s="2">
        <f t="shared" si="2"/>
        <v>0</v>
      </c>
      <c r="K150" s="5">
        <f t="shared" si="3"/>
        <v>0</v>
      </c>
      <c r="L150" s="1">
        <v>0</v>
      </c>
      <c r="M150" s="1">
        <v>0</v>
      </c>
      <c r="N150" s="8">
        <f t="shared" si="48"/>
        <v>0</v>
      </c>
      <c r="O150" s="1">
        <v>0</v>
      </c>
      <c r="P150" s="1">
        <v>0</v>
      </c>
      <c r="Q150" s="8">
        <f t="shared" si="52"/>
        <v>0</v>
      </c>
      <c r="R150" s="8">
        <f t="shared" si="5"/>
        <v>0</v>
      </c>
      <c r="S150" s="7">
        <v>0</v>
      </c>
      <c r="T150" s="1"/>
      <c r="U150" s="1">
        <v>0</v>
      </c>
      <c r="V150" s="1">
        <v>0</v>
      </c>
      <c r="W150" s="8">
        <f t="shared" si="50"/>
        <v>0</v>
      </c>
      <c r="X150" s="1">
        <v>0</v>
      </c>
      <c r="Y150" s="20">
        <v>0</v>
      </c>
      <c r="Z150" s="3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ht="12.75" x14ac:dyDescent="0.2">
      <c r="A151" s="1">
        <v>6006</v>
      </c>
      <c r="B151" s="1" t="s">
        <v>132</v>
      </c>
      <c r="C151" s="1">
        <v>12</v>
      </c>
      <c r="D151" s="1">
        <v>162</v>
      </c>
      <c r="E151" s="1" t="s">
        <v>65</v>
      </c>
      <c r="F151" s="1">
        <v>28</v>
      </c>
      <c r="G151" s="1" t="s">
        <v>133</v>
      </c>
      <c r="H151" s="3">
        <v>31.5059</v>
      </c>
      <c r="I151" s="3">
        <v>378.07080000000002</v>
      </c>
      <c r="J151" s="2">
        <f t="shared" si="2"/>
        <v>0</v>
      </c>
      <c r="K151" s="5">
        <f t="shared" si="3"/>
        <v>0</v>
      </c>
      <c r="L151" s="1">
        <v>0</v>
      </c>
      <c r="M151" s="1">
        <v>0</v>
      </c>
      <c r="N151" s="8">
        <f t="shared" si="48"/>
        <v>0</v>
      </c>
      <c r="O151" s="1">
        <v>0</v>
      </c>
      <c r="P151" s="1">
        <v>0</v>
      </c>
      <c r="Q151" s="8">
        <f t="shared" si="52"/>
        <v>0</v>
      </c>
      <c r="R151" s="8">
        <f t="shared" si="5"/>
        <v>0</v>
      </c>
      <c r="S151" s="7">
        <v>0</v>
      </c>
      <c r="T151" s="1"/>
      <c r="U151" s="1">
        <v>0</v>
      </c>
      <c r="V151" s="1">
        <v>0</v>
      </c>
      <c r="W151" s="8">
        <f t="shared" si="50"/>
        <v>0</v>
      </c>
      <c r="X151" s="1">
        <v>0</v>
      </c>
      <c r="Y151" s="20">
        <v>0</v>
      </c>
      <c r="Z151" s="3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 ht="15" x14ac:dyDescent="0.25">
      <c r="A152" s="1">
        <v>65105</v>
      </c>
      <c r="B152" s="1" t="s">
        <v>128</v>
      </c>
      <c r="C152" s="1">
        <v>24</v>
      </c>
      <c r="D152" s="1">
        <v>162</v>
      </c>
      <c r="E152" s="1" t="s">
        <v>65</v>
      </c>
      <c r="F152" s="1">
        <v>807</v>
      </c>
      <c r="G152" s="1" t="s">
        <v>67</v>
      </c>
      <c r="H152" s="3">
        <v>61.173400000000001</v>
      </c>
      <c r="I152" s="3">
        <v>1468.1615999999999</v>
      </c>
      <c r="J152" s="2">
        <f t="shared" si="2"/>
        <v>0</v>
      </c>
      <c r="K152" s="5">
        <f t="shared" si="3"/>
        <v>0</v>
      </c>
      <c r="L152" s="1">
        <v>0</v>
      </c>
      <c r="M152" s="1">
        <v>0</v>
      </c>
      <c r="N152" s="8">
        <f t="shared" si="48"/>
        <v>0</v>
      </c>
      <c r="O152" s="1">
        <v>0.35</v>
      </c>
      <c r="P152" s="34" t="s">
        <v>308</v>
      </c>
      <c r="Q152" s="8">
        <f t="shared" si="52"/>
        <v>0.17499999999999999</v>
      </c>
      <c r="R152" s="8" t="e">
        <f t="shared" si="5"/>
        <v>#VALUE!</v>
      </c>
      <c r="S152" s="7">
        <v>0</v>
      </c>
      <c r="T152" s="1"/>
      <c r="U152" s="1">
        <v>0</v>
      </c>
      <c r="V152" s="1">
        <v>0</v>
      </c>
      <c r="W152" s="8">
        <f t="shared" si="50"/>
        <v>0</v>
      </c>
      <c r="X152" s="1">
        <v>0</v>
      </c>
      <c r="Y152" s="20">
        <v>519.97</v>
      </c>
      <c r="Z152" s="3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5</v>
      </c>
      <c r="AX152" s="1">
        <v>7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 ht="15" x14ac:dyDescent="0.25">
      <c r="A153" s="1">
        <v>65103</v>
      </c>
      <c r="B153" s="1" t="s">
        <v>125</v>
      </c>
      <c r="C153" s="1">
        <v>24</v>
      </c>
      <c r="D153" s="1">
        <v>162</v>
      </c>
      <c r="E153" s="1" t="s">
        <v>65</v>
      </c>
      <c r="F153" s="1">
        <v>807</v>
      </c>
      <c r="G153" s="1" t="s">
        <v>67</v>
      </c>
      <c r="H153" s="3">
        <v>61.1678</v>
      </c>
      <c r="I153" s="3">
        <v>1468.0272</v>
      </c>
      <c r="J153" s="2">
        <f t="shared" si="2"/>
        <v>0</v>
      </c>
      <c r="K153" s="5">
        <f t="shared" si="3"/>
        <v>0</v>
      </c>
      <c r="L153" s="1">
        <v>1.98</v>
      </c>
      <c r="M153" s="1">
        <v>0</v>
      </c>
      <c r="N153" s="7">
        <v>0</v>
      </c>
      <c r="O153" s="1">
        <v>3.58</v>
      </c>
      <c r="P153" s="34">
        <v>0</v>
      </c>
      <c r="Q153" s="8">
        <f t="shared" si="52"/>
        <v>1.79</v>
      </c>
      <c r="R153" s="8">
        <f t="shared" si="5"/>
        <v>-1.79</v>
      </c>
      <c r="S153" s="7">
        <v>0</v>
      </c>
      <c r="T153" s="1"/>
      <c r="U153" s="1">
        <v>1</v>
      </c>
      <c r="V153" s="1">
        <v>0</v>
      </c>
      <c r="W153" s="7">
        <v>0</v>
      </c>
      <c r="X153" s="1">
        <v>0</v>
      </c>
      <c r="Y153" s="27">
        <v>9633.93</v>
      </c>
      <c r="Z153" s="3">
        <v>0</v>
      </c>
      <c r="AA153" s="1">
        <v>0</v>
      </c>
      <c r="AB153" s="1">
        <v>0</v>
      </c>
      <c r="AC153" s="1">
        <v>43</v>
      </c>
      <c r="AD153" s="1">
        <v>9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60</v>
      </c>
      <c r="AX153" s="1">
        <v>52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15</v>
      </c>
      <c r="BH153" s="1">
        <v>18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 ht="15" x14ac:dyDescent="0.25">
      <c r="A154" s="1">
        <v>65108</v>
      </c>
      <c r="B154" s="1" t="s">
        <v>124</v>
      </c>
      <c r="C154" s="1">
        <v>30</v>
      </c>
      <c r="D154" s="1">
        <v>162</v>
      </c>
      <c r="E154" s="1" t="s">
        <v>65</v>
      </c>
      <c r="F154" s="1">
        <v>807</v>
      </c>
      <c r="G154" s="1" t="s">
        <v>67</v>
      </c>
      <c r="H154" s="3">
        <v>57.054400000000001</v>
      </c>
      <c r="I154" s="3">
        <v>1711.6320000000001</v>
      </c>
      <c r="J154" s="2">
        <f t="shared" si="2"/>
        <v>5134.8960000000006</v>
      </c>
      <c r="K154" s="16">
        <f t="shared" si="3"/>
        <v>3</v>
      </c>
      <c r="L154" s="1">
        <v>1.32</v>
      </c>
      <c r="M154" s="1">
        <v>1.8</v>
      </c>
      <c r="N154" s="8">
        <f t="shared" ref="N154:N179" si="53">MAX(0,(TRUNC((L154*0.8)-M154)))</f>
        <v>0</v>
      </c>
      <c r="O154" s="1">
        <v>1.52</v>
      </c>
      <c r="P154" s="35">
        <v>0.13</v>
      </c>
      <c r="Q154" s="8">
        <f t="shared" si="52"/>
        <v>0.76</v>
      </c>
      <c r="R154" s="8">
        <f t="shared" si="5"/>
        <v>-0.63</v>
      </c>
      <c r="S154" s="7">
        <v>3</v>
      </c>
      <c r="T154" s="1"/>
      <c r="U154" s="1">
        <v>0.42</v>
      </c>
      <c r="V154" s="1">
        <v>1</v>
      </c>
      <c r="W154" s="8">
        <f t="shared" ref="W154:W179" si="54">MAX(0,(TRUNC((U154*0.8)-V154)))</f>
        <v>0</v>
      </c>
      <c r="X154" s="1">
        <v>0</v>
      </c>
      <c r="Y154" s="27">
        <v>5562.8</v>
      </c>
      <c r="Z154" s="3">
        <v>5020.79</v>
      </c>
      <c r="AA154" s="1">
        <v>20</v>
      </c>
      <c r="AB154" s="1">
        <v>1</v>
      </c>
      <c r="AC154" s="1">
        <v>13</v>
      </c>
      <c r="AD154" s="1">
        <v>12</v>
      </c>
      <c r="AE154" s="1">
        <v>54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17</v>
      </c>
      <c r="AV154" s="1">
        <v>16</v>
      </c>
      <c r="AW154" s="1">
        <v>13</v>
      </c>
      <c r="AX154" s="1">
        <v>15</v>
      </c>
      <c r="AY154" s="1">
        <v>4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1</v>
      </c>
      <c r="BF154" s="1">
        <v>1</v>
      </c>
      <c r="BG154" s="1">
        <v>11</v>
      </c>
      <c r="BH154" s="1">
        <v>0</v>
      </c>
      <c r="BI154" s="1">
        <v>30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 ht="15" x14ac:dyDescent="0.25">
      <c r="A155" s="1">
        <v>65129</v>
      </c>
      <c r="B155" s="1" t="s">
        <v>120</v>
      </c>
      <c r="C155" s="1">
        <v>30</v>
      </c>
      <c r="D155" s="1">
        <v>162</v>
      </c>
      <c r="E155" s="1" t="s">
        <v>65</v>
      </c>
      <c r="F155" s="1">
        <v>807</v>
      </c>
      <c r="G155" s="1" t="s">
        <v>67</v>
      </c>
      <c r="H155" s="3">
        <v>57.054400000000001</v>
      </c>
      <c r="I155" s="3">
        <v>1711.6320000000001</v>
      </c>
      <c r="J155" s="2">
        <f t="shared" si="2"/>
        <v>0</v>
      </c>
      <c r="K155" s="5">
        <f t="shared" si="3"/>
        <v>0</v>
      </c>
      <c r="L155" s="1">
        <v>1.23</v>
      </c>
      <c r="M155" s="1">
        <v>2.2999999999999998</v>
      </c>
      <c r="N155" s="8">
        <f t="shared" si="53"/>
        <v>0</v>
      </c>
      <c r="O155" s="1">
        <v>0.85</v>
      </c>
      <c r="P155" s="35">
        <v>2.87</v>
      </c>
      <c r="Q155" s="8">
        <f t="shared" si="52"/>
        <v>0.42499999999999999</v>
      </c>
      <c r="R155" s="8">
        <f t="shared" si="5"/>
        <v>2.4450000000000003</v>
      </c>
      <c r="S155" s="7">
        <v>0</v>
      </c>
      <c r="T155" s="1"/>
      <c r="U155" s="1">
        <v>0.23</v>
      </c>
      <c r="V155" s="1">
        <v>0</v>
      </c>
      <c r="W155" s="8">
        <f t="shared" si="54"/>
        <v>0</v>
      </c>
      <c r="X155" s="1">
        <v>0</v>
      </c>
      <c r="Y155" s="20">
        <v>3965.28</v>
      </c>
      <c r="Z155" s="3">
        <v>8843.43</v>
      </c>
      <c r="AA155" s="1">
        <v>25</v>
      </c>
      <c r="AB155" s="1">
        <v>0</v>
      </c>
      <c r="AC155" s="1">
        <v>9</v>
      </c>
      <c r="AD155" s="1">
        <v>6</v>
      </c>
      <c r="AE155" s="1">
        <v>69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4</v>
      </c>
      <c r="AV155" s="1">
        <v>0</v>
      </c>
      <c r="AW155" s="1">
        <v>13</v>
      </c>
      <c r="AX155" s="1">
        <v>17</v>
      </c>
      <c r="AY155" s="1">
        <v>86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2</v>
      </c>
      <c r="BF155" s="1">
        <v>6</v>
      </c>
      <c r="BG155" s="1">
        <v>2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 ht="12.75" x14ac:dyDescent="0.2">
      <c r="A156" s="1">
        <v>97195</v>
      </c>
      <c r="B156" s="1" t="s">
        <v>115</v>
      </c>
      <c r="C156" s="1">
        <v>4</v>
      </c>
      <c r="D156" s="1">
        <v>162</v>
      </c>
      <c r="E156" s="1" t="s">
        <v>65</v>
      </c>
      <c r="F156" s="1">
        <v>1</v>
      </c>
      <c r="G156" s="1" t="s">
        <v>98</v>
      </c>
      <c r="H156" s="3">
        <v>132.364</v>
      </c>
      <c r="I156" s="3">
        <v>529.45600000000002</v>
      </c>
      <c r="J156" s="2">
        <f t="shared" si="2"/>
        <v>0</v>
      </c>
      <c r="K156" s="5">
        <f t="shared" si="3"/>
        <v>0</v>
      </c>
      <c r="L156" s="1">
        <v>0</v>
      </c>
      <c r="M156" s="1">
        <v>0</v>
      </c>
      <c r="N156" s="8">
        <f t="shared" si="53"/>
        <v>0</v>
      </c>
      <c r="O156" s="1">
        <v>0</v>
      </c>
      <c r="P156" s="1">
        <v>0</v>
      </c>
      <c r="Q156" s="8"/>
      <c r="R156" s="8">
        <f t="shared" si="5"/>
        <v>0</v>
      </c>
      <c r="S156" s="8">
        <f t="shared" ref="S156:S157" si="55">O156-R156</f>
        <v>0</v>
      </c>
      <c r="T156" s="1"/>
      <c r="U156" s="1">
        <v>0</v>
      </c>
      <c r="V156" s="1">
        <v>0</v>
      </c>
      <c r="W156" s="8">
        <f t="shared" si="54"/>
        <v>0</v>
      </c>
      <c r="X156" s="1">
        <v>0</v>
      </c>
      <c r="Y156" s="20">
        <v>0</v>
      </c>
      <c r="Z156" s="3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 ht="12.75" x14ac:dyDescent="0.2">
      <c r="A157" s="1">
        <v>59085</v>
      </c>
      <c r="B157" s="1" t="s">
        <v>112</v>
      </c>
      <c r="C157" s="1">
        <v>4</v>
      </c>
      <c r="D157" s="1">
        <v>162</v>
      </c>
      <c r="E157" s="1" t="s">
        <v>65</v>
      </c>
      <c r="F157" s="1">
        <v>1</v>
      </c>
      <c r="G157" s="1" t="s">
        <v>98</v>
      </c>
      <c r="H157" s="3">
        <v>146.297</v>
      </c>
      <c r="I157" s="3">
        <v>585.18799999999999</v>
      </c>
      <c r="J157" s="2">
        <f t="shared" si="2"/>
        <v>0</v>
      </c>
      <c r="K157" s="5">
        <f t="shared" si="3"/>
        <v>0</v>
      </c>
      <c r="L157" s="1">
        <v>0</v>
      </c>
      <c r="M157" s="1">
        <v>1.5</v>
      </c>
      <c r="N157" s="8">
        <f t="shared" si="53"/>
        <v>0</v>
      </c>
      <c r="O157" s="1">
        <v>0</v>
      </c>
      <c r="P157" s="1">
        <v>0</v>
      </c>
      <c r="Q157" s="8">
        <f t="shared" ref="Q157:Q164" si="56">O157/30*15</f>
        <v>0</v>
      </c>
      <c r="R157" s="8">
        <f t="shared" si="5"/>
        <v>0</v>
      </c>
      <c r="S157" s="8">
        <f t="shared" si="55"/>
        <v>0</v>
      </c>
      <c r="T157" s="1"/>
      <c r="U157" s="1">
        <v>0</v>
      </c>
      <c r="V157" s="1">
        <v>0</v>
      </c>
      <c r="W157" s="8">
        <f t="shared" si="54"/>
        <v>0</v>
      </c>
      <c r="X157" s="1">
        <v>0</v>
      </c>
      <c r="Y157" s="20">
        <v>0</v>
      </c>
      <c r="Z157" s="3">
        <v>877.78</v>
      </c>
      <c r="AA157" s="1">
        <v>0</v>
      </c>
      <c r="AB157" s="1">
        <v>0</v>
      </c>
      <c r="AC157" s="1">
        <v>0</v>
      </c>
      <c r="AD157" s="1">
        <v>0</v>
      </c>
      <c r="AE157" s="1">
        <v>6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 ht="15" x14ac:dyDescent="0.25">
      <c r="A158" s="1">
        <v>96910</v>
      </c>
      <c r="B158" s="1" t="s">
        <v>110</v>
      </c>
      <c r="C158" s="1">
        <v>32</v>
      </c>
      <c r="D158" s="1">
        <v>162</v>
      </c>
      <c r="E158" s="1" t="s">
        <v>65</v>
      </c>
      <c r="F158" s="1">
        <v>1</v>
      </c>
      <c r="G158" s="1" t="s">
        <v>98</v>
      </c>
      <c r="H158" s="3">
        <v>136.14750000000001</v>
      </c>
      <c r="I158" s="3">
        <v>4356.72</v>
      </c>
      <c r="J158" s="2">
        <f t="shared" si="2"/>
        <v>0</v>
      </c>
      <c r="K158" s="5">
        <f t="shared" si="3"/>
        <v>0</v>
      </c>
      <c r="L158" s="1">
        <v>0.69</v>
      </c>
      <c r="M158" s="1">
        <v>1.38</v>
      </c>
      <c r="N158" s="8">
        <f t="shared" si="53"/>
        <v>0</v>
      </c>
      <c r="O158" s="1">
        <v>0</v>
      </c>
      <c r="P158" s="34" t="s">
        <v>308</v>
      </c>
      <c r="Q158" s="8">
        <f t="shared" si="56"/>
        <v>0</v>
      </c>
      <c r="R158" s="8" t="e">
        <f t="shared" si="5"/>
        <v>#VALUE!</v>
      </c>
      <c r="S158" s="7">
        <v>0</v>
      </c>
      <c r="T158" s="1"/>
      <c r="U158" s="1">
        <v>0</v>
      </c>
      <c r="V158" s="1">
        <v>0</v>
      </c>
      <c r="W158" s="8">
        <f t="shared" si="54"/>
        <v>0</v>
      </c>
      <c r="X158" s="1">
        <v>0</v>
      </c>
      <c r="Y158" s="20">
        <v>2995.25</v>
      </c>
      <c r="Z158" s="3">
        <v>5990.49</v>
      </c>
      <c r="AA158" s="1">
        <v>3</v>
      </c>
      <c r="AB158" s="1">
        <v>6</v>
      </c>
      <c r="AC158" s="1">
        <v>14</v>
      </c>
      <c r="AD158" s="1">
        <v>4</v>
      </c>
      <c r="AE158" s="1">
        <v>44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 ht="15" x14ac:dyDescent="0.25">
      <c r="A159" s="1">
        <v>78155</v>
      </c>
      <c r="B159" s="1" t="s">
        <v>107</v>
      </c>
      <c r="C159" s="1">
        <v>32</v>
      </c>
      <c r="D159" s="1">
        <v>162</v>
      </c>
      <c r="E159" s="1" t="s">
        <v>65</v>
      </c>
      <c r="F159" s="1">
        <v>1</v>
      </c>
      <c r="G159" s="1" t="s">
        <v>98</v>
      </c>
      <c r="H159" s="3">
        <v>82.392499999999998</v>
      </c>
      <c r="I159" s="3">
        <v>2636.56</v>
      </c>
      <c r="J159" s="2">
        <f t="shared" si="2"/>
        <v>0</v>
      </c>
      <c r="K159" s="5">
        <f t="shared" si="3"/>
        <v>0</v>
      </c>
      <c r="L159" s="1">
        <v>0</v>
      </c>
      <c r="M159" s="1">
        <v>0.03</v>
      </c>
      <c r="N159" s="8">
        <f t="shared" si="53"/>
        <v>0</v>
      </c>
      <c r="O159" s="1">
        <v>0.14000000000000001</v>
      </c>
      <c r="P159" s="34" t="s">
        <v>308</v>
      </c>
      <c r="Q159" s="8">
        <f t="shared" si="56"/>
        <v>7.0000000000000007E-2</v>
      </c>
      <c r="R159" s="8" t="e">
        <f t="shared" si="5"/>
        <v>#VALUE!</v>
      </c>
      <c r="S159" s="7">
        <v>0</v>
      </c>
      <c r="T159" s="1"/>
      <c r="U159" s="1">
        <v>0</v>
      </c>
      <c r="V159" s="1">
        <v>0</v>
      </c>
      <c r="W159" s="8">
        <f t="shared" si="54"/>
        <v>0</v>
      </c>
      <c r="X159" s="1">
        <v>0</v>
      </c>
      <c r="Y159" s="20">
        <v>370.77</v>
      </c>
      <c r="Z159" s="3">
        <v>82.39</v>
      </c>
      <c r="AA159" s="1">
        <v>0</v>
      </c>
      <c r="AB159" s="1">
        <v>0</v>
      </c>
      <c r="AC159" s="1">
        <v>0</v>
      </c>
      <c r="AD159" s="1">
        <v>0</v>
      </c>
      <c r="AE159" s="1">
        <v>1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3</v>
      </c>
      <c r="AX159" s="1">
        <v>3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 ht="15" x14ac:dyDescent="0.25">
      <c r="A160" s="1">
        <v>78180</v>
      </c>
      <c r="B160" s="1" t="s">
        <v>106</v>
      </c>
      <c r="C160" s="1">
        <v>32</v>
      </c>
      <c r="D160" s="1">
        <v>162</v>
      </c>
      <c r="E160" s="1" t="s">
        <v>65</v>
      </c>
      <c r="F160" s="1">
        <v>1</v>
      </c>
      <c r="G160" s="1" t="s">
        <v>98</v>
      </c>
      <c r="H160" s="3">
        <v>156.33000000000001</v>
      </c>
      <c r="I160" s="3">
        <v>5002.5600000000004</v>
      </c>
      <c r="J160" s="2">
        <f t="shared" si="2"/>
        <v>0</v>
      </c>
      <c r="K160" s="5">
        <f t="shared" si="3"/>
        <v>0</v>
      </c>
      <c r="L160" s="1">
        <v>0.3</v>
      </c>
      <c r="M160" s="1">
        <v>1</v>
      </c>
      <c r="N160" s="8">
        <f t="shared" si="53"/>
        <v>0</v>
      </c>
      <c r="O160" s="1">
        <v>0</v>
      </c>
      <c r="P160" s="34" t="s">
        <v>308</v>
      </c>
      <c r="Q160" s="8">
        <f t="shared" si="56"/>
        <v>0</v>
      </c>
      <c r="R160" s="8" t="e">
        <f t="shared" si="5"/>
        <v>#VALUE!</v>
      </c>
      <c r="S160" s="7">
        <v>0</v>
      </c>
      <c r="T160" s="1"/>
      <c r="U160" s="1">
        <v>0</v>
      </c>
      <c r="V160" s="1">
        <v>0</v>
      </c>
      <c r="W160" s="8">
        <f t="shared" si="54"/>
        <v>0</v>
      </c>
      <c r="X160" s="1">
        <v>0</v>
      </c>
      <c r="Y160" s="20">
        <v>1485.14</v>
      </c>
      <c r="Z160" s="3">
        <v>5002.5600000000004</v>
      </c>
      <c r="AA160" s="1">
        <v>7</v>
      </c>
      <c r="AB160" s="1">
        <v>0</v>
      </c>
      <c r="AC160" s="1">
        <v>2</v>
      </c>
      <c r="AD160" s="1">
        <v>1</v>
      </c>
      <c r="AE160" s="1">
        <v>32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 ht="15" x14ac:dyDescent="0.25">
      <c r="A161" s="1">
        <v>59238</v>
      </c>
      <c r="B161" s="1" t="s">
        <v>103</v>
      </c>
      <c r="C161" s="1">
        <v>24</v>
      </c>
      <c r="D161" s="1">
        <v>162</v>
      </c>
      <c r="E161" s="1" t="s">
        <v>65</v>
      </c>
      <c r="F161" s="1">
        <v>1</v>
      </c>
      <c r="G161" s="1" t="s">
        <v>98</v>
      </c>
      <c r="H161" s="3">
        <v>184.23</v>
      </c>
      <c r="I161" s="3">
        <v>4421.5200000000004</v>
      </c>
      <c r="J161" s="2">
        <f t="shared" si="2"/>
        <v>0</v>
      </c>
      <c r="K161" s="5">
        <f t="shared" si="3"/>
        <v>0</v>
      </c>
      <c r="L161" s="1">
        <v>0.1</v>
      </c>
      <c r="M161" s="1">
        <v>1.04</v>
      </c>
      <c r="N161" s="8">
        <f t="shared" si="53"/>
        <v>0</v>
      </c>
      <c r="O161" s="1">
        <v>0</v>
      </c>
      <c r="P161" s="34" t="s">
        <v>308</v>
      </c>
      <c r="Q161" s="8">
        <f t="shared" si="56"/>
        <v>0</v>
      </c>
      <c r="R161" s="8" t="e">
        <f t="shared" si="5"/>
        <v>#VALUE!</v>
      </c>
      <c r="S161" s="7">
        <v>0</v>
      </c>
      <c r="T161" s="1"/>
      <c r="U161" s="1">
        <v>0</v>
      </c>
      <c r="V161" s="1">
        <v>0</v>
      </c>
      <c r="W161" s="8">
        <f t="shared" si="54"/>
        <v>0</v>
      </c>
      <c r="X161" s="1">
        <v>0</v>
      </c>
      <c r="Y161" s="20">
        <v>460.58</v>
      </c>
      <c r="Z161" s="3">
        <v>4605.75</v>
      </c>
      <c r="AA161" s="1">
        <v>1</v>
      </c>
      <c r="AB161" s="1">
        <v>3</v>
      </c>
      <c r="AC161" s="1">
        <v>0</v>
      </c>
      <c r="AD161" s="1">
        <v>0</v>
      </c>
      <c r="AE161" s="1">
        <v>25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ht="15" x14ac:dyDescent="0.25">
      <c r="A162" s="1">
        <v>59290</v>
      </c>
      <c r="B162" s="1" t="s">
        <v>102</v>
      </c>
      <c r="C162" s="1">
        <v>12</v>
      </c>
      <c r="D162" s="1">
        <v>162</v>
      </c>
      <c r="E162" s="1" t="s">
        <v>65</v>
      </c>
      <c r="F162" s="1">
        <v>1</v>
      </c>
      <c r="G162" s="1" t="s">
        <v>98</v>
      </c>
      <c r="H162" s="3">
        <v>199.76300000000001</v>
      </c>
      <c r="I162" s="3">
        <v>2397.1559999999999</v>
      </c>
      <c r="J162" s="2">
        <f t="shared" si="2"/>
        <v>0</v>
      </c>
      <c r="K162" s="5">
        <f t="shared" si="3"/>
        <v>0</v>
      </c>
      <c r="L162" s="1">
        <v>0.33</v>
      </c>
      <c r="M162" s="1">
        <v>0.25</v>
      </c>
      <c r="N162" s="8">
        <f t="shared" si="53"/>
        <v>0</v>
      </c>
      <c r="O162" s="1">
        <v>0</v>
      </c>
      <c r="P162" s="34" t="s">
        <v>308</v>
      </c>
      <c r="Q162" s="8">
        <f t="shared" si="56"/>
        <v>0</v>
      </c>
      <c r="R162" s="8" t="e">
        <f t="shared" si="5"/>
        <v>#VALUE!</v>
      </c>
      <c r="S162" s="7">
        <v>0</v>
      </c>
      <c r="T162" s="1"/>
      <c r="U162" s="1">
        <v>0</v>
      </c>
      <c r="V162" s="1">
        <v>0</v>
      </c>
      <c r="W162" s="8">
        <f t="shared" si="54"/>
        <v>0</v>
      </c>
      <c r="X162" s="1">
        <v>0</v>
      </c>
      <c r="Y162" s="20">
        <v>799.05</v>
      </c>
      <c r="Z162" s="3">
        <v>599.29</v>
      </c>
      <c r="AA162" s="1">
        <v>0</v>
      </c>
      <c r="AB162" s="1">
        <v>0</v>
      </c>
      <c r="AC162" s="1">
        <v>3</v>
      </c>
      <c r="AD162" s="1">
        <v>2</v>
      </c>
      <c r="AE162" s="1">
        <v>3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 ht="15" x14ac:dyDescent="0.25">
      <c r="A163" s="1">
        <v>507</v>
      </c>
      <c r="B163" s="1" t="s">
        <v>100</v>
      </c>
      <c r="C163" s="1">
        <v>32</v>
      </c>
      <c r="D163" s="1">
        <v>162</v>
      </c>
      <c r="E163" s="1" t="s">
        <v>65</v>
      </c>
      <c r="F163" s="1">
        <v>1</v>
      </c>
      <c r="G163" s="1" t="s">
        <v>98</v>
      </c>
      <c r="H163" s="3">
        <v>101.25</v>
      </c>
      <c r="I163" s="3">
        <v>3240</v>
      </c>
      <c r="J163" s="2">
        <f t="shared" si="2"/>
        <v>0</v>
      </c>
      <c r="K163" s="5">
        <f t="shared" si="3"/>
        <v>0</v>
      </c>
      <c r="L163" s="1">
        <v>0.06</v>
      </c>
      <c r="M163" s="1">
        <v>0</v>
      </c>
      <c r="N163" s="8">
        <f t="shared" si="53"/>
        <v>0</v>
      </c>
      <c r="O163" s="1">
        <v>0</v>
      </c>
      <c r="P163" s="34" t="s">
        <v>308</v>
      </c>
      <c r="Q163" s="8">
        <f t="shared" si="56"/>
        <v>0</v>
      </c>
      <c r="R163" s="8" t="e">
        <f t="shared" si="5"/>
        <v>#VALUE!</v>
      </c>
      <c r="S163" s="7">
        <v>0</v>
      </c>
      <c r="T163" s="1"/>
      <c r="U163" s="1">
        <v>0</v>
      </c>
      <c r="V163" s="1">
        <v>0</v>
      </c>
      <c r="W163" s="8">
        <f t="shared" si="54"/>
        <v>0</v>
      </c>
      <c r="X163" s="1">
        <v>0</v>
      </c>
      <c r="Y163" s="20">
        <v>202.5</v>
      </c>
      <c r="Z163" s="3">
        <v>0</v>
      </c>
      <c r="AA163" s="1">
        <v>0</v>
      </c>
      <c r="AB163" s="1">
        <v>0</v>
      </c>
      <c r="AC163" s="1">
        <v>1</v>
      </c>
      <c r="AD163" s="1">
        <v>2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ht="12.75" x14ac:dyDescent="0.2">
      <c r="A164" s="1">
        <v>59282</v>
      </c>
      <c r="B164" s="1" t="s">
        <v>97</v>
      </c>
      <c r="C164" s="1">
        <v>4</v>
      </c>
      <c r="D164" s="1">
        <v>162</v>
      </c>
      <c r="E164" s="1" t="s">
        <v>65</v>
      </c>
      <c r="F164" s="1">
        <v>1</v>
      </c>
      <c r="G164" s="1" t="s">
        <v>98</v>
      </c>
      <c r="H164" s="3">
        <v>146.297</v>
      </c>
      <c r="I164" s="3">
        <v>585.18799999999999</v>
      </c>
      <c r="J164" s="2">
        <f t="shared" si="2"/>
        <v>0</v>
      </c>
      <c r="K164" s="5">
        <f t="shared" si="3"/>
        <v>0</v>
      </c>
      <c r="L164" s="1">
        <v>0</v>
      </c>
      <c r="M164" s="1">
        <v>0</v>
      </c>
      <c r="N164" s="8">
        <f t="shared" si="53"/>
        <v>0</v>
      </c>
      <c r="O164" s="1">
        <v>0</v>
      </c>
      <c r="P164" s="1">
        <v>0</v>
      </c>
      <c r="Q164" s="8">
        <f t="shared" si="56"/>
        <v>0</v>
      </c>
      <c r="R164" s="8">
        <f t="shared" si="5"/>
        <v>0</v>
      </c>
      <c r="S164" s="8">
        <f t="shared" ref="S164:S170" si="57">O164-R164</f>
        <v>0</v>
      </c>
      <c r="T164" s="1"/>
      <c r="U164" s="1">
        <v>0</v>
      </c>
      <c r="V164" s="1">
        <v>0</v>
      </c>
      <c r="W164" s="8">
        <f t="shared" si="54"/>
        <v>0</v>
      </c>
      <c r="X164" s="1">
        <v>0</v>
      </c>
      <c r="Y164" s="20">
        <v>0</v>
      </c>
      <c r="Z164" s="3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 ht="12.75" x14ac:dyDescent="0.2">
      <c r="A165" s="1">
        <v>95596</v>
      </c>
      <c r="B165" s="1" t="s">
        <v>95</v>
      </c>
      <c r="C165" s="1">
        <v>1</v>
      </c>
      <c r="D165" s="1">
        <v>162</v>
      </c>
      <c r="E165" s="1" t="s">
        <v>65</v>
      </c>
      <c r="F165" s="1">
        <v>999</v>
      </c>
      <c r="G165" s="1" t="s">
        <v>68</v>
      </c>
      <c r="H165" s="3">
        <v>636.12</v>
      </c>
      <c r="I165" s="3">
        <v>636.12</v>
      </c>
      <c r="J165" s="2">
        <f t="shared" si="2"/>
        <v>0</v>
      </c>
      <c r="K165" s="5">
        <f t="shared" si="3"/>
        <v>0</v>
      </c>
      <c r="L165" s="1">
        <v>0</v>
      </c>
      <c r="M165" s="1">
        <v>0</v>
      </c>
      <c r="N165" s="8">
        <f t="shared" si="53"/>
        <v>0</v>
      </c>
      <c r="O165" s="1">
        <v>0</v>
      </c>
      <c r="P165" s="1">
        <v>0</v>
      </c>
      <c r="Q165" s="8"/>
      <c r="R165" s="8">
        <f t="shared" si="5"/>
        <v>0</v>
      </c>
      <c r="S165" s="8">
        <f t="shared" si="57"/>
        <v>0</v>
      </c>
      <c r="T165" s="1"/>
      <c r="U165" s="1">
        <v>0</v>
      </c>
      <c r="V165" s="1">
        <v>0</v>
      </c>
      <c r="W165" s="8">
        <f t="shared" si="54"/>
        <v>0</v>
      </c>
      <c r="X165" s="1">
        <v>0</v>
      </c>
      <c r="Y165" s="20">
        <v>0</v>
      </c>
      <c r="Z165" s="3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ht="12.75" x14ac:dyDescent="0.2">
      <c r="A166" s="1">
        <v>95902</v>
      </c>
      <c r="B166" s="1" t="s">
        <v>93</v>
      </c>
      <c r="C166" s="1">
        <v>7</v>
      </c>
      <c r="D166" s="1">
        <v>162</v>
      </c>
      <c r="E166" s="1" t="s">
        <v>65</v>
      </c>
      <c r="F166" s="1">
        <v>999</v>
      </c>
      <c r="G166" s="1" t="s">
        <v>68</v>
      </c>
      <c r="H166" s="3">
        <v>266.64999999999998</v>
      </c>
      <c r="I166" s="3">
        <v>1866.55</v>
      </c>
      <c r="J166" s="2">
        <f t="shared" si="2"/>
        <v>0</v>
      </c>
      <c r="K166" s="5">
        <f t="shared" si="3"/>
        <v>0</v>
      </c>
      <c r="L166" s="1">
        <v>0</v>
      </c>
      <c r="M166" s="1">
        <v>0</v>
      </c>
      <c r="N166" s="8">
        <f t="shared" si="53"/>
        <v>0</v>
      </c>
      <c r="O166" s="1">
        <v>0</v>
      </c>
      <c r="P166" s="1">
        <v>0</v>
      </c>
      <c r="Q166" s="8"/>
      <c r="R166" s="8">
        <f t="shared" si="5"/>
        <v>0</v>
      </c>
      <c r="S166" s="8">
        <f t="shared" si="57"/>
        <v>0</v>
      </c>
      <c r="T166" s="1"/>
      <c r="U166" s="1">
        <v>0</v>
      </c>
      <c r="V166" s="1">
        <v>0</v>
      </c>
      <c r="W166" s="8">
        <f t="shared" si="54"/>
        <v>0</v>
      </c>
      <c r="X166" s="1">
        <v>0</v>
      </c>
      <c r="Y166" s="20">
        <v>0</v>
      </c>
      <c r="Z166" s="3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ht="12.75" x14ac:dyDescent="0.2">
      <c r="A167" s="1">
        <v>96163</v>
      </c>
      <c r="B167" s="1" t="s">
        <v>92</v>
      </c>
      <c r="C167" s="1">
        <v>12</v>
      </c>
      <c r="D167" s="1">
        <v>162</v>
      </c>
      <c r="E167" s="1" t="s">
        <v>65</v>
      </c>
      <c r="F167" s="1">
        <v>999</v>
      </c>
      <c r="G167" s="1" t="s">
        <v>68</v>
      </c>
      <c r="H167" s="3">
        <v>104.2492</v>
      </c>
      <c r="I167" s="3">
        <v>1250.9903999999999</v>
      </c>
      <c r="J167" s="2">
        <f t="shared" si="2"/>
        <v>0</v>
      </c>
      <c r="K167" s="5">
        <f t="shared" si="3"/>
        <v>0</v>
      </c>
      <c r="L167" s="1">
        <v>0</v>
      </c>
      <c r="M167" s="1">
        <v>0</v>
      </c>
      <c r="N167" s="8">
        <f t="shared" si="53"/>
        <v>0</v>
      </c>
      <c r="O167" s="1">
        <v>0</v>
      </c>
      <c r="P167" s="1">
        <v>0</v>
      </c>
      <c r="Q167" s="8"/>
      <c r="R167" s="8">
        <f t="shared" si="5"/>
        <v>0</v>
      </c>
      <c r="S167" s="8">
        <f t="shared" si="57"/>
        <v>0</v>
      </c>
      <c r="T167" s="1"/>
      <c r="U167" s="1">
        <v>0</v>
      </c>
      <c r="V167" s="1">
        <v>0</v>
      </c>
      <c r="W167" s="8">
        <f t="shared" si="54"/>
        <v>0</v>
      </c>
      <c r="X167" s="1">
        <v>0</v>
      </c>
      <c r="Y167" s="20">
        <v>0</v>
      </c>
      <c r="Z167" s="3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 ht="12.75" x14ac:dyDescent="0.2">
      <c r="A168" s="1">
        <v>88137</v>
      </c>
      <c r="B168" s="1" t="s">
        <v>88</v>
      </c>
      <c r="C168" s="1">
        <v>14</v>
      </c>
      <c r="D168" s="1">
        <v>162</v>
      </c>
      <c r="E168" s="1" t="s">
        <v>65</v>
      </c>
      <c r="F168" s="1">
        <v>999</v>
      </c>
      <c r="G168" s="1" t="s">
        <v>68</v>
      </c>
      <c r="H168" s="3">
        <v>102.89319999999999</v>
      </c>
      <c r="I168" s="3">
        <v>1440.5047999999999</v>
      </c>
      <c r="J168" s="2">
        <f t="shared" si="2"/>
        <v>0</v>
      </c>
      <c r="K168" s="5">
        <f t="shared" si="3"/>
        <v>0</v>
      </c>
      <c r="L168" s="1">
        <v>0</v>
      </c>
      <c r="M168" s="1">
        <v>0</v>
      </c>
      <c r="N168" s="8">
        <f t="shared" si="53"/>
        <v>0</v>
      </c>
      <c r="O168" s="1">
        <v>0</v>
      </c>
      <c r="P168" s="1">
        <v>0</v>
      </c>
      <c r="Q168" s="8"/>
      <c r="R168" s="8">
        <f t="shared" si="5"/>
        <v>0</v>
      </c>
      <c r="S168" s="8">
        <f t="shared" si="57"/>
        <v>0</v>
      </c>
      <c r="T168" s="1"/>
      <c r="U168" s="1">
        <v>0</v>
      </c>
      <c r="V168" s="1">
        <v>0</v>
      </c>
      <c r="W168" s="8">
        <f t="shared" si="54"/>
        <v>0</v>
      </c>
      <c r="X168" s="1">
        <v>0</v>
      </c>
      <c r="Y168" s="20">
        <v>0</v>
      </c>
      <c r="Z168" s="3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 ht="12.75" x14ac:dyDescent="0.2">
      <c r="A169" s="1">
        <v>88173</v>
      </c>
      <c r="B169" s="1" t="s">
        <v>88</v>
      </c>
      <c r="C169" s="1">
        <v>24</v>
      </c>
      <c r="D169" s="1">
        <v>162</v>
      </c>
      <c r="E169" s="1" t="s">
        <v>65</v>
      </c>
      <c r="F169" s="1">
        <v>999</v>
      </c>
      <c r="G169" s="1" t="s">
        <v>68</v>
      </c>
      <c r="H169" s="3">
        <v>42.212400000000002</v>
      </c>
      <c r="I169" s="3">
        <v>1013.0976000000001</v>
      </c>
      <c r="J169" s="2">
        <f t="shared" si="2"/>
        <v>0</v>
      </c>
      <c r="K169" s="5">
        <f t="shared" si="3"/>
        <v>0</v>
      </c>
      <c r="L169" s="1">
        <v>0</v>
      </c>
      <c r="M169" s="1">
        <v>0</v>
      </c>
      <c r="N169" s="8">
        <f t="shared" si="53"/>
        <v>0</v>
      </c>
      <c r="O169" s="1">
        <v>0</v>
      </c>
      <c r="P169" s="1">
        <v>0</v>
      </c>
      <c r="Q169" s="8"/>
      <c r="R169" s="8">
        <f t="shared" si="5"/>
        <v>0</v>
      </c>
      <c r="S169" s="8">
        <f t="shared" si="57"/>
        <v>0</v>
      </c>
      <c r="T169" s="1"/>
      <c r="U169" s="1">
        <v>0</v>
      </c>
      <c r="V169" s="1">
        <v>0</v>
      </c>
      <c r="W169" s="8">
        <f t="shared" si="54"/>
        <v>0</v>
      </c>
      <c r="X169" s="1">
        <v>0</v>
      </c>
      <c r="Y169" s="20">
        <v>0</v>
      </c>
      <c r="Z169" s="3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 ht="12.75" x14ac:dyDescent="0.2">
      <c r="A170" s="1">
        <v>95524</v>
      </c>
      <c r="B170" s="1" t="s">
        <v>88</v>
      </c>
      <c r="C170" s="1">
        <v>12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22.715</v>
      </c>
      <c r="I170" s="3">
        <v>272.58</v>
      </c>
      <c r="J170" s="2">
        <f t="shared" si="2"/>
        <v>0</v>
      </c>
      <c r="K170" s="5">
        <f t="shared" si="3"/>
        <v>0</v>
      </c>
      <c r="L170" s="1">
        <v>0</v>
      </c>
      <c r="M170" s="1">
        <v>0</v>
      </c>
      <c r="N170" s="8">
        <f t="shared" si="53"/>
        <v>0</v>
      </c>
      <c r="O170" s="1">
        <v>0</v>
      </c>
      <c r="P170" s="1">
        <v>0</v>
      </c>
      <c r="Q170" s="8"/>
      <c r="R170" s="8">
        <f t="shared" si="5"/>
        <v>0</v>
      </c>
      <c r="S170" s="8">
        <f t="shared" si="57"/>
        <v>0</v>
      </c>
      <c r="T170" s="1"/>
      <c r="U170" s="1">
        <v>0</v>
      </c>
      <c r="V170" s="1">
        <v>0</v>
      </c>
      <c r="W170" s="8">
        <f t="shared" si="54"/>
        <v>0</v>
      </c>
      <c r="X170" s="1">
        <v>0</v>
      </c>
      <c r="Y170" s="20">
        <v>0</v>
      </c>
      <c r="Z170" s="3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 ht="15" x14ac:dyDescent="0.25">
      <c r="A171" s="1">
        <v>235</v>
      </c>
      <c r="B171" s="1" t="s">
        <v>83</v>
      </c>
      <c r="C171" s="1">
        <v>12</v>
      </c>
      <c r="D171" s="1">
        <v>162</v>
      </c>
      <c r="E171" s="1" t="s">
        <v>65</v>
      </c>
      <c r="F171" s="1">
        <v>999</v>
      </c>
      <c r="G171" s="1" t="s">
        <v>68</v>
      </c>
      <c r="H171" s="3">
        <v>11.292</v>
      </c>
      <c r="I171" s="3">
        <v>135.50399999999999</v>
      </c>
      <c r="J171" s="2">
        <f t="shared" si="2"/>
        <v>0</v>
      </c>
      <c r="K171" s="5">
        <f t="shared" si="3"/>
        <v>0</v>
      </c>
      <c r="L171" s="1">
        <v>0</v>
      </c>
      <c r="M171" s="1">
        <v>0</v>
      </c>
      <c r="N171" s="8">
        <f t="shared" si="53"/>
        <v>0</v>
      </c>
      <c r="O171" s="1">
        <v>0</v>
      </c>
      <c r="P171" s="34" t="s">
        <v>308</v>
      </c>
      <c r="Q171" s="8">
        <f t="shared" ref="Q171:Q173" si="58">O171/30*15</f>
        <v>0</v>
      </c>
      <c r="R171" s="8" t="e">
        <f t="shared" si="5"/>
        <v>#VALUE!</v>
      </c>
      <c r="S171" s="7">
        <v>0</v>
      </c>
      <c r="T171" s="1"/>
      <c r="U171" s="1">
        <v>0</v>
      </c>
      <c r="V171" s="1">
        <v>0</v>
      </c>
      <c r="W171" s="8">
        <f t="shared" si="54"/>
        <v>0</v>
      </c>
      <c r="X171" s="1">
        <v>0</v>
      </c>
      <c r="Y171" s="20">
        <v>0</v>
      </c>
      <c r="Z171" s="3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 ht="15" x14ac:dyDescent="0.25">
      <c r="A172" s="1">
        <v>418</v>
      </c>
      <c r="B172" s="1" t="s">
        <v>83</v>
      </c>
      <c r="C172" s="1">
        <v>24</v>
      </c>
      <c r="D172" s="1">
        <v>162</v>
      </c>
      <c r="E172" s="1" t="s">
        <v>65</v>
      </c>
      <c r="F172" s="1">
        <v>162</v>
      </c>
      <c r="G172" s="1" t="s">
        <v>84</v>
      </c>
      <c r="H172" s="3">
        <v>0</v>
      </c>
      <c r="I172" s="3">
        <v>0</v>
      </c>
      <c r="J172" s="2">
        <f t="shared" si="2"/>
        <v>0</v>
      </c>
      <c r="K172" s="5">
        <f t="shared" si="3"/>
        <v>0</v>
      </c>
      <c r="L172" s="1">
        <v>0</v>
      </c>
      <c r="M172" s="1">
        <v>0</v>
      </c>
      <c r="N172" s="8">
        <f t="shared" si="53"/>
        <v>0</v>
      </c>
      <c r="O172" s="1">
        <v>0</v>
      </c>
      <c r="P172" s="34" t="s">
        <v>308</v>
      </c>
      <c r="Q172" s="8">
        <f t="shared" si="58"/>
        <v>0</v>
      </c>
      <c r="R172" s="8" t="e">
        <f t="shared" si="5"/>
        <v>#VALUE!</v>
      </c>
      <c r="S172" s="7">
        <v>0</v>
      </c>
      <c r="T172" s="1"/>
      <c r="U172" s="1">
        <v>0</v>
      </c>
      <c r="V172" s="1">
        <v>0</v>
      </c>
      <c r="W172" s="8">
        <f t="shared" si="54"/>
        <v>0</v>
      </c>
      <c r="X172" s="1">
        <v>0</v>
      </c>
      <c r="Y172" s="20">
        <v>0</v>
      </c>
      <c r="Z172" s="3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 ht="12.75" x14ac:dyDescent="0.2">
      <c r="A173" s="1">
        <v>6042</v>
      </c>
      <c r="B173" s="1" t="s">
        <v>83</v>
      </c>
      <c r="C173" s="1">
        <v>12</v>
      </c>
      <c r="D173" s="1">
        <v>162</v>
      </c>
      <c r="E173" s="1" t="s">
        <v>65</v>
      </c>
      <c r="F173" s="1">
        <v>807</v>
      </c>
      <c r="G173" s="1" t="s">
        <v>67</v>
      </c>
      <c r="H173" s="3">
        <v>70.634</v>
      </c>
      <c r="I173" s="3">
        <v>847.60799999999995</v>
      </c>
      <c r="J173" s="2">
        <f t="shared" si="2"/>
        <v>0</v>
      </c>
      <c r="K173" s="5">
        <f t="shared" si="3"/>
        <v>0</v>
      </c>
      <c r="L173" s="1">
        <v>0</v>
      </c>
      <c r="M173" s="1">
        <v>0</v>
      </c>
      <c r="N173" s="8">
        <f t="shared" si="53"/>
        <v>0</v>
      </c>
      <c r="O173" s="1">
        <v>0</v>
      </c>
      <c r="P173" s="1">
        <v>0</v>
      </c>
      <c r="Q173" s="8">
        <f t="shared" si="58"/>
        <v>0</v>
      </c>
      <c r="R173" s="8">
        <f t="shared" si="5"/>
        <v>0</v>
      </c>
      <c r="S173" s="7">
        <v>0</v>
      </c>
      <c r="T173" s="1"/>
      <c r="U173" s="1">
        <v>0</v>
      </c>
      <c r="V173" s="1">
        <v>0</v>
      </c>
      <c r="W173" s="8">
        <f t="shared" si="54"/>
        <v>0</v>
      </c>
      <c r="X173" s="1">
        <v>0</v>
      </c>
      <c r="Y173" s="20">
        <v>0</v>
      </c>
      <c r="Z173" s="3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 ht="12.75" x14ac:dyDescent="0.2">
      <c r="A174" s="1">
        <v>96281</v>
      </c>
      <c r="B174" s="1" t="s">
        <v>80</v>
      </c>
      <c r="C174" s="1">
        <v>24</v>
      </c>
      <c r="D174" s="1">
        <v>162</v>
      </c>
      <c r="E174" s="1" t="s">
        <v>65</v>
      </c>
      <c r="F174" s="1">
        <v>999</v>
      </c>
      <c r="G174" s="1" t="s">
        <v>68</v>
      </c>
      <c r="H174" s="3">
        <v>72.534999999999997</v>
      </c>
      <c r="I174" s="3">
        <v>1740.84</v>
      </c>
      <c r="J174" s="2">
        <f t="shared" si="2"/>
        <v>0</v>
      </c>
      <c r="K174" s="5">
        <f t="shared" si="3"/>
        <v>0</v>
      </c>
      <c r="L174" s="1">
        <v>0</v>
      </c>
      <c r="M174" s="1">
        <v>0</v>
      </c>
      <c r="N174" s="8">
        <f t="shared" si="53"/>
        <v>0</v>
      </c>
      <c r="O174" s="1">
        <v>0</v>
      </c>
      <c r="P174" s="1">
        <v>0</v>
      </c>
      <c r="Q174" s="8"/>
      <c r="R174" s="8">
        <f t="shared" si="5"/>
        <v>0</v>
      </c>
      <c r="S174" s="8">
        <f>O174-R174</f>
        <v>0</v>
      </c>
      <c r="T174" s="1"/>
      <c r="U174" s="1">
        <v>0</v>
      </c>
      <c r="V174" s="1">
        <v>0</v>
      </c>
      <c r="W174" s="8">
        <f t="shared" si="54"/>
        <v>0</v>
      </c>
      <c r="X174" s="1">
        <v>0</v>
      </c>
      <c r="Y174" s="20">
        <v>0</v>
      </c>
      <c r="Z174" s="3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 ht="12.75" x14ac:dyDescent="0.2">
      <c r="A175" s="1">
        <v>6046</v>
      </c>
      <c r="B175" s="1" t="s">
        <v>78</v>
      </c>
      <c r="C175" s="1">
        <v>24</v>
      </c>
      <c r="D175" s="1">
        <v>162</v>
      </c>
      <c r="E175" s="1" t="s">
        <v>65</v>
      </c>
      <c r="F175" s="1">
        <v>999</v>
      </c>
      <c r="G175" s="1" t="s">
        <v>68</v>
      </c>
      <c r="H175" s="3">
        <v>15.280799999999999</v>
      </c>
      <c r="I175" s="3">
        <v>366.73919999999998</v>
      </c>
      <c r="J175" s="2">
        <f t="shared" si="2"/>
        <v>0</v>
      </c>
      <c r="K175" s="5">
        <f t="shared" si="3"/>
        <v>0</v>
      </c>
      <c r="L175" s="1">
        <v>0</v>
      </c>
      <c r="M175" s="1">
        <v>0</v>
      </c>
      <c r="N175" s="8">
        <f t="shared" si="53"/>
        <v>0</v>
      </c>
      <c r="O175" s="1">
        <v>0</v>
      </c>
      <c r="P175" s="1">
        <v>0</v>
      </c>
      <c r="Q175" s="8">
        <f t="shared" ref="Q175:Q179" si="59">O175/30*15</f>
        <v>0</v>
      </c>
      <c r="R175" s="8">
        <f t="shared" si="5"/>
        <v>0</v>
      </c>
      <c r="S175" s="7">
        <v>0</v>
      </c>
      <c r="T175" s="1"/>
      <c r="U175" s="1">
        <v>0</v>
      </c>
      <c r="V175" s="1">
        <v>0</v>
      </c>
      <c r="W175" s="8">
        <f t="shared" si="54"/>
        <v>0</v>
      </c>
      <c r="X175" s="1">
        <v>0</v>
      </c>
      <c r="Y175" s="20">
        <v>0</v>
      </c>
      <c r="Z175" s="3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 ht="15" x14ac:dyDescent="0.25">
      <c r="A176" s="1">
        <v>6019</v>
      </c>
      <c r="B176" s="1" t="s">
        <v>76</v>
      </c>
      <c r="C176" s="1">
        <v>20</v>
      </c>
      <c r="D176" s="1">
        <v>162</v>
      </c>
      <c r="E176" s="1" t="s">
        <v>65</v>
      </c>
      <c r="F176" s="1">
        <v>999</v>
      </c>
      <c r="G176" s="1" t="s">
        <v>68</v>
      </c>
      <c r="H176" s="3">
        <v>34.351300000000002</v>
      </c>
      <c r="I176" s="3">
        <v>687.02599999999995</v>
      </c>
      <c r="J176" s="2">
        <f t="shared" si="2"/>
        <v>0</v>
      </c>
      <c r="K176" s="5">
        <f t="shared" si="3"/>
        <v>0</v>
      </c>
      <c r="L176" s="1">
        <v>0</v>
      </c>
      <c r="M176" s="1">
        <v>0</v>
      </c>
      <c r="N176" s="8">
        <f t="shared" si="53"/>
        <v>0</v>
      </c>
      <c r="O176" s="1">
        <v>0.1</v>
      </c>
      <c r="P176" s="34" t="s">
        <v>308</v>
      </c>
      <c r="Q176" s="8">
        <f t="shared" si="59"/>
        <v>0.05</v>
      </c>
      <c r="R176" s="8" t="e">
        <f t="shared" si="5"/>
        <v>#VALUE!</v>
      </c>
      <c r="S176" s="7">
        <v>0</v>
      </c>
      <c r="T176" s="1"/>
      <c r="U176" s="1">
        <v>0</v>
      </c>
      <c r="V176" s="1">
        <v>0</v>
      </c>
      <c r="W176" s="8">
        <f t="shared" si="54"/>
        <v>0</v>
      </c>
      <c r="X176" s="1">
        <v>0</v>
      </c>
      <c r="Y176" s="20">
        <v>68.7</v>
      </c>
      <c r="Z176" s="3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2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 ht="12.75" x14ac:dyDescent="0.2">
      <c r="A177" s="1">
        <v>59902</v>
      </c>
      <c r="B177" s="1" t="s">
        <v>75</v>
      </c>
      <c r="C177" s="1">
        <v>12</v>
      </c>
      <c r="D177" s="1">
        <v>162</v>
      </c>
      <c r="E177" s="1" t="s">
        <v>65</v>
      </c>
      <c r="F177" s="1">
        <v>999</v>
      </c>
      <c r="G177" s="1" t="s">
        <v>68</v>
      </c>
      <c r="H177" s="3">
        <v>155.34</v>
      </c>
      <c r="I177" s="3">
        <v>1864.08</v>
      </c>
      <c r="J177" s="2">
        <f t="shared" si="2"/>
        <v>0</v>
      </c>
      <c r="K177" s="5">
        <f t="shared" si="3"/>
        <v>0</v>
      </c>
      <c r="L177" s="1">
        <v>0</v>
      </c>
      <c r="M177" s="1">
        <v>0.92</v>
      </c>
      <c r="N177" s="8">
        <f t="shared" si="53"/>
        <v>0</v>
      </c>
      <c r="O177" s="1">
        <v>0</v>
      </c>
      <c r="P177" s="1">
        <v>0</v>
      </c>
      <c r="Q177" s="8">
        <f t="shared" si="59"/>
        <v>0</v>
      </c>
      <c r="R177" s="8">
        <f t="shared" si="5"/>
        <v>0</v>
      </c>
      <c r="S177" s="8">
        <f>O177-R177</f>
        <v>0</v>
      </c>
      <c r="T177" s="1"/>
      <c r="U177" s="1">
        <v>0</v>
      </c>
      <c r="V177" s="1">
        <v>0</v>
      </c>
      <c r="W177" s="8">
        <f t="shared" si="54"/>
        <v>0</v>
      </c>
      <c r="X177" s="1">
        <v>0</v>
      </c>
      <c r="Y177" s="20">
        <v>0</v>
      </c>
      <c r="Z177" s="3">
        <v>1708.74</v>
      </c>
      <c r="AA177" s="1">
        <v>0</v>
      </c>
      <c r="AB177" s="1">
        <v>0</v>
      </c>
      <c r="AC177" s="1">
        <v>0</v>
      </c>
      <c r="AD177" s="1">
        <v>0</v>
      </c>
      <c r="AE177" s="1">
        <v>11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 ht="15" x14ac:dyDescent="0.25">
      <c r="A178" s="1">
        <v>69087</v>
      </c>
      <c r="B178" s="1" t="s">
        <v>72</v>
      </c>
      <c r="C178" s="1">
        <v>12</v>
      </c>
      <c r="D178" s="1">
        <v>162</v>
      </c>
      <c r="E178" s="1" t="s">
        <v>65</v>
      </c>
      <c r="F178" s="1">
        <v>999</v>
      </c>
      <c r="G178" s="1" t="s">
        <v>68</v>
      </c>
      <c r="H178" s="3">
        <v>162.9</v>
      </c>
      <c r="I178" s="3">
        <v>1954.8</v>
      </c>
      <c r="J178" s="2">
        <f t="shared" si="2"/>
        <v>0</v>
      </c>
      <c r="K178" s="5">
        <f t="shared" si="3"/>
        <v>0</v>
      </c>
      <c r="L178" s="1">
        <v>0</v>
      </c>
      <c r="M178" s="1">
        <v>0.92</v>
      </c>
      <c r="N178" s="8">
        <f t="shared" si="53"/>
        <v>0</v>
      </c>
      <c r="O178" s="1">
        <v>0.25</v>
      </c>
      <c r="P178" s="34" t="s">
        <v>308</v>
      </c>
      <c r="Q178" s="8">
        <f t="shared" si="59"/>
        <v>0.125</v>
      </c>
      <c r="R178" s="8" t="e">
        <f t="shared" si="5"/>
        <v>#VALUE!</v>
      </c>
      <c r="S178" s="7">
        <v>0</v>
      </c>
      <c r="T178" s="1"/>
      <c r="U178" s="1">
        <v>0</v>
      </c>
      <c r="V178" s="1">
        <v>0</v>
      </c>
      <c r="W178" s="8">
        <f t="shared" si="54"/>
        <v>0</v>
      </c>
      <c r="X178" s="1">
        <v>0</v>
      </c>
      <c r="Y178" s="20">
        <v>488.7</v>
      </c>
      <c r="Z178" s="3">
        <v>1791.9</v>
      </c>
      <c r="AA178" s="1">
        <v>0</v>
      </c>
      <c r="AB178" s="1">
        <v>0</v>
      </c>
      <c r="AC178" s="1">
        <v>0</v>
      </c>
      <c r="AD178" s="1">
        <v>0</v>
      </c>
      <c r="AE178" s="1">
        <v>11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1</v>
      </c>
      <c r="AX178" s="1">
        <v>4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 ht="15" x14ac:dyDescent="0.25">
      <c r="A179" s="1">
        <v>59502</v>
      </c>
      <c r="B179" s="1" t="s">
        <v>66</v>
      </c>
      <c r="C179" s="1">
        <v>12</v>
      </c>
      <c r="D179" s="1">
        <v>162</v>
      </c>
      <c r="E179" s="1" t="s">
        <v>65</v>
      </c>
      <c r="F179" s="1">
        <v>999</v>
      </c>
      <c r="G179" s="1" t="s">
        <v>68</v>
      </c>
      <c r="H179" s="3">
        <v>147.06</v>
      </c>
      <c r="I179" s="3">
        <v>1764.72</v>
      </c>
      <c r="J179" s="2">
        <f t="shared" si="2"/>
        <v>0</v>
      </c>
      <c r="K179" s="5">
        <f t="shared" si="3"/>
        <v>0</v>
      </c>
      <c r="L179" s="1">
        <v>0.04</v>
      </c>
      <c r="M179" s="1">
        <v>1.42</v>
      </c>
      <c r="N179" s="8">
        <f t="shared" si="53"/>
        <v>0</v>
      </c>
      <c r="O179" s="1">
        <v>0</v>
      </c>
      <c r="P179" s="34" t="s">
        <v>308</v>
      </c>
      <c r="Q179" s="8">
        <f t="shared" si="59"/>
        <v>0</v>
      </c>
      <c r="R179" s="8" t="e">
        <f t="shared" si="5"/>
        <v>#VALUE!</v>
      </c>
      <c r="S179" s="7">
        <v>0</v>
      </c>
      <c r="T179" s="1"/>
      <c r="U179" s="1">
        <v>0</v>
      </c>
      <c r="V179" s="1">
        <v>0</v>
      </c>
      <c r="W179" s="8">
        <f t="shared" si="54"/>
        <v>0</v>
      </c>
      <c r="X179" s="1">
        <v>0</v>
      </c>
      <c r="Y179" s="20">
        <v>73.53</v>
      </c>
      <c r="Z179" s="3">
        <v>2500.02</v>
      </c>
      <c r="AA179" s="1">
        <v>0</v>
      </c>
      <c r="AB179" s="1">
        <v>0</v>
      </c>
      <c r="AC179" s="1">
        <v>0</v>
      </c>
      <c r="AD179" s="1">
        <v>1</v>
      </c>
      <c r="AE179" s="1">
        <v>17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 ht="12.75" x14ac:dyDescent="0.2">
      <c r="H180" s="9"/>
      <c r="I180" s="9"/>
      <c r="J180" s="9"/>
      <c r="Y180" s="9"/>
      <c r="Z180" s="9"/>
    </row>
    <row r="181" spans="1:66" ht="12.75" x14ac:dyDescent="0.2">
      <c r="H181" s="9"/>
      <c r="I181" s="9"/>
      <c r="J181" s="9"/>
      <c r="Y181" s="9"/>
      <c r="Z181" s="9"/>
    </row>
    <row r="182" spans="1:66" ht="12.75" x14ac:dyDescent="0.2">
      <c r="H182" s="9"/>
      <c r="I182" s="9"/>
      <c r="J182" s="9"/>
      <c r="Y182" s="9"/>
      <c r="Z182" s="9"/>
    </row>
    <row r="183" spans="1:66" ht="12.75" x14ac:dyDescent="0.2">
      <c r="H183" s="9"/>
      <c r="I183" s="9"/>
      <c r="J183" s="9"/>
      <c r="Y183" s="9"/>
      <c r="Z183" s="9"/>
    </row>
    <row r="184" spans="1:66" ht="12.75" x14ac:dyDescent="0.2">
      <c r="H184" s="9"/>
      <c r="I184" s="9"/>
      <c r="J184" s="9"/>
      <c r="Y184" s="9"/>
      <c r="Z184" s="9"/>
    </row>
    <row r="185" spans="1:66" ht="12.75" x14ac:dyDescent="0.2">
      <c r="H185" s="9"/>
      <c r="I185" s="9"/>
      <c r="J185" s="9"/>
      <c r="Y185" s="9"/>
      <c r="Z185" s="9"/>
    </row>
    <row r="186" spans="1:66" ht="12.75" x14ac:dyDescent="0.2">
      <c r="H186" s="9"/>
      <c r="I186" s="9"/>
      <c r="J186" s="9"/>
      <c r="Y186" s="9"/>
      <c r="Z186" s="9"/>
    </row>
    <row r="187" spans="1:66" ht="12.75" x14ac:dyDescent="0.2">
      <c r="H187" s="9"/>
      <c r="I187" s="9"/>
      <c r="J187" s="9"/>
      <c r="Y187" s="9"/>
      <c r="Z187" s="9"/>
    </row>
    <row r="188" spans="1:66" ht="12.75" x14ac:dyDescent="0.2">
      <c r="H188" s="9"/>
      <c r="I188" s="9"/>
      <c r="J188" s="9"/>
      <c r="Y188" s="9"/>
      <c r="Z188" s="9"/>
    </row>
    <row r="189" spans="1:66" ht="12.75" x14ac:dyDescent="0.2">
      <c r="H189" s="9"/>
      <c r="I189" s="9"/>
      <c r="J189" s="9"/>
      <c r="Y189" s="9"/>
      <c r="Z189" s="9"/>
    </row>
    <row r="190" spans="1:66" ht="12.75" x14ac:dyDescent="0.2">
      <c r="H190" s="9"/>
      <c r="I190" s="9"/>
      <c r="J190" s="9"/>
      <c r="Y190" s="9"/>
      <c r="Z190" s="9"/>
    </row>
    <row r="191" spans="1:66" ht="12.75" x14ac:dyDescent="0.2">
      <c r="H191" s="9"/>
      <c r="I191" s="9"/>
      <c r="J191" s="9"/>
      <c r="Y191" s="9"/>
      <c r="Z191" s="9"/>
    </row>
    <row r="192" spans="1:66" ht="12.75" x14ac:dyDescent="0.2">
      <c r="H192" s="9"/>
      <c r="I192" s="9"/>
      <c r="J192" s="9"/>
      <c r="Y192" s="9"/>
      <c r="Z192" s="9"/>
    </row>
    <row r="193" spans="8:26" ht="12.75" x14ac:dyDescent="0.2">
      <c r="H193" s="9"/>
      <c r="I193" s="9"/>
      <c r="J193" s="9"/>
      <c r="Y193" s="9"/>
      <c r="Z193" s="9"/>
    </row>
    <row r="194" spans="8:26" ht="12.75" x14ac:dyDescent="0.2">
      <c r="H194" s="9"/>
      <c r="I194" s="9"/>
      <c r="J194" s="9"/>
      <c r="Y194" s="9"/>
      <c r="Z194" s="9"/>
    </row>
    <row r="195" spans="8:26" ht="12.75" x14ac:dyDescent="0.2">
      <c r="H195" s="9"/>
      <c r="I195" s="9"/>
      <c r="J195" s="9"/>
      <c r="Y195" s="9"/>
      <c r="Z195" s="9"/>
    </row>
    <row r="196" spans="8:26" ht="12.75" x14ac:dyDescent="0.2">
      <c r="H196" s="9"/>
      <c r="I196" s="9"/>
      <c r="J196" s="9"/>
      <c r="Y196" s="9"/>
      <c r="Z196" s="9"/>
    </row>
    <row r="197" spans="8:26" ht="12.75" x14ac:dyDescent="0.2">
      <c r="H197" s="9"/>
      <c r="I197" s="9"/>
      <c r="J197" s="9"/>
      <c r="Y197" s="9"/>
      <c r="Z197" s="9"/>
    </row>
    <row r="198" spans="8:26" ht="12.75" x14ac:dyDescent="0.2">
      <c r="H198" s="9"/>
      <c r="I198" s="9"/>
      <c r="J198" s="9"/>
      <c r="Y198" s="9"/>
      <c r="Z198" s="9"/>
    </row>
    <row r="199" spans="8:26" ht="12.75" x14ac:dyDescent="0.2">
      <c r="H199" s="9"/>
      <c r="I199" s="9"/>
      <c r="J199" s="9"/>
      <c r="Y199" s="9"/>
      <c r="Z199" s="9"/>
    </row>
    <row r="200" spans="8:26" ht="12.75" x14ac:dyDescent="0.2">
      <c r="H200" s="9"/>
      <c r="I200" s="9"/>
      <c r="J200" s="9"/>
      <c r="Y200" s="9"/>
      <c r="Z200" s="9"/>
    </row>
    <row r="201" spans="8:26" ht="12.75" x14ac:dyDescent="0.2">
      <c r="H201" s="9"/>
      <c r="I201" s="9"/>
      <c r="J201" s="9"/>
      <c r="Y201" s="9"/>
      <c r="Z201" s="9"/>
    </row>
    <row r="202" spans="8:26" ht="12.75" x14ac:dyDescent="0.2">
      <c r="H202" s="9"/>
      <c r="I202" s="9"/>
      <c r="J202" s="9"/>
      <c r="Y202" s="9"/>
      <c r="Z202" s="9"/>
    </row>
    <row r="203" spans="8:26" ht="12.75" x14ac:dyDescent="0.2">
      <c r="H203" s="9"/>
      <c r="I203" s="9"/>
      <c r="J203" s="9"/>
      <c r="Y203" s="9"/>
      <c r="Z203" s="9"/>
    </row>
    <row r="204" spans="8:26" ht="12.75" x14ac:dyDescent="0.2">
      <c r="H204" s="9"/>
      <c r="I204" s="9"/>
      <c r="J204" s="9"/>
      <c r="Y204" s="9"/>
      <c r="Z204" s="9"/>
    </row>
    <row r="205" spans="8:26" ht="12.75" x14ac:dyDescent="0.2">
      <c r="H205" s="9"/>
      <c r="I205" s="9"/>
      <c r="J205" s="9"/>
      <c r="Y205" s="9"/>
      <c r="Z205" s="9"/>
    </row>
    <row r="206" spans="8:26" ht="12.75" x14ac:dyDescent="0.2">
      <c r="H206" s="9"/>
      <c r="I206" s="9"/>
      <c r="J206" s="9"/>
      <c r="Y206" s="9"/>
      <c r="Z206" s="9"/>
    </row>
    <row r="207" spans="8:26" ht="12.75" x14ac:dyDescent="0.2">
      <c r="H207" s="9"/>
      <c r="I207" s="9"/>
      <c r="J207" s="9"/>
      <c r="Y207" s="9"/>
      <c r="Z207" s="9"/>
    </row>
    <row r="208" spans="8:26" ht="12.75" x14ac:dyDescent="0.2">
      <c r="H208" s="9"/>
      <c r="I208" s="9"/>
      <c r="J208" s="9"/>
      <c r="Y208" s="9"/>
      <c r="Z208" s="9"/>
    </row>
    <row r="209" spans="8:26" ht="12.75" x14ac:dyDescent="0.2">
      <c r="H209" s="9"/>
      <c r="I209" s="9"/>
      <c r="J209" s="9"/>
      <c r="Y209" s="9"/>
      <c r="Z209" s="9"/>
    </row>
    <row r="210" spans="8:26" ht="12.75" x14ac:dyDescent="0.2">
      <c r="H210" s="9"/>
      <c r="I210" s="9"/>
      <c r="J210" s="9"/>
      <c r="Y210" s="9"/>
      <c r="Z210" s="9"/>
    </row>
    <row r="211" spans="8:26" ht="12.75" x14ac:dyDescent="0.2">
      <c r="H211" s="9"/>
      <c r="I211" s="9"/>
      <c r="J211" s="9"/>
      <c r="Y211" s="9"/>
      <c r="Z211" s="9"/>
    </row>
    <row r="212" spans="8:26" ht="12.75" x14ac:dyDescent="0.2">
      <c r="H212" s="9"/>
      <c r="I212" s="9"/>
      <c r="J212" s="9"/>
      <c r="Y212" s="9"/>
      <c r="Z212" s="9"/>
    </row>
    <row r="213" spans="8:26" ht="12.75" x14ac:dyDescent="0.2">
      <c r="H213" s="9"/>
      <c r="I213" s="9"/>
      <c r="J213" s="9"/>
      <c r="Y213" s="9"/>
      <c r="Z213" s="9"/>
    </row>
    <row r="214" spans="8:26" ht="12.75" x14ac:dyDescent="0.2">
      <c r="H214" s="9"/>
      <c r="I214" s="9"/>
      <c r="J214" s="9"/>
      <c r="Y214" s="9"/>
      <c r="Z214" s="9"/>
    </row>
    <row r="215" spans="8:26" ht="12.75" x14ac:dyDescent="0.2">
      <c r="H215" s="9"/>
      <c r="I215" s="9"/>
      <c r="J215" s="9"/>
      <c r="Y215" s="9"/>
      <c r="Z215" s="9"/>
    </row>
    <row r="216" spans="8:26" ht="12.75" x14ac:dyDescent="0.2">
      <c r="H216" s="9"/>
      <c r="I216" s="9"/>
      <c r="J216" s="9"/>
      <c r="Y216" s="9"/>
      <c r="Z216" s="9"/>
    </row>
    <row r="217" spans="8:26" ht="12.75" x14ac:dyDescent="0.2">
      <c r="H217" s="9"/>
      <c r="I217" s="9"/>
      <c r="J217" s="9"/>
      <c r="Y217" s="9"/>
      <c r="Z217" s="9"/>
    </row>
    <row r="218" spans="8:26" ht="12.75" x14ac:dyDescent="0.2">
      <c r="H218" s="9"/>
      <c r="I218" s="9"/>
      <c r="J218" s="9"/>
      <c r="Y218" s="9"/>
      <c r="Z218" s="9"/>
    </row>
    <row r="219" spans="8:26" ht="12.75" x14ac:dyDescent="0.2">
      <c r="H219" s="9"/>
      <c r="I219" s="9"/>
      <c r="J219" s="9"/>
      <c r="Y219" s="9"/>
      <c r="Z219" s="9"/>
    </row>
    <row r="220" spans="8:26" ht="12.75" x14ac:dyDescent="0.2">
      <c r="H220" s="9"/>
      <c r="I220" s="9"/>
      <c r="J220" s="9"/>
      <c r="Y220" s="9"/>
      <c r="Z220" s="9"/>
    </row>
    <row r="221" spans="8:26" ht="12.75" x14ac:dyDescent="0.2">
      <c r="H221" s="9"/>
      <c r="I221" s="9"/>
      <c r="J221" s="9"/>
      <c r="Y221" s="9"/>
      <c r="Z221" s="9"/>
    </row>
    <row r="222" spans="8:26" ht="12.75" x14ac:dyDescent="0.2">
      <c r="H222" s="9"/>
      <c r="I222" s="9"/>
      <c r="J222" s="9"/>
      <c r="Y222" s="9"/>
      <c r="Z222" s="9"/>
    </row>
    <row r="223" spans="8:26" ht="12.75" x14ac:dyDescent="0.2">
      <c r="H223" s="9"/>
      <c r="I223" s="9"/>
      <c r="J223" s="9"/>
      <c r="Y223" s="9"/>
      <c r="Z223" s="9"/>
    </row>
    <row r="224" spans="8:26" ht="12.75" x14ac:dyDescent="0.2">
      <c r="H224" s="9"/>
      <c r="I224" s="9"/>
      <c r="J224" s="9"/>
      <c r="Y224" s="9"/>
      <c r="Z224" s="9"/>
    </row>
    <row r="225" spans="8:26" ht="12.75" x14ac:dyDescent="0.2">
      <c r="H225" s="9"/>
      <c r="I225" s="9"/>
      <c r="J225" s="9"/>
      <c r="Y225" s="9"/>
      <c r="Z225" s="9"/>
    </row>
    <row r="226" spans="8:26" ht="12.75" x14ac:dyDescent="0.2">
      <c r="H226" s="9"/>
      <c r="I226" s="9"/>
      <c r="J226" s="9"/>
      <c r="Y226" s="9"/>
      <c r="Z226" s="9"/>
    </row>
    <row r="227" spans="8:26" ht="12.75" x14ac:dyDescent="0.2">
      <c r="H227" s="9"/>
      <c r="I227" s="9"/>
      <c r="J227" s="9"/>
      <c r="Y227" s="9"/>
      <c r="Z227" s="9"/>
    </row>
    <row r="228" spans="8:26" ht="12.75" x14ac:dyDescent="0.2">
      <c r="H228" s="9"/>
      <c r="I228" s="9"/>
      <c r="J228" s="9"/>
      <c r="Y228" s="9"/>
      <c r="Z228" s="9"/>
    </row>
    <row r="229" spans="8:26" ht="12.75" x14ac:dyDescent="0.2">
      <c r="H229" s="9"/>
      <c r="I229" s="9"/>
      <c r="J229" s="9"/>
      <c r="Y229" s="9"/>
      <c r="Z229" s="9"/>
    </row>
    <row r="230" spans="8:26" ht="12.75" x14ac:dyDescent="0.2">
      <c r="H230" s="9"/>
      <c r="I230" s="9"/>
      <c r="J230" s="9"/>
      <c r="Y230" s="9"/>
      <c r="Z230" s="9"/>
    </row>
    <row r="231" spans="8:26" ht="12.75" x14ac:dyDescent="0.2">
      <c r="H231" s="9"/>
      <c r="I231" s="9"/>
      <c r="J231" s="9"/>
      <c r="Y231" s="9"/>
      <c r="Z231" s="9"/>
    </row>
    <row r="232" spans="8:26" ht="12.75" x14ac:dyDescent="0.2">
      <c r="H232" s="9"/>
      <c r="I232" s="9"/>
      <c r="J232" s="9"/>
      <c r="Y232" s="9"/>
      <c r="Z232" s="9"/>
    </row>
    <row r="233" spans="8:26" ht="12.75" x14ac:dyDescent="0.2">
      <c r="H233" s="9"/>
      <c r="I233" s="9"/>
      <c r="J233" s="9"/>
      <c r="Y233" s="9"/>
      <c r="Z233" s="9"/>
    </row>
    <row r="234" spans="8:26" ht="12.75" x14ac:dyDescent="0.2">
      <c r="H234" s="9"/>
      <c r="I234" s="9"/>
      <c r="J234" s="9"/>
      <c r="Y234" s="9"/>
      <c r="Z234" s="9"/>
    </row>
    <row r="235" spans="8:26" ht="12.75" x14ac:dyDescent="0.2">
      <c r="H235" s="9"/>
      <c r="I235" s="9"/>
      <c r="J235" s="9"/>
      <c r="Y235" s="9"/>
      <c r="Z235" s="9"/>
    </row>
    <row r="236" spans="8:26" ht="12.75" x14ac:dyDescent="0.2">
      <c r="H236" s="9"/>
      <c r="I236" s="9"/>
      <c r="J236" s="9"/>
      <c r="Y236" s="9"/>
      <c r="Z236" s="9"/>
    </row>
    <row r="237" spans="8:26" ht="12.75" x14ac:dyDescent="0.2">
      <c r="H237" s="9"/>
      <c r="I237" s="9"/>
      <c r="J237" s="9"/>
      <c r="Y237" s="9"/>
      <c r="Z237" s="9"/>
    </row>
    <row r="238" spans="8:26" ht="12.75" x14ac:dyDescent="0.2">
      <c r="H238" s="9"/>
      <c r="I238" s="9"/>
      <c r="J238" s="9"/>
      <c r="Y238" s="9"/>
      <c r="Z238" s="9"/>
    </row>
    <row r="239" spans="8:26" ht="12.75" x14ac:dyDescent="0.2">
      <c r="H239" s="9"/>
      <c r="I239" s="9"/>
      <c r="J239" s="9"/>
      <c r="Y239" s="9"/>
      <c r="Z239" s="9"/>
    </row>
    <row r="240" spans="8:26" ht="12.75" x14ac:dyDescent="0.2">
      <c r="H240" s="9"/>
      <c r="I240" s="9"/>
      <c r="J240" s="9"/>
      <c r="Y240" s="9"/>
      <c r="Z240" s="9"/>
    </row>
    <row r="241" spans="8:26" ht="12.75" x14ac:dyDescent="0.2">
      <c r="H241" s="9"/>
      <c r="I241" s="9"/>
      <c r="J241" s="9"/>
      <c r="Y241" s="9"/>
      <c r="Z241" s="9"/>
    </row>
    <row r="242" spans="8:26" ht="12.75" x14ac:dyDescent="0.2">
      <c r="H242" s="9"/>
      <c r="I242" s="9"/>
      <c r="J242" s="9"/>
      <c r="Y242" s="9"/>
      <c r="Z242" s="9"/>
    </row>
    <row r="243" spans="8:26" ht="12.75" x14ac:dyDescent="0.2">
      <c r="H243" s="9"/>
      <c r="I243" s="9"/>
      <c r="J243" s="9"/>
      <c r="Y243" s="9"/>
      <c r="Z243" s="9"/>
    </row>
    <row r="244" spans="8:26" ht="12.75" x14ac:dyDescent="0.2">
      <c r="H244" s="9"/>
      <c r="I244" s="9"/>
      <c r="J244" s="9"/>
      <c r="Y244" s="9"/>
      <c r="Z244" s="9"/>
    </row>
    <row r="245" spans="8:26" ht="12.75" x14ac:dyDescent="0.2">
      <c r="H245" s="9"/>
      <c r="I245" s="9"/>
      <c r="J245" s="9"/>
      <c r="Y245" s="9"/>
      <c r="Z245" s="9"/>
    </row>
    <row r="246" spans="8:26" ht="12.75" x14ac:dyDescent="0.2">
      <c r="H246" s="9"/>
      <c r="I246" s="9"/>
      <c r="J246" s="9"/>
      <c r="Y246" s="9"/>
      <c r="Z246" s="9"/>
    </row>
    <row r="247" spans="8:26" ht="12.75" x14ac:dyDescent="0.2">
      <c r="H247" s="9"/>
      <c r="I247" s="9"/>
      <c r="J247" s="9"/>
      <c r="Y247" s="9"/>
      <c r="Z247" s="9"/>
    </row>
    <row r="248" spans="8:26" ht="12.75" x14ac:dyDescent="0.2">
      <c r="H248" s="9"/>
      <c r="I248" s="9"/>
      <c r="J248" s="9"/>
      <c r="Y248" s="9"/>
      <c r="Z248" s="9"/>
    </row>
    <row r="249" spans="8:26" ht="12.75" x14ac:dyDescent="0.2">
      <c r="H249" s="9"/>
      <c r="I249" s="9"/>
      <c r="J249" s="9"/>
      <c r="Y249" s="9"/>
      <c r="Z249" s="9"/>
    </row>
    <row r="250" spans="8:26" ht="12.75" x14ac:dyDescent="0.2">
      <c r="H250" s="9"/>
      <c r="I250" s="9"/>
      <c r="J250" s="9"/>
      <c r="Y250" s="9"/>
      <c r="Z250" s="9"/>
    </row>
    <row r="251" spans="8:26" ht="12.75" x14ac:dyDescent="0.2">
      <c r="H251" s="9"/>
      <c r="I251" s="9"/>
      <c r="J251" s="9"/>
      <c r="Y251" s="9"/>
      <c r="Z251" s="9"/>
    </row>
    <row r="252" spans="8:26" ht="12.75" x14ac:dyDescent="0.2">
      <c r="H252" s="9"/>
      <c r="I252" s="9"/>
      <c r="J252" s="9"/>
      <c r="Y252" s="9"/>
      <c r="Z252" s="9"/>
    </row>
    <row r="253" spans="8:26" ht="12.75" x14ac:dyDescent="0.2">
      <c r="H253" s="9"/>
      <c r="I253" s="9"/>
      <c r="J253" s="9"/>
      <c r="Y253" s="9"/>
      <c r="Z253" s="9"/>
    </row>
    <row r="254" spans="8:26" ht="12.75" x14ac:dyDescent="0.2">
      <c r="H254" s="9"/>
      <c r="I254" s="9"/>
      <c r="J254" s="9"/>
      <c r="Y254" s="9"/>
      <c r="Z254" s="9"/>
    </row>
    <row r="255" spans="8:26" ht="12.75" x14ac:dyDescent="0.2">
      <c r="H255" s="9"/>
      <c r="I255" s="9"/>
      <c r="J255" s="9"/>
      <c r="Y255" s="9"/>
      <c r="Z255" s="9"/>
    </row>
    <row r="256" spans="8:26" ht="12.75" x14ac:dyDescent="0.2">
      <c r="H256" s="9"/>
      <c r="I256" s="9"/>
      <c r="J256" s="9"/>
      <c r="Y256" s="9"/>
      <c r="Z256" s="9"/>
    </row>
    <row r="257" spans="8:26" ht="12.75" x14ac:dyDescent="0.2">
      <c r="H257" s="9"/>
      <c r="I257" s="9"/>
      <c r="J257" s="9"/>
      <c r="Y257" s="9"/>
      <c r="Z257" s="9"/>
    </row>
    <row r="258" spans="8:26" ht="12.75" x14ac:dyDescent="0.2">
      <c r="H258" s="9"/>
      <c r="I258" s="9"/>
      <c r="J258" s="9"/>
      <c r="Y258" s="9"/>
      <c r="Z258" s="9"/>
    </row>
    <row r="259" spans="8:26" ht="12.75" x14ac:dyDescent="0.2">
      <c r="H259" s="9"/>
      <c r="I259" s="9"/>
      <c r="J259" s="9"/>
      <c r="Y259" s="9"/>
      <c r="Z259" s="9"/>
    </row>
    <row r="260" spans="8:26" ht="12.75" x14ac:dyDescent="0.2">
      <c r="H260" s="9"/>
      <c r="I260" s="9"/>
      <c r="J260" s="9"/>
      <c r="Y260" s="9"/>
      <c r="Z260" s="9"/>
    </row>
    <row r="261" spans="8:26" ht="12.75" x14ac:dyDescent="0.2">
      <c r="H261" s="9"/>
      <c r="I261" s="9"/>
      <c r="J261" s="9"/>
      <c r="Y261" s="9"/>
      <c r="Z261" s="9"/>
    </row>
    <row r="262" spans="8:26" ht="12.75" x14ac:dyDescent="0.2">
      <c r="H262" s="9"/>
      <c r="I262" s="9"/>
      <c r="J262" s="9"/>
      <c r="Y262" s="9"/>
      <c r="Z262" s="9"/>
    </row>
    <row r="263" spans="8:26" ht="12.75" x14ac:dyDescent="0.2">
      <c r="H263" s="9"/>
      <c r="I263" s="9"/>
      <c r="J263" s="9"/>
      <c r="Y263" s="9"/>
      <c r="Z263" s="9"/>
    </row>
    <row r="264" spans="8:26" ht="12.75" x14ac:dyDescent="0.2">
      <c r="H264" s="9"/>
      <c r="I264" s="9"/>
      <c r="J264" s="9"/>
      <c r="Y264" s="9"/>
      <c r="Z264" s="9"/>
    </row>
    <row r="265" spans="8:26" ht="12.75" x14ac:dyDescent="0.2">
      <c r="H265" s="9"/>
      <c r="I265" s="9"/>
      <c r="J265" s="9"/>
      <c r="Y265" s="9"/>
      <c r="Z265" s="9"/>
    </row>
    <row r="266" spans="8:26" ht="12.75" x14ac:dyDescent="0.2">
      <c r="H266" s="9"/>
      <c r="I266" s="9"/>
      <c r="J266" s="9"/>
      <c r="Y266" s="9"/>
      <c r="Z266" s="9"/>
    </row>
    <row r="267" spans="8:26" ht="12.75" x14ac:dyDescent="0.2">
      <c r="H267" s="9"/>
      <c r="I267" s="9"/>
      <c r="J267" s="9"/>
      <c r="Y267" s="9"/>
      <c r="Z267" s="9"/>
    </row>
    <row r="268" spans="8:26" ht="12.75" x14ac:dyDescent="0.2">
      <c r="H268" s="9"/>
      <c r="I268" s="9"/>
      <c r="J268" s="9"/>
      <c r="Y268" s="9"/>
      <c r="Z268" s="9"/>
    </row>
    <row r="269" spans="8:26" ht="12.75" x14ac:dyDescent="0.2">
      <c r="H269" s="9"/>
      <c r="I269" s="9"/>
      <c r="J269" s="9"/>
      <c r="Y269" s="9"/>
      <c r="Z269" s="9"/>
    </row>
    <row r="270" spans="8:26" ht="12.75" x14ac:dyDescent="0.2">
      <c r="H270" s="9"/>
      <c r="I270" s="9"/>
      <c r="J270" s="9"/>
      <c r="Y270" s="9"/>
      <c r="Z270" s="9"/>
    </row>
    <row r="271" spans="8:26" ht="12.75" x14ac:dyDescent="0.2">
      <c r="H271" s="9"/>
      <c r="I271" s="9"/>
      <c r="J271" s="9"/>
      <c r="Y271" s="9"/>
      <c r="Z271" s="9"/>
    </row>
    <row r="272" spans="8:26" ht="12.75" x14ac:dyDescent="0.2">
      <c r="H272" s="9"/>
      <c r="I272" s="9"/>
      <c r="J272" s="9"/>
      <c r="Y272" s="9"/>
      <c r="Z272" s="9"/>
    </row>
    <row r="273" spans="8:26" ht="12.75" x14ac:dyDescent="0.2">
      <c r="H273" s="9"/>
      <c r="I273" s="9"/>
      <c r="J273" s="9"/>
      <c r="Y273" s="9"/>
      <c r="Z273" s="9"/>
    </row>
    <row r="274" spans="8:26" ht="12.75" x14ac:dyDescent="0.2">
      <c r="H274" s="9"/>
      <c r="I274" s="9"/>
      <c r="J274" s="9"/>
      <c r="Y274" s="9"/>
      <c r="Z274" s="9"/>
    </row>
    <row r="275" spans="8:26" ht="12.75" x14ac:dyDescent="0.2">
      <c r="H275" s="9"/>
      <c r="I275" s="9"/>
      <c r="J275" s="9"/>
      <c r="Y275" s="9"/>
      <c r="Z275" s="9"/>
    </row>
    <row r="276" spans="8:26" ht="12.75" x14ac:dyDescent="0.2">
      <c r="H276" s="9"/>
      <c r="I276" s="9"/>
      <c r="J276" s="9"/>
      <c r="Y276" s="9"/>
      <c r="Z276" s="9"/>
    </row>
    <row r="277" spans="8:26" ht="12.75" x14ac:dyDescent="0.2">
      <c r="H277" s="9"/>
      <c r="I277" s="9"/>
      <c r="J277" s="9"/>
      <c r="Y277" s="9"/>
      <c r="Z277" s="9"/>
    </row>
    <row r="278" spans="8:26" ht="12.75" x14ac:dyDescent="0.2">
      <c r="H278" s="9"/>
      <c r="I278" s="9"/>
      <c r="J278" s="9"/>
      <c r="Y278" s="9"/>
      <c r="Z278" s="9"/>
    </row>
    <row r="279" spans="8:26" ht="12.75" x14ac:dyDescent="0.2">
      <c r="H279" s="9"/>
      <c r="I279" s="9"/>
      <c r="J279" s="9"/>
      <c r="Y279" s="9"/>
      <c r="Z279" s="9"/>
    </row>
    <row r="280" spans="8:26" ht="12.75" x14ac:dyDescent="0.2">
      <c r="H280" s="9"/>
      <c r="I280" s="9"/>
      <c r="J280" s="9"/>
      <c r="Y280" s="9"/>
      <c r="Z280" s="9"/>
    </row>
    <row r="281" spans="8:26" ht="12.75" x14ac:dyDescent="0.2">
      <c r="H281" s="9"/>
      <c r="I281" s="9"/>
      <c r="J281" s="9"/>
      <c r="Y281" s="9"/>
      <c r="Z281" s="9"/>
    </row>
    <row r="282" spans="8:26" ht="12.75" x14ac:dyDescent="0.2">
      <c r="H282" s="9"/>
      <c r="I282" s="9"/>
      <c r="J282" s="9"/>
      <c r="Y282" s="9"/>
      <c r="Z282" s="9"/>
    </row>
    <row r="283" spans="8:26" ht="12.75" x14ac:dyDescent="0.2">
      <c r="H283" s="9"/>
      <c r="I283" s="9"/>
      <c r="J283" s="9"/>
      <c r="Y283" s="9"/>
      <c r="Z283" s="9"/>
    </row>
    <row r="284" spans="8:26" ht="12.75" x14ac:dyDescent="0.2">
      <c r="H284" s="9"/>
      <c r="I284" s="9"/>
      <c r="J284" s="9"/>
      <c r="Y284" s="9"/>
      <c r="Z284" s="9"/>
    </row>
    <row r="285" spans="8:26" ht="12.75" x14ac:dyDescent="0.2">
      <c r="H285" s="9"/>
      <c r="I285" s="9"/>
      <c r="J285" s="9"/>
      <c r="Y285" s="9"/>
      <c r="Z285" s="9"/>
    </row>
    <row r="286" spans="8:26" ht="12.75" x14ac:dyDescent="0.2">
      <c r="H286" s="9"/>
      <c r="I286" s="9"/>
      <c r="J286" s="9"/>
      <c r="Y286" s="9"/>
      <c r="Z286" s="9"/>
    </row>
    <row r="287" spans="8:26" ht="12.75" x14ac:dyDescent="0.2">
      <c r="H287" s="9"/>
      <c r="I287" s="9"/>
      <c r="J287" s="9"/>
      <c r="Y287" s="9"/>
      <c r="Z287" s="9"/>
    </row>
    <row r="288" spans="8:26" ht="12.75" x14ac:dyDescent="0.2">
      <c r="H288" s="9"/>
      <c r="I288" s="9"/>
      <c r="J288" s="9"/>
      <c r="Y288" s="9"/>
      <c r="Z288" s="9"/>
    </row>
    <row r="289" spans="8:26" ht="12.75" x14ac:dyDescent="0.2">
      <c r="H289" s="9"/>
      <c r="I289" s="9"/>
      <c r="J289" s="9"/>
      <c r="Y289" s="9"/>
      <c r="Z289" s="9"/>
    </row>
    <row r="290" spans="8:26" ht="12.75" x14ac:dyDescent="0.2">
      <c r="H290" s="9"/>
      <c r="I290" s="9"/>
      <c r="J290" s="9"/>
      <c r="Y290" s="9"/>
      <c r="Z290" s="9"/>
    </row>
    <row r="291" spans="8:26" ht="12.75" x14ac:dyDescent="0.2">
      <c r="H291" s="9"/>
      <c r="I291" s="9"/>
      <c r="J291" s="9"/>
      <c r="Y291" s="9"/>
      <c r="Z291" s="9"/>
    </row>
    <row r="292" spans="8:26" ht="12.75" x14ac:dyDescent="0.2">
      <c r="H292" s="9"/>
      <c r="I292" s="9"/>
      <c r="J292" s="9"/>
      <c r="Y292" s="9"/>
      <c r="Z292" s="9"/>
    </row>
    <row r="293" spans="8:26" ht="12.75" x14ac:dyDescent="0.2">
      <c r="H293" s="9"/>
      <c r="I293" s="9"/>
      <c r="J293" s="9"/>
      <c r="Y293" s="9"/>
      <c r="Z293" s="9"/>
    </row>
    <row r="294" spans="8:26" ht="12.75" x14ac:dyDescent="0.2">
      <c r="H294" s="9"/>
      <c r="I294" s="9"/>
      <c r="J294" s="9"/>
      <c r="Y294" s="9"/>
      <c r="Z294" s="9"/>
    </row>
    <row r="295" spans="8:26" ht="12.75" x14ac:dyDescent="0.2">
      <c r="H295" s="9"/>
      <c r="I295" s="9"/>
      <c r="J295" s="9"/>
      <c r="Y295" s="9"/>
      <c r="Z295" s="9"/>
    </row>
    <row r="296" spans="8:26" ht="12.75" x14ac:dyDescent="0.2">
      <c r="H296" s="9"/>
      <c r="I296" s="9"/>
      <c r="J296" s="9"/>
      <c r="Y296" s="9"/>
      <c r="Z296" s="9"/>
    </row>
    <row r="297" spans="8:26" ht="12.75" x14ac:dyDescent="0.2">
      <c r="H297" s="9"/>
      <c r="I297" s="9"/>
      <c r="J297" s="9"/>
      <c r="Y297" s="9"/>
      <c r="Z297" s="9"/>
    </row>
    <row r="298" spans="8:26" ht="12.75" x14ac:dyDescent="0.2">
      <c r="H298" s="9"/>
      <c r="I298" s="9"/>
      <c r="J298" s="9"/>
      <c r="Y298" s="9"/>
      <c r="Z298" s="9"/>
    </row>
    <row r="299" spans="8:26" ht="12.75" x14ac:dyDescent="0.2">
      <c r="H299" s="9"/>
      <c r="I299" s="9"/>
      <c r="J299" s="9"/>
      <c r="Y299" s="9"/>
      <c r="Z299" s="9"/>
    </row>
    <row r="300" spans="8:26" ht="12.75" x14ac:dyDescent="0.2">
      <c r="H300" s="9"/>
      <c r="I300" s="9"/>
      <c r="J300" s="9"/>
      <c r="Y300" s="9"/>
      <c r="Z300" s="9"/>
    </row>
    <row r="301" spans="8:26" ht="12.75" x14ac:dyDescent="0.2">
      <c r="H301" s="9"/>
      <c r="I301" s="9"/>
      <c r="J301" s="9"/>
      <c r="Y301" s="9"/>
      <c r="Z301" s="9"/>
    </row>
    <row r="302" spans="8:26" ht="12.75" x14ac:dyDescent="0.2">
      <c r="H302" s="9"/>
      <c r="I302" s="9"/>
      <c r="J302" s="9"/>
      <c r="Y302" s="9"/>
      <c r="Z302" s="9"/>
    </row>
    <row r="303" spans="8:26" ht="12.75" x14ac:dyDescent="0.2">
      <c r="H303" s="9"/>
      <c r="I303" s="9"/>
      <c r="J303" s="9"/>
      <c r="Y303" s="9"/>
      <c r="Z303" s="9"/>
    </row>
    <row r="304" spans="8:26" ht="12.75" x14ac:dyDescent="0.2">
      <c r="H304" s="9"/>
      <c r="I304" s="9"/>
      <c r="J304" s="9"/>
      <c r="Y304" s="9"/>
      <c r="Z304" s="9"/>
    </row>
    <row r="305" spans="8:26" ht="12.75" x14ac:dyDescent="0.2">
      <c r="H305" s="9"/>
      <c r="I305" s="9"/>
      <c r="J305" s="9"/>
      <c r="Y305" s="9"/>
      <c r="Z305" s="9"/>
    </row>
    <row r="306" spans="8:26" ht="12.75" x14ac:dyDescent="0.2">
      <c r="H306" s="9"/>
      <c r="I306" s="9"/>
      <c r="J306" s="9"/>
      <c r="Y306" s="9"/>
      <c r="Z306" s="9"/>
    </row>
    <row r="307" spans="8:26" ht="12.75" x14ac:dyDescent="0.2">
      <c r="H307" s="9"/>
      <c r="I307" s="9"/>
      <c r="J307" s="9"/>
      <c r="Y307" s="9"/>
      <c r="Z307" s="9"/>
    </row>
    <row r="308" spans="8:26" ht="12.75" x14ac:dyDescent="0.2">
      <c r="H308" s="9"/>
      <c r="I308" s="9"/>
      <c r="J308" s="9"/>
      <c r="Y308" s="9"/>
      <c r="Z308" s="9"/>
    </row>
    <row r="309" spans="8:26" ht="12.75" x14ac:dyDescent="0.2">
      <c r="H309" s="9"/>
      <c r="I309" s="9"/>
      <c r="J309" s="9"/>
      <c r="Y309" s="9"/>
      <c r="Z309" s="9"/>
    </row>
    <row r="310" spans="8:26" ht="12.75" x14ac:dyDescent="0.2">
      <c r="H310" s="9"/>
      <c r="I310" s="9"/>
      <c r="J310" s="9"/>
      <c r="Y310" s="9"/>
      <c r="Z310" s="9"/>
    </row>
    <row r="311" spans="8:26" ht="12.75" x14ac:dyDescent="0.2">
      <c r="H311" s="9"/>
      <c r="I311" s="9"/>
      <c r="J311" s="9"/>
      <c r="Y311" s="9"/>
      <c r="Z311" s="9"/>
    </row>
    <row r="312" spans="8:26" ht="12.75" x14ac:dyDescent="0.2">
      <c r="H312" s="9"/>
      <c r="I312" s="9"/>
      <c r="J312" s="9"/>
      <c r="Y312" s="9"/>
      <c r="Z312" s="9"/>
    </row>
    <row r="313" spans="8:26" ht="12.75" x14ac:dyDescent="0.2">
      <c r="H313" s="9"/>
      <c r="I313" s="9"/>
      <c r="J313" s="9"/>
      <c r="Y313" s="9"/>
      <c r="Z313" s="9"/>
    </row>
    <row r="314" spans="8:26" ht="12.75" x14ac:dyDescent="0.2">
      <c r="H314" s="9"/>
      <c r="I314" s="9"/>
      <c r="J314" s="9"/>
      <c r="Y314" s="9"/>
      <c r="Z314" s="9"/>
    </row>
    <row r="315" spans="8:26" ht="12.75" x14ac:dyDescent="0.2">
      <c r="H315" s="9"/>
      <c r="I315" s="9"/>
      <c r="J315" s="9"/>
      <c r="Y315" s="9"/>
      <c r="Z315" s="9"/>
    </row>
    <row r="316" spans="8:26" ht="12.75" x14ac:dyDescent="0.2">
      <c r="H316" s="9"/>
      <c r="I316" s="9"/>
      <c r="J316" s="9"/>
      <c r="Y316" s="9"/>
      <c r="Z316" s="9"/>
    </row>
    <row r="317" spans="8:26" ht="12.75" x14ac:dyDescent="0.2">
      <c r="H317" s="9"/>
      <c r="I317" s="9"/>
      <c r="J317" s="9"/>
      <c r="Y317" s="9"/>
      <c r="Z317" s="9"/>
    </row>
    <row r="318" spans="8:26" ht="12.75" x14ac:dyDescent="0.2">
      <c r="H318" s="9"/>
      <c r="I318" s="9"/>
      <c r="J318" s="9"/>
      <c r="Y318" s="9"/>
      <c r="Z318" s="9"/>
    </row>
    <row r="319" spans="8:26" ht="12.75" x14ac:dyDescent="0.2">
      <c r="H319" s="9"/>
      <c r="I319" s="9"/>
      <c r="J319" s="9"/>
      <c r="Y319" s="9"/>
      <c r="Z319" s="9"/>
    </row>
    <row r="320" spans="8:26" ht="12.75" x14ac:dyDescent="0.2">
      <c r="H320" s="9"/>
      <c r="I320" s="9"/>
      <c r="J320" s="9"/>
      <c r="Y320" s="9"/>
      <c r="Z320" s="9"/>
    </row>
    <row r="321" spans="8:26" ht="12.75" x14ac:dyDescent="0.2">
      <c r="H321" s="9"/>
      <c r="I321" s="9"/>
      <c r="J321" s="9"/>
      <c r="Y321" s="9"/>
      <c r="Z321" s="9"/>
    </row>
    <row r="322" spans="8:26" ht="12.75" x14ac:dyDescent="0.2">
      <c r="H322" s="9"/>
      <c r="I322" s="9"/>
      <c r="J322" s="9"/>
      <c r="Y322" s="9"/>
      <c r="Z322" s="9"/>
    </row>
    <row r="323" spans="8:26" ht="12.75" x14ac:dyDescent="0.2">
      <c r="H323" s="9"/>
      <c r="I323" s="9"/>
      <c r="J323" s="9"/>
      <c r="Y323" s="9"/>
      <c r="Z323" s="9"/>
    </row>
    <row r="324" spans="8:26" ht="12.75" x14ac:dyDescent="0.2">
      <c r="H324" s="9"/>
      <c r="I324" s="9"/>
      <c r="J324" s="9"/>
      <c r="Y324" s="9"/>
      <c r="Z324" s="9"/>
    </row>
    <row r="325" spans="8:26" ht="12.75" x14ac:dyDescent="0.2">
      <c r="H325" s="9"/>
      <c r="I325" s="9"/>
      <c r="J325" s="9"/>
      <c r="Y325" s="9"/>
      <c r="Z325" s="9"/>
    </row>
    <row r="326" spans="8:26" ht="12.75" x14ac:dyDescent="0.2">
      <c r="H326" s="9"/>
      <c r="I326" s="9"/>
      <c r="J326" s="9"/>
      <c r="Y326" s="9"/>
      <c r="Z326" s="9"/>
    </row>
    <row r="327" spans="8:26" ht="12.75" x14ac:dyDescent="0.2">
      <c r="H327" s="9"/>
      <c r="I327" s="9"/>
      <c r="J327" s="9"/>
      <c r="Y327" s="9"/>
      <c r="Z327" s="9"/>
    </row>
    <row r="328" spans="8:26" ht="12.75" x14ac:dyDescent="0.2">
      <c r="H328" s="9"/>
      <c r="I328" s="9"/>
      <c r="J328" s="9"/>
      <c r="Y328" s="9"/>
      <c r="Z328" s="9"/>
    </row>
    <row r="329" spans="8:26" ht="12.75" x14ac:dyDescent="0.2">
      <c r="H329" s="9"/>
      <c r="I329" s="9"/>
      <c r="J329" s="9"/>
      <c r="Y329" s="9"/>
      <c r="Z329" s="9"/>
    </row>
    <row r="330" spans="8:26" ht="12.75" x14ac:dyDescent="0.2">
      <c r="H330" s="9"/>
      <c r="I330" s="9"/>
      <c r="J330" s="9"/>
      <c r="Y330" s="9"/>
      <c r="Z330" s="9"/>
    </row>
    <row r="331" spans="8:26" ht="12.75" x14ac:dyDescent="0.2">
      <c r="H331" s="9"/>
      <c r="I331" s="9"/>
      <c r="J331" s="9"/>
      <c r="Y331" s="9"/>
      <c r="Z331" s="9"/>
    </row>
    <row r="332" spans="8:26" ht="12.75" x14ac:dyDescent="0.2">
      <c r="H332" s="9"/>
      <c r="I332" s="9"/>
      <c r="J332" s="9"/>
      <c r="Y332" s="9"/>
      <c r="Z332" s="9"/>
    </row>
    <row r="333" spans="8:26" ht="12.75" x14ac:dyDescent="0.2">
      <c r="H333" s="9"/>
      <c r="I333" s="9"/>
      <c r="J333" s="9"/>
      <c r="Y333" s="9"/>
      <c r="Z333" s="9"/>
    </row>
    <row r="334" spans="8:26" ht="12.75" x14ac:dyDescent="0.2">
      <c r="H334" s="9"/>
      <c r="I334" s="9"/>
      <c r="J334" s="9"/>
      <c r="Y334" s="9"/>
      <c r="Z334" s="9"/>
    </row>
    <row r="335" spans="8:26" ht="12.75" x14ac:dyDescent="0.2">
      <c r="H335" s="9"/>
      <c r="I335" s="9"/>
      <c r="J335" s="9"/>
      <c r="Y335" s="9"/>
      <c r="Z335" s="9"/>
    </row>
    <row r="336" spans="8:26" ht="12.75" x14ac:dyDescent="0.2">
      <c r="H336" s="9"/>
      <c r="I336" s="9"/>
      <c r="J336" s="9"/>
      <c r="Y336" s="9"/>
      <c r="Z336" s="9"/>
    </row>
    <row r="337" spans="8:26" ht="12.75" x14ac:dyDescent="0.2">
      <c r="H337" s="9"/>
      <c r="I337" s="9"/>
      <c r="J337" s="9"/>
      <c r="Y337" s="9"/>
      <c r="Z337" s="9"/>
    </row>
    <row r="338" spans="8:26" ht="12.75" x14ac:dyDescent="0.2">
      <c r="H338" s="9"/>
      <c r="I338" s="9"/>
      <c r="J338" s="9"/>
      <c r="Y338" s="9"/>
      <c r="Z338" s="9"/>
    </row>
    <row r="339" spans="8:26" ht="12.75" x14ac:dyDescent="0.2">
      <c r="H339" s="9"/>
      <c r="I339" s="9"/>
      <c r="J339" s="9"/>
      <c r="Y339" s="9"/>
      <c r="Z339" s="9"/>
    </row>
    <row r="340" spans="8:26" ht="12.75" x14ac:dyDescent="0.2">
      <c r="H340" s="9"/>
      <c r="I340" s="9"/>
      <c r="J340" s="9"/>
      <c r="Y340" s="9"/>
      <c r="Z340" s="9"/>
    </row>
    <row r="341" spans="8:26" ht="12.75" x14ac:dyDescent="0.2">
      <c r="H341" s="9"/>
      <c r="I341" s="9"/>
      <c r="J341" s="9"/>
      <c r="Y341" s="9"/>
      <c r="Z341" s="9"/>
    </row>
    <row r="342" spans="8:26" ht="12.75" x14ac:dyDescent="0.2">
      <c r="H342" s="9"/>
      <c r="I342" s="9"/>
      <c r="J342" s="9"/>
      <c r="Y342" s="9"/>
      <c r="Z342" s="9"/>
    </row>
    <row r="343" spans="8:26" ht="12.75" x14ac:dyDescent="0.2">
      <c r="H343" s="9"/>
      <c r="I343" s="9"/>
      <c r="J343" s="9"/>
      <c r="Y343" s="9"/>
      <c r="Z343" s="9"/>
    </row>
    <row r="344" spans="8:26" ht="12.75" x14ac:dyDescent="0.2">
      <c r="H344" s="9"/>
      <c r="I344" s="9"/>
      <c r="J344" s="9"/>
      <c r="Y344" s="9"/>
      <c r="Z344" s="9"/>
    </row>
    <row r="345" spans="8:26" ht="12.75" x14ac:dyDescent="0.2">
      <c r="H345" s="9"/>
      <c r="I345" s="9"/>
      <c r="J345" s="9"/>
      <c r="Y345" s="9"/>
      <c r="Z345" s="9"/>
    </row>
    <row r="346" spans="8:26" ht="12.75" x14ac:dyDescent="0.2">
      <c r="H346" s="9"/>
      <c r="I346" s="9"/>
      <c r="J346" s="9"/>
      <c r="Y346" s="9"/>
      <c r="Z346" s="9"/>
    </row>
    <row r="347" spans="8:26" ht="12.75" x14ac:dyDescent="0.2">
      <c r="H347" s="9"/>
      <c r="I347" s="9"/>
      <c r="J347" s="9"/>
      <c r="Y347" s="9"/>
      <c r="Z347" s="9"/>
    </row>
    <row r="348" spans="8:26" ht="12.75" x14ac:dyDescent="0.2">
      <c r="H348" s="9"/>
      <c r="I348" s="9"/>
      <c r="J348" s="9"/>
      <c r="Y348" s="9"/>
      <c r="Z348" s="9"/>
    </row>
    <row r="349" spans="8:26" ht="12.75" x14ac:dyDescent="0.2">
      <c r="H349" s="9"/>
      <c r="I349" s="9"/>
      <c r="J349" s="9"/>
      <c r="Y349" s="9"/>
      <c r="Z349" s="9"/>
    </row>
    <row r="350" spans="8:26" ht="12.75" x14ac:dyDescent="0.2">
      <c r="H350" s="9"/>
      <c r="I350" s="9"/>
      <c r="J350" s="9"/>
      <c r="Y350" s="9"/>
      <c r="Z350" s="9"/>
    </row>
    <row r="351" spans="8:26" ht="12.75" x14ac:dyDescent="0.2">
      <c r="H351" s="9"/>
      <c r="I351" s="9"/>
      <c r="J351" s="9"/>
      <c r="Y351" s="9"/>
      <c r="Z351" s="9"/>
    </row>
    <row r="352" spans="8:26" ht="12.75" x14ac:dyDescent="0.2">
      <c r="H352" s="9"/>
      <c r="I352" s="9"/>
      <c r="J352" s="9"/>
      <c r="Y352" s="9"/>
      <c r="Z352" s="9"/>
    </row>
    <row r="353" spans="8:26" ht="12.75" x14ac:dyDescent="0.2">
      <c r="H353" s="9"/>
      <c r="I353" s="9"/>
      <c r="J353" s="9"/>
      <c r="Y353" s="9"/>
      <c r="Z353" s="9"/>
    </row>
    <row r="354" spans="8:26" ht="12.75" x14ac:dyDescent="0.2">
      <c r="H354" s="9"/>
      <c r="I354" s="9"/>
      <c r="J354" s="9"/>
      <c r="Y354" s="9"/>
      <c r="Z354" s="9"/>
    </row>
    <row r="355" spans="8:26" ht="12.75" x14ac:dyDescent="0.2">
      <c r="H355" s="9"/>
      <c r="I355" s="9"/>
      <c r="J355" s="9"/>
      <c r="Y355" s="9"/>
      <c r="Z355" s="9"/>
    </row>
    <row r="356" spans="8:26" ht="12.75" x14ac:dyDescent="0.2">
      <c r="H356" s="9"/>
      <c r="I356" s="9"/>
      <c r="J356" s="9"/>
      <c r="Y356" s="9"/>
      <c r="Z356" s="9"/>
    </row>
    <row r="357" spans="8:26" ht="12.75" x14ac:dyDescent="0.2">
      <c r="H357" s="9"/>
      <c r="I357" s="9"/>
      <c r="J357" s="9"/>
      <c r="Y357" s="9"/>
      <c r="Z357" s="9"/>
    </row>
    <row r="358" spans="8:26" ht="12.75" x14ac:dyDescent="0.2">
      <c r="H358" s="9"/>
      <c r="I358" s="9"/>
      <c r="J358" s="9"/>
      <c r="Y358" s="9"/>
      <c r="Z358" s="9"/>
    </row>
    <row r="359" spans="8:26" ht="12.75" x14ac:dyDescent="0.2">
      <c r="H359" s="9"/>
      <c r="I359" s="9"/>
      <c r="J359" s="9"/>
      <c r="Y359" s="9"/>
      <c r="Z359" s="9"/>
    </row>
    <row r="360" spans="8:26" ht="12.75" x14ac:dyDescent="0.2">
      <c r="H360" s="9"/>
      <c r="I360" s="9"/>
      <c r="J360" s="9"/>
      <c r="Y360" s="9"/>
      <c r="Z360" s="9"/>
    </row>
    <row r="361" spans="8:26" ht="12.75" x14ac:dyDescent="0.2">
      <c r="H361" s="9"/>
      <c r="I361" s="9"/>
      <c r="J361" s="9"/>
      <c r="Y361" s="9"/>
      <c r="Z361" s="9"/>
    </row>
    <row r="362" spans="8:26" ht="12.75" x14ac:dyDescent="0.2">
      <c r="H362" s="9"/>
      <c r="I362" s="9"/>
      <c r="J362" s="9"/>
      <c r="Y362" s="9"/>
      <c r="Z362" s="9"/>
    </row>
    <row r="363" spans="8:26" ht="12.75" x14ac:dyDescent="0.2">
      <c r="H363" s="9"/>
      <c r="I363" s="9"/>
      <c r="J363" s="9"/>
      <c r="Y363" s="9"/>
      <c r="Z363" s="9"/>
    </row>
    <row r="364" spans="8:26" ht="12.75" x14ac:dyDescent="0.2">
      <c r="H364" s="9"/>
      <c r="I364" s="9"/>
      <c r="J364" s="9"/>
      <c r="Y364" s="9"/>
      <c r="Z364" s="9"/>
    </row>
    <row r="365" spans="8:26" ht="12.75" x14ac:dyDescent="0.2">
      <c r="H365" s="9"/>
      <c r="I365" s="9"/>
      <c r="J365" s="9"/>
      <c r="Y365" s="9"/>
      <c r="Z365" s="9"/>
    </row>
    <row r="366" spans="8:26" ht="12.75" x14ac:dyDescent="0.2">
      <c r="H366" s="9"/>
      <c r="I366" s="9"/>
      <c r="J366" s="9"/>
      <c r="Y366" s="9"/>
      <c r="Z366" s="9"/>
    </row>
    <row r="367" spans="8:26" ht="12.75" x14ac:dyDescent="0.2">
      <c r="H367" s="9"/>
      <c r="I367" s="9"/>
      <c r="J367" s="9"/>
      <c r="Y367" s="9"/>
      <c r="Z367" s="9"/>
    </row>
    <row r="368" spans="8:26" ht="12.75" x14ac:dyDescent="0.2">
      <c r="H368" s="9"/>
      <c r="I368" s="9"/>
      <c r="J368" s="9"/>
      <c r="Y368" s="9"/>
      <c r="Z368" s="9"/>
    </row>
    <row r="369" spans="8:26" ht="12.75" x14ac:dyDescent="0.2">
      <c r="H369" s="9"/>
      <c r="I369" s="9"/>
      <c r="J369" s="9"/>
      <c r="Y369" s="9"/>
      <c r="Z369" s="9"/>
    </row>
    <row r="370" spans="8:26" ht="12.75" x14ac:dyDescent="0.2">
      <c r="H370" s="9"/>
      <c r="I370" s="9"/>
      <c r="J370" s="9"/>
      <c r="Y370" s="9"/>
      <c r="Z370" s="9"/>
    </row>
    <row r="371" spans="8:26" ht="12.75" x14ac:dyDescent="0.2">
      <c r="H371" s="9"/>
      <c r="I371" s="9"/>
      <c r="J371" s="9"/>
      <c r="Y371" s="9"/>
      <c r="Z371" s="9"/>
    </row>
    <row r="372" spans="8:26" ht="12.75" x14ac:dyDescent="0.2">
      <c r="H372" s="9"/>
      <c r="I372" s="9"/>
      <c r="J372" s="9"/>
      <c r="Y372" s="9"/>
      <c r="Z372" s="9"/>
    </row>
    <row r="373" spans="8:26" ht="12.75" x14ac:dyDescent="0.2">
      <c r="H373" s="9"/>
      <c r="I373" s="9"/>
      <c r="J373" s="9"/>
      <c r="Y373" s="9"/>
      <c r="Z373" s="9"/>
    </row>
    <row r="374" spans="8:26" ht="12.75" x14ac:dyDescent="0.2">
      <c r="H374" s="9"/>
      <c r="I374" s="9"/>
      <c r="J374" s="9"/>
      <c r="Y374" s="9"/>
      <c r="Z374" s="9"/>
    </row>
    <row r="375" spans="8:26" ht="12.75" x14ac:dyDescent="0.2">
      <c r="H375" s="9"/>
      <c r="I375" s="9"/>
      <c r="J375" s="9"/>
      <c r="Y375" s="9"/>
      <c r="Z375" s="9"/>
    </row>
    <row r="376" spans="8:26" ht="12.75" x14ac:dyDescent="0.2">
      <c r="H376" s="9"/>
      <c r="I376" s="9"/>
      <c r="J376" s="9"/>
      <c r="Y376" s="9"/>
      <c r="Z376" s="9"/>
    </row>
    <row r="377" spans="8:26" ht="12.75" x14ac:dyDescent="0.2">
      <c r="H377" s="9"/>
      <c r="I377" s="9"/>
      <c r="J377" s="9"/>
      <c r="Y377" s="9"/>
      <c r="Z377" s="9"/>
    </row>
    <row r="378" spans="8:26" ht="12.75" x14ac:dyDescent="0.2">
      <c r="H378" s="9"/>
      <c r="I378" s="9"/>
      <c r="J378" s="9"/>
      <c r="Y378" s="9"/>
      <c r="Z378" s="9"/>
    </row>
    <row r="379" spans="8:26" ht="12.75" x14ac:dyDescent="0.2">
      <c r="H379" s="9"/>
      <c r="I379" s="9"/>
      <c r="J379" s="9"/>
      <c r="Y379" s="9"/>
      <c r="Z379" s="9"/>
    </row>
    <row r="380" spans="8:26" ht="12.75" x14ac:dyDescent="0.2">
      <c r="H380" s="9"/>
      <c r="I380" s="9"/>
      <c r="J380" s="9"/>
      <c r="Y380" s="9"/>
      <c r="Z380" s="9"/>
    </row>
    <row r="381" spans="8:26" ht="12.75" x14ac:dyDescent="0.2">
      <c r="H381" s="9"/>
      <c r="I381" s="9"/>
      <c r="J381" s="9"/>
      <c r="Y381" s="9"/>
      <c r="Z381" s="9"/>
    </row>
    <row r="382" spans="8:26" ht="12.75" x14ac:dyDescent="0.2">
      <c r="H382" s="9"/>
      <c r="I382" s="9"/>
      <c r="J382" s="9"/>
      <c r="Y382" s="9"/>
      <c r="Z382" s="9"/>
    </row>
    <row r="383" spans="8:26" ht="12.75" x14ac:dyDescent="0.2">
      <c r="H383" s="9"/>
      <c r="I383" s="9"/>
      <c r="J383" s="9"/>
      <c r="Y383" s="9"/>
      <c r="Z383" s="9"/>
    </row>
    <row r="384" spans="8:26" ht="12.75" x14ac:dyDescent="0.2">
      <c r="H384" s="9"/>
      <c r="I384" s="9"/>
      <c r="J384" s="9"/>
      <c r="Y384" s="9"/>
      <c r="Z384" s="9"/>
    </row>
    <row r="385" spans="8:26" ht="12.75" x14ac:dyDescent="0.2">
      <c r="H385" s="9"/>
      <c r="I385" s="9"/>
      <c r="J385" s="9"/>
      <c r="Y385" s="9"/>
      <c r="Z385" s="9"/>
    </row>
    <row r="386" spans="8:26" ht="12.75" x14ac:dyDescent="0.2">
      <c r="H386" s="9"/>
      <c r="I386" s="9"/>
      <c r="J386" s="9"/>
      <c r="Y386" s="9"/>
      <c r="Z386" s="9"/>
    </row>
    <row r="387" spans="8:26" ht="12.75" x14ac:dyDescent="0.2">
      <c r="H387" s="9"/>
      <c r="I387" s="9"/>
      <c r="J387" s="9"/>
      <c r="Y387" s="9"/>
      <c r="Z387" s="9"/>
    </row>
    <row r="388" spans="8:26" ht="12.75" x14ac:dyDescent="0.2">
      <c r="H388" s="9"/>
      <c r="I388" s="9"/>
      <c r="J388" s="9"/>
      <c r="Y388" s="9"/>
      <c r="Z388" s="9"/>
    </row>
    <row r="389" spans="8:26" ht="12.75" x14ac:dyDescent="0.2">
      <c r="H389" s="9"/>
      <c r="I389" s="9"/>
      <c r="J389" s="9"/>
      <c r="Y389" s="9"/>
      <c r="Z389" s="9"/>
    </row>
    <row r="390" spans="8:26" ht="12.75" x14ac:dyDescent="0.2">
      <c r="H390" s="9"/>
      <c r="I390" s="9"/>
      <c r="J390" s="9"/>
      <c r="Y390" s="9"/>
      <c r="Z390" s="9"/>
    </row>
    <row r="391" spans="8:26" ht="12.75" x14ac:dyDescent="0.2">
      <c r="H391" s="9"/>
      <c r="I391" s="9"/>
      <c r="J391" s="9"/>
      <c r="Y391" s="9"/>
      <c r="Z391" s="9"/>
    </row>
    <row r="392" spans="8:26" ht="12.75" x14ac:dyDescent="0.2">
      <c r="H392" s="9"/>
      <c r="I392" s="9"/>
      <c r="J392" s="9"/>
      <c r="Y392" s="9"/>
      <c r="Z392" s="9"/>
    </row>
    <row r="393" spans="8:26" ht="12.75" x14ac:dyDescent="0.2">
      <c r="H393" s="9"/>
      <c r="I393" s="9"/>
      <c r="J393" s="9"/>
      <c r="Y393" s="9"/>
      <c r="Z393" s="9"/>
    </row>
    <row r="394" spans="8:26" ht="12.75" x14ac:dyDescent="0.2">
      <c r="H394" s="9"/>
      <c r="I394" s="9"/>
      <c r="J394" s="9"/>
      <c r="Y394" s="9"/>
      <c r="Z394" s="9"/>
    </row>
    <row r="395" spans="8:26" ht="12.75" x14ac:dyDescent="0.2">
      <c r="H395" s="9"/>
      <c r="I395" s="9"/>
      <c r="J395" s="9"/>
      <c r="Y395" s="9"/>
      <c r="Z395" s="9"/>
    </row>
    <row r="396" spans="8:26" ht="12.75" x14ac:dyDescent="0.2">
      <c r="H396" s="9"/>
      <c r="I396" s="9"/>
      <c r="J396" s="9"/>
      <c r="Y396" s="9"/>
      <c r="Z396" s="9"/>
    </row>
    <row r="397" spans="8:26" ht="12.75" x14ac:dyDescent="0.2">
      <c r="H397" s="9"/>
      <c r="I397" s="9"/>
      <c r="J397" s="9"/>
      <c r="Y397" s="9"/>
      <c r="Z397" s="9"/>
    </row>
    <row r="398" spans="8:26" ht="12.75" x14ac:dyDescent="0.2">
      <c r="H398" s="9"/>
      <c r="I398" s="9"/>
      <c r="J398" s="9"/>
      <c r="Y398" s="9"/>
      <c r="Z398" s="9"/>
    </row>
    <row r="399" spans="8:26" ht="12.75" x14ac:dyDescent="0.2">
      <c r="H399" s="9"/>
      <c r="I399" s="9"/>
      <c r="J399" s="9"/>
      <c r="Y399" s="9"/>
      <c r="Z399" s="9"/>
    </row>
    <row r="400" spans="8:26" ht="12.75" x14ac:dyDescent="0.2">
      <c r="H400" s="9"/>
      <c r="I400" s="9"/>
      <c r="J400" s="9"/>
      <c r="Y400" s="9"/>
      <c r="Z400" s="9"/>
    </row>
    <row r="401" spans="8:26" ht="12.75" x14ac:dyDescent="0.2">
      <c r="H401" s="9"/>
      <c r="I401" s="9"/>
      <c r="J401" s="9"/>
      <c r="Y401" s="9"/>
      <c r="Z401" s="9"/>
    </row>
    <row r="402" spans="8:26" ht="12.75" x14ac:dyDescent="0.2">
      <c r="H402" s="9"/>
      <c r="I402" s="9"/>
      <c r="J402" s="9"/>
      <c r="Y402" s="9"/>
      <c r="Z402" s="9"/>
    </row>
    <row r="403" spans="8:26" ht="12.75" x14ac:dyDescent="0.2">
      <c r="H403" s="9"/>
      <c r="I403" s="9"/>
      <c r="J403" s="9"/>
      <c r="Y403" s="9"/>
      <c r="Z403" s="9"/>
    </row>
    <row r="404" spans="8:26" ht="12.75" x14ac:dyDescent="0.2">
      <c r="H404" s="9"/>
      <c r="I404" s="9"/>
      <c r="J404" s="9"/>
      <c r="Y404" s="9"/>
      <c r="Z404" s="9"/>
    </row>
    <row r="405" spans="8:26" ht="12.75" x14ac:dyDescent="0.2">
      <c r="H405" s="9"/>
      <c r="I405" s="9"/>
      <c r="J405" s="9"/>
      <c r="Y405" s="9"/>
      <c r="Z405" s="9"/>
    </row>
    <row r="406" spans="8:26" ht="12.75" x14ac:dyDescent="0.2">
      <c r="H406" s="9"/>
      <c r="I406" s="9"/>
      <c r="J406" s="9"/>
      <c r="Y406" s="9"/>
      <c r="Z406" s="9"/>
    </row>
    <row r="407" spans="8:26" ht="12.75" x14ac:dyDescent="0.2">
      <c r="H407" s="9"/>
      <c r="I407" s="9"/>
      <c r="J407" s="9"/>
      <c r="Y407" s="9"/>
      <c r="Z407" s="9"/>
    </row>
    <row r="408" spans="8:26" ht="12.75" x14ac:dyDescent="0.2">
      <c r="H408" s="9"/>
      <c r="I408" s="9"/>
      <c r="J408" s="9"/>
      <c r="Y408" s="9"/>
      <c r="Z408" s="9"/>
    </row>
    <row r="409" spans="8:26" ht="12.75" x14ac:dyDescent="0.2">
      <c r="H409" s="9"/>
      <c r="I409" s="9"/>
      <c r="J409" s="9"/>
      <c r="Y409" s="9"/>
      <c r="Z409" s="9"/>
    </row>
    <row r="410" spans="8:26" ht="12.75" x14ac:dyDescent="0.2">
      <c r="H410" s="9"/>
      <c r="I410" s="9"/>
      <c r="J410" s="9"/>
      <c r="Y410" s="9"/>
      <c r="Z410" s="9"/>
    </row>
    <row r="411" spans="8:26" ht="12.75" x14ac:dyDescent="0.2">
      <c r="H411" s="9"/>
      <c r="I411" s="9"/>
      <c r="J411" s="9"/>
      <c r="Y411" s="9"/>
      <c r="Z411" s="9"/>
    </row>
    <row r="412" spans="8:26" ht="12.75" x14ac:dyDescent="0.2">
      <c r="H412" s="9"/>
      <c r="I412" s="9"/>
      <c r="J412" s="9"/>
      <c r="Y412" s="9"/>
      <c r="Z412" s="9"/>
    </row>
    <row r="413" spans="8:26" ht="12.75" x14ac:dyDescent="0.2">
      <c r="H413" s="9"/>
      <c r="I413" s="9"/>
      <c r="J413" s="9"/>
      <c r="Y413" s="9"/>
      <c r="Z413" s="9"/>
    </row>
    <row r="414" spans="8:26" ht="12.75" x14ac:dyDescent="0.2">
      <c r="H414" s="9"/>
      <c r="I414" s="9"/>
      <c r="J414" s="9"/>
      <c r="Y414" s="9"/>
      <c r="Z414" s="9"/>
    </row>
    <row r="415" spans="8:26" ht="12.75" x14ac:dyDescent="0.2">
      <c r="H415" s="9"/>
      <c r="I415" s="9"/>
      <c r="J415" s="9"/>
      <c r="Y415" s="9"/>
      <c r="Z415" s="9"/>
    </row>
    <row r="416" spans="8:26" ht="12.75" x14ac:dyDescent="0.2">
      <c r="H416" s="9"/>
      <c r="I416" s="9"/>
      <c r="J416" s="9"/>
      <c r="Y416" s="9"/>
      <c r="Z416" s="9"/>
    </row>
    <row r="417" spans="8:26" ht="12.75" x14ac:dyDescent="0.2">
      <c r="H417" s="9"/>
      <c r="I417" s="9"/>
      <c r="J417" s="9"/>
      <c r="Y417" s="9"/>
      <c r="Z417" s="9"/>
    </row>
    <row r="418" spans="8:26" ht="12.75" x14ac:dyDescent="0.2">
      <c r="H418" s="9"/>
      <c r="I418" s="9"/>
      <c r="J418" s="9"/>
      <c r="Y418" s="9"/>
      <c r="Z418" s="9"/>
    </row>
    <row r="419" spans="8:26" ht="12.75" x14ac:dyDescent="0.2">
      <c r="H419" s="9"/>
      <c r="I419" s="9"/>
      <c r="J419" s="9"/>
      <c r="Y419" s="9"/>
      <c r="Z419" s="9"/>
    </row>
    <row r="420" spans="8:26" ht="12.75" x14ac:dyDescent="0.2">
      <c r="H420" s="9"/>
      <c r="I420" s="9"/>
      <c r="J420" s="9"/>
      <c r="Y420" s="9"/>
      <c r="Z420" s="9"/>
    </row>
    <row r="421" spans="8:26" ht="12.75" x14ac:dyDescent="0.2">
      <c r="H421" s="9"/>
      <c r="I421" s="9"/>
      <c r="J421" s="9"/>
      <c r="Y421" s="9"/>
      <c r="Z421" s="9"/>
    </row>
    <row r="422" spans="8:26" ht="12.75" x14ac:dyDescent="0.2">
      <c r="H422" s="9"/>
      <c r="I422" s="9"/>
      <c r="J422" s="9"/>
      <c r="Y422" s="9"/>
      <c r="Z422" s="9"/>
    </row>
    <row r="423" spans="8:26" ht="12.75" x14ac:dyDescent="0.2">
      <c r="H423" s="9"/>
      <c r="I423" s="9"/>
      <c r="J423" s="9"/>
      <c r="Y423" s="9"/>
      <c r="Z423" s="9"/>
    </row>
    <row r="424" spans="8:26" ht="12.75" x14ac:dyDescent="0.2">
      <c r="H424" s="9"/>
      <c r="I424" s="9"/>
      <c r="J424" s="9"/>
      <c r="Y424" s="9"/>
      <c r="Z424" s="9"/>
    </row>
    <row r="425" spans="8:26" ht="12.75" x14ac:dyDescent="0.2">
      <c r="H425" s="9"/>
      <c r="I425" s="9"/>
      <c r="J425" s="9"/>
      <c r="Y425" s="9"/>
      <c r="Z425" s="9"/>
    </row>
    <row r="426" spans="8:26" ht="12.75" x14ac:dyDescent="0.2">
      <c r="H426" s="9"/>
      <c r="I426" s="9"/>
      <c r="J426" s="9"/>
      <c r="Y426" s="9"/>
      <c r="Z426" s="9"/>
    </row>
    <row r="427" spans="8:26" ht="12.75" x14ac:dyDescent="0.2">
      <c r="H427" s="9"/>
      <c r="I427" s="9"/>
      <c r="J427" s="9"/>
      <c r="Y427" s="9"/>
      <c r="Z427" s="9"/>
    </row>
    <row r="428" spans="8:26" ht="12.75" x14ac:dyDescent="0.2">
      <c r="H428" s="9"/>
      <c r="I428" s="9"/>
      <c r="J428" s="9"/>
      <c r="Y428" s="9"/>
      <c r="Z428" s="9"/>
    </row>
    <row r="429" spans="8:26" ht="12.75" x14ac:dyDescent="0.2">
      <c r="H429" s="9"/>
      <c r="I429" s="9"/>
      <c r="J429" s="9"/>
      <c r="Y429" s="9"/>
      <c r="Z429" s="9"/>
    </row>
    <row r="430" spans="8:26" ht="12.75" x14ac:dyDescent="0.2">
      <c r="H430" s="9"/>
      <c r="I430" s="9"/>
      <c r="J430" s="9"/>
      <c r="Y430" s="9"/>
      <c r="Z430" s="9"/>
    </row>
    <row r="431" spans="8:26" ht="12.75" x14ac:dyDescent="0.2">
      <c r="H431" s="9"/>
      <c r="I431" s="9"/>
      <c r="J431" s="9"/>
      <c r="Y431" s="9"/>
      <c r="Z431" s="9"/>
    </row>
    <row r="432" spans="8:26" ht="12.75" x14ac:dyDescent="0.2">
      <c r="H432" s="9"/>
      <c r="I432" s="9"/>
      <c r="J432" s="9"/>
      <c r="Y432" s="9"/>
      <c r="Z432" s="9"/>
    </row>
    <row r="433" spans="8:26" ht="12.75" x14ac:dyDescent="0.2">
      <c r="H433" s="9"/>
      <c r="I433" s="9"/>
      <c r="J433" s="9"/>
      <c r="Y433" s="9"/>
      <c r="Z433" s="9"/>
    </row>
    <row r="434" spans="8:26" ht="12.75" x14ac:dyDescent="0.2">
      <c r="H434" s="9"/>
      <c r="I434" s="9"/>
      <c r="J434" s="9"/>
      <c r="Y434" s="9"/>
      <c r="Z434" s="9"/>
    </row>
    <row r="435" spans="8:26" ht="12.75" x14ac:dyDescent="0.2">
      <c r="H435" s="9"/>
      <c r="I435" s="9"/>
      <c r="J435" s="9"/>
      <c r="Y435" s="9"/>
      <c r="Z435" s="9"/>
    </row>
    <row r="436" spans="8:26" ht="12.75" x14ac:dyDescent="0.2">
      <c r="H436" s="9"/>
      <c r="I436" s="9"/>
      <c r="J436" s="9"/>
      <c r="Y436" s="9"/>
      <c r="Z436" s="9"/>
    </row>
    <row r="437" spans="8:26" ht="12.75" x14ac:dyDescent="0.2">
      <c r="H437" s="9"/>
      <c r="I437" s="9"/>
      <c r="J437" s="9"/>
      <c r="Y437" s="9"/>
      <c r="Z437" s="9"/>
    </row>
    <row r="438" spans="8:26" ht="12.75" x14ac:dyDescent="0.2">
      <c r="H438" s="9"/>
      <c r="I438" s="9"/>
      <c r="J438" s="9"/>
      <c r="Y438" s="9"/>
      <c r="Z438" s="9"/>
    </row>
    <row r="439" spans="8:26" ht="12.75" x14ac:dyDescent="0.2">
      <c r="H439" s="9"/>
      <c r="I439" s="9"/>
      <c r="J439" s="9"/>
      <c r="Y439" s="9"/>
      <c r="Z439" s="9"/>
    </row>
    <row r="440" spans="8:26" ht="12.75" x14ac:dyDescent="0.2">
      <c r="H440" s="9"/>
      <c r="I440" s="9"/>
      <c r="J440" s="9"/>
      <c r="Y440" s="9"/>
      <c r="Z440" s="9"/>
    </row>
    <row r="441" spans="8:26" ht="12.75" x14ac:dyDescent="0.2">
      <c r="H441" s="9"/>
      <c r="I441" s="9"/>
      <c r="J441" s="9"/>
      <c r="Y441" s="9"/>
      <c r="Z441" s="9"/>
    </row>
    <row r="442" spans="8:26" ht="12.75" x14ac:dyDescent="0.2">
      <c r="H442" s="9"/>
      <c r="I442" s="9"/>
      <c r="J442" s="9"/>
      <c r="Y442" s="9"/>
      <c r="Z442" s="9"/>
    </row>
    <row r="443" spans="8:26" ht="12.75" x14ac:dyDescent="0.2">
      <c r="H443" s="9"/>
      <c r="I443" s="9"/>
      <c r="J443" s="9"/>
      <c r="Y443" s="9"/>
      <c r="Z443" s="9"/>
    </row>
    <row r="444" spans="8:26" ht="12.75" x14ac:dyDescent="0.2">
      <c r="H444" s="9"/>
      <c r="I444" s="9"/>
      <c r="J444" s="9"/>
      <c r="Y444" s="9"/>
      <c r="Z444" s="9"/>
    </row>
    <row r="445" spans="8:26" ht="12.75" x14ac:dyDescent="0.2">
      <c r="H445" s="9"/>
      <c r="I445" s="9"/>
      <c r="J445" s="9"/>
      <c r="Y445" s="9"/>
      <c r="Z445" s="9"/>
    </row>
    <row r="446" spans="8:26" ht="12.75" x14ac:dyDescent="0.2">
      <c r="H446" s="9"/>
      <c r="I446" s="9"/>
      <c r="J446" s="9"/>
      <c r="Y446" s="9"/>
      <c r="Z446" s="9"/>
    </row>
    <row r="447" spans="8:26" ht="12.75" x14ac:dyDescent="0.2">
      <c r="H447" s="9"/>
      <c r="I447" s="9"/>
      <c r="J447" s="9"/>
      <c r="Y447" s="9"/>
      <c r="Z447" s="9"/>
    </row>
    <row r="448" spans="8:26" ht="12.75" x14ac:dyDescent="0.2">
      <c r="H448" s="9"/>
      <c r="I448" s="9"/>
      <c r="J448" s="9"/>
      <c r="Y448" s="9"/>
      <c r="Z448" s="9"/>
    </row>
    <row r="449" spans="8:26" ht="12.75" x14ac:dyDescent="0.2">
      <c r="H449" s="9"/>
      <c r="I449" s="9"/>
      <c r="J449" s="9"/>
      <c r="Y449" s="9"/>
      <c r="Z449" s="9"/>
    </row>
    <row r="450" spans="8:26" ht="12.75" x14ac:dyDescent="0.2">
      <c r="H450" s="9"/>
      <c r="I450" s="9"/>
      <c r="J450" s="9"/>
      <c r="Y450" s="9"/>
      <c r="Z450" s="9"/>
    </row>
    <row r="451" spans="8:26" ht="12.75" x14ac:dyDescent="0.2">
      <c r="H451" s="9"/>
      <c r="I451" s="9"/>
      <c r="J451" s="9"/>
      <c r="Y451" s="9"/>
      <c r="Z451" s="9"/>
    </row>
    <row r="452" spans="8:26" ht="12.75" x14ac:dyDescent="0.2">
      <c r="H452" s="9"/>
      <c r="I452" s="9"/>
      <c r="J452" s="9"/>
      <c r="Y452" s="9"/>
      <c r="Z452" s="9"/>
    </row>
    <row r="453" spans="8:26" ht="12.75" x14ac:dyDescent="0.2">
      <c r="H453" s="9"/>
      <c r="I453" s="9"/>
      <c r="J453" s="9"/>
      <c r="Y453" s="9"/>
      <c r="Z453" s="9"/>
    </row>
    <row r="454" spans="8:26" ht="12.75" x14ac:dyDescent="0.2">
      <c r="H454" s="9"/>
      <c r="I454" s="9"/>
      <c r="J454" s="9"/>
      <c r="Y454" s="9"/>
      <c r="Z454" s="9"/>
    </row>
    <row r="455" spans="8:26" ht="12.75" x14ac:dyDescent="0.2">
      <c r="H455" s="9"/>
      <c r="I455" s="9"/>
      <c r="J455" s="9"/>
      <c r="Y455" s="9"/>
      <c r="Z455" s="9"/>
    </row>
    <row r="456" spans="8:26" ht="12.75" x14ac:dyDescent="0.2">
      <c r="H456" s="9"/>
      <c r="I456" s="9"/>
      <c r="J456" s="9"/>
      <c r="Y456" s="9"/>
      <c r="Z456" s="9"/>
    </row>
    <row r="457" spans="8:26" ht="12.75" x14ac:dyDescent="0.2">
      <c r="H457" s="9"/>
      <c r="I457" s="9"/>
      <c r="J457" s="9"/>
      <c r="Y457" s="9"/>
      <c r="Z457" s="9"/>
    </row>
    <row r="458" spans="8:26" ht="12.75" x14ac:dyDescent="0.2">
      <c r="H458" s="9"/>
      <c r="I458" s="9"/>
      <c r="J458" s="9"/>
      <c r="Y458" s="9"/>
      <c r="Z458" s="9"/>
    </row>
    <row r="459" spans="8:26" ht="12.75" x14ac:dyDescent="0.2">
      <c r="H459" s="9"/>
      <c r="I459" s="9"/>
      <c r="J459" s="9"/>
      <c r="Y459" s="9"/>
      <c r="Z459" s="9"/>
    </row>
    <row r="460" spans="8:26" ht="12.75" x14ac:dyDescent="0.2">
      <c r="H460" s="9"/>
      <c r="I460" s="9"/>
      <c r="J460" s="9"/>
      <c r="Y460" s="9"/>
      <c r="Z460" s="9"/>
    </row>
    <row r="461" spans="8:26" ht="12.75" x14ac:dyDescent="0.2">
      <c r="H461" s="9"/>
      <c r="I461" s="9"/>
      <c r="J461" s="9"/>
      <c r="Y461" s="9"/>
      <c r="Z461" s="9"/>
    </row>
    <row r="462" spans="8:26" ht="12.75" x14ac:dyDescent="0.2">
      <c r="H462" s="9"/>
      <c r="I462" s="9"/>
      <c r="J462" s="9"/>
      <c r="Y462" s="9"/>
      <c r="Z462" s="9"/>
    </row>
    <row r="463" spans="8:26" ht="12.75" x14ac:dyDescent="0.2">
      <c r="H463" s="9"/>
      <c r="I463" s="9"/>
      <c r="J463" s="9"/>
      <c r="Y463" s="9"/>
      <c r="Z463" s="9"/>
    </row>
    <row r="464" spans="8:26" ht="12.75" x14ac:dyDescent="0.2">
      <c r="H464" s="9"/>
      <c r="I464" s="9"/>
      <c r="J464" s="9"/>
      <c r="Y464" s="9"/>
      <c r="Z464" s="9"/>
    </row>
    <row r="465" spans="8:26" ht="12.75" x14ac:dyDescent="0.2">
      <c r="H465" s="9"/>
      <c r="I465" s="9"/>
      <c r="J465" s="9"/>
      <c r="Y465" s="9"/>
      <c r="Z465" s="9"/>
    </row>
    <row r="466" spans="8:26" ht="12.75" x14ac:dyDescent="0.2">
      <c r="H466" s="9"/>
      <c r="I466" s="9"/>
      <c r="J466" s="9"/>
      <c r="Y466" s="9"/>
      <c r="Z466" s="9"/>
    </row>
    <row r="467" spans="8:26" ht="12.75" x14ac:dyDescent="0.2">
      <c r="H467" s="9"/>
      <c r="I467" s="9"/>
      <c r="J467" s="9"/>
      <c r="Y467" s="9"/>
      <c r="Z467" s="9"/>
    </row>
    <row r="468" spans="8:26" ht="12.75" x14ac:dyDescent="0.2">
      <c r="H468" s="9"/>
      <c r="I468" s="9"/>
      <c r="J468" s="9"/>
      <c r="Y468" s="9"/>
      <c r="Z468" s="9"/>
    </row>
    <row r="469" spans="8:26" ht="12.75" x14ac:dyDescent="0.2">
      <c r="H469" s="9"/>
      <c r="I469" s="9"/>
      <c r="J469" s="9"/>
      <c r="Y469" s="9"/>
      <c r="Z469" s="9"/>
    </row>
    <row r="470" spans="8:26" ht="12.75" x14ac:dyDescent="0.2">
      <c r="H470" s="9"/>
      <c r="I470" s="9"/>
      <c r="J470" s="9"/>
      <c r="Y470" s="9"/>
      <c r="Z470" s="9"/>
    </row>
    <row r="471" spans="8:26" ht="12.75" x14ac:dyDescent="0.2">
      <c r="H471" s="9"/>
      <c r="I471" s="9"/>
      <c r="J471" s="9"/>
      <c r="Y471" s="9"/>
      <c r="Z471" s="9"/>
    </row>
    <row r="472" spans="8:26" ht="12.75" x14ac:dyDescent="0.2">
      <c r="H472" s="9"/>
      <c r="I472" s="9"/>
      <c r="J472" s="9"/>
      <c r="Y472" s="9"/>
      <c r="Z472" s="9"/>
    </row>
    <row r="473" spans="8:26" ht="12.75" x14ac:dyDescent="0.2">
      <c r="H473" s="9"/>
      <c r="I473" s="9"/>
      <c r="J473" s="9"/>
      <c r="Y473" s="9"/>
      <c r="Z473" s="9"/>
    </row>
    <row r="474" spans="8:26" ht="12.75" x14ac:dyDescent="0.2">
      <c r="H474" s="9"/>
      <c r="I474" s="9"/>
      <c r="J474" s="9"/>
      <c r="Y474" s="9"/>
      <c r="Z474" s="9"/>
    </row>
    <row r="475" spans="8:26" ht="12.75" x14ac:dyDescent="0.2">
      <c r="H475" s="9"/>
      <c r="I475" s="9"/>
      <c r="J475" s="9"/>
      <c r="Y475" s="9"/>
      <c r="Z475" s="9"/>
    </row>
    <row r="476" spans="8:26" ht="12.75" x14ac:dyDescent="0.2">
      <c r="H476" s="9"/>
      <c r="I476" s="9"/>
      <c r="J476" s="9"/>
      <c r="Y476" s="9"/>
      <c r="Z476" s="9"/>
    </row>
    <row r="477" spans="8:26" ht="12.75" x14ac:dyDescent="0.2">
      <c r="H477" s="9"/>
      <c r="I477" s="9"/>
      <c r="J477" s="9"/>
      <c r="Y477" s="9"/>
      <c r="Z477" s="9"/>
    </row>
    <row r="478" spans="8:26" ht="12.75" x14ac:dyDescent="0.2">
      <c r="H478" s="9"/>
      <c r="I478" s="9"/>
      <c r="J478" s="9"/>
      <c r="Y478" s="9"/>
      <c r="Z478" s="9"/>
    </row>
    <row r="479" spans="8:26" ht="12.75" x14ac:dyDescent="0.2">
      <c r="H479" s="9"/>
      <c r="I479" s="9"/>
      <c r="J479" s="9"/>
      <c r="Y479" s="9"/>
      <c r="Z479" s="9"/>
    </row>
    <row r="480" spans="8:26" ht="12.75" x14ac:dyDescent="0.2">
      <c r="H480" s="9"/>
      <c r="I480" s="9"/>
      <c r="J480" s="9"/>
      <c r="Y480" s="9"/>
      <c r="Z480" s="9"/>
    </row>
    <row r="481" spans="8:26" ht="12.75" x14ac:dyDescent="0.2">
      <c r="H481" s="9"/>
      <c r="I481" s="9"/>
      <c r="J481" s="9"/>
      <c r="Y481" s="9"/>
      <c r="Z481" s="9"/>
    </row>
    <row r="482" spans="8:26" ht="12.75" x14ac:dyDescent="0.2">
      <c r="H482" s="9"/>
      <c r="I482" s="9"/>
      <c r="J482" s="9"/>
      <c r="Y482" s="9"/>
      <c r="Z482" s="9"/>
    </row>
    <row r="483" spans="8:26" ht="12.75" x14ac:dyDescent="0.2">
      <c r="H483" s="9"/>
      <c r="I483" s="9"/>
      <c r="J483" s="9"/>
      <c r="Y483" s="9"/>
      <c r="Z483" s="9"/>
    </row>
    <row r="484" spans="8:26" ht="12.75" x14ac:dyDescent="0.2">
      <c r="H484" s="9"/>
      <c r="I484" s="9"/>
      <c r="J484" s="9"/>
      <c r="Y484" s="9"/>
      <c r="Z484" s="9"/>
    </row>
    <row r="485" spans="8:26" ht="12.75" x14ac:dyDescent="0.2">
      <c r="H485" s="9"/>
      <c r="I485" s="9"/>
      <c r="J485" s="9"/>
      <c r="Y485" s="9"/>
      <c r="Z485" s="9"/>
    </row>
    <row r="486" spans="8:26" ht="12.75" x14ac:dyDescent="0.2">
      <c r="H486" s="9"/>
      <c r="I486" s="9"/>
      <c r="J486" s="9"/>
      <c r="Y486" s="9"/>
      <c r="Z486" s="9"/>
    </row>
    <row r="487" spans="8:26" ht="12.75" x14ac:dyDescent="0.2">
      <c r="H487" s="9"/>
      <c r="I487" s="9"/>
      <c r="J487" s="9"/>
      <c r="Y487" s="9"/>
      <c r="Z487" s="9"/>
    </row>
    <row r="488" spans="8:26" ht="12.75" x14ac:dyDescent="0.2">
      <c r="H488" s="9"/>
      <c r="I488" s="9"/>
      <c r="J488" s="9"/>
      <c r="Y488" s="9"/>
      <c r="Z488" s="9"/>
    </row>
    <row r="489" spans="8:26" ht="12.75" x14ac:dyDescent="0.2">
      <c r="H489" s="9"/>
      <c r="I489" s="9"/>
      <c r="J489" s="9"/>
      <c r="Y489" s="9"/>
      <c r="Z489" s="9"/>
    </row>
    <row r="490" spans="8:26" ht="12.75" x14ac:dyDescent="0.2">
      <c r="H490" s="9"/>
      <c r="I490" s="9"/>
      <c r="J490" s="9"/>
      <c r="Y490" s="9"/>
      <c r="Z490" s="9"/>
    </row>
    <row r="491" spans="8:26" ht="12.75" x14ac:dyDescent="0.2">
      <c r="H491" s="9"/>
      <c r="I491" s="9"/>
      <c r="J491" s="9"/>
      <c r="Y491" s="9"/>
      <c r="Z491" s="9"/>
    </row>
    <row r="492" spans="8:26" ht="12.75" x14ac:dyDescent="0.2">
      <c r="H492" s="9"/>
      <c r="I492" s="9"/>
      <c r="J492" s="9"/>
      <c r="Y492" s="9"/>
      <c r="Z492" s="9"/>
    </row>
    <row r="493" spans="8:26" ht="12.75" x14ac:dyDescent="0.2">
      <c r="H493" s="9"/>
      <c r="I493" s="9"/>
      <c r="J493" s="9"/>
      <c r="Y493" s="9"/>
      <c r="Z493" s="9"/>
    </row>
    <row r="494" spans="8:26" ht="12.75" x14ac:dyDescent="0.2">
      <c r="H494" s="9"/>
      <c r="I494" s="9"/>
      <c r="J494" s="9"/>
      <c r="Y494" s="9"/>
      <c r="Z494" s="9"/>
    </row>
    <row r="495" spans="8:26" ht="12.75" x14ac:dyDescent="0.2">
      <c r="H495" s="9"/>
      <c r="I495" s="9"/>
      <c r="J495" s="9"/>
      <c r="Y495" s="9"/>
      <c r="Z495" s="9"/>
    </row>
    <row r="496" spans="8:26" ht="12.75" x14ac:dyDescent="0.2">
      <c r="H496" s="9"/>
      <c r="I496" s="9"/>
      <c r="J496" s="9"/>
      <c r="Y496" s="9"/>
      <c r="Z496" s="9"/>
    </row>
    <row r="497" spans="8:26" ht="12.75" x14ac:dyDescent="0.2">
      <c r="H497" s="9"/>
      <c r="I497" s="9"/>
      <c r="J497" s="9"/>
      <c r="Y497" s="9"/>
      <c r="Z497" s="9"/>
    </row>
    <row r="498" spans="8:26" ht="12.75" x14ac:dyDescent="0.2">
      <c r="H498" s="9"/>
      <c r="I498" s="9"/>
      <c r="J498" s="9"/>
      <c r="Y498" s="9"/>
      <c r="Z498" s="9"/>
    </row>
    <row r="499" spans="8:26" ht="12.75" x14ac:dyDescent="0.2">
      <c r="H499" s="9"/>
      <c r="I499" s="9"/>
      <c r="J499" s="9"/>
      <c r="Y499" s="9"/>
      <c r="Z499" s="9"/>
    </row>
    <row r="500" spans="8:26" ht="12.75" x14ac:dyDescent="0.2">
      <c r="H500" s="9"/>
      <c r="I500" s="9"/>
      <c r="J500" s="9"/>
      <c r="Y500" s="9"/>
      <c r="Z500" s="9"/>
    </row>
    <row r="501" spans="8:26" ht="12.75" x14ac:dyDescent="0.2">
      <c r="H501" s="9"/>
      <c r="I501" s="9"/>
      <c r="J501" s="9"/>
      <c r="Y501" s="9"/>
      <c r="Z501" s="9"/>
    </row>
    <row r="502" spans="8:26" ht="12.75" x14ac:dyDescent="0.2">
      <c r="H502" s="9"/>
      <c r="I502" s="9"/>
      <c r="J502" s="9"/>
      <c r="Y502" s="9"/>
      <c r="Z502" s="9"/>
    </row>
    <row r="503" spans="8:26" ht="12.75" x14ac:dyDescent="0.2">
      <c r="H503" s="9"/>
      <c r="I503" s="9"/>
      <c r="J503" s="9"/>
      <c r="Y503" s="9"/>
      <c r="Z503" s="9"/>
    </row>
    <row r="504" spans="8:26" ht="12.75" x14ac:dyDescent="0.2">
      <c r="H504" s="9"/>
      <c r="I504" s="9"/>
      <c r="J504" s="9"/>
      <c r="Y504" s="9"/>
      <c r="Z504" s="9"/>
    </row>
    <row r="505" spans="8:26" ht="12.75" x14ac:dyDescent="0.2">
      <c r="H505" s="9"/>
      <c r="I505" s="9"/>
      <c r="J505" s="9"/>
      <c r="Y505" s="9"/>
      <c r="Z505" s="9"/>
    </row>
    <row r="506" spans="8:26" ht="12.75" x14ac:dyDescent="0.2">
      <c r="H506" s="9"/>
      <c r="I506" s="9"/>
      <c r="J506" s="9"/>
      <c r="Y506" s="9"/>
      <c r="Z506" s="9"/>
    </row>
    <row r="507" spans="8:26" ht="12.75" x14ac:dyDescent="0.2">
      <c r="H507" s="9"/>
      <c r="I507" s="9"/>
      <c r="J507" s="9"/>
      <c r="Y507" s="9"/>
      <c r="Z507" s="9"/>
    </row>
    <row r="508" spans="8:26" ht="12.75" x14ac:dyDescent="0.2">
      <c r="H508" s="9"/>
      <c r="I508" s="9"/>
      <c r="J508" s="9"/>
      <c r="Y508" s="9"/>
      <c r="Z508" s="9"/>
    </row>
    <row r="509" spans="8:26" ht="12.75" x14ac:dyDescent="0.2">
      <c r="H509" s="9"/>
      <c r="I509" s="9"/>
      <c r="J509" s="9"/>
      <c r="Y509" s="9"/>
      <c r="Z509" s="9"/>
    </row>
    <row r="510" spans="8:26" ht="12.75" x14ac:dyDescent="0.2">
      <c r="H510" s="9"/>
      <c r="I510" s="9"/>
      <c r="J510" s="9"/>
      <c r="Y510" s="9"/>
      <c r="Z510" s="9"/>
    </row>
    <row r="511" spans="8:26" ht="12.75" x14ac:dyDescent="0.2">
      <c r="H511" s="9"/>
      <c r="I511" s="9"/>
      <c r="J511" s="9"/>
      <c r="Y511" s="9"/>
      <c r="Z511" s="9"/>
    </row>
    <row r="512" spans="8:26" ht="12.75" x14ac:dyDescent="0.2">
      <c r="H512" s="9"/>
      <c r="I512" s="9"/>
      <c r="J512" s="9"/>
      <c r="Y512" s="9"/>
      <c r="Z512" s="9"/>
    </row>
    <row r="513" spans="8:26" ht="12.75" x14ac:dyDescent="0.2">
      <c r="H513" s="9"/>
      <c r="I513" s="9"/>
      <c r="J513" s="9"/>
      <c r="Y513" s="9"/>
      <c r="Z513" s="9"/>
    </row>
    <row r="514" spans="8:26" ht="12.75" x14ac:dyDescent="0.2">
      <c r="H514" s="9"/>
      <c r="I514" s="9"/>
      <c r="J514" s="9"/>
      <c r="Y514" s="9"/>
      <c r="Z514" s="9"/>
    </row>
    <row r="515" spans="8:26" ht="12.75" x14ac:dyDescent="0.2">
      <c r="H515" s="9"/>
      <c r="I515" s="9"/>
      <c r="J515" s="9"/>
      <c r="Y515" s="9"/>
      <c r="Z515" s="9"/>
    </row>
    <row r="516" spans="8:26" ht="12.75" x14ac:dyDescent="0.2">
      <c r="H516" s="9"/>
      <c r="I516" s="9"/>
      <c r="J516" s="9"/>
      <c r="Y516" s="9"/>
      <c r="Z516" s="9"/>
    </row>
    <row r="517" spans="8:26" ht="12.75" x14ac:dyDescent="0.2">
      <c r="H517" s="9"/>
      <c r="I517" s="9"/>
      <c r="J517" s="9"/>
      <c r="Y517" s="9"/>
      <c r="Z517" s="9"/>
    </row>
    <row r="518" spans="8:26" ht="12.75" x14ac:dyDescent="0.2">
      <c r="H518" s="9"/>
      <c r="I518" s="9"/>
      <c r="J518" s="9"/>
      <c r="Y518" s="9"/>
      <c r="Z518" s="9"/>
    </row>
    <row r="519" spans="8:26" ht="12.75" x14ac:dyDescent="0.2">
      <c r="H519" s="9"/>
      <c r="I519" s="9"/>
      <c r="J519" s="9"/>
      <c r="Y519" s="9"/>
      <c r="Z519" s="9"/>
    </row>
    <row r="520" spans="8:26" ht="12.75" x14ac:dyDescent="0.2">
      <c r="H520" s="9"/>
      <c r="I520" s="9"/>
      <c r="J520" s="9"/>
      <c r="Y520" s="9"/>
      <c r="Z520" s="9"/>
    </row>
    <row r="521" spans="8:26" ht="12.75" x14ac:dyDescent="0.2">
      <c r="H521" s="9"/>
      <c r="I521" s="9"/>
      <c r="J521" s="9"/>
      <c r="Y521" s="9"/>
      <c r="Z521" s="9"/>
    </row>
    <row r="522" spans="8:26" ht="12.75" x14ac:dyDescent="0.2">
      <c r="H522" s="9"/>
      <c r="I522" s="9"/>
      <c r="J522" s="9"/>
      <c r="Y522" s="9"/>
      <c r="Z522" s="9"/>
    </row>
    <row r="523" spans="8:26" ht="12.75" x14ac:dyDescent="0.2">
      <c r="H523" s="9"/>
      <c r="I523" s="9"/>
      <c r="J523" s="9"/>
      <c r="Y523" s="9"/>
      <c r="Z523" s="9"/>
    </row>
    <row r="524" spans="8:26" ht="12.75" x14ac:dyDescent="0.2">
      <c r="H524" s="9"/>
      <c r="I524" s="9"/>
      <c r="J524" s="9"/>
      <c r="Y524" s="9"/>
      <c r="Z524" s="9"/>
    </row>
    <row r="525" spans="8:26" ht="12.75" x14ac:dyDescent="0.2">
      <c r="H525" s="9"/>
      <c r="I525" s="9"/>
      <c r="J525" s="9"/>
      <c r="Y525" s="9"/>
      <c r="Z525" s="9"/>
    </row>
    <row r="526" spans="8:26" ht="12.75" x14ac:dyDescent="0.2">
      <c r="H526" s="9"/>
      <c r="I526" s="9"/>
      <c r="J526" s="9"/>
      <c r="Y526" s="9"/>
      <c r="Z526" s="9"/>
    </row>
    <row r="527" spans="8:26" ht="12.75" x14ac:dyDescent="0.2">
      <c r="H527" s="9"/>
      <c r="I527" s="9"/>
      <c r="J527" s="9"/>
      <c r="Y527" s="9"/>
      <c r="Z527" s="9"/>
    </row>
    <row r="528" spans="8:26" ht="12.75" x14ac:dyDescent="0.2">
      <c r="H528" s="9"/>
      <c r="I528" s="9"/>
      <c r="J528" s="9"/>
      <c r="Y528" s="9"/>
      <c r="Z528" s="9"/>
    </row>
    <row r="529" spans="8:26" ht="12.75" x14ac:dyDescent="0.2">
      <c r="H529" s="9"/>
      <c r="I529" s="9"/>
      <c r="J529" s="9"/>
      <c r="Y529" s="9"/>
      <c r="Z529" s="9"/>
    </row>
    <row r="530" spans="8:26" ht="12.75" x14ac:dyDescent="0.2">
      <c r="H530" s="9"/>
      <c r="I530" s="9"/>
      <c r="J530" s="9"/>
      <c r="Y530" s="9"/>
      <c r="Z530" s="9"/>
    </row>
    <row r="531" spans="8:26" ht="12.75" x14ac:dyDescent="0.2">
      <c r="H531" s="9"/>
      <c r="I531" s="9"/>
      <c r="J531" s="9"/>
      <c r="Y531" s="9"/>
      <c r="Z531" s="9"/>
    </row>
    <row r="532" spans="8:26" ht="12.75" x14ac:dyDescent="0.2">
      <c r="H532" s="9"/>
      <c r="I532" s="9"/>
      <c r="J532" s="9"/>
      <c r="Y532" s="9"/>
      <c r="Z532" s="9"/>
    </row>
    <row r="533" spans="8:26" ht="12.75" x14ac:dyDescent="0.2">
      <c r="H533" s="9"/>
      <c r="I533" s="9"/>
      <c r="J533" s="9"/>
      <c r="Y533" s="9"/>
      <c r="Z533" s="9"/>
    </row>
    <row r="534" spans="8:26" ht="12.75" x14ac:dyDescent="0.2">
      <c r="H534" s="9"/>
      <c r="I534" s="9"/>
      <c r="J534" s="9"/>
      <c r="Y534" s="9"/>
      <c r="Z534" s="9"/>
    </row>
    <row r="535" spans="8:26" ht="12.75" x14ac:dyDescent="0.2">
      <c r="H535" s="9"/>
      <c r="I535" s="9"/>
      <c r="J535" s="9"/>
      <c r="Y535" s="9"/>
      <c r="Z535" s="9"/>
    </row>
    <row r="536" spans="8:26" ht="12.75" x14ac:dyDescent="0.2">
      <c r="H536" s="9"/>
      <c r="I536" s="9"/>
      <c r="J536" s="9"/>
      <c r="Y536" s="9"/>
      <c r="Z536" s="9"/>
    </row>
    <row r="537" spans="8:26" ht="12.75" x14ac:dyDescent="0.2">
      <c r="H537" s="9"/>
      <c r="I537" s="9"/>
      <c r="J537" s="9"/>
      <c r="Y537" s="9"/>
      <c r="Z537" s="9"/>
    </row>
    <row r="538" spans="8:26" ht="12.75" x14ac:dyDescent="0.2">
      <c r="H538" s="9"/>
      <c r="I538" s="9"/>
      <c r="J538" s="9"/>
      <c r="Y538" s="9"/>
      <c r="Z538" s="9"/>
    </row>
    <row r="539" spans="8:26" ht="12.75" x14ac:dyDescent="0.2">
      <c r="H539" s="9"/>
      <c r="I539" s="9"/>
      <c r="J539" s="9"/>
      <c r="Y539" s="9"/>
      <c r="Z539" s="9"/>
    </row>
    <row r="540" spans="8:26" ht="12.75" x14ac:dyDescent="0.2">
      <c r="H540" s="9"/>
      <c r="I540" s="9"/>
      <c r="J540" s="9"/>
      <c r="Y540" s="9"/>
      <c r="Z540" s="9"/>
    </row>
    <row r="541" spans="8:26" ht="12.75" x14ac:dyDescent="0.2">
      <c r="H541" s="9"/>
      <c r="I541" s="9"/>
      <c r="J541" s="9"/>
      <c r="Y541" s="9"/>
      <c r="Z541" s="9"/>
    </row>
    <row r="542" spans="8:26" ht="12.75" x14ac:dyDescent="0.2">
      <c r="H542" s="9"/>
      <c r="I542" s="9"/>
      <c r="J542" s="9"/>
      <c r="Y542" s="9"/>
      <c r="Z542" s="9"/>
    </row>
    <row r="543" spans="8:26" ht="12.75" x14ac:dyDescent="0.2">
      <c r="H543" s="9"/>
      <c r="I543" s="9"/>
      <c r="J543" s="9"/>
      <c r="Y543" s="9"/>
      <c r="Z543" s="9"/>
    </row>
    <row r="544" spans="8:26" ht="12.75" x14ac:dyDescent="0.2">
      <c r="H544" s="9"/>
      <c r="I544" s="9"/>
      <c r="J544" s="9"/>
      <c r="Y544" s="9"/>
      <c r="Z544" s="9"/>
    </row>
    <row r="545" spans="8:26" ht="12.75" x14ac:dyDescent="0.2">
      <c r="H545" s="9"/>
      <c r="I545" s="9"/>
      <c r="J545" s="9"/>
      <c r="Y545" s="9"/>
      <c r="Z545" s="9"/>
    </row>
    <row r="546" spans="8:26" ht="12.75" x14ac:dyDescent="0.2">
      <c r="H546" s="9"/>
      <c r="I546" s="9"/>
      <c r="J546" s="9"/>
      <c r="Y546" s="9"/>
      <c r="Z546" s="9"/>
    </row>
    <row r="547" spans="8:26" ht="12.75" x14ac:dyDescent="0.2">
      <c r="H547" s="9"/>
      <c r="I547" s="9"/>
      <c r="J547" s="9"/>
      <c r="Y547" s="9"/>
      <c r="Z547" s="9"/>
    </row>
    <row r="548" spans="8:26" ht="12.75" x14ac:dyDescent="0.2">
      <c r="H548" s="9"/>
      <c r="I548" s="9"/>
      <c r="J548" s="9"/>
      <c r="Y548" s="9"/>
      <c r="Z548" s="9"/>
    </row>
    <row r="549" spans="8:26" ht="12.75" x14ac:dyDescent="0.2">
      <c r="H549" s="9"/>
      <c r="I549" s="9"/>
      <c r="J549" s="9"/>
      <c r="Y549" s="9"/>
      <c r="Z549" s="9"/>
    </row>
    <row r="550" spans="8:26" ht="12.75" x14ac:dyDescent="0.2">
      <c r="H550" s="9"/>
      <c r="I550" s="9"/>
      <c r="J550" s="9"/>
      <c r="Y550" s="9"/>
      <c r="Z550" s="9"/>
    </row>
    <row r="551" spans="8:26" ht="12.75" x14ac:dyDescent="0.2">
      <c r="H551" s="9"/>
      <c r="I551" s="9"/>
      <c r="J551" s="9"/>
      <c r="Y551" s="9"/>
      <c r="Z551" s="9"/>
    </row>
    <row r="552" spans="8:26" ht="12.75" x14ac:dyDescent="0.2">
      <c r="H552" s="9"/>
      <c r="I552" s="9"/>
      <c r="J552" s="9"/>
      <c r="Y552" s="9"/>
      <c r="Z552" s="9"/>
    </row>
    <row r="553" spans="8:26" ht="12.75" x14ac:dyDescent="0.2">
      <c r="H553" s="9"/>
      <c r="I553" s="9"/>
      <c r="J553" s="9"/>
      <c r="Y553" s="9"/>
      <c r="Z553" s="9"/>
    </row>
    <row r="554" spans="8:26" ht="12.75" x14ac:dyDescent="0.2">
      <c r="H554" s="9"/>
      <c r="I554" s="9"/>
      <c r="J554" s="9"/>
      <c r="Y554" s="9"/>
      <c r="Z554" s="9"/>
    </row>
    <row r="555" spans="8:26" ht="12.75" x14ac:dyDescent="0.2">
      <c r="H555" s="9"/>
      <c r="I555" s="9"/>
      <c r="J555" s="9"/>
      <c r="Y555" s="9"/>
      <c r="Z555" s="9"/>
    </row>
    <row r="556" spans="8:26" ht="12.75" x14ac:dyDescent="0.2">
      <c r="H556" s="9"/>
      <c r="I556" s="9"/>
      <c r="J556" s="9"/>
      <c r="Y556" s="9"/>
      <c r="Z556" s="9"/>
    </row>
    <row r="557" spans="8:26" ht="12.75" x14ac:dyDescent="0.2">
      <c r="H557" s="9"/>
      <c r="I557" s="9"/>
      <c r="J557" s="9"/>
      <c r="Y557" s="9"/>
      <c r="Z557" s="9"/>
    </row>
    <row r="558" spans="8:26" ht="12.75" x14ac:dyDescent="0.2">
      <c r="H558" s="9"/>
      <c r="I558" s="9"/>
      <c r="J558" s="9"/>
      <c r="Y558" s="9"/>
      <c r="Z558" s="9"/>
    </row>
    <row r="559" spans="8:26" ht="12.75" x14ac:dyDescent="0.2">
      <c r="H559" s="9"/>
      <c r="I559" s="9"/>
      <c r="J559" s="9"/>
      <c r="Y559" s="9"/>
      <c r="Z559" s="9"/>
    </row>
    <row r="560" spans="8:26" ht="12.75" x14ac:dyDescent="0.2">
      <c r="H560" s="9"/>
      <c r="I560" s="9"/>
      <c r="J560" s="9"/>
      <c r="Y560" s="9"/>
      <c r="Z560" s="9"/>
    </row>
    <row r="561" spans="8:26" ht="12.75" x14ac:dyDescent="0.2">
      <c r="H561" s="9"/>
      <c r="I561" s="9"/>
      <c r="J561" s="9"/>
      <c r="Y561" s="9"/>
      <c r="Z561" s="9"/>
    </row>
    <row r="562" spans="8:26" ht="12.75" x14ac:dyDescent="0.2">
      <c r="H562" s="9"/>
      <c r="I562" s="9"/>
      <c r="J562" s="9"/>
      <c r="Y562" s="9"/>
      <c r="Z562" s="9"/>
    </row>
    <row r="563" spans="8:26" ht="12.75" x14ac:dyDescent="0.2">
      <c r="H563" s="9"/>
      <c r="I563" s="9"/>
      <c r="J563" s="9"/>
      <c r="Y563" s="9"/>
      <c r="Z563" s="9"/>
    </row>
    <row r="564" spans="8:26" ht="12.75" x14ac:dyDescent="0.2">
      <c r="H564" s="9"/>
      <c r="I564" s="9"/>
      <c r="J564" s="9"/>
      <c r="Y564" s="9"/>
      <c r="Z564" s="9"/>
    </row>
    <row r="565" spans="8:26" ht="12.75" x14ac:dyDescent="0.2">
      <c r="H565" s="9"/>
      <c r="I565" s="9"/>
      <c r="J565" s="9"/>
      <c r="Y565" s="9"/>
      <c r="Z565" s="9"/>
    </row>
    <row r="566" spans="8:26" ht="12.75" x14ac:dyDescent="0.2">
      <c r="H566" s="9"/>
      <c r="I566" s="9"/>
      <c r="J566" s="9"/>
      <c r="Y566" s="9"/>
      <c r="Z566" s="9"/>
    </row>
    <row r="567" spans="8:26" ht="12.75" x14ac:dyDescent="0.2">
      <c r="H567" s="9"/>
      <c r="I567" s="9"/>
      <c r="J567" s="9"/>
      <c r="Y567" s="9"/>
      <c r="Z567" s="9"/>
    </row>
    <row r="568" spans="8:26" ht="12.75" x14ac:dyDescent="0.2">
      <c r="H568" s="9"/>
      <c r="I568" s="9"/>
      <c r="J568" s="9"/>
      <c r="Y568" s="9"/>
      <c r="Z568" s="9"/>
    </row>
    <row r="569" spans="8:26" ht="12.75" x14ac:dyDescent="0.2">
      <c r="H569" s="9"/>
      <c r="I569" s="9"/>
      <c r="J569" s="9"/>
      <c r="Y569" s="9"/>
      <c r="Z569" s="9"/>
    </row>
    <row r="570" spans="8:26" ht="12.75" x14ac:dyDescent="0.2">
      <c r="H570" s="9"/>
      <c r="I570" s="9"/>
      <c r="J570" s="9"/>
      <c r="Y570" s="9"/>
      <c r="Z570" s="9"/>
    </row>
    <row r="571" spans="8:26" ht="12.75" x14ac:dyDescent="0.2">
      <c r="H571" s="9"/>
      <c r="I571" s="9"/>
      <c r="J571" s="9"/>
      <c r="Y571" s="9"/>
      <c r="Z571" s="9"/>
    </row>
    <row r="572" spans="8:26" ht="12.75" x14ac:dyDescent="0.2">
      <c r="H572" s="9"/>
      <c r="I572" s="9"/>
      <c r="J572" s="9"/>
      <c r="Y572" s="9"/>
      <c r="Z572" s="9"/>
    </row>
    <row r="573" spans="8:26" ht="12.75" x14ac:dyDescent="0.2">
      <c r="H573" s="9"/>
      <c r="I573" s="9"/>
      <c r="J573" s="9"/>
      <c r="Y573" s="9"/>
      <c r="Z573" s="9"/>
    </row>
    <row r="574" spans="8:26" ht="12.75" x14ac:dyDescent="0.2">
      <c r="H574" s="9"/>
      <c r="I574" s="9"/>
      <c r="J574" s="9"/>
      <c r="Y574" s="9"/>
      <c r="Z574" s="9"/>
    </row>
    <row r="575" spans="8:26" ht="12.75" x14ac:dyDescent="0.2">
      <c r="H575" s="9"/>
      <c r="I575" s="9"/>
      <c r="J575" s="9"/>
      <c r="Y575" s="9"/>
      <c r="Z575" s="9"/>
    </row>
    <row r="576" spans="8:26" ht="12.75" x14ac:dyDescent="0.2">
      <c r="H576" s="9"/>
      <c r="I576" s="9"/>
      <c r="J576" s="9"/>
      <c r="Y576" s="9"/>
      <c r="Z576" s="9"/>
    </row>
    <row r="577" spans="8:26" ht="12.75" x14ac:dyDescent="0.2">
      <c r="H577" s="9"/>
      <c r="I577" s="9"/>
      <c r="J577" s="9"/>
      <c r="Y577" s="9"/>
      <c r="Z577" s="9"/>
    </row>
    <row r="578" spans="8:26" ht="12.75" x14ac:dyDescent="0.2">
      <c r="H578" s="9"/>
      <c r="I578" s="9"/>
      <c r="J578" s="9"/>
      <c r="Y578" s="9"/>
      <c r="Z578" s="9"/>
    </row>
    <row r="579" spans="8:26" ht="12.75" x14ac:dyDescent="0.2">
      <c r="H579" s="9"/>
      <c r="I579" s="9"/>
      <c r="J579" s="9"/>
      <c r="Y579" s="9"/>
      <c r="Z579" s="9"/>
    </row>
    <row r="580" spans="8:26" ht="12.75" x14ac:dyDescent="0.2">
      <c r="H580" s="9"/>
      <c r="I580" s="9"/>
      <c r="J580" s="9"/>
      <c r="Y580" s="9"/>
      <c r="Z580" s="9"/>
    </row>
    <row r="581" spans="8:26" ht="12.75" x14ac:dyDescent="0.2">
      <c r="H581" s="9"/>
      <c r="I581" s="9"/>
      <c r="J581" s="9"/>
      <c r="Y581" s="9"/>
      <c r="Z581" s="9"/>
    </row>
    <row r="582" spans="8:26" ht="12.75" x14ac:dyDescent="0.2">
      <c r="H582" s="9"/>
      <c r="I582" s="9"/>
      <c r="J582" s="9"/>
      <c r="Y582" s="9"/>
      <c r="Z582" s="9"/>
    </row>
    <row r="583" spans="8:26" ht="12.75" x14ac:dyDescent="0.2">
      <c r="H583" s="9"/>
      <c r="I583" s="9"/>
      <c r="J583" s="9"/>
      <c r="Y583" s="9"/>
      <c r="Z583" s="9"/>
    </row>
    <row r="584" spans="8:26" ht="12.75" x14ac:dyDescent="0.2">
      <c r="H584" s="9"/>
      <c r="I584" s="9"/>
      <c r="J584" s="9"/>
      <c r="Y584" s="9"/>
      <c r="Z584" s="9"/>
    </row>
    <row r="585" spans="8:26" ht="12.75" x14ac:dyDescent="0.2">
      <c r="H585" s="9"/>
      <c r="I585" s="9"/>
      <c r="J585" s="9"/>
      <c r="Y585" s="9"/>
      <c r="Z585" s="9"/>
    </row>
    <row r="586" spans="8:26" ht="12.75" x14ac:dyDescent="0.2">
      <c r="H586" s="9"/>
      <c r="I586" s="9"/>
      <c r="J586" s="9"/>
      <c r="Y586" s="9"/>
      <c r="Z586" s="9"/>
    </row>
    <row r="587" spans="8:26" ht="12.75" x14ac:dyDescent="0.2">
      <c r="H587" s="9"/>
      <c r="I587" s="9"/>
      <c r="J587" s="9"/>
      <c r="Y587" s="9"/>
      <c r="Z587" s="9"/>
    </row>
    <row r="588" spans="8:26" ht="12.75" x14ac:dyDescent="0.2">
      <c r="H588" s="9"/>
      <c r="I588" s="9"/>
      <c r="J588" s="9"/>
      <c r="Y588" s="9"/>
      <c r="Z588" s="9"/>
    </row>
    <row r="589" spans="8:26" ht="12.75" x14ac:dyDescent="0.2">
      <c r="H589" s="9"/>
      <c r="I589" s="9"/>
      <c r="J589" s="9"/>
      <c r="Y589" s="9"/>
      <c r="Z589" s="9"/>
    </row>
    <row r="590" spans="8:26" ht="12.75" x14ac:dyDescent="0.2">
      <c r="H590" s="9"/>
      <c r="I590" s="9"/>
      <c r="J590" s="9"/>
      <c r="Y590" s="9"/>
      <c r="Z590" s="9"/>
    </row>
    <row r="591" spans="8:26" ht="12.75" x14ac:dyDescent="0.2">
      <c r="H591" s="9"/>
      <c r="I591" s="9"/>
      <c r="J591" s="9"/>
      <c r="Y591" s="9"/>
      <c r="Z591" s="9"/>
    </row>
    <row r="592" spans="8:26" ht="12.75" x14ac:dyDescent="0.2">
      <c r="H592" s="9"/>
      <c r="I592" s="9"/>
      <c r="J592" s="9"/>
      <c r="Y592" s="9"/>
      <c r="Z592" s="9"/>
    </row>
    <row r="593" spans="8:26" ht="12.75" x14ac:dyDescent="0.2">
      <c r="H593" s="9"/>
      <c r="I593" s="9"/>
      <c r="J593" s="9"/>
      <c r="Y593" s="9"/>
      <c r="Z593" s="9"/>
    </row>
    <row r="594" spans="8:26" ht="12.75" x14ac:dyDescent="0.2">
      <c r="H594" s="9"/>
      <c r="I594" s="9"/>
      <c r="J594" s="9"/>
      <c r="Y594" s="9"/>
      <c r="Z594" s="9"/>
    </row>
    <row r="595" spans="8:26" ht="12.75" x14ac:dyDescent="0.2">
      <c r="H595" s="9"/>
      <c r="I595" s="9"/>
      <c r="J595" s="9"/>
      <c r="Y595" s="9"/>
      <c r="Z595" s="9"/>
    </row>
    <row r="596" spans="8:26" ht="12.75" x14ac:dyDescent="0.2">
      <c r="H596" s="9"/>
      <c r="I596" s="9"/>
      <c r="J596" s="9"/>
      <c r="Y596" s="9"/>
      <c r="Z596" s="9"/>
    </row>
    <row r="597" spans="8:26" ht="12.75" x14ac:dyDescent="0.2">
      <c r="H597" s="9"/>
      <c r="I597" s="9"/>
      <c r="J597" s="9"/>
      <c r="Y597" s="9"/>
      <c r="Z597" s="9"/>
    </row>
    <row r="598" spans="8:26" ht="12.75" x14ac:dyDescent="0.2">
      <c r="H598" s="9"/>
      <c r="I598" s="9"/>
      <c r="J598" s="9"/>
      <c r="Y598" s="9"/>
      <c r="Z598" s="9"/>
    </row>
    <row r="599" spans="8:26" ht="12.75" x14ac:dyDescent="0.2">
      <c r="H599" s="9"/>
      <c r="I599" s="9"/>
      <c r="J599" s="9"/>
      <c r="Y599" s="9"/>
      <c r="Z599" s="9"/>
    </row>
    <row r="600" spans="8:26" ht="12.75" x14ac:dyDescent="0.2">
      <c r="H600" s="9"/>
      <c r="I600" s="9"/>
      <c r="J600" s="9"/>
      <c r="Y600" s="9"/>
      <c r="Z600" s="9"/>
    </row>
    <row r="601" spans="8:26" ht="12.75" x14ac:dyDescent="0.2">
      <c r="H601" s="9"/>
      <c r="I601" s="9"/>
      <c r="J601" s="9"/>
      <c r="Y601" s="9"/>
      <c r="Z601" s="9"/>
    </row>
    <row r="602" spans="8:26" ht="12.75" x14ac:dyDescent="0.2">
      <c r="H602" s="9"/>
      <c r="I602" s="9"/>
      <c r="J602" s="9"/>
      <c r="Y602" s="9"/>
      <c r="Z602" s="9"/>
    </row>
    <row r="603" spans="8:26" ht="12.75" x14ac:dyDescent="0.2">
      <c r="H603" s="9"/>
      <c r="I603" s="9"/>
      <c r="J603" s="9"/>
      <c r="Y603" s="9"/>
      <c r="Z603" s="9"/>
    </row>
    <row r="604" spans="8:26" ht="12.75" x14ac:dyDescent="0.2">
      <c r="H604" s="9"/>
      <c r="I604" s="9"/>
      <c r="J604" s="9"/>
      <c r="Y604" s="9"/>
      <c r="Z604" s="9"/>
    </row>
    <row r="605" spans="8:26" ht="12.75" x14ac:dyDescent="0.2">
      <c r="H605" s="9"/>
      <c r="I605" s="9"/>
      <c r="J605" s="9"/>
      <c r="Y605" s="9"/>
      <c r="Z605" s="9"/>
    </row>
    <row r="606" spans="8:26" ht="12.75" x14ac:dyDescent="0.2">
      <c r="H606" s="9"/>
      <c r="I606" s="9"/>
      <c r="J606" s="9"/>
      <c r="Y606" s="9"/>
      <c r="Z606" s="9"/>
    </row>
    <row r="607" spans="8:26" ht="12.75" x14ac:dyDescent="0.2">
      <c r="H607" s="9"/>
      <c r="I607" s="9"/>
      <c r="J607" s="9"/>
      <c r="Y607" s="9"/>
      <c r="Z607" s="9"/>
    </row>
    <row r="608" spans="8:26" ht="12.75" x14ac:dyDescent="0.2">
      <c r="H608" s="9"/>
      <c r="I608" s="9"/>
      <c r="J608" s="9"/>
      <c r="Y608" s="9"/>
      <c r="Z608" s="9"/>
    </row>
    <row r="609" spans="8:26" ht="12.75" x14ac:dyDescent="0.2">
      <c r="H609" s="9"/>
      <c r="I609" s="9"/>
      <c r="J609" s="9"/>
      <c r="Y609" s="9"/>
      <c r="Z609" s="9"/>
    </row>
    <row r="610" spans="8:26" ht="12.75" x14ac:dyDescent="0.2">
      <c r="H610" s="9"/>
      <c r="I610" s="9"/>
      <c r="J610" s="9"/>
      <c r="Y610" s="9"/>
      <c r="Z610" s="9"/>
    </row>
    <row r="611" spans="8:26" ht="12.75" x14ac:dyDescent="0.2">
      <c r="H611" s="9"/>
      <c r="I611" s="9"/>
      <c r="J611" s="9"/>
      <c r="Y611" s="9"/>
      <c r="Z611" s="9"/>
    </row>
    <row r="612" spans="8:26" ht="12.75" x14ac:dyDescent="0.2">
      <c r="H612" s="9"/>
      <c r="I612" s="9"/>
      <c r="J612" s="9"/>
      <c r="Y612" s="9"/>
      <c r="Z612" s="9"/>
    </row>
    <row r="613" spans="8:26" ht="12.75" x14ac:dyDescent="0.2">
      <c r="H613" s="9"/>
      <c r="I613" s="9"/>
      <c r="J613" s="9"/>
      <c r="Y613" s="9"/>
      <c r="Z613" s="9"/>
    </row>
    <row r="614" spans="8:26" ht="12.75" x14ac:dyDescent="0.2">
      <c r="H614" s="9"/>
      <c r="I614" s="9"/>
      <c r="J614" s="9"/>
      <c r="Y614" s="9"/>
      <c r="Z614" s="9"/>
    </row>
    <row r="615" spans="8:26" ht="12.75" x14ac:dyDescent="0.2">
      <c r="H615" s="9"/>
      <c r="I615" s="9"/>
      <c r="J615" s="9"/>
      <c r="Y615" s="9"/>
      <c r="Z615" s="9"/>
    </row>
    <row r="616" spans="8:26" ht="12.75" x14ac:dyDescent="0.2">
      <c r="H616" s="9"/>
      <c r="I616" s="9"/>
      <c r="J616" s="9"/>
      <c r="Y616" s="9"/>
      <c r="Z616" s="9"/>
    </row>
    <row r="617" spans="8:26" ht="12.75" x14ac:dyDescent="0.2">
      <c r="H617" s="9"/>
      <c r="I617" s="9"/>
      <c r="J617" s="9"/>
      <c r="Y617" s="9"/>
      <c r="Z617" s="9"/>
    </row>
    <row r="618" spans="8:26" ht="12.75" x14ac:dyDescent="0.2">
      <c r="H618" s="9"/>
      <c r="I618" s="9"/>
      <c r="J618" s="9"/>
      <c r="Y618" s="9"/>
      <c r="Z618" s="9"/>
    </row>
    <row r="619" spans="8:26" ht="12.75" x14ac:dyDescent="0.2">
      <c r="H619" s="9"/>
      <c r="I619" s="9"/>
      <c r="J619" s="9"/>
      <c r="Y619" s="9"/>
      <c r="Z619" s="9"/>
    </row>
    <row r="620" spans="8:26" ht="12.75" x14ac:dyDescent="0.2">
      <c r="H620" s="9"/>
      <c r="I620" s="9"/>
      <c r="J620" s="9"/>
      <c r="Y620" s="9"/>
      <c r="Z620" s="9"/>
    </row>
    <row r="621" spans="8:26" ht="12.75" x14ac:dyDescent="0.2">
      <c r="H621" s="9"/>
      <c r="I621" s="9"/>
      <c r="J621" s="9"/>
      <c r="Y621" s="9"/>
      <c r="Z621" s="9"/>
    </row>
    <row r="622" spans="8:26" ht="12.75" x14ac:dyDescent="0.2">
      <c r="H622" s="9"/>
      <c r="I622" s="9"/>
      <c r="J622" s="9"/>
      <c r="Y622" s="9"/>
      <c r="Z622" s="9"/>
    </row>
    <row r="623" spans="8:26" ht="12.75" x14ac:dyDescent="0.2">
      <c r="H623" s="9"/>
      <c r="I623" s="9"/>
      <c r="J623" s="9"/>
      <c r="Y623" s="9"/>
      <c r="Z623" s="9"/>
    </row>
    <row r="624" spans="8:26" ht="12.75" x14ac:dyDescent="0.2">
      <c r="H624" s="9"/>
      <c r="I624" s="9"/>
      <c r="J624" s="9"/>
      <c r="Y624" s="9"/>
      <c r="Z624" s="9"/>
    </row>
    <row r="625" spans="8:26" ht="12.75" x14ac:dyDescent="0.2">
      <c r="H625" s="9"/>
      <c r="I625" s="9"/>
      <c r="J625" s="9"/>
      <c r="Y625" s="9"/>
      <c r="Z625" s="9"/>
    </row>
    <row r="626" spans="8:26" ht="12.75" x14ac:dyDescent="0.2">
      <c r="H626" s="9"/>
      <c r="I626" s="9"/>
      <c r="J626" s="9"/>
      <c r="Y626" s="9"/>
      <c r="Z626" s="9"/>
    </row>
    <row r="627" spans="8:26" ht="12.75" x14ac:dyDescent="0.2">
      <c r="H627" s="9"/>
      <c r="I627" s="9"/>
      <c r="J627" s="9"/>
      <c r="Y627" s="9"/>
      <c r="Z627" s="9"/>
    </row>
    <row r="628" spans="8:26" ht="12.75" x14ac:dyDescent="0.2">
      <c r="H628" s="9"/>
      <c r="I628" s="9"/>
      <c r="J628" s="9"/>
      <c r="Y628" s="9"/>
      <c r="Z628" s="9"/>
    </row>
    <row r="629" spans="8:26" ht="12.75" x14ac:dyDescent="0.2">
      <c r="H629" s="9"/>
      <c r="I629" s="9"/>
      <c r="J629" s="9"/>
      <c r="Y629" s="9"/>
      <c r="Z629" s="9"/>
    </row>
    <row r="630" spans="8:26" ht="12.75" x14ac:dyDescent="0.2">
      <c r="H630" s="9"/>
      <c r="I630" s="9"/>
      <c r="J630" s="9"/>
      <c r="Y630" s="9"/>
      <c r="Z630" s="9"/>
    </row>
    <row r="631" spans="8:26" ht="12.75" x14ac:dyDescent="0.2">
      <c r="H631" s="9"/>
      <c r="I631" s="9"/>
      <c r="J631" s="9"/>
      <c r="Y631" s="9"/>
      <c r="Z631" s="9"/>
    </row>
    <row r="632" spans="8:26" ht="12.75" x14ac:dyDescent="0.2">
      <c r="H632" s="9"/>
      <c r="I632" s="9"/>
      <c r="J632" s="9"/>
      <c r="Y632" s="9"/>
      <c r="Z632" s="9"/>
    </row>
    <row r="633" spans="8:26" ht="12.75" x14ac:dyDescent="0.2">
      <c r="H633" s="9"/>
      <c r="I633" s="9"/>
      <c r="J633" s="9"/>
      <c r="Y633" s="9"/>
      <c r="Z633" s="9"/>
    </row>
    <row r="634" spans="8:26" ht="12.75" x14ac:dyDescent="0.2">
      <c r="H634" s="9"/>
      <c r="I634" s="9"/>
      <c r="J634" s="9"/>
      <c r="Y634" s="9"/>
      <c r="Z634" s="9"/>
    </row>
    <row r="635" spans="8:26" ht="12.75" x14ac:dyDescent="0.2">
      <c r="H635" s="9"/>
      <c r="I635" s="9"/>
      <c r="J635" s="9"/>
      <c r="Y635" s="9"/>
      <c r="Z635" s="9"/>
    </row>
    <row r="636" spans="8:26" ht="12.75" x14ac:dyDescent="0.2">
      <c r="H636" s="9"/>
      <c r="I636" s="9"/>
      <c r="J636" s="9"/>
      <c r="Y636" s="9"/>
      <c r="Z636" s="9"/>
    </row>
    <row r="637" spans="8:26" ht="12.75" x14ac:dyDescent="0.2">
      <c r="H637" s="9"/>
      <c r="I637" s="9"/>
      <c r="J637" s="9"/>
      <c r="Y637" s="9"/>
      <c r="Z637" s="9"/>
    </row>
    <row r="638" spans="8:26" ht="12.75" x14ac:dyDescent="0.2">
      <c r="H638" s="9"/>
      <c r="I638" s="9"/>
      <c r="J638" s="9"/>
      <c r="Y638" s="9"/>
      <c r="Z638" s="9"/>
    </row>
    <row r="639" spans="8:26" ht="12.75" x14ac:dyDescent="0.2">
      <c r="H639" s="9"/>
      <c r="I639" s="9"/>
      <c r="J639" s="9"/>
      <c r="Y639" s="9"/>
      <c r="Z639" s="9"/>
    </row>
    <row r="640" spans="8:26" ht="12.75" x14ac:dyDescent="0.2">
      <c r="H640" s="9"/>
      <c r="I640" s="9"/>
      <c r="J640" s="9"/>
      <c r="Y640" s="9"/>
      <c r="Z640" s="9"/>
    </row>
    <row r="641" spans="8:26" ht="12.75" x14ac:dyDescent="0.2">
      <c r="H641" s="9"/>
      <c r="I641" s="9"/>
      <c r="J641" s="9"/>
      <c r="Y641" s="9"/>
      <c r="Z641" s="9"/>
    </row>
    <row r="642" spans="8:26" ht="12.75" x14ac:dyDescent="0.2">
      <c r="H642" s="9"/>
      <c r="I642" s="9"/>
      <c r="J642" s="9"/>
      <c r="Y642" s="9"/>
      <c r="Z642" s="9"/>
    </row>
    <row r="643" spans="8:26" ht="12.75" x14ac:dyDescent="0.2">
      <c r="H643" s="9"/>
      <c r="I643" s="9"/>
      <c r="J643" s="9"/>
      <c r="Y643" s="9"/>
      <c r="Z643" s="9"/>
    </row>
    <row r="644" spans="8:26" ht="12.75" x14ac:dyDescent="0.2">
      <c r="H644" s="9"/>
      <c r="I644" s="9"/>
      <c r="J644" s="9"/>
      <c r="Y644" s="9"/>
      <c r="Z644" s="9"/>
    </row>
    <row r="645" spans="8:26" ht="12.75" x14ac:dyDescent="0.2">
      <c r="H645" s="9"/>
      <c r="I645" s="9"/>
      <c r="J645" s="9"/>
      <c r="Y645" s="9"/>
      <c r="Z645" s="9"/>
    </row>
    <row r="646" spans="8:26" ht="12.75" x14ac:dyDescent="0.2">
      <c r="H646" s="9"/>
      <c r="I646" s="9"/>
      <c r="J646" s="9"/>
      <c r="Y646" s="9"/>
      <c r="Z646" s="9"/>
    </row>
    <row r="647" spans="8:26" ht="12.75" x14ac:dyDescent="0.2">
      <c r="H647" s="9"/>
      <c r="I647" s="9"/>
      <c r="J647" s="9"/>
      <c r="Y647" s="9"/>
      <c r="Z647" s="9"/>
    </row>
    <row r="648" spans="8:26" ht="12.75" x14ac:dyDescent="0.2">
      <c r="H648" s="9"/>
      <c r="I648" s="9"/>
      <c r="J648" s="9"/>
      <c r="Y648" s="9"/>
      <c r="Z648" s="9"/>
    </row>
    <row r="649" spans="8:26" ht="12.75" x14ac:dyDescent="0.2">
      <c r="H649" s="9"/>
      <c r="I649" s="9"/>
      <c r="J649" s="9"/>
      <c r="Y649" s="9"/>
      <c r="Z649" s="9"/>
    </row>
    <row r="650" spans="8:26" ht="12.75" x14ac:dyDescent="0.2">
      <c r="H650" s="9"/>
      <c r="I650" s="9"/>
      <c r="J650" s="9"/>
      <c r="Y650" s="9"/>
      <c r="Z650" s="9"/>
    </row>
    <row r="651" spans="8:26" ht="12.75" x14ac:dyDescent="0.2">
      <c r="H651" s="9"/>
      <c r="I651" s="9"/>
      <c r="J651" s="9"/>
      <c r="Y651" s="9"/>
      <c r="Z651" s="9"/>
    </row>
    <row r="652" spans="8:26" ht="12.75" x14ac:dyDescent="0.2">
      <c r="H652" s="9"/>
      <c r="I652" s="9"/>
      <c r="J652" s="9"/>
      <c r="Y652" s="9"/>
      <c r="Z652" s="9"/>
    </row>
    <row r="653" spans="8:26" ht="12.75" x14ac:dyDescent="0.2">
      <c r="H653" s="9"/>
      <c r="I653" s="9"/>
      <c r="J653" s="9"/>
      <c r="Y653" s="9"/>
      <c r="Z653" s="9"/>
    </row>
    <row r="654" spans="8:26" ht="12.75" x14ac:dyDescent="0.2">
      <c r="H654" s="9"/>
      <c r="I654" s="9"/>
      <c r="J654" s="9"/>
      <c r="Y654" s="9"/>
      <c r="Z654" s="9"/>
    </row>
    <row r="655" spans="8:26" ht="12.75" x14ac:dyDescent="0.2">
      <c r="H655" s="9"/>
      <c r="I655" s="9"/>
      <c r="J655" s="9"/>
      <c r="Y655" s="9"/>
      <c r="Z655" s="9"/>
    </row>
    <row r="656" spans="8:26" ht="12.75" x14ac:dyDescent="0.2">
      <c r="H656" s="9"/>
      <c r="I656" s="9"/>
      <c r="J656" s="9"/>
      <c r="Y656" s="9"/>
      <c r="Z656" s="9"/>
    </row>
    <row r="657" spans="8:26" ht="12.75" x14ac:dyDescent="0.2">
      <c r="H657" s="9"/>
      <c r="I657" s="9"/>
      <c r="J657" s="9"/>
      <c r="Y657" s="9"/>
      <c r="Z657" s="9"/>
    </row>
    <row r="658" spans="8:26" ht="12.75" x14ac:dyDescent="0.2">
      <c r="H658" s="9"/>
      <c r="I658" s="9"/>
      <c r="J658" s="9"/>
      <c r="Y658" s="9"/>
      <c r="Z658" s="9"/>
    </row>
    <row r="659" spans="8:26" ht="12.75" x14ac:dyDescent="0.2">
      <c r="H659" s="9"/>
      <c r="I659" s="9"/>
      <c r="J659" s="9"/>
      <c r="Y659" s="9"/>
      <c r="Z659" s="9"/>
    </row>
    <row r="660" spans="8:26" ht="12.75" x14ac:dyDescent="0.2">
      <c r="H660" s="9"/>
      <c r="I660" s="9"/>
      <c r="J660" s="9"/>
      <c r="Y660" s="9"/>
      <c r="Z660" s="9"/>
    </row>
    <row r="661" spans="8:26" ht="12.75" x14ac:dyDescent="0.2">
      <c r="H661" s="9"/>
      <c r="I661" s="9"/>
      <c r="J661" s="9"/>
      <c r="Y661" s="9"/>
      <c r="Z661" s="9"/>
    </row>
    <row r="662" spans="8:26" ht="12.75" x14ac:dyDescent="0.2">
      <c r="H662" s="9"/>
      <c r="I662" s="9"/>
      <c r="J662" s="9"/>
      <c r="Y662" s="9"/>
      <c r="Z662" s="9"/>
    </row>
    <row r="663" spans="8:26" ht="12.75" x14ac:dyDescent="0.2">
      <c r="H663" s="9"/>
      <c r="I663" s="9"/>
      <c r="J663" s="9"/>
      <c r="Y663" s="9"/>
      <c r="Z663" s="9"/>
    </row>
    <row r="664" spans="8:26" ht="12.75" x14ac:dyDescent="0.2">
      <c r="H664" s="9"/>
      <c r="I664" s="9"/>
      <c r="J664" s="9"/>
      <c r="Y664" s="9"/>
      <c r="Z664" s="9"/>
    </row>
    <row r="665" spans="8:26" ht="12.75" x14ac:dyDescent="0.2">
      <c r="H665" s="9"/>
      <c r="I665" s="9"/>
      <c r="J665" s="9"/>
      <c r="Y665" s="9"/>
      <c r="Z665" s="9"/>
    </row>
    <row r="666" spans="8:26" ht="12.75" x14ac:dyDescent="0.2">
      <c r="H666" s="9"/>
      <c r="I666" s="9"/>
      <c r="J666" s="9"/>
      <c r="Y666" s="9"/>
      <c r="Z666" s="9"/>
    </row>
    <row r="667" spans="8:26" ht="12.75" x14ac:dyDescent="0.2">
      <c r="H667" s="9"/>
      <c r="I667" s="9"/>
      <c r="J667" s="9"/>
      <c r="Y667" s="9"/>
      <c r="Z667" s="9"/>
    </row>
    <row r="668" spans="8:26" ht="12.75" x14ac:dyDescent="0.2">
      <c r="H668" s="9"/>
      <c r="I668" s="9"/>
      <c r="J668" s="9"/>
      <c r="Y668" s="9"/>
      <c r="Z668" s="9"/>
    </row>
    <row r="669" spans="8:26" ht="12.75" x14ac:dyDescent="0.2">
      <c r="H669" s="9"/>
      <c r="I669" s="9"/>
      <c r="J669" s="9"/>
      <c r="Y669" s="9"/>
      <c r="Z669" s="9"/>
    </row>
    <row r="670" spans="8:26" ht="12.75" x14ac:dyDescent="0.2">
      <c r="H670" s="9"/>
      <c r="I670" s="9"/>
      <c r="J670" s="9"/>
      <c r="Y670" s="9"/>
      <c r="Z670" s="9"/>
    </row>
    <row r="671" spans="8:26" ht="12.75" x14ac:dyDescent="0.2">
      <c r="H671" s="9"/>
      <c r="I671" s="9"/>
      <c r="J671" s="9"/>
      <c r="Y671" s="9"/>
      <c r="Z671" s="9"/>
    </row>
    <row r="672" spans="8:26" ht="12.75" x14ac:dyDescent="0.2">
      <c r="H672" s="9"/>
      <c r="I672" s="9"/>
      <c r="J672" s="9"/>
      <c r="Y672" s="9"/>
      <c r="Z672" s="9"/>
    </row>
    <row r="673" spans="8:26" ht="12.75" x14ac:dyDescent="0.2">
      <c r="H673" s="9"/>
      <c r="I673" s="9"/>
      <c r="J673" s="9"/>
      <c r="Y673" s="9"/>
      <c r="Z673" s="9"/>
    </row>
    <row r="674" spans="8:26" ht="12.75" x14ac:dyDescent="0.2">
      <c r="H674" s="9"/>
      <c r="I674" s="9"/>
      <c r="J674" s="9"/>
      <c r="Y674" s="9"/>
      <c r="Z674" s="9"/>
    </row>
    <row r="675" spans="8:26" ht="12.75" x14ac:dyDescent="0.2">
      <c r="H675" s="9"/>
      <c r="I675" s="9"/>
      <c r="J675" s="9"/>
      <c r="Y675" s="9"/>
      <c r="Z675" s="9"/>
    </row>
    <row r="676" spans="8:26" ht="12.75" x14ac:dyDescent="0.2">
      <c r="H676" s="9"/>
      <c r="I676" s="9"/>
      <c r="J676" s="9"/>
      <c r="Y676" s="9"/>
      <c r="Z676" s="9"/>
    </row>
    <row r="677" spans="8:26" ht="12.75" x14ac:dyDescent="0.2">
      <c r="H677" s="9"/>
      <c r="I677" s="9"/>
      <c r="J677" s="9"/>
      <c r="Y677" s="9"/>
      <c r="Z677" s="9"/>
    </row>
    <row r="678" spans="8:26" ht="12.75" x14ac:dyDescent="0.2">
      <c r="H678" s="9"/>
      <c r="I678" s="9"/>
      <c r="J678" s="9"/>
      <c r="Y678" s="9"/>
      <c r="Z678" s="9"/>
    </row>
    <row r="679" spans="8:26" ht="12.75" x14ac:dyDescent="0.2">
      <c r="H679" s="9"/>
      <c r="I679" s="9"/>
      <c r="J679" s="9"/>
      <c r="Y679" s="9"/>
      <c r="Z679" s="9"/>
    </row>
    <row r="680" spans="8:26" ht="12.75" x14ac:dyDescent="0.2">
      <c r="H680" s="9"/>
      <c r="I680" s="9"/>
      <c r="J680" s="9"/>
      <c r="Y680" s="9"/>
      <c r="Z680" s="9"/>
    </row>
    <row r="681" spans="8:26" ht="12.75" x14ac:dyDescent="0.2">
      <c r="H681" s="9"/>
      <c r="I681" s="9"/>
      <c r="J681" s="9"/>
      <c r="Y681" s="9"/>
      <c r="Z681" s="9"/>
    </row>
    <row r="682" spans="8:26" ht="12.75" x14ac:dyDescent="0.2">
      <c r="H682" s="9"/>
      <c r="I682" s="9"/>
      <c r="J682" s="9"/>
      <c r="Y682" s="9"/>
      <c r="Z682" s="9"/>
    </row>
    <row r="683" spans="8:26" ht="12.75" x14ac:dyDescent="0.2">
      <c r="H683" s="9"/>
      <c r="I683" s="9"/>
      <c r="J683" s="9"/>
      <c r="Y683" s="9"/>
      <c r="Z683" s="9"/>
    </row>
    <row r="684" spans="8:26" ht="12.75" x14ac:dyDescent="0.2">
      <c r="H684" s="9"/>
      <c r="I684" s="9"/>
      <c r="J684" s="9"/>
      <c r="Y684" s="9"/>
      <c r="Z684" s="9"/>
    </row>
    <row r="685" spans="8:26" ht="12.75" x14ac:dyDescent="0.2">
      <c r="H685" s="9"/>
      <c r="I685" s="9"/>
      <c r="J685" s="9"/>
      <c r="Y685" s="9"/>
      <c r="Z685" s="9"/>
    </row>
    <row r="686" spans="8:26" ht="12.75" x14ac:dyDescent="0.2">
      <c r="H686" s="9"/>
      <c r="I686" s="9"/>
      <c r="J686" s="9"/>
      <c r="Y686" s="9"/>
      <c r="Z686" s="9"/>
    </row>
    <row r="687" spans="8:26" ht="12.75" x14ac:dyDescent="0.2">
      <c r="H687" s="9"/>
      <c r="I687" s="9"/>
      <c r="J687" s="9"/>
      <c r="Y687" s="9"/>
      <c r="Z687" s="9"/>
    </row>
    <row r="688" spans="8:26" ht="12.75" x14ac:dyDescent="0.2">
      <c r="H688" s="9"/>
      <c r="I688" s="9"/>
      <c r="J688" s="9"/>
      <c r="Y688" s="9"/>
      <c r="Z688" s="9"/>
    </row>
    <row r="689" spans="8:26" ht="12.75" x14ac:dyDescent="0.2">
      <c r="H689" s="9"/>
      <c r="I689" s="9"/>
      <c r="J689" s="9"/>
      <c r="Y689" s="9"/>
      <c r="Z689" s="9"/>
    </row>
    <row r="690" spans="8:26" ht="12.75" x14ac:dyDescent="0.2">
      <c r="H690" s="9"/>
      <c r="I690" s="9"/>
      <c r="J690" s="9"/>
      <c r="Y690" s="9"/>
      <c r="Z690" s="9"/>
    </row>
    <row r="691" spans="8:26" ht="12.75" x14ac:dyDescent="0.2">
      <c r="H691" s="9"/>
      <c r="I691" s="9"/>
      <c r="J691" s="9"/>
      <c r="Y691" s="9"/>
      <c r="Z691" s="9"/>
    </row>
    <row r="692" spans="8:26" ht="12.75" x14ac:dyDescent="0.2">
      <c r="H692" s="9"/>
      <c r="I692" s="9"/>
      <c r="J692" s="9"/>
      <c r="Y692" s="9"/>
      <c r="Z692" s="9"/>
    </row>
    <row r="693" spans="8:26" ht="12.75" x14ac:dyDescent="0.2">
      <c r="H693" s="9"/>
      <c r="I693" s="9"/>
      <c r="J693" s="9"/>
      <c r="Y693" s="9"/>
      <c r="Z693" s="9"/>
    </row>
    <row r="694" spans="8:26" ht="12.75" x14ac:dyDescent="0.2">
      <c r="H694" s="9"/>
      <c r="I694" s="9"/>
      <c r="J694" s="9"/>
      <c r="Y694" s="9"/>
      <c r="Z694" s="9"/>
    </row>
    <row r="695" spans="8:26" ht="12.75" x14ac:dyDescent="0.2">
      <c r="H695" s="9"/>
      <c r="I695" s="9"/>
      <c r="J695" s="9"/>
      <c r="Y695" s="9"/>
      <c r="Z695" s="9"/>
    </row>
    <row r="696" spans="8:26" ht="12.75" x14ac:dyDescent="0.2">
      <c r="H696" s="9"/>
      <c r="I696" s="9"/>
      <c r="J696" s="9"/>
      <c r="Y696" s="9"/>
      <c r="Z696" s="9"/>
    </row>
    <row r="697" spans="8:26" ht="12.75" x14ac:dyDescent="0.2">
      <c r="H697" s="9"/>
      <c r="I697" s="9"/>
      <c r="J697" s="9"/>
      <c r="Y697" s="9"/>
      <c r="Z697" s="9"/>
    </row>
    <row r="698" spans="8:26" ht="12.75" x14ac:dyDescent="0.2">
      <c r="H698" s="9"/>
      <c r="I698" s="9"/>
      <c r="J698" s="9"/>
      <c r="Y698" s="9"/>
      <c r="Z698" s="9"/>
    </row>
    <row r="699" spans="8:26" ht="12.75" x14ac:dyDescent="0.2">
      <c r="H699" s="9"/>
      <c r="I699" s="9"/>
      <c r="J699" s="9"/>
      <c r="Y699" s="9"/>
      <c r="Z699" s="9"/>
    </row>
    <row r="700" spans="8:26" ht="12.75" x14ac:dyDescent="0.2">
      <c r="H700" s="9"/>
      <c r="I700" s="9"/>
      <c r="J700" s="9"/>
      <c r="Y700" s="9"/>
      <c r="Z700" s="9"/>
    </row>
    <row r="701" spans="8:26" ht="12.75" x14ac:dyDescent="0.2">
      <c r="H701" s="9"/>
      <c r="I701" s="9"/>
      <c r="J701" s="9"/>
      <c r="Y701" s="9"/>
      <c r="Z701" s="9"/>
    </row>
    <row r="702" spans="8:26" ht="12.75" x14ac:dyDescent="0.2">
      <c r="H702" s="9"/>
      <c r="I702" s="9"/>
      <c r="J702" s="9"/>
      <c r="Y702" s="9"/>
      <c r="Z702" s="9"/>
    </row>
    <row r="703" spans="8:26" ht="12.75" x14ac:dyDescent="0.2">
      <c r="H703" s="9"/>
      <c r="I703" s="9"/>
      <c r="J703" s="9"/>
      <c r="Y703" s="9"/>
      <c r="Z703" s="9"/>
    </row>
    <row r="704" spans="8:26" ht="12.75" x14ac:dyDescent="0.2">
      <c r="H704" s="9"/>
      <c r="I704" s="9"/>
      <c r="J704" s="9"/>
      <c r="Y704" s="9"/>
      <c r="Z704" s="9"/>
    </row>
    <row r="705" spans="8:26" ht="12.75" x14ac:dyDescent="0.2">
      <c r="H705" s="9"/>
      <c r="I705" s="9"/>
      <c r="J705" s="9"/>
      <c r="Y705" s="9"/>
      <c r="Z705" s="9"/>
    </row>
    <row r="706" spans="8:26" ht="12.75" x14ac:dyDescent="0.2">
      <c r="H706" s="9"/>
      <c r="I706" s="9"/>
      <c r="J706" s="9"/>
      <c r="Y706" s="9"/>
      <c r="Z706" s="9"/>
    </row>
    <row r="707" spans="8:26" ht="12.75" x14ac:dyDescent="0.2">
      <c r="H707" s="9"/>
      <c r="I707" s="9"/>
      <c r="J707" s="9"/>
      <c r="Y707" s="9"/>
      <c r="Z707" s="9"/>
    </row>
    <row r="708" spans="8:26" ht="12.75" x14ac:dyDescent="0.2">
      <c r="H708" s="9"/>
      <c r="I708" s="9"/>
      <c r="J708" s="9"/>
      <c r="Y708" s="9"/>
      <c r="Z708" s="9"/>
    </row>
    <row r="709" spans="8:26" ht="12.75" x14ac:dyDescent="0.2">
      <c r="H709" s="9"/>
      <c r="I709" s="9"/>
      <c r="J709" s="9"/>
      <c r="Y709" s="9"/>
      <c r="Z709" s="9"/>
    </row>
    <row r="710" spans="8:26" ht="12.75" x14ac:dyDescent="0.2">
      <c r="H710" s="9"/>
      <c r="I710" s="9"/>
      <c r="J710" s="9"/>
      <c r="Y710" s="9"/>
      <c r="Z710" s="9"/>
    </row>
    <row r="711" spans="8:26" ht="12.75" x14ac:dyDescent="0.2">
      <c r="H711" s="9"/>
      <c r="I711" s="9"/>
      <c r="J711" s="9"/>
      <c r="Y711" s="9"/>
      <c r="Z711" s="9"/>
    </row>
    <row r="712" spans="8:26" ht="12.75" x14ac:dyDescent="0.2">
      <c r="H712" s="9"/>
      <c r="I712" s="9"/>
      <c r="J712" s="9"/>
      <c r="Y712" s="9"/>
      <c r="Z712" s="9"/>
    </row>
    <row r="713" spans="8:26" ht="12.75" x14ac:dyDescent="0.2">
      <c r="H713" s="9"/>
      <c r="I713" s="9"/>
      <c r="J713" s="9"/>
      <c r="Y713" s="9"/>
      <c r="Z713" s="9"/>
    </row>
    <row r="714" spans="8:26" ht="12.75" x14ac:dyDescent="0.2">
      <c r="H714" s="9"/>
      <c r="I714" s="9"/>
      <c r="J714" s="9"/>
      <c r="Y714" s="9"/>
      <c r="Z714" s="9"/>
    </row>
    <row r="715" spans="8:26" ht="12.75" x14ac:dyDescent="0.2">
      <c r="H715" s="9"/>
      <c r="I715" s="9"/>
      <c r="J715" s="9"/>
      <c r="Y715" s="9"/>
      <c r="Z715" s="9"/>
    </row>
    <row r="716" spans="8:26" ht="12.75" x14ac:dyDescent="0.2">
      <c r="H716" s="9"/>
      <c r="I716" s="9"/>
      <c r="J716" s="9"/>
      <c r="Y716" s="9"/>
      <c r="Z716" s="9"/>
    </row>
    <row r="717" spans="8:26" ht="12.75" x14ac:dyDescent="0.2">
      <c r="H717" s="9"/>
      <c r="I717" s="9"/>
      <c r="J717" s="9"/>
      <c r="Y717" s="9"/>
      <c r="Z717" s="9"/>
    </row>
    <row r="718" spans="8:26" ht="12.75" x14ac:dyDescent="0.2">
      <c r="H718" s="9"/>
      <c r="I718" s="9"/>
      <c r="J718" s="9"/>
      <c r="Y718" s="9"/>
      <c r="Z718" s="9"/>
    </row>
    <row r="719" spans="8:26" ht="12.75" x14ac:dyDescent="0.2">
      <c r="H719" s="9"/>
      <c r="I719" s="9"/>
      <c r="J719" s="9"/>
      <c r="Y719" s="9"/>
      <c r="Z719" s="9"/>
    </row>
    <row r="720" spans="8:26" ht="12.75" x14ac:dyDescent="0.2">
      <c r="H720" s="9"/>
      <c r="I720" s="9"/>
      <c r="J720" s="9"/>
      <c r="Y720" s="9"/>
      <c r="Z720" s="9"/>
    </row>
    <row r="721" spans="8:26" ht="12.75" x14ac:dyDescent="0.2">
      <c r="H721" s="9"/>
      <c r="I721" s="9"/>
      <c r="J721" s="9"/>
      <c r="Y721" s="9"/>
      <c r="Z721" s="9"/>
    </row>
    <row r="722" spans="8:26" ht="12.75" x14ac:dyDescent="0.2">
      <c r="H722" s="9"/>
      <c r="I722" s="9"/>
      <c r="J722" s="9"/>
      <c r="Y722" s="9"/>
      <c r="Z722" s="9"/>
    </row>
    <row r="723" spans="8:26" ht="12.75" x14ac:dyDescent="0.2">
      <c r="H723" s="9"/>
      <c r="I723" s="9"/>
      <c r="J723" s="9"/>
      <c r="Y723" s="9"/>
      <c r="Z723" s="9"/>
    </row>
    <row r="724" spans="8:26" ht="12.75" x14ac:dyDescent="0.2">
      <c r="H724" s="9"/>
      <c r="I724" s="9"/>
      <c r="J724" s="9"/>
      <c r="Y724" s="9"/>
      <c r="Z724" s="9"/>
    </row>
    <row r="725" spans="8:26" ht="12.75" x14ac:dyDescent="0.2">
      <c r="H725" s="9"/>
      <c r="I725" s="9"/>
      <c r="J725" s="9"/>
      <c r="Y725" s="9"/>
      <c r="Z725" s="9"/>
    </row>
    <row r="726" spans="8:26" ht="12.75" x14ac:dyDescent="0.2">
      <c r="H726" s="9"/>
      <c r="I726" s="9"/>
      <c r="J726" s="9"/>
      <c r="Y726" s="9"/>
      <c r="Z726" s="9"/>
    </row>
    <row r="727" spans="8:26" ht="12.75" x14ac:dyDescent="0.2">
      <c r="H727" s="9"/>
      <c r="I727" s="9"/>
      <c r="J727" s="9"/>
      <c r="Y727" s="9"/>
      <c r="Z727" s="9"/>
    </row>
    <row r="728" spans="8:26" ht="12.75" x14ac:dyDescent="0.2">
      <c r="H728" s="9"/>
      <c r="I728" s="9"/>
      <c r="J728" s="9"/>
      <c r="Y728" s="9"/>
      <c r="Z728" s="9"/>
    </row>
    <row r="729" spans="8:26" ht="12.75" x14ac:dyDescent="0.2">
      <c r="H729" s="9"/>
      <c r="I729" s="9"/>
      <c r="J729" s="9"/>
      <c r="Y729" s="9"/>
      <c r="Z729" s="9"/>
    </row>
    <row r="730" spans="8:26" ht="12.75" x14ac:dyDescent="0.2">
      <c r="H730" s="9"/>
      <c r="I730" s="9"/>
      <c r="J730" s="9"/>
      <c r="Y730" s="9"/>
      <c r="Z730" s="9"/>
    </row>
    <row r="731" spans="8:26" ht="12.75" x14ac:dyDescent="0.2">
      <c r="H731" s="9"/>
      <c r="I731" s="9"/>
      <c r="J731" s="9"/>
      <c r="Y731" s="9"/>
      <c r="Z731" s="9"/>
    </row>
    <row r="732" spans="8:26" ht="12.75" x14ac:dyDescent="0.2">
      <c r="H732" s="9"/>
      <c r="I732" s="9"/>
      <c r="J732" s="9"/>
      <c r="Y732" s="9"/>
      <c r="Z732" s="9"/>
    </row>
    <row r="733" spans="8:26" ht="12.75" x14ac:dyDescent="0.2">
      <c r="H733" s="9"/>
      <c r="I733" s="9"/>
      <c r="J733" s="9"/>
      <c r="Y733" s="9"/>
      <c r="Z733" s="9"/>
    </row>
    <row r="734" spans="8:26" ht="12.75" x14ac:dyDescent="0.2">
      <c r="H734" s="9"/>
      <c r="I734" s="9"/>
      <c r="J734" s="9"/>
      <c r="Y734" s="9"/>
      <c r="Z734" s="9"/>
    </row>
    <row r="735" spans="8:26" ht="12.75" x14ac:dyDescent="0.2">
      <c r="H735" s="9"/>
      <c r="I735" s="9"/>
      <c r="J735" s="9"/>
      <c r="Y735" s="9"/>
      <c r="Z735" s="9"/>
    </row>
    <row r="736" spans="8:26" ht="12.75" x14ac:dyDescent="0.2">
      <c r="H736" s="9"/>
      <c r="I736" s="9"/>
      <c r="J736" s="9"/>
      <c r="Y736" s="9"/>
      <c r="Z736" s="9"/>
    </row>
    <row r="737" spans="8:26" ht="12.75" x14ac:dyDescent="0.2">
      <c r="H737" s="9"/>
      <c r="I737" s="9"/>
      <c r="J737" s="9"/>
      <c r="Y737" s="9"/>
      <c r="Z737" s="9"/>
    </row>
    <row r="738" spans="8:26" ht="12.75" x14ac:dyDescent="0.2">
      <c r="H738" s="9"/>
      <c r="I738" s="9"/>
      <c r="J738" s="9"/>
      <c r="Y738" s="9"/>
      <c r="Z738" s="9"/>
    </row>
    <row r="739" spans="8:26" ht="12.75" x14ac:dyDescent="0.2">
      <c r="H739" s="9"/>
      <c r="I739" s="9"/>
      <c r="J739" s="9"/>
      <c r="Y739" s="9"/>
      <c r="Z739" s="9"/>
    </row>
    <row r="740" spans="8:26" ht="12.75" x14ac:dyDescent="0.2">
      <c r="H740" s="9"/>
      <c r="I740" s="9"/>
      <c r="J740" s="9"/>
      <c r="Y740" s="9"/>
      <c r="Z740" s="9"/>
    </row>
    <row r="741" spans="8:26" ht="12.75" x14ac:dyDescent="0.2">
      <c r="H741" s="9"/>
      <c r="I741" s="9"/>
      <c r="J741" s="9"/>
      <c r="Y741" s="9"/>
      <c r="Z741" s="9"/>
    </row>
    <row r="742" spans="8:26" ht="12.75" x14ac:dyDescent="0.2">
      <c r="H742" s="9"/>
      <c r="I742" s="9"/>
      <c r="J742" s="9"/>
      <c r="Y742" s="9"/>
      <c r="Z742" s="9"/>
    </row>
    <row r="743" spans="8:26" ht="12.75" x14ac:dyDescent="0.2">
      <c r="H743" s="9"/>
      <c r="I743" s="9"/>
      <c r="J743" s="9"/>
      <c r="Y743" s="9"/>
      <c r="Z743" s="9"/>
    </row>
    <row r="744" spans="8:26" ht="12.75" x14ac:dyDescent="0.2">
      <c r="H744" s="9"/>
      <c r="I744" s="9"/>
      <c r="J744" s="9"/>
      <c r="Y744" s="9"/>
      <c r="Z744" s="9"/>
    </row>
    <row r="745" spans="8:26" ht="12.75" x14ac:dyDescent="0.2">
      <c r="H745" s="9"/>
      <c r="I745" s="9"/>
      <c r="J745" s="9"/>
      <c r="Y745" s="9"/>
      <c r="Z745" s="9"/>
    </row>
    <row r="746" spans="8:26" ht="12.75" x14ac:dyDescent="0.2">
      <c r="H746" s="9"/>
      <c r="I746" s="9"/>
      <c r="J746" s="9"/>
      <c r="Y746" s="9"/>
      <c r="Z746" s="9"/>
    </row>
    <row r="747" spans="8:26" ht="12.75" x14ac:dyDescent="0.2">
      <c r="H747" s="9"/>
      <c r="I747" s="9"/>
      <c r="J747" s="9"/>
      <c r="Y747" s="9"/>
      <c r="Z747" s="9"/>
    </row>
    <row r="748" spans="8:26" ht="12.75" x14ac:dyDescent="0.2">
      <c r="H748" s="9"/>
      <c r="I748" s="9"/>
      <c r="J748" s="9"/>
      <c r="Y748" s="9"/>
      <c r="Z748" s="9"/>
    </row>
    <row r="749" spans="8:26" ht="12.75" x14ac:dyDescent="0.2">
      <c r="H749" s="9"/>
      <c r="I749" s="9"/>
      <c r="J749" s="9"/>
      <c r="Y749" s="9"/>
      <c r="Z749" s="9"/>
    </row>
    <row r="750" spans="8:26" ht="12.75" x14ac:dyDescent="0.2">
      <c r="H750" s="9"/>
      <c r="I750" s="9"/>
      <c r="J750" s="9"/>
      <c r="Y750" s="9"/>
      <c r="Z750" s="9"/>
    </row>
    <row r="751" spans="8:26" ht="12.75" x14ac:dyDescent="0.2">
      <c r="H751" s="9"/>
      <c r="I751" s="9"/>
      <c r="J751" s="9"/>
      <c r="Y751" s="9"/>
      <c r="Z751" s="9"/>
    </row>
    <row r="752" spans="8:26" ht="12.75" x14ac:dyDescent="0.2">
      <c r="H752" s="9"/>
      <c r="I752" s="9"/>
      <c r="J752" s="9"/>
      <c r="Y752" s="9"/>
      <c r="Z752" s="9"/>
    </row>
    <row r="753" spans="8:26" ht="12.75" x14ac:dyDescent="0.2">
      <c r="H753" s="9"/>
      <c r="I753" s="9"/>
      <c r="J753" s="9"/>
      <c r="Y753" s="9"/>
      <c r="Z753" s="9"/>
    </row>
    <row r="754" spans="8:26" ht="12.75" x14ac:dyDescent="0.2">
      <c r="H754" s="9"/>
      <c r="I754" s="9"/>
      <c r="J754" s="9"/>
      <c r="Y754" s="9"/>
      <c r="Z754" s="9"/>
    </row>
    <row r="755" spans="8:26" ht="12.75" x14ac:dyDescent="0.2">
      <c r="H755" s="9"/>
      <c r="I755" s="9"/>
      <c r="J755" s="9"/>
      <c r="Y755" s="9"/>
      <c r="Z755" s="9"/>
    </row>
    <row r="756" spans="8:26" ht="12.75" x14ac:dyDescent="0.2">
      <c r="H756" s="9"/>
      <c r="I756" s="9"/>
      <c r="J756" s="9"/>
      <c r="Y756" s="9"/>
      <c r="Z756" s="9"/>
    </row>
    <row r="757" spans="8:26" ht="12.75" x14ac:dyDescent="0.2">
      <c r="H757" s="9"/>
      <c r="I757" s="9"/>
      <c r="J757" s="9"/>
      <c r="Y757" s="9"/>
      <c r="Z757" s="9"/>
    </row>
    <row r="758" spans="8:26" ht="12.75" x14ac:dyDescent="0.2">
      <c r="H758" s="9"/>
      <c r="I758" s="9"/>
      <c r="J758" s="9"/>
      <c r="Y758" s="9"/>
      <c r="Z758" s="9"/>
    </row>
    <row r="759" spans="8:26" ht="12.75" x14ac:dyDescent="0.2">
      <c r="H759" s="9"/>
      <c r="I759" s="9"/>
      <c r="J759" s="9"/>
      <c r="Y759" s="9"/>
      <c r="Z759" s="9"/>
    </row>
    <row r="760" spans="8:26" ht="12.75" x14ac:dyDescent="0.2">
      <c r="H760" s="9"/>
      <c r="I760" s="9"/>
      <c r="J760" s="9"/>
      <c r="Y760" s="9"/>
      <c r="Z760" s="9"/>
    </row>
    <row r="761" spans="8:26" ht="12.75" x14ac:dyDescent="0.2">
      <c r="H761" s="9"/>
      <c r="I761" s="9"/>
      <c r="J761" s="9"/>
      <c r="Y761" s="9"/>
      <c r="Z761" s="9"/>
    </row>
    <row r="762" spans="8:26" ht="12.75" x14ac:dyDescent="0.2">
      <c r="H762" s="9"/>
      <c r="I762" s="9"/>
      <c r="J762" s="9"/>
      <c r="Y762" s="9"/>
      <c r="Z762" s="9"/>
    </row>
    <row r="763" spans="8:26" ht="12.75" x14ac:dyDescent="0.2">
      <c r="H763" s="9"/>
      <c r="I763" s="9"/>
      <c r="J763" s="9"/>
      <c r="Y763" s="9"/>
      <c r="Z763" s="9"/>
    </row>
    <row r="764" spans="8:26" ht="12.75" x14ac:dyDescent="0.2">
      <c r="H764" s="9"/>
      <c r="I764" s="9"/>
      <c r="J764" s="9"/>
      <c r="Y764" s="9"/>
      <c r="Z764" s="9"/>
    </row>
    <row r="765" spans="8:26" ht="12.75" x14ac:dyDescent="0.2">
      <c r="H765" s="9"/>
      <c r="I765" s="9"/>
      <c r="J765" s="9"/>
      <c r="Y765" s="9"/>
      <c r="Z765" s="9"/>
    </row>
    <row r="766" spans="8:26" ht="12.75" x14ac:dyDescent="0.2">
      <c r="H766" s="9"/>
      <c r="I766" s="9"/>
      <c r="J766" s="9"/>
      <c r="Y766" s="9"/>
      <c r="Z766" s="9"/>
    </row>
    <row r="767" spans="8:26" ht="12.75" x14ac:dyDescent="0.2">
      <c r="H767" s="9"/>
      <c r="I767" s="9"/>
      <c r="J767" s="9"/>
      <c r="Y767" s="9"/>
      <c r="Z767" s="9"/>
    </row>
    <row r="768" spans="8:26" ht="12.75" x14ac:dyDescent="0.2">
      <c r="H768" s="9"/>
      <c r="I768" s="9"/>
      <c r="J768" s="9"/>
      <c r="Y768" s="9"/>
      <c r="Z768" s="9"/>
    </row>
    <row r="769" spans="8:26" ht="12.75" x14ac:dyDescent="0.2">
      <c r="H769" s="9"/>
      <c r="I769" s="9"/>
      <c r="J769" s="9"/>
      <c r="Y769" s="9"/>
      <c r="Z769" s="9"/>
    </row>
    <row r="770" spans="8:26" ht="12.75" x14ac:dyDescent="0.2">
      <c r="H770" s="9"/>
      <c r="I770" s="9"/>
      <c r="J770" s="9"/>
      <c r="Y770" s="9"/>
      <c r="Z770" s="9"/>
    </row>
    <row r="771" spans="8:26" ht="12.75" x14ac:dyDescent="0.2">
      <c r="H771" s="9"/>
      <c r="I771" s="9"/>
      <c r="J771" s="9"/>
      <c r="Y771" s="9"/>
      <c r="Z771" s="9"/>
    </row>
    <row r="772" spans="8:26" ht="12.75" x14ac:dyDescent="0.2">
      <c r="H772" s="9"/>
      <c r="I772" s="9"/>
      <c r="J772" s="9"/>
      <c r="Y772" s="9"/>
      <c r="Z772" s="9"/>
    </row>
    <row r="773" spans="8:26" ht="12.75" x14ac:dyDescent="0.2">
      <c r="H773" s="9"/>
      <c r="I773" s="9"/>
      <c r="J773" s="9"/>
      <c r="Y773" s="9"/>
      <c r="Z773" s="9"/>
    </row>
    <row r="774" spans="8:26" ht="12.75" x14ac:dyDescent="0.2">
      <c r="H774" s="9"/>
      <c r="I774" s="9"/>
      <c r="J774" s="9"/>
      <c r="Y774" s="9"/>
      <c r="Z774" s="9"/>
    </row>
    <row r="775" spans="8:26" ht="12.75" x14ac:dyDescent="0.2">
      <c r="H775" s="9"/>
      <c r="I775" s="9"/>
      <c r="J775" s="9"/>
      <c r="Y775" s="9"/>
      <c r="Z775" s="9"/>
    </row>
    <row r="776" spans="8:26" ht="12.75" x14ac:dyDescent="0.2">
      <c r="H776" s="9"/>
      <c r="I776" s="9"/>
      <c r="J776" s="9"/>
      <c r="Y776" s="9"/>
      <c r="Z776" s="9"/>
    </row>
    <row r="777" spans="8:26" ht="12.75" x14ac:dyDescent="0.2">
      <c r="H777" s="9"/>
      <c r="I777" s="9"/>
      <c r="J777" s="9"/>
      <c r="Y777" s="9"/>
      <c r="Z777" s="9"/>
    </row>
    <row r="778" spans="8:26" ht="12.75" x14ac:dyDescent="0.2">
      <c r="H778" s="9"/>
      <c r="I778" s="9"/>
      <c r="J778" s="9"/>
      <c r="Y778" s="9"/>
      <c r="Z778" s="9"/>
    </row>
    <row r="779" spans="8:26" ht="12.75" x14ac:dyDescent="0.2">
      <c r="H779" s="9"/>
      <c r="I779" s="9"/>
      <c r="J779" s="9"/>
      <c r="Y779" s="9"/>
      <c r="Z779" s="9"/>
    </row>
    <row r="780" spans="8:26" ht="12.75" x14ac:dyDescent="0.2">
      <c r="H780" s="9"/>
      <c r="I780" s="9"/>
      <c r="J780" s="9"/>
      <c r="Y780" s="9"/>
      <c r="Z780" s="9"/>
    </row>
    <row r="781" spans="8:26" ht="12.75" x14ac:dyDescent="0.2">
      <c r="H781" s="9"/>
      <c r="I781" s="9"/>
      <c r="J781" s="9"/>
      <c r="Y781" s="9"/>
      <c r="Z781" s="9"/>
    </row>
    <row r="782" spans="8:26" ht="12.75" x14ac:dyDescent="0.2">
      <c r="H782" s="9"/>
      <c r="I782" s="9"/>
      <c r="J782" s="9"/>
      <c r="Y782" s="9"/>
      <c r="Z782" s="9"/>
    </row>
    <row r="783" spans="8:26" ht="12.75" x14ac:dyDescent="0.2">
      <c r="H783" s="9"/>
      <c r="I783" s="9"/>
      <c r="J783" s="9"/>
      <c r="Y783" s="9"/>
      <c r="Z783" s="9"/>
    </row>
    <row r="784" spans="8:26" ht="12.75" x14ac:dyDescent="0.2">
      <c r="H784" s="9"/>
      <c r="I784" s="9"/>
      <c r="J784" s="9"/>
      <c r="Y784" s="9"/>
      <c r="Z784" s="9"/>
    </row>
    <row r="785" spans="8:26" ht="12.75" x14ac:dyDescent="0.2">
      <c r="H785" s="9"/>
      <c r="I785" s="9"/>
      <c r="J785" s="9"/>
      <c r="Y785" s="9"/>
      <c r="Z785" s="9"/>
    </row>
    <row r="786" spans="8:26" ht="12.75" x14ac:dyDescent="0.2">
      <c r="H786" s="9"/>
      <c r="I786" s="9"/>
      <c r="J786" s="9"/>
      <c r="Y786" s="9"/>
      <c r="Z786" s="9"/>
    </row>
    <row r="787" spans="8:26" ht="12.75" x14ac:dyDescent="0.2">
      <c r="H787" s="9"/>
      <c r="I787" s="9"/>
      <c r="J787" s="9"/>
      <c r="Y787" s="9"/>
      <c r="Z787" s="9"/>
    </row>
    <row r="788" spans="8:26" ht="12.75" x14ac:dyDescent="0.2">
      <c r="H788" s="9"/>
      <c r="I788" s="9"/>
      <c r="J788" s="9"/>
      <c r="Y788" s="9"/>
      <c r="Z788" s="9"/>
    </row>
    <row r="789" spans="8:26" ht="12.75" x14ac:dyDescent="0.2">
      <c r="H789" s="9"/>
      <c r="I789" s="9"/>
      <c r="J789" s="9"/>
      <c r="Y789" s="9"/>
      <c r="Z789" s="9"/>
    </row>
    <row r="790" spans="8:26" ht="12.75" x14ac:dyDescent="0.2">
      <c r="H790" s="9"/>
      <c r="I790" s="9"/>
      <c r="J790" s="9"/>
      <c r="Y790" s="9"/>
      <c r="Z790" s="9"/>
    </row>
    <row r="791" spans="8:26" ht="12.75" x14ac:dyDescent="0.2">
      <c r="H791" s="9"/>
      <c r="I791" s="9"/>
      <c r="J791" s="9"/>
      <c r="Y791" s="9"/>
      <c r="Z791" s="9"/>
    </row>
    <row r="792" spans="8:26" ht="12.75" x14ac:dyDescent="0.2">
      <c r="H792" s="9"/>
      <c r="I792" s="9"/>
      <c r="J792" s="9"/>
      <c r="Y792" s="9"/>
      <c r="Z792" s="9"/>
    </row>
    <row r="793" spans="8:26" ht="12.75" x14ac:dyDescent="0.2">
      <c r="H793" s="9"/>
      <c r="I793" s="9"/>
      <c r="J793" s="9"/>
      <c r="Y793" s="9"/>
      <c r="Z793" s="9"/>
    </row>
    <row r="794" spans="8:26" ht="12.75" x14ac:dyDescent="0.2">
      <c r="H794" s="9"/>
      <c r="I794" s="9"/>
      <c r="J794" s="9"/>
      <c r="Y794" s="9"/>
      <c r="Z794" s="9"/>
    </row>
    <row r="795" spans="8:26" ht="12.75" x14ac:dyDescent="0.2">
      <c r="H795" s="9"/>
      <c r="I795" s="9"/>
      <c r="J795" s="9"/>
      <c r="Y795" s="9"/>
      <c r="Z795" s="9"/>
    </row>
    <row r="796" spans="8:26" ht="12.75" x14ac:dyDescent="0.2">
      <c r="H796" s="9"/>
      <c r="I796" s="9"/>
      <c r="J796" s="9"/>
      <c r="Y796" s="9"/>
      <c r="Z796" s="9"/>
    </row>
    <row r="797" spans="8:26" ht="12.75" x14ac:dyDescent="0.2">
      <c r="H797" s="9"/>
      <c r="I797" s="9"/>
      <c r="J797" s="9"/>
      <c r="Y797" s="9"/>
      <c r="Z797" s="9"/>
    </row>
    <row r="798" spans="8:26" ht="12.75" x14ac:dyDescent="0.2">
      <c r="H798" s="9"/>
      <c r="I798" s="9"/>
      <c r="J798" s="9"/>
      <c r="Y798" s="9"/>
      <c r="Z798" s="9"/>
    </row>
    <row r="799" spans="8:26" ht="12.75" x14ac:dyDescent="0.2">
      <c r="H799" s="9"/>
      <c r="I799" s="9"/>
      <c r="J799" s="9"/>
      <c r="Y799" s="9"/>
      <c r="Z799" s="9"/>
    </row>
    <row r="800" spans="8:26" ht="12.75" x14ac:dyDescent="0.2">
      <c r="H800" s="9"/>
      <c r="I800" s="9"/>
      <c r="J800" s="9"/>
      <c r="Y800" s="9"/>
      <c r="Z800" s="9"/>
    </row>
    <row r="801" spans="8:26" ht="12.75" x14ac:dyDescent="0.2">
      <c r="H801" s="9"/>
      <c r="I801" s="9"/>
      <c r="J801" s="9"/>
      <c r="Y801" s="9"/>
      <c r="Z801" s="9"/>
    </row>
    <row r="802" spans="8:26" ht="12.75" x14ac:dyDescent="0.2">
      <c r="H802" s="9"/>
      <c r="I802" s="9"/>
      <c r="J802" s="9"/>
      <c r="Y802" s="9"/>
      <c r="Z802" s="9"/>
    </row>
    <row r="803" spans="8:26" ht="12.75" x14ac:dyDescent="0.2">
      <c r="H803" s="9"/>
      <c r="I803" s="9"/>
      <c r="J803" s="9"/>
      <c r="Y803" s="9"/>
      <c r="Z803" s="9"/>
    </row>
    <row r="804" spans="8:26" ht="12.75" x14ac:dyDescent="0.2">
      <c r="H804" s="9"/>
      <c r="I804" s="9"/>
      <c r="J804" s="9"/>
      <c r="Y804" s="9"/>
      <c r="Z804" s="9"/>
    </row>
    <row r="805" spans="8:26" ht="12.75" x14ac:dyDescent="0.2">
      <c r="H805" s="9"/>
      <c r="I805" s="9"/>
      <c r="J805" s="9"/>
      <c r="Y805" s="9"/>
      <c r="Z805" s="9"/>
    </row>
    <row r="806" spans="8:26" ht="12.75" x14ac:dyDescent="0.2">
      <c r="H806" s="9"/>
      <c r="I806" s="9"/>
      <c r="J806" s="9"/>
      <c r="Y806" s="9"/>
      <c r="Z806" s="9"/>
    </row>
    <row r="807" spans="8:26" ht="12.75" x14ac:dyDescent="0.2">
      <c r="H807" s="9"/>
      <c r="I807" s="9"/>
      <c r="J807" s="9"/>
      <c r="Y807" s="9"/>
      <c r="Z807" s="9"/>
    </row>
    <row r="808" spans="8:26" ht="12.75" x14ac:dyDescent="0.2">
      <c r="H808" s="9"/>
      <c r="I808" s="9"/>
      <c r="J808" s="9"/>
      <c r="Y808" s="9"/>
      <c r="Z808" s="9"/>
    </row>
    <row r="809" spans="8:26" ht="12.75" x14ac:dyDescent="0.2">
      <c r="H809" s="9"/>
      <c r="I809" s="9"/>
      <c r="J809" s="9"/>
      <c r="Y809" s="9"/>
      <c r="Z809" s="9"/>
    </row>
    <row r="810" spans="8:26" ht="12.75" x14ac:dyDescent="0.2">
      <c r="H810" s="9"/>
      <c r="I810" s="9"/>
      <c r="J810" s="9"/>
      <c r="Y810" s="9"/>
      <c r="Z810" s="9"/>
    </row>
    <row r="811" spans="8:26" ht="12.75" x14ac:dyDescent="0.2">
      <c r="H811" s="9"/>
      <c r="I811" s="9"/>
      <c r="J811" s="9"/>
      <c r="Y811" s="9"/>
      <c r="Z811" s="9"/>
    </row>
    <row r="812" spans="8:26" ht="12.75" x14ac:dyDescent="0.2">
      <c r="H812" s="9"/>
      <c r="I812" s="9"/>
      <c r="J812" s="9"/>
      <c r="Y812" s="9"/>
      <c r="Z812" s="9"/>
    </row>
    <row r="813" spans="8:26" ht="12.75" x14ac:dyDescent="0.2">
      <c r="H813" s="9"/>
      <c r="I813" s="9"/>
      <c r="J813" s="9"/>
      <c r="Y813" s="9"/>
      <c r="Z813" s="9"/>
    </row>
    <row r="814" spans="8:26" ht="12.75" x14ac:dyDescent="0.2">
      <c r="H814" s="9"/>
      <c r="I814" s="9"/>
      <c r="J814" s="9"/>
      <c r="Y814" s="9"/>
      <c r="Z814" s="9"/>
    </row>
    <row r="815" spans="8:26" ht="12.75" x14ac:dyDescent="0.2">
      <c r="H815" s="9"/>
      <c r="I815" s="9"/>
      <c r="J815" s="9"/>
      <c r="Y815" s="9"/>
      <c r="Z815" s="9"/>
    </row>
    <row r="816" spans="8:26" ht="12.75" x14ac:dyDescent="0.2">
      <c r="H816" s="9"/>
      <c r="I816" s="9"/>
      <c r="J816" s="9"/>
      <c r="Y816" s="9"/>
      <c r="Z816" s="9"/>
    </row>
    <row r="817" spans="8:26" ht="12.75" x14ac:dyDescent="0.2">
      <c r="H817" s="9"/>
      <c r="I817" s="9"/>
      <c r="J817" s="9"/>
      <c r="Y817" s="9"/>
      <c r="Z817" s="9"/>
    </row>
    <row r="818" spans="8:26" ht="12.75" x14ac:dyDescent="0.2">
      <c r="H818" s="9"/>
      <c r="I818" s="9"/>
      <c r="J818" s="9"/>
      <c r="Y818" s="9"/>
      <c r="Z818" s="9"/>
    </row>
    <row r="819" spans="8:26" ht="12.75" x14ac:dyDescent="0.2">
      <c r="H819" s="9"/>
      <c r="I819" s="9"/>
      <c r="J819" s="9"/>
      <c r="Y819" s="9"/>
      <c r="Z819" s="9"/>
    </row>
    <row r="820" spans="8:26" ht="12.75" x14ac:dyDescent="0.2">
      <c r="H820" s="9"/>
      <c r="I820" s="9"/>
      <c r="J820" s="9"/>
      <c r="Y820" s="9"/>
      <c r="Z820" s="9"/>
    </row>
    <row r="821" spans="8:26" ht="12.75" x14ac:dyDescent="0.2">
      <c r="H821" s="9"/>
      <c r="I821" s="9"/>
      <c r="J821" s="9"/>
      <c r="Y821" s="9"/>
      <c r="Z821" s="9"/>
    </row>
    <row r="822" spans="8:26" ht="12.75" x14ac:dyDescent="0.2">
      <c r="H822" s="9"/>
      <c r="I822" s="9"/>
      <c r="J822" s="9"/>
      <c r="Y822" s="9"/>
      <c r="Z822" s="9"/>
    </row>
    <row r="823" spans="8:26" ht="12.75" x14ac:dyDescent="0.2">
      <c r="H823" s="9"/>
      <c r="I823" s="9"/>
      <c r="J823" s="9"/>
      <c r="Y823" s="9"/>
      <c r="Z823" s="9"/>
    </row>
    <row r="824" spans="8:26" ht="12.75" x14ac:dyDescent="0.2">
      <c r="H824" s="9"/>
      <c r="I824" s="9"/>
      <c r="J824" s="9"/>
      <c r="Y824" s="9"/>
      <c r="Z824" s="9"/>
    </row>
    <row r="825" spans="8:26" ht="12.75" x14ac:dyDescent="0.2">
      <c r="H825" s="9"/>
      <c r="I825" s="9"/>
      <c r="J825" s="9"/>
      <c r="Y825" s="9"/>
      <c r="Z825" s="9"/>
    </row>
    <row r="826" spans="8:26" ht="12.75" x14ac:dyDescent="0.2">
      <c r="H826" s="9"/>
      <c r="I826" s="9"/>
      <c r="J826" s="9"/>
      <c r="Y826" s="9"/>
      <c r="Z826" s="9"/>
    </row>
    <row r="827" spans="8:26" ht="12.75" x14ac:dyDescent="0.2">
      <c r="H827" s="9"/>
      <c r="I827" s="9"/>
      <c r="J827" s="9"/>
      <c r="Y827" s="9"/>
      <c r="Z827" s="9"/>
    </row>
    <row r="828" spans="8:26" ht="12.75" x14ac:dyDescent="0.2">
      <c r="H828" s="9"/>
      <c r="I828" s="9"/>
      <c r="J828" s="9"/>
      <c r="Y828" s="9"/>
      <c r="Z828" s="9"/>
    </row>
    <row r="829" spans="8:26" ht="12.75" x14ac:dyDescent="0.2">
      <c r="H829" s="9"/>
      <c r="I829" s="9"/>
      <c r="J829" s="9"/>
      <c r="Y829" s="9"/>
      <c r="Z829" s="9"/>
    </row>
    <row r="830" spans="8:26" ht="12.75" x14ac:dyDescent="0.2">
      <c r="H830" s="9"/>
      <c r="I830" s="9"/>
      <c r="J830" s="9"/>
      <c r="Y830" s="9"/>
      <c r="Z830" s="9"/>
    </row>
    <row r="831" spans="8:26" ht="12.75" x14ac:dyDescent="0.2">
      <c r="H831" s="9"/>
      <c r="I831" s="9"/>
      <c r="J831" s="9"/>
      <c r="Y831" s="9"/>
      <c r="Z831" s="9"/>
    </row>
    <row r="832" spans="8:26" ht="12.75" x14ac:dyDescent="0.2">
      <c r="H832" s="9"/>
      <c r="I832" s="9"/>
      <c r="J832" s="9"/>
      <c r="Y832" s="9"/>
      <c r="Z832" s="9"/>
    </row>
    <row r="833" spans="8:26" ht="12.75" x14ac:dyDescent="0.2">
      <c r="H833" s="9"/>
      <c r="I833" s="9"/>
      <c r="J833" s="9"/>
      <c r="Y833" s="9"/>
      <c r="Z833" s="9"/>
    </row>
    <row r="834" spans="8:26" ht="12.75" x14ac:dyDescent="0.2">
      <c r="H834" s="9"/>
      <c r="I834" s="9"/>
      <c r="J834" s="9"/>
      <c r="Y834" s="9"/>
      <c r="Z834" s="9"/>
    </row>
    <row r="835" spans="8:26" ht="12.75" x14ac:dyDescent="0.2">
      <c r="H835" s="9"/>
      <c r="I835" s="9"/>
      <c r="J835" s="9"/>
      <c r="Y835" s="9"/>
      <c r="Z835" s="9"/>
    </row>
    <row r="836" spans="8:26" ht="12.75" x14ac:dyDescent="0.2">
      <c r="H836" s="9"/>
      <c r="I836" s="9"/>
      <c r="J836" s="9"/>
      <c r="Y836" s="9"/>
      <c r="Z836" s="9"/>
    </row>
    <row r="837" spans="8:26" ht="12.75" x14ac:dyDescent="0.2">
      <c r="H837" s="9"/>
      <c r="I837" s="9"/>
      <c r="J837" s="9"/>
      <c r="Y837" s="9"/>
      <c r="Z837" s="9"/>
    </row>
    <row r="838" spans="8:26" ht="12.75" x14ac:dyDescent="0.2">
      <c r="H838" s="9"/>
      <c r="I838" s="9"/>
      <c r="J838" s="9"/>
      <c r="Y838" s="9"/>
      <c r="Z838" s="9"/>
    </row>
    <row r="839" spans="8:26" ht="12.75" x14ac:dyDescent="0.2">
      <c r="H839" s="9"/>
      <c r="I839" s="9"/>
      <c r="J839" s="9"/>
      <c r="Y839" s="9"/>
      <c r="Z839" s="9"/>
    </row>
    <row r="840" spans="8:26" ht="12.75" x14ac:dyDescent="0.2">
      <c r="H840" s="9"/>
      <c r="I840" s="9"/>
      <c r="J840" s="9"/>
      <c r="Y840" s="9"/>
      <c r="Z840" s="9"/>
    </row>
    <row r="841" spans="8:26" ht="12.75" x14ac:dyDescent="0.2">
      <c r="H841" s="9"/>
      <c r="I841" s="9"/>
      <c r="J841" s="9"/>
      <c r="Y841" s="9"/>
      <c r="Z841" s="9"/>
    </row>
    <row r="842" spans="8:26" ht="12.75" x14ac:dyDescent="0.2">
      <c r="H842" s="9"/>
      <c r="I842" s="9"/>
      <c r="J842" s="9"/>
      <c r="Y842" s="9"/>
      <c r="Z842" s="9"/>
    </row>
    <row r="843" spans="8:26" ht="12.75" x14ac:dyDescent="0.2">
      <c r="H843" s="9"/>
      <c r="I843" s="9"/>
      <c r="J843" s="9"/>
      <c r="Y843" s="9"/>
      <c r="Z843" s="9"/>
    </row>
    <row r="844" spans="8:26" ht="12.75" x14ac:dyDescent="0.2">
      <c r="H844" s="9"/>
      <c r="I844" s="9"/>
      <c r="J844" s="9"/>
      <c r="Y844" s="9"/>
      <c r="Z844" s="9"/>
    </row>
    <row r="845" spans="8:26" ht="12.75" x14ac:dyDescent="0.2">
      <c r="H845" s="9"/>
      <c r="I845" s="9"/>
      <c r="J845" s="9"/>
      <c r="Y845" s="9"/>
      <c r="Z845" s="9"/>
    </row>
    <row r="846" spans="8:26" ht="12.75" x14ac:dyDescent="0.2">
      <c r="H846" s="9"/>
      <c r="I846" s="9"/>
      <c r="J846" s="9"/>
      <c r="Y846" s="9"/>
      <c r="Z846" s="9"/>
    </row>
    <row r="847" spans="8:26" ht="12.75" x14ac:dyDescent="0.2">
      <c r="H847" s="9"/>
      <c r="I847" s="9"/>
      <c r="J847" s="9"/>
      <c r="Y847" s="9"/>
      <c r="Z847" s="9"/>
    </row>
    <row r="848" spans="8:26" ht="12.75" x14ac:dyDescent="0.2">
      <c r="H848" s="9"/>
      <c r="I848" s="9"/>
      <c r="J848" s="9"/>
      <c r="Y848" s="9"/>
      <c r="Z848" s="9"/>
    </row>
    <row r="849" spans="8:26" ht="12.75" x14ac:dyDescent="0.2">
      <c r="H849" s="9"/>
      <c r="I849" s="9"/>
      <c r="J849" s="9"/>
      <c r="Y849" s="9"/>
      <c r="Z849" s="9"/>
    </row>
    <row r="850" spans="8:26" ht="12.75" x14ac:dyDescent="0.2">
      <c r="H850" s="9"/>
      <c r="I850" s="9"/>
      <c r="J850" s="9"/>
      <c r="Y850" s="9"/>
      <c r="Z850" s="9"/>
    </row>
    <row r="851" spans="8:26" ht="12.75" x14ac:dyDescent="0.2">
      <c r="H851" s="9"/>
      <c r="I851" s="9"/>
      <c r="J851" s="9"/>
      <c r="Y851" s="9"/>
      <c r="Z851" s="9"/>
    </row>
    <row r="852" spans="8:26" ht="12.75" x14ac:dyDescent="0.2">
      <c r="H852" s="9"/>
      <c r="I852" s="9"/>
      <c r="J852" s="9"/>
      <c r="Y852" s="9"/>
      <c r="Z852" s="9"/>
    </row>
    <row r="853" spans="8:26" ht="12.75" x14ac:dyDescent="0.2">
      <c r="H853" s="9"/>
      <c r="I853" s="9"/>
      <c r="J853" s="9"/>
      <c r="Y853" s="9"/>
      <c r="Z853" s="9"/>
    </row>
    <row r="854" spans="8:26" ht="12.75" x14ac:dyDescent="0.2">
      <c r="H854" s="9"/>
      <c r="I854" s="9"/>
      <c r="J854" s="9"/>
      <c r="Y854" s="9"/>
      <c r="Z854" s="9"/>
    </row>
    <row r="855" spans="8:26" ht="12.75" x14ac:dyDescent="0.2">
      <c r="H855" s="9"/>
      <c r="I855" s="9"/>
      <c r="J855" s="9"/>
      <c r="Y855" s="9"/>
      <c r="Z855" s="9"/>
    </row>
    <row r="856" spans="8:26" ht="12.75" x14ac:dyDescent="0.2">
      <c r="H856" s="9"/>
      <c r="I856" s="9"/>
      <c r="J856" s="9"/>
      <c r="Y856" s="9"/>
      <c r="Z856" s="9"/>
    </row>
    <row r="857" spans="8:26" ht="12.75" x14ac:dyDescent="0.2">
      <c r="H857" s="9"/>
      <c r="I857" s="9"/>
      <c r="J857" s="9"/>
      <c r="Y857" s="9"/>
      <c r="Z857" s="9"/>
    </row>
    <row r="858" spans="8:26" ht="12.75" x14ac:dyDescent="0.2">
      <c r="H858" s="9"/>
      <c r="I858" s="9"/>
      <c r="J858" s="9"/>
      <c r="Y858" s="9"/>
      <c r="Z858" s="9"/>
    </row>
    <row r="859" spans="8:26" ht="12.75" x14ac:dyDescent="0.2">
      <c r="H859" s="9"/>
      <c r="I859" s="9"/>
      <c r="J859" s="9"/>
      <c r="Y859" s="9"/>
      <c r="Z859" s="9"/>
    </row>
    <row r="860" spans="8:26" ht="12.75" x14ac:dyDescent="0.2">
      <c r="H860" s="9"/>
      <c r="I860" s="9"/>
      <c r="J860" s="9"/>
      <c r="Y860" s="9"/>
      <c r="Z860" s="9"/>
    </row>
    <row r="861" spans="8:26" ht="12.75" x14ac:dyDescent="0.2">
      <c r="H861" s="9"/>
      <c r="I861" s="9"/>
      <c r="J861" s="9"/>
      <c r="Y861" s="9"/>
      <c r="Z861" s="9"/>
    </row>
    <row r="862" spans="8:26" ht="12.75" x14ac:dyDescent="0.2">
      <c r="H862" s="9"/>
      <c r="I862" s="9"/>
      <c r="J862" s="9"/>
      <c r="Y862" s="9"/>
      <c r="Z862" s="9"/>
    </row>
    <row r="863" spans="8:26" ht="12.75" x14ac:dyDescent="0.2">
      <c r="H863" s="9"/>
      <c r="I863" s="9"/>
      <c r="J863" s="9"/>
      <c r="Y863" s="9"/>
      <c r="Z863" s="9"/>
    </row>
    <row r="864" spans="8:26" ht="12.75" x14ac:dyDescent="0.2">
      <c r="H864" s="9"/>
      <c r="I864" s="9"/>
      <c r="J864" s="9"/>
      <c r="Y864" s="9"/>
      <c r="Z864" s="9"/>
    </row>
    <row r="865" spans="8:26" ht="12.75" x14ac:dyDescent="0.2">
      <c r="H865" s="9"/>
      <c r="I865" s="9"/>
      <c r="J865" s="9"/>
      <c r="Y865" s="9"/>
      <c r="Z865" s="9"/>
    </row>
    <row r="866" spans="8:26" ht="12.75" x14ac:dyDescent="0.2">
      <c r="H866" s="9"/>
      <c r="I866" s="9"/>
      <c r="J866" s="9"/>
      <c r="Y866" s="9"/>
      <c r="Z866" s="9"/>
    </row>
    <row r="867" spans="8:26" ht="12.75" x14ac:dyDescent="0.2">
      <c r="H867" s="9"/>
      <c r="I867" s="9"/>
      <c r="J867" s="9"/>
      <c r="Y867" s="9"/>
      <c r="Z867" s="9"/>
    </row>
    <row r="868" spans="8:26" ht="12.75" x14ac:dyDescent="0.2">
      <c r="H868" s="9"/>
      <c r="I868" s="9"/>
      <c r="J868" s="9"/>
      <c r="Y868" s="9"/>
      <c r="Z868" s="9"/>
    </row>
    <row r="869" spans="8:26" ht="12.75" x14ac:dyDescent="0.2">
      <c r="H869" s="9"/>
      <c r="I869" s="9"/>
      <c r="J869" s="9"/>
      <c r="Y869" s="9"/>
      <c r="Z869" s="9"/>
    </row>
    <row r="870" spans="8:26" ht="12.75" x14ac:dyDescent="0.2">
      <c r="H870" s="9"/>
      <c r="I870" s="9"/>
      <c r="J870" s="9"/>
      <c r="Y870" s="9"/>
      <c r="Z870" s="9"/>
    </row>
    <row r="871" spans="8:26" ht="12.75" x14ac:dyDescent="0.2">
      <c r="H871" s="9"/>
      <c r="I871" s="9"/>
      <c r="J871" s="9"/>
      <c r="Y871" s="9"/>
      <c r="Z871" s="9"/>
    </row>
    <row r="872" spans="8:26" ht="12.75" x14ac:dyDescent="0.2">
      <c r="H872" s="9"/>
      <c r="I872" s="9"/>
      <c r="J872" s="9"/>
      <c r="Y872" s="9"/>
      <c r="Z872" s="9"/>
    </row>
    <row r="873" spans="8:26" ht="12.75" x14ac:dyDescent="0.2">
      <c r="H873" s="9"/>
      <c r="I873" s="9"/>
      <c r="J873" s="9"/>
      <c r="Y873" s="9"/>
      <c r="Z873" s="9"/>
    </row>
    <row r="874" spans="8:26" ht="12.75" x14ac:dyDescent="0.2">
      <c r="H874" s="9"/>
      <c r="I874" s="9"/>
      <c r="J874" s="9"/>
      <c r="Y874" s="9"/>
      <c r="Z874" s="9"/>
    </row>
    <row r="875" spans="8:26" ht="12.75" x14ac:dyDescent="0.2">
      <c r="H875" s="9"/>
      <c r="I875" s="9"/>
      <c r="J875" s="9"/>
      <c r="Y875" s="9"/>
      <c r="Z875" s="9"/>
    </row>
    <row r="876" spans="8:26" ht="12.75" x14ac:dyDescent="0.2">
      <c r="H876" s="9"/>
      <c r="I876" s="9"/>
      <c r="J876" s="9"/>
      <c r="Y876" s="9"/>
      <c r="Z876" s="9"/>
    </row>
    <row r="877" spans="8:26" ht="12.75" x14ac:dyDescent="0.2">
      <c r="H877" s="9"/>
      <c r="I877" s="9"/>
      <c r="J877" s="9"/>
      <c r="Y877" s="9"/>
      <c r="Z877" s="9"/>
    </row>
    <row r="878" spans="8:26" ht="12.75" x14ac:dyDescent="0.2">
      <c r="H878" s="9"/>
      <c r="I878" s="9"/>
      <c r="J878" s="9"/>
      <c r="Y878" s="9"/>
      <c r="Z878" s="9"/>
    </row>
    <row r="879" spans="8:26" ht="12.75" x14ac:dyDescent="0.2">
      <c r="H879" s="9"/>
      <c r="I879" s="9"/>
      <c r="J879" s="9"/>
      <c r="Y879" s="9"/>
      <c r="Z879" s="9"/>
    </row>
    <row r="880" spans="8:26" ht="12.75" x14ac:dyDescent="0.2">
      <c r="H880" s="9"/>
      <c r="I880" s="9"/>
      <c r="J880" s="9"/>
      <c r="Y880" s="9"/>
      <c r="Z880" s="9"/>
    </row>
    <row r="881" spans="8:26" ht="12.75" x14ac:dyDescent="0.2">
      <c r="H881" s="9"/>
      <c r="I881" s="9"/>
      <c r="J881" s="9"/>
      <c r="Y881" s="9"/>
      <c r="Z881" s="9"/>
    </row>
    <row r="882" spans="8:26" ht="12.75" x14ac:dyDescent="0.2">
      <c r="H882" s="9"/>
      <c r="I882" s="9"/>
      <c r="J882" s="9"/>
      <c r="Y882" s="9"/>
      <c r="Z882" s="9"/>
    </row>
    <row r="883" spans="8:26" ht="12.75" x14ac:dyDescent="0.2">
      <c r="H883" s="9"/>
      <c r="I883" s="9"/>
      <c r="J883" s="9"/>
      <c r="Y883" s="9"/>
      <c r="Z883" s="9"/>
    </row>
    <row r="884" spans="8:26" ht="12.75" x14ac:dyDescent="0.2">
      <c r="H884" s="9"/>
      <c r="I884" s="9"/>
      <c r="J884" s="9"/>
      <c r="Y884" s="9"/>
      <c r="Z884" s="9"/>
    </row>
    <row r="885" spans="8:26" ht="12.75" x14ac:dyDescent="0.2">
      <c r="H885" s="9"/>
      <c r="I885" s="9"/>
      <c r="J885" s="9"/>
      <c r="Y885" s="9"/>
      <c r="Z885" s="9"/>
    </row>
    <row r="886" spans="8:26" ht="12.75" x14ac:dyDescent="0.2">
      <c r="H886" s="9"/>
      <c r="I886" s="9"/>
      <c r="J886" s="9"/>
      <c r="Y886" s="9"/>
      <c r="Z886" s="9"/>
    </row>
    <row r="887" spans="8:26" ht="12.75" x14ac:dyDescent="0.2">
      <c r="H887" s="9"/>
      <c r="I887" s="9"/>
      <c r="J887" s="9"/>
      <c r="Y887" s="9"/>
      <c r="Z887" s="9"/>
    </row>
    <row r="888" spans="8:26" ht="12.75" x14ac:dyDescent="0.2">
      <c r="H888" s="9"/>
      <c r="I888" s="9"/>
      <c r="J888" s="9"/>
      <c r="Y888" s="9"/>
      <c r="Z888" s="9"/>
    </row>
    <row r="889" spans="8:26" ht="12.75" x14ac:dyDescent="0.2">
      <c r="H889" s="9"/>
      <c r="I889" s="9"/>
      <c r="J889" s="9"/>
      <c r="Y889" s="9"/>
      <c r="Z889" s="9"/>
    </row>
    <row r="890" spans="8:26" ht="12.75" x14ac:dyDescent="0.2">
      <c r="H890" s="9"/>
      <c r="I890" s="9"/>
      <c r="J890" s="9"/>
      <c r="Y890" s="9"/>
      <c r="Z890" s="9"/>
    </row>
    <row r="891" spans="8:26" ht="12.75" x14ac:dyDescent="0.2">
      <c r="H891" s="9"/>
      <c r="I891" s="9"/>
      <c r="J891" s="9"/>
      <c r="Y891" s="9"/>
      <c r="Z891" s="9"/>
    </row>
    <row r="892" spans="8:26" ht="12.75" x14ac:dyDescent="0.2">
      <c r="H892" s="9"/>
      <c r="I892" s="9"/>
      <c r="J892" s="9"/>
      <c r="Y892" s="9"/>
      <c r="Z892" s="9"/>
    </row>
    <row r="893" spans="8:26" ht="12.75" x14ac:dyDescent="0.2">
      <c r="H893" s="9"/>
      <c r="I893" s="9"/>
      <c r="J893" s="9"/>
      <c r="Y893" s="9"/>
      <c r="Z893" s="9"/>
    </row>
    <row r="894" spans="8:26" ht="12.75" x14ac:dyDescent="0.2">
      <c r="H894" s="9"/>
      <c r="I894" s="9"/>
      <c r="J894" s="9"/>
      <c r="Y894" s="9"/>
      <c r="Z894" s="9"/>
    </row>
    <row r="895" spans="8:26" ht="12.75" x14ac:dyDescent="0.2">
      <c r="H895" s="9"/>
      <c r="I895" s="9"/>
      <c r="J895" s="9"/>
      <c r="Y895" s="9"/>
      <c r="Z895" s="9"/>
    </row>
    <row r="896" spans="8:26" ht="12.75" x14ac:dyDescent="0.2">
      <c r="H896" s="9"/>
      <c r="I896" s="9"/>
      <c r="J896" s="9"/>
      <c r="Y896" s="9"/>
      <c r="Z896" s="9"/>
    </row>
    <row r="897" spans="8:26" ht="12.75" x14ac:dyDescent="0.2">
      <c r="H897" s="9"/>
      <c r="I897" s="9"/>
      <c r="J897" s="9"/>
      <c r="Y897" s="9"/>
      <c r="Z897" s="9"/>
    </row>
    <row r="898" spans="8:26" ht="12.75" x14ac:dyDescent="0.2">
      <c r="H898" s="9"/>
      <c r="I898" s="9"/>
      <c r="J898" s="9"/>
      <c r="Y898" s="9"/>
      <c r="Z898" s="9"/>
    </row>
    <row r="899" spans="8:26" ht="12.75" x14ac:dyDescent="0.2">
      <c r="H899" s="9"/>
      <c r="I899" s="9"/>
      <c r="J899" s="9"/>
      <c r="Y899" s="9"/>
      <c r="Z899" s="9"/>
    </row>
    <row r="900" spans="8:26" ht="12.75" x14ac:dyDescent="0.2">
      <c r="H900" s="9"/>
      <c r="I900" s="9"/>
      <c r="J900" s="9"/>
      <c r="Y900" s="9"/>
      <c r="Z900" s="9"/>
    </row>
    <row r="901" spans="8:26" ht="12.75" x14ac:dyDescent="0.2">
      <c r="H901" s="9"/>
      <c r="I901" s="9"/>
      <c r="J901" s="9"/>
      <c r="Y901" s="9"/>
      <c r="Z901" s="9"/>
    </row>
    <row r="902" spans="8:26" ht="12.75" x14ac:dyDescent="0.2">
      <c r="H902" s="9"/>
      <c r="I902" s="9"/>
      <c r="J902" s="9"/>
      <c r="Y902" s="9"/>
      <c r="Z902" s="9"/>
    </row>
    <row r="903" spans="8:26" ht="12.75" x14ac:dyDescent="0.2">
      <c r="H903" s="9"/>
      <c r="I903" s="9"/>
      <c r="J903" s="9"/>
      <c r="Y903" s="9"/>
      <c r="Z903" s="9"/>
    </row>
    <row r="904" spans="8:26" ht="12.75" x14ac:dyDescent="0.2">
      <c r="H904" s="9"/>
      <c r="I904" s="9"/>
      <c r="J904" s="9"/>
      <c r="Y904" s="9"/>
      <c r="Z904" s="9"/>
    </row>
    <row r="905" spans="8:26" ht="12.75" x14ac:dyDescent="0.2">
      <c r="H905" s="9"/>
      <c r="I905" s="9"/>
      <c r="J905" s="9"/>
      <c r="Y905" s="9"/>
      <c r="Z905" s="9"/>
    </row>
    <row r="906" spans="8:26" ht="12.75" x14ac:dyDescent="0.2">
      <c r="H906" s="9"/>
      <c r="I906" s="9"/>
      <c r="J906" s="9"/>
      <c r="Y906" s="9"/>
      <c r="Z906" s="9"/>
    </row>
    <row r="907" spans="8:26" ht="12.75" x14ac:dyDescent="0.2">
      <c r="H907" s="9"/>
      <c r="I907" s="9"/>
      <c r="J907" s="9"/>
      <c r="Y907" s="9"/>
      <c r="Z907" s="9"/>
    </row>
    <row r="908" spans="8:26" ht="12.75" x14ac:dyDescent="0.2">
      <c r="H908" s="9"/>
      <c r="I908" s="9"/>
      <c r="J908" s="9"/>
      <c r="Y908" s="9"/>
      <c r="Z908" s="9"/>
    </row>
    <row r="909" spans="8:26" ht="12.75" x14ac:dyDescent="0.2">
      <c r="H909" s="9"/>
      <c r="I909" s="9"/>
      <c r="J909" s="9"/>
      <c r="Y909" s="9"/>
      <c r="Z909" s="9"/>
    </row>
    <row r="910" spans="8:26" ht="12.75" x14ac:dyDescent="0.2">
      <c r="H910" s="9"/>
      <c r="I910" s="9"/>
      <c r="J910" s="9"/>
      <c r="Y910" s="9"/>
      <c r="Z910" s="9"/>
    </row>
    <row r="911" spans="8:26" ht="12.75" x14ac:dyDescent="0.2">
      <c r="H911" s="9"/>
      <c r="I911" s="9"/>
      <c r="J911" s="9"/>
      <c r="Y911" s="9"/>
      <c r="Z911" s="9"/>
    </row>
    <row r="912" spans="8:26" ht="12.75" x14ac:dyDescent="0.2">
      <c r="H912" s="9"/>
      <c r="I912" s="9"/>
      <c r="J912" s="9"/>
      <c r="Y912" s="9"/>
      <c r="Z912" s="9"/>
    </row>
    <row r="913" spans="8:26" ht="12.75" x14ac:dyDescent="0.2">
      <c r="H913" s="9"/>
      <c r="I913" s="9"/>
      <c r="J913" s="9"/>
      <c r="Y913" s="9"/>
      <c r="Z913" s="9"/>
    </row>
    <row r="914" spans="8:26" ht="12.75" x14ac:dyDescent="0.2">
      <c r="H914" s="9"/>
      <c r="I914" s="9"/>
      <c r="J914" s="9"/>
      <c r="Y914" s="9"/>
      <c r="Z914" s="9"/>
    </row>
    <row r="915" spans="8:26" ht="12.75" x14ac:dyDescent="0.2">
      <c r="H915" s="9"/>
      <c r="I915" s="9"/>
      <c r="J915" s="9"/>
      <c r="Y915" s="9"/>
      <c r="Z915" s="9"/>
    </row>
    <row r="916" spans="8:26" ht="12.75" x14ac:dyDescent="0.2">
      <c r="H916" s="9"/>
      <c r="I916" s="9"/>
      <c r="J916" s="9"/>
      <c r="Y916" s="9"/>
      <c r="Z916" s="9"/>
    </row>
    <row r="917" spans="8:26" ht="12.75" x14ac:dyDescent="0.2">
      <c r="H917" s="9"/>
      <c r="I917" s="9"/>
      <c r="J917" s="9"/>
      <c r="Y917" s="9"/>
      <c r="Z917" s="9"/>
    </row>
    <row r="918" spans="8:26" ht="12.75" x14ac:dyDescent="0.2">
      <c r="H918" s="9"/>
      <c r="I918" s="9"/>
      <c r="J918" s="9"/>
      <c r="Y918" s="9"/>
      <c r="Z918" s="9"/>
    </row>
    <row r="919" spans="8:26" ht="12.75" x14ac:dyDescent="0.2">
      <c r="H919" s="9"/>
      <c r="I919" s="9"/>
      <c r="J919" s="9"/>
      <c r="Y919" s="9"/>
      <c r="Z919" s="9"/>
    </row>
    <row r="920" spans="8:26" ht="12.75" x14ac:dyDescent="0.2">
      <c r="H920" s="9"/>
      <c r="I920" s="9"/>
      <c r="J920" s="9"/>
      <c r="Y920" s="9"/>
      <c r="Z920" s="9"/>
    </row>
    <row r="921" spans="8:26" ht="12.75" x14ac:dyDescent="0.2">
      <c r="H921" s="9"/>
      <c r="I921" s="9"/>
      <c r="J921" s="9"/>
      <c r="Y921" s="9"/>
      <c r="Z921" s="9"/>
    </row>
    <row r="922" spans="8:26" ht="12.75" x14ac:dyDescent="0.2">
      <c r="H922" s="9"/>
      <c r="I922" s="9"/>
      <c r="J922" s="9"/>
      <c r="Y922" s="9"/>
      <c r="Z922" s="9"/>
    </row>
    <row r="923" spans="8:26" ht="12.75" x14ac:dyDescent="0.2">
      <c r="H923" s="9"/>
      <c r="I923" s="9"/>
      <c r="J923" s="9"/>
      <c r="Y923" s="9"/>
      <c r="Z923" s="9"/>
    </row>
    <row r="924" spans="8:26" ht="12.75" x14ac:dyDescent="0.2">
      <c r="H924" s="9"/>
      <c r="I924" s="9"/>
      <c r="J924" s="9"/>
      <c r="Y924" s="9"/>
      <c r="Z924" s="9"/>
    </row>
    <row r="925" spans="8:26" ht="12.75" x14ac:dyDescent="0.2">
      <c r="H925" s="9"/>
      <c r="I925" s="9"/>
      <c r="J925" s="9"/>
      <c r="Y925" s="9"/>
      <c r="Z925" s="9"/>
    </row>
    <row r="926" spans="8:26" ht="12.75" x14ac:dyDescent="0.2">
      <c r="H926" s="9"/>
      <c r="I926" s="9"/>
      <c r="J926" s="9"/>
      <c r="Y926" s="9"/>
      <c r="Z926" s="9"/>
    </row>
    <row r="927" spans="8:26" ht="12.75" x14ac:dyDescent="0.2">
      <c r="H927" s="9"/>
      <c r="I927" s="9"/>
      <c r="J927" s="9"/>
      <c r="Y927" s="9"/>
      <c r="Z927" s="9"/>
    </row>
    <row r="928" spans="8:26" ht="12.75" x14ac:dyDescent="0.2">
      <c r="H928" s="9"/>
      <c r="I928" s="9"/>
      <c r="J928" s="9"/>
      <c r="Y928" s="9"/>
      <c r="Z928" s="9"/>
    </row>
    <row r="929" spans="8:26" ht="12.75" x14ac:dyDescent="0.2">
      <c r="H929" s="9"/>
      <c r="I929" s="9"/>
      <c r="J929" s="9"/>
      <c r="Y929" s="9"/>
      <c r="Z929" s="9"/>
    </row>
    <row r="930" spans="8:26" ht="12.75" x14ac:dyDescent="0.2">
      <c r="H930" s="9"/>
      <c r="I930" s="9"/>
      <c r="J930" s="9"/>
      <c r="Y930" s="9"/>
      <c r="Z930" s="9"/>
    </row>
    <row r="931" spans="8:26" ht="12.75" x14ac:dyDescent="0.2">
      <c r="H931" s="9"/>
      <c r="I931" s="9"/>
      <c r="J931" s="9"/>
      <c r="Y931" s="9"/>
      <c r="Z931" s="9"/>
    </row>
    <row r="932" spans="8:26" ht="12.75" x14ac:dyDescent="0.2">
      <c r="H932" s="9"/>
      <c r="I932" s="9"/>
      <c r="J932" s="9"/>
      <c r="Y932" s="9"/>
      <c r="Z932" s="9"/>
    </row>
    <row r="933" spans="8:26" ht="12.75" x14ac:dyDescent="0.2">
      <c r="H933" s="9"/>
      <c r="I933" s="9"/>
      <c r="J933" s="9"/>
      <c r="Y933" s="9"/>
      <c r="Z933" s="9"/>
    </row>
    <row r="934" spans="8:26" ht="12.75" x14ac:dyDescent="0.2">
      <c r="H934" s="9"/>
      <c r="I934" s="9"/>
      <c r="J934" s="9"/>
      <c r="Y934" s="9"/>
      <c r="Z934" s="9"/>
    </row>
    <row r="935" spans="8:26" ht="12.75" x14ac:dyDescent="0.2">
      <c r="H935" s="9"/>
      <c r="I935" s="9"/>
      <c r="J935" s="9"/>
      <c r="Y935" s="9"/>
      <c r="Z935" s="9"/>
    </row>
    <row r="936" spans="8:26" ht="12.75" x14ac:dyDescent="0.2">
      <c r="H936" s="9"/>
      <c r="I936" s="9"/>
      <c r="J936" s="9"/>
      <c r="Y936" s="9"/>
      <c r="Z936" s="9"/>
    </row>
    <row r="937" spans="8:26" ht="12.75" x14ac:dyDescent="0.2">
      <c r="H937" s="9"/>
      <c r="I937" s="9"/>
      <c r="J937" s="9"/>
      <c r="Y937" s="9"/>
      <c r="Z937" s="9"/>
    </row>
    <row r="938" spans="8:26" ht="12.75" x14ac:dyDescent="0.2">
      <c r="H938" s="9"/>
      <c r="I938" s="9"/>
      <c r="J938" s="9"/>
      <c r="Y938" s="9"/>
      <c r="Z938" s="9"/>
    </row>
    <row r="939" spans="8:26" ht="12.75" x14ac:dyDescent="0.2">
      <c r="H939" s="9"/>
      <c r="I939" s="9"/>
      <c r="J939" s="9"/>
      <c r="Y939" s="9"/>
      <c r="Z939" s="9"/>
    </row>
    <row r="940" spans="8:26" ht="12.75" x14ac:dyDescent="0.2">
      <c r="H940" s="9"/>
      <c r="I940" s="9"/>
      <c r="J940" s="9"/>
      <c r="Y940" s="9"/>
      <c r="Z940" s="9"/>
    </row>
    <row r="941" spans="8:26" ht="12.75" x14ac:dyDescent="0.2">
      <c r="H941" s="9"/>
      <c r="I941" s="9"/>
      <c r="J941" s="9"/>
      <c r="Y941" s="9"/>
      <c r="Z941" s="9"/>
    </row>
    <row r="942" spans="8:26" ht="12.75" x14ac:dyDescent="0.2">
      <c r="H942" s="9"/>
      <c r="I942" s="9"/>
      <c r="J942" s="9"/>
      <c r="Y942" s="9"/>
      <c r="Z942" s="9"/>
    </row>
    <row r="943" spans="8:26" ht="12.75" x14ac:dyDescent="0.2">
      <c r="H943" s="9"/>
      <c r="I943" s="9"/>
      <c r="J943" s="9"/>
      <c r="Y943" s="9"/>
      <c r="Z943" s="9"/>
    </row>
    <row r="944" spans="8:26" ht="12.75" x14ac:dyDescent="0.2">
      <c r="H944" s="9"/>
      <c r="I944" s="9"/>
      <c r="J944" s="9"/>
      <c r="Y944" s="9"/>
      <c r="Z944" s="9"/>
    </row>
    <row r="945" spans="8:26" ht="12.75" x14ac:dyDescent="0.2">
      <c r="H945" s="9"/>
      <c r="I945" s="9"/>
      <c r="J945" s="9"/>
      <c r="Y945" s="9"/>
      <c r="Z945" s="9"/>
    </row>
    <row r="946" spans="8:26" ht="12.75" x14ac:dyDescent="0.2">
      <c r="H946" s="9"/>
      <c r="I946" s="9"/>
      <c r="J946" s="9"/>
      <c r="Y946" s="9"/>
      <c r="Z946" s="9"/>
    </row>
    <row r="947" spans="8:26" ht="12.75" x14ac:dyDescent="0.2">
      <c r="H947" s="9"/>
      <c r="I947" s="9"/>
      <c r="J947" s="9"/>
      <c r="Y947" s="9"/>
      <c r="Z947" s="9"/>
    </row>
    <row r="948" spans="8:26" ht="12.75" x14ac:dyDescent="0.2">
      <c r="H948" s="9"/>
      <c r="I948" s="9"/>
      <c r="J948" s="9"/>
      <c r="Y948" s="9"/>
      <c r="Z948" s="9"/>
    </row>
    <row r="949" spans="8:26" ht="12.75" x14ac:dyDescent="0.2">
      <c r="H949" s="9"/>
      <c r="I949" s="9"/>
      <c r="J949" s="9"/>
      <c r="Y949" s="9"/>
      <c r="Z949" s="9"/>
    </row>
    <row r="950" spans="8:26" ht="12.75" x14ac:dyDescent="0.2">
      <c r="H950" s="9"/>
      <c r="I950" s="9"/>
      <c r="J950" s="9"/>
      <c r="Y950" s="9"/>
      <c r="Z950" s="9"/>
    </row>
    <row r="951" spans="8:26" ht="12.75" x14ac:dyDescent="0.2">
      <c r="H951" s="9"/>
      <c r="I951" s="9"/>
      <c r="J951" s="9"/>
      <c r="Y951" s="9"/>
      <c r="Z951" s="9"/>
    </row>
    <row r="952" spans="8:26" ht="12.75" x14ac:dyDescent="0.2">
      <c r="H952" s="9"/>
      <c r="I952" s="9"/>
      <c r="J952" s="9"/>
      <c r="Y952" s="9"/>
      <c r="Z952" s="9"/>
    </row>
    <row r="953" spans="8:26" ht="12.75" x14ac:dyDescent="0.2">
      <c r="H953" s="9"/>
      <c r="I953" s="9"/>
      <c r="J953" s="9"/>
      <c r="Y953" s="9"/>
      <c r="Z953" s="9"/>
    </row>
    <row r="954" spans="8:26" ht="12.75" x14ac:dyDescent="0.2">
      <c r="H954" s="9"/>
      <c r="I954" s="9"/>
      <c r="J954" s="9"/>
      <c r="Y954" s="9"/>
      <c r="Z954" s="9"/>
    </row>
    <row r="955" spans="8:26" ht="12.75" x14ac:dyDescent="0.2">
      <c r="H955" s="9"/>
      <c r="I955" s="9"/>
      <c r="J955" s="9"/>
      <c r="Y955" s="9"/>
      <c r="Z955" s="9"/>
    </row>
    <row r="956" spans="8:26" ht="12.75" x14ac:dyDescent="0.2">
      <c r="H956" s="9"/>
      <c r="I956" s="9"/>
      <c r="J956" s="9"/>
      <c r="Y956" s="9"/>
      <c r="Z956" s="9"/>
    </row>
    <row r="957" spans="8:26" ht="12.75" x14ac:dyDescent="0.2">
      <c r="H957" s="9"/>
      <c r="I957" s="9"/>
      <c r="J957" s="9"/>
      <c r="Y957" s="9"/>
      <c r="Z957" s="9"/>
    </row>
    <row r="958" spans="8:26" ht="12.75" x14ac:dyDescent="0.2">
      <c r="H958" s="9"/>
      <c r="I958" s="9"/>
      <c r="J958" s="9"/>
      <c r="Y958" s="9"/>
      <c r="Z958" s="9"/>
    </row>
    <row r="959" spans="8:26" ht="12.75" x14ac:dyDescent="0.2">
      <c r="H959" s="9"/>
      <c r="I959" s="9"/>
      <c r="J959" s="9"/>
      <c r="Y959" s="9"/>
      <c r="Z959" s="9"/>
    </row>
    <row r="960" spans="8:26" ht="12.75" x14ac:dyDescent="0.2">
      <c r="H960" s="9"/>
      <c r="I960" s="9"/>
      <c r="J960" s="9"/>
      <c r="Y960" s="9"/>
      <c r="Z960" s="9"/>
    </row>
    <row r="961" spans="8:26" ht="12.75" x14ac:dyDescent="0.2">
      <c r="H961" s="9"/>
      <c r="I961" s="9"/>
      <c r="J961" s="9"/>
      <c r="Y961" s="9"/>
      <c r="Z961" s="9"/>
    </row>
    <row r="962" spans="8:26" ht="12.75" x14ac:dyDescent="0.2">
      <c r="H962" s="9"/>
      <c r="I962" s="9"/>
      <c r="J962" s="9"/>
      <c r="Y962" s="9"/>
      <c r="Z962" s="9"/>
    </row>
    <row r="963" spans="8:26" ht="12.75" x14ac:dyDescent="0.2">
      <c r="H963" s="9"/>
      <c r="I963" s="9"/>
      <c r="J963" s="9"/>
      <c r="Y963" s="9"/>
      <c r="Z963" s="9"/>
    </row>
    <row r="964" spans="8:26" ht="12.75" x14ac:dyDescent="0.2">
      <c r="H964" s="9"/>
      <c r="I964" s="9"/>
      <c r="J964" s="9"/>
      <c r="Y964" s="9"/>
      <c r="Z964" s="9"/>
    </row>
    <row r="965" spans="8:26" ht="12.75" x14ac:dyDescent="0.2">
      <c r="H965" s="9"/>
      <c r="I965" s="9"/>
      <c r="J965" s="9"/>
      <c r="Y965" s="9"/>
      <c r="Z965" s="9"/>
    </row>
    <row r="966" spans="8:26" ht="12.75" x14ac:dyDescent="0.2">
      <c r="H966" s="9"/>
      <c r="I966" s="9"/>
      <c r="J966" s="9"/>
      <c r="Y966" s="9"/>
      <c r="Z966" s="9"/>
    </row>
    <row r="967" spans="8:26" ht="12.75" x14ac:dyDescent="0.2">
      <c r="H967" s="9"/>
      <c r="I967" s="9"/>
      <c r="J967" s="9"/>
      <c r="Y967" s="9"/>
      <c r="Z967" s="9"/>
    </row>
    <row r="968" spans="8:26" ht="12.75" x14ac:dyDescent="0.2">
      <c r="H968" s="9"/>
      <c r="I968" s="9"/>
      <c r="J968" s="9"/>
      <c r="Y968" s="9"/>
      <c r="Z968" s="9"/>
    </row>
    <row r="969" spans="8:26" ht="12.75" x14ac:dyDescent="0.2">
      <c r="H969" s="9"/>
      <c r="I969" s="9"/>
      <c r="J969" s="9"/>
      <c r="Y969" s="9"/>
      <c r="Z969" s="9"/>
    </row>
    <row r="970" spans="8:26" ht="12.75" x14ac:dyDescent="0.2">
      <c r="H970" s="9"/>
      <c r="I970" s="9"/>
      <c r="J970" s="9"/>
      <c r="Y970" s="9"/>
      <c r="Z970" s="9"/>
    </row>
    <row r="971" spans="8:26" ht="12.75" x14ac:dyDescent="0.2">
      <c r="H971" s="9"/>
      <c r="I971" s="9"/>
      <c r="J971" s="9"/>
      <c r="Y971" s="9"/>
      <c r="Z971" s="9"/>
    </row>
    <row r="972" spans="8:26" ht="12.75" x14ac:dyDescent="0.2">
      <c r="H972" s="9"/>
      <c r="I972" s="9"/>
      <c r="J972" s="9"/>
      <c r="Y972" s="9"/>
      <c r="Z972" s="9"/>
    </row>
    <row r="973" spans="8:26" ht="12.75" x14ac:dyDescent="0.2">
      <c r="H973" s="9"/>
      <c r="I973" s="9"/>
      <c r="J973" s="9"/>
      <c r="Y973" s="9"/>
      <c r="Z973" s="9"/>
    </row>
    <row r="974" spans="8:26" ht="12.75" x14ac:dyDescent="0.2">
      <c r="H974" s="9"/>
      <c r="I974" s="9"/>
      <c r="J974" s="9"/>
      <c r="Y974" s="9"/>
      <c r="Z974" s="9"/>
    </row>
    <row r="975" spans="8:26" ht="12.75" x14ac:dyDescent="0.2">
      <c r="H975" s="9"/>
      <c r="I975" s="9"/>
      <c r="J975" s="9"/>
      <c r="Y975" s="9"/>
      <c r="Z975" s="9"/>
    </row>
    <row r="976" spans="8:26" ht="12.75" x14ac:dyDescent="0.2">
      <c r="H976" s="9"/>
      <c r="I976" s="9"/>
      <c r="J976" s="9"/>
      <c r="Y976" s="9"/>
      <c r="Z976" s="9"/>
    </row>
    <row r="977" spans="8:26" ht="12.75" x14ac:dyDescent="0.2">
      <c r="H977" s="9"/>
      <c r="I977" s="9"/>
      <c r="J977" s="9"/>
      <c r="Y977" s="9"/>
      <c r="Z977" s="9"/>
    </row>
    <row r="978" spans="8:26" ht="12.75" x14ac:dyDescent="0.2">
      <c r="H978" s="9"/>
      <c r="I978" s="9"/>
      <c r="J978" s="9"/>
      <c r="Y978" s="9"/>
      <c r="Z978" s="9"/>
    </row>
    <row r="979" spans="8:26" ht="12.75" x14ac:dyDescent="0.2">
      <c r="H979" s="9"/>
      <c r="I979" s="9"/>
      <c r="J979" s="9"/>
      <c r="Y979" s="9"/>
      <c r="Z979" s="9"/>
    </row>
    <row r="980" spans="8:26" ht="12.75" x14ac:dyDescent="0.2">
      <c r="H980" s="9"/>
      <c r="I980" s="9"/>
      <c r="J980" s="9"/>
      <c r="Y980" s="9"/>
      <c r="Z980" s="9"/>
    </row>
    <row r="981" spans="8:26" ht="12.75" x14ac:dyDescent="0.2">
      <c r="H981" s="9"/>
      <c r="I981" s="9"/>
      <c r="J981" s="9"/>
      <c r="Y981" s="9"/>
      <c r="Z981" s="9"/>
    </row>
    <row r="982" spans="8:26" ht="12.75" x14ac:dyDescent="0.2">
      <c r="H982" s="9"/>
      <c r="I982" s="9"/>
      <c r="J982" s="9"/>
      <c r="Y982" s="9"/>
      <c r="Z982" s="9"/>
    </row>
    <row r="983" spans="8:26" ht="12.75" x14ac:dyDescent="0.2">
      <c r="H983" s="9"/>
      <c r="I983" s="9"/>
      <c r="J983" s="9"/>
      <c r="Y983" s="9"/>
      <c r="Z983" s="9"/>
    </row>
    <row r="984" spans="8:26" ht="12.75" x14ac:dyDescent="0.2">
      <c r="H984" s="9"/>
      <c r="I984" s="9"/>
      <c r="J984" s="9"/>
      <c r="Y984" s="9"/>
      <c r="Z984" s="9"/>
    </row>
    <row r="985" spans="8:26" ht="12.75" x14ac:dyDescent="0.2">
      <c r="H985" s="9"/>
      <c r="I985" s="9"/>
      <c r="J985" s="9"/>
      <c r="Y985" s="9"/>
      <c r="Z985" s="9"/>
    </row>
    <row r="986" spans="8:26" ht="12.75" x14ac:dyDescent="0.2">
      <c r="H986" s="9"/>
      <c r="I986" s="9"/>
      <c r="J986" s="9"/>
      <c r="Y986" s="9"/>
      <c r="Z986" s="9"/>
    </row>
    <row r="987" spans="8:26" ht="12.75" x14ac:dyDescent="0.2">
      <c r="H987" s="9"/>
      <c r="I987" s="9"/>
      <c r="J987" s="9"/>
      <c r="Y987" s="9"/>
      <c r="Z987" s="9"/>
    </row>
    <row r="988" spans="8:26" ht="12.75" x14ac:dyDescent="0.2">
      <c r="H988" s="9"/>
      <c r="I988" s="9"/>
      <c r="J988" s="9"/>
      <c r="Y988" s="9"/>
      <c r="Z988" s="9"/>
    </row>
    <row r="989" spans="8:26" ht="12.75" x14ac:dyDescent="0.2">
      <c r="H989" s="9"/>
      <c r="I989" s="9"/>
      <c r="J989" s="9"/>
      <c r="Y989" s="9"/>
      <c r="Z989" s="9"/>
    </row>
    <row r="990" spans="8:26" ht="12.75" x14ac:dyDescent="0.2">
      <c r="H990" s="9"/>
      <c r="I990" s="9"/>
      <c r="J990" s="9"/>
      <c r="Y990" s="9"/>
      <c r="Z990" s="9"/>
    </row>
    <row r="991" spans="8:26" ht="12.75" x14ac:dyDescent="0.2">
      <c r="H991" s="9"/>
      <c r="I991" s="9"/>
      <c r="J991" s="9"/>
      <c r="Y991" s="9"/>
      <c r="Z991" s="9"/>
    </row>
    <row r="992" spans="8:26" ht="12.75" x14ac:dyDescent="0.2">
      <c r="H992" s="9"/>
      <c r="I992" s="9"/>
      <c r="J992" s="9"/>
      <c r="Y992" s="9"/>
      <c r="Z992" s="9"/>
    </row>
    <row r="993" spans="8:26" ht="12.75" x14ac:dyDescent="0.2">
      <c r="H993" s="9"/>
      <c r="I993" s="9"/>
      <c r="J993" s="9"/>
      <c r="Y993" s="9"/>
      <c r="Z993" s="9"/>
    </row>
    <row r="994" spans="8:26" ht="12.75" x14ac:dyDescent="0.2">
      <c r="H994" s="9"/>
      <c r="I994" s="9"/>
      <c r="J994" s="9"/>
      <c r="Y994" s="9"/>
      <c r="Z994" s="9"/>
    </row>
    <row r="995" spans="8:26" ht="12.75" x14ac:dyDescent="0.2">
      <c r="H995" s="9"/>
      <c r="I995" s="9"/>
      <c r="J995" s="9"/>
      <c r="Y995" s="9"/>
      <c r="Z995" s="9"/>
    </row>
    <row r="996" spans="8:26" ht="12.75" x14ac:dyDescent="0.2">
      <c r="H996" s="9"/>
      <c r="I996" s="9"/>
      <c r="J996" s="9"/>
      <c r="Y996" s="9"/>
      <c r="Z996" s="9"/>
    </row>
    <row r="997" spans="8:26" ht="12.75" x14ac:dyDescent="0.2">
      <c r="H997" s="9"/>
      <c r="I997" s="9"/>
      <c r="J997" s="9"/>
      <c r="Y997" s="9"/>
      <c r="Z997" s="9"/>
    </row>
    <row r="998" spans="8:26" ht="12.75" x14ac:dyDescent="0.2">
      <c r="H998" s="9"/>
      <c r="I998" s="9"/>
      <c r="J998" s="9"/>
      <c r="Y998" s="9"/>
      <c r="Z998" s="9"/>
    </row>
    <row r="999" spans="8:26" ht="12.75" x14ac:dyDescent="0.2">
      <c r="H999" s="9"/>
      <c r="I999" s="9"/>
      <c r="J999" s="9"/>
      <c r="Y999" s="9"/>
      <c r="Z999" s="9"/>
    </row>
    <row r="1000" spans="8:26" ht="12.75" x14ac:dyDescent="0.2">
      <c r="H1000" s="9"/>
      <c r="I1000" s="9"/>
      <c r="J1000" s="9"/>
      <c r="Y1000" s="9"/>
      <c r="Z1000" s="9"/>
    </row>
    <row r="1001" spans="8:26" ht="12.75" x14ac:dyDescent="0.2">
      <c r="H1001" s="9"/>
      <c r="I1001" s="9"/>
      <c r="J1001" s="9"/>
      <c r="Y1001" s="9"/>
      <c r="Z1001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BN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3.140625" customWidth="1"/>
    <col min="3" max="3" width="4.42578125" hidden="1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7.5703125" customWidth="1"/>
    <col min="13" max="13" width="9.28515625" customWidth="1"/>
    <col min="14" max="14" width="9.42578125" customWidth="1"/>
    <col min="15" max="15" width="7.5703125" customWidth="1"/>
    <col min="16" max="16" width="9.28515625" customWidth="1"/>
    <col min="17" max="17" width="8.42578125" customWidth="1"/>
    <col min="18" max="18" width="9.42578125" customWidth="1"/>
    <col min="19" max="19" width="8.140625" customWidth="1"/>
    <col min="20" max="20" width="8.7109375" customWidth="1"/>
    <col min="21" max="21" width="9.42578125" customWidth="1"/>
    <col min="22" max="22" width="6.42578125" hidden="1" customWidth="1"/>
    <col min="23" max="23" width="10.42578125" hidden="1" customWidth="1"/>
    <col min="24" max="26" width="13.5703125" hidden="1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 x14ac:dyDescent="0.2">
      <c r="A1" s="1"/>
      <c r="B1" s="1"/>
      <c r="C1" s="1"/>
      <c r="D1" s="1"/>
      <c r="E1" s="1"/>
      <c r="F1" s="1"/>
      <c r="G1" s="1"/>
      <c r="H1" s="3"/>
      <c r="I1" s="3"/>
      <c r="J1" s="4">
        <f t="shared" ref="J1:K1" si="0">SUM(J3:J179)</f>
        <v>1068176.8486000004</v>
      </c>
      <c r="K1" s="6">
        <f t="shared" si="0"/>
        <v>661</v>
      </c>
      <c r="L1" s="1"/>
      <c r="M1" s="1"/>
      <c r="N1" s="7"/>
      <c r="O1" s="1"/>
      <c r="P1" s="1"/>
      <c r="Q1" s="1"/>
      <c r="R1" s="7"/>
      <c r="S1" s="1"/>
      <c r="T1" s="1"/>
      <c r="U1" s="7"/>
      <c r="V1" s="10">
        <f>Y1/W1</f>
        <v>1.8206357067464887</v>
      </c>
      <c r="W1" s="12">
        <f>SUM(W3:W179)</f>
        <v>2070106.6400000008</v>
      </c>
      <c r="X1" s="37"/>
      <c r="Y1" s="12">
        <f t="shared" ref="Y1:Z1" si="1">SUM(Y3:Y179)</f>
        <v>3768910.0655570007</v>
      </c>
      <c r="Z1" s="12">
        <f t="shared" si="1"/>
        <v>3147620.0599999987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11" t="s">
        <v>12</v>
      </c>
      <c r="M2" s="11" t="s">
        <v>13</v>
      </c>
      <c r="N2" s="7" t="s">
        <v>14</v>
      </c>
      <c r="O2" s="11"/>
      <c r="P2" s="11" t="s">
        <v>15</v>
      </c>
      <c r="Q2" s="11" t="s">
        <v>16</v>
      </c>
      <c r="R2" s="7" t="s">
        <v>17</v>
      </c>
      <c r="S2" s="11" t="s">
        <v>18</v>
      </c>
      <c r="T2" s="11" t="s">
        <v>19</v>
      </c>
      <c r="U2" s="7" t="s">
        <v>20</v>
      </c>
      <c r="V2" s="11" t="s">
        <v>21</v>
      </c>
      <c r="W2" s="15" t="s">
        <v>22</v>
      </c>
      <c r="X2" s="15" t="s">
        <v>23</v>
      </c>
      <c r="Y2" s="15" t="s">
        <v>23</v>
      </c>
      <c r="Z2" s="15" t="s">
        <v>23</v>
      </c>
      <c r="AA2" s="11" t="s">
        <v>24</v>
      </c>
      <c r="AB2" s="11" t="s">
        <v>25</v>
      </c>
      <c r="AC2" s="11" t="s">
        <v>26</v>
      </c>
      <c r="AD2" s="11" t="s">
        <v>27</v>
      </c>
      <c r="AE2" s="11" t="s">
        <v>28</v>
      </c>
      <c r="AF2" s="11" t="s">
        <v>29</v>
      </c>
      <c r="AG2" s="11" t="s">
        <v>30</v>
      </c>
      <c r="AH2" s="11" t="s">
        <v>31</v>
      </c>
      <c r="AI2" s="11" t="s">
        <v>32</v>
      </c>
      <c r="AJ2" s="11" t="s">
        <v>33</v>
      </c>
      <c r="AK2" s="11" t="s">
        <v>34</v>
      </c>
      <c r="AL2" s="11" t="s">
        <v>35</v>
      </c>
      <c r="AM2" s="11" t="s">
        <v>36</v>
      </c>
      <c r="AN2" s="11" t="s">
        <v>37</v>
      </c>
      <c r="AO2" s="11" t="s">
        <v>38</v>
      </c>
      <c r="AP2" s="11" t="s">
        <v>39</v>
      </c>
      <c r="AQ2" s="11" t="s">
        <v>40</v>
      </c>
      <c r="AR2" s="11" t="s">
        <v>41</v>
      </c>
      <c r="AS2" s="11" t="s">
        <v>42</v>
      </c>
      <c r="AT2" s="11" t="s">
        <v>43</v>
      </c>
      <c r="AU2" s="11" t="s">
        <v>44</v>
      </c>
      <c r="AV2" s="11" t="s">
        <v>45</v>
      </c>
      <c r="AW2" s="11" t="s">
        <v>46</v>
      </c>
      <c r="AX2" s="11" t="s">
        <v>47</v>
      </c>
      <c r="AY2" s="11" t="s">
        <v>48</v>
      </c>
      <c r="AZ2" s="11" t="s">
        <v>49</v>
      </c>
      <c r="BA2" s="11" t="s">
        <v>50</v>
      </c>
      <c r="BB2" s="11" t="s">
        <v>51</v>
      </c>
      <c r="BC2" s="11" t="s">
        <v>52</v>
      </c>
      <c r="BD2" s="11" t="s">
        <v>53</v>
      </c>
      <c r="BE2" s="11" t="s">
        <v>54</v>
      </c>
      <c r="BF2" s="11" t="s">
        <v>55</v>
      </c>
      <c r="BG2" s="11" t="s">
        <v>56</v>
      </c>
      <c r="BH2" s="11" t="s">
        <v>57</v>
      </c>
      <c r="BI2" s="11" t="s">
        <v>58</v>
      </c>
      <c r="BJ2" s="11" t="s">
        <v>59</v>
      </c>
      <c r="BK2" s="11" t="s">
        <v>60</v>
      </c>
      <c r="BL2" s="11" t="s">
        <v>61</v>
      </c>
      <c r="BM2" s="11" t="s">
        <v>62</v>
      </c>
      <c r="BN2" s="11" t="s">
        <v>63</v>
      </c>
    </row>
    <row r="3" spans="1:66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3">
        <v>80.936000000000007</v>
      </c>
      <c r="I3" s="3">
        <v>1618.72</v>
      </c>
      <c r="J3" s="2">
        <f t="shared" ref="J3:J179" si="2">K3*I3</f>
        <v>129497.60000000001</v>
      </c>
      <c r="K3" s="16">
        <f t="shared" ref="K3:K10" si="3">SUM(N3+R3+U3)</f>
        <v>80</v>
      </c>
      <c r="L3" s="1">
        <v>51.8</v>
      </c>
      <c r="M3" s="1">
        <v>44.6</v>
      </c>
      <c r="N3" s="7">
        <v>50</v>
      </c>
      <c r="O3" s="1"/>
      <c r="P3" s="1">
        <v>48.92</v>
      </c>
      <c r="Q3" s="38">
        <v>63.4</v>
      </c>
      <c r="R3" s="7">
        <v>0</v>
      </c>
      <c r="S3" s="1">
        <v>44.12</v>
      </c>
      <c r="T3" s="1">
        <v>46</v>
      </c>
      <c r="U3" s="7">
        <v>30</v>
      </c>
      <c r="V3" s="1">
        <v>0</v>
      </c>
      <c r="W3" s="19">
        <v>234471.59</v>
      </c>
      <c r="X3" s="1">
        <f t="shared" ref="X3:X192" si="4">T3+Q3+M3</f>
        <v>154</v>
      </c>
      <c r="Y3" s="3">
        <f t="shared" ref="Y3:Y76" si="5">X3*I3</f>
        <v>249282.88</v>
      </c>
      <c r="Z3" s="3">
        <v>225568.63</v>
      </c>
      <c r="AA3" s="1">
        <v>406</v>
      </c>
      <c r="AB3" s="1">
        <v>321</v>
      </c>
      <c r="AC3" s="1">
        <v>267</v>
      </c>
      <c r="AD3" s="1">
        <v>405</v>
      </c>
      <c r="AE3" s="1">
        <v>892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311</v>
      </c>
      <c r="AV3" s="1">
        <v>359</v>
      </c>
      <c r="AW3" s="1">
        <v>356</v>
      </c>
      <c r="AX3" s="1">
        <v>264</v>
      </c>
      <c r="AY3" s="1">
        <v>975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280</v>
      </c>
      <c r="BF3" s="1">
        <v>183</v>
      </c>
      <c r="BG3" s="1">
        <v>384</v>
      </c>
      <c r="BH3" s="1">
        <v>254</v>
      </c>
      <c r="BI3" s="1">
        <v>920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x14ac:dyDescent="0.2">
      <c r="A4" s="1">
        <v>65109</v>
      </c>
      <c r="B4" s="1" t="s">
        <v>79</v>
      </c>
      <c r="C4" s="1">
        <v>30</v>
      </c>
      <c r="D4" s="1">
        <v>162</v>
      </c>
      <c r="E4" s="1" t="s">
        <v>65</v>
      </c>
      <c r="F4" s="1">
        <v>807</v>
      </c>
      <c r="G4" s="1" t="s">
        <v>67</v>
      </c>
      <c r="H4" s="3">
        <v>65.2744</v>
      </c>
      <c r="I4" s="3">
        <v>1958.232</v>
      </c>
      <c r="J4" s="2">
        <f t="shared" si="2"/>
        <v>117493.92</v>
      </c>
      <c r="K4" s="16">
        <f t="shared" si="3"/>
        <v>60</v>
      </c>
      <c r="L4" s="1">
        <v>22.2</v>
      </c>
      <c r="M4" s="1">
        <v>10.67</v>
      </c>
      <c r="N4" s="7">
        <v>40</v>
      </c>
      <c r="O4" s="1"/>
      <c r="P4" s="1">
        <v>20.92</v>
      </c>
      <c r="Q4" s="38">
        <v>24.43</v>
      </c>
      <c r="R4" s="7">
        <v>10</v>
      </c>
      <c r="S4" s="1">
        <v>14.5</v>
      </c>
      <c r="T4" s="1">
        <v>15.93</v>
      </c>
      <c r="U4" s="7">
        <v>10</v>
      </c>
      <c r="V4" s="1">
        <v>0</v>
      </c>
      <c r="W4" s="19">
        <v>112826.8</v>
      </c>
      <c r="X4" s="1">
        <f t="shared" si="4"/>
        <v>51.03</v>
      </c>
      <c r="Y4" s="3">
        <f t="shared" si="5"/>
        <v>99928.578959999999</v>
      </c>
      <c r="Z4" s="3">
        <v>80809.710000000006</v>
      </c>
      <c r="AA4" s="1">
        <v>295</v>
      </c>
      <c r="AB4" s="1">
        <v>128</v>
      </c>
      <c r="AC4" s="1">
        <v>200</v>
      </c>
      <c r="AD4" s="1">
        <v>214</v>
      </c>
      <c r="AE4" s="1">
        <v>320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193</v>
      </c>
      <c r="AV4" s="1">
        <v>223</v>
      </c>
      <c r="AW4" s="1">
        <v>236</v>
      </c>
      <c r="AX4" s="1">
        <v>174</v>
      </c>
      <c r="AY4" s="1">
        <v>440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162</v>
      </c>
      <c r="BF4" s="1">
        <v>136</v>
      </c>
      <c r="BG4" s="1">
        <v>146</v>
      </c>
      <c r="BH4" s="1">
        <v>118</v>
      </c>
      <c r="BI4" s="1">
        <v>478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x14ac:dyDescent="0.2">
      <c r="A5" s="1">
        <v>88135</v>
      </c>
      <c r="B5" s="1" t="s">
        <v>82</v>
      </c>
      <c r="C5" s="1">
        <v>24</v>
      </c>
      <c r="D5" s="1">
        <v>162</v>
      </c>
      <c r="E5" s="1" t="s">
        <v>65</v>
      </c>
      <c r="F5" s="1">
        <v>974</v>
      </c>
      <c r="G5" s="1" t="s">
        <v>70</v>
      </c>
      <c r="H5" s="3">
        <v>76.927700000000002</v>
      </c>
      <c r="I5" s="3">
        <v>1846.2647999999999</v>
      </c>
      <c r="J5" s="2">
        <f t="shared" si="2"/>
        <v>92313.239999999991</v>
      </c>
      <c r="K5" s="16">
        <f t="shared" si="3"/>
        <v>50</v>
      </c>
      <c r="L5" s="1">
        <v>26.88</v>
      </c>
      <c r="M5" s="1">
        <v>40.880000000000003</v>
      </c>
      <c r="N5" s="7">
        <v>20</v>
      </c>
      <c r="O5" s="1"/>
      <c r="P5" s="1">
        <v>17.899999999999999</v>
      </c>
      <c r="Q5" s="38">
        <v>17.38</v>
      </c>
      <c r="R5" s="7">
        <v>30</v>
      </c>
      <c r="S5" s="1">
        <v>3.94</v>
      </c>
      <c r="T5" s="1">
        <v>11.62</v>
      </c>
      <c r="U5" s="7">
        <v>0</v>
      </c>
      <c r="V5" s="1">
        <v>0</v>
      </c>
      <c r="W5" s="19">
        <v>89928.48</v>
      </c>
      <c r="X5" s="1">
        <f t="shared" si="4"/>
        <v>69.88</v>
      </c>
      <c r="Y5" s="39">
        <f t="shared" si="5"/>
        <v>129016.98422399999</v>
      </c>
      <c r="Z5" s="3">
        <v>129700.1</v>
      </c>
      <c r="AA5" s="1">
        <v>182</v>
      </c>
      <c r="AB5" s="1">
        <v>204</v>
      </c>
      <c r="AC5" s="1">
        <v>251</v>
      </c>
      <c r="AD5" s="1">
        <v>220</v>
      </c>
      <c r="AE5" s="1">
        <v>981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149</v>
      </c>
      <c r="AV5" s="1">
        <v>180</v>
      </c>
      <c r="AW5" s="1">
        <v>139</v>
      </c>
      <c r="AX5" s="1">
        <v>103</v>
      </c>
      <c r="AY5" s="1">
        <v>426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21</v>
      </c>
      <c r="BF5" s="1">
        <v>33</v>
      </c>
      <c r="BG5" s="1">
        <v>39</v>
      </c>
      <c r="BH5" s="1">
        <v>36</v>
      </c>
      <c r="BI5" s="1">
        <v>279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x14ac:dyDescent="0.2">
      <c r="A6" s="1">
        <v>65133</v>
      </c>
      <c r="B6" s="1" t="s">
        <v>71</v>
      </c>
      <c r="C6" s="1">
        <v>24</v>
      </c>
      <c r="D6" s="1">
        <v>162</v>
      </c>
      <c r="E6" s="1" t="s">
        <v>65</v>
      </c>
      <c r="F6" s="1">
        <v>807</v>
      </c>
      <c r="G6" s="1" t="s">
        <v>67</v>
      </c>
      <c r="H6" s="3">
        <v>76.069999999999993</v>
      </c>
      <c r="I6" s="3">
        <v>1825.68</v>
      </c>
      <c r="J6" s="2">
        <f t="shared" si="2"/>
        <v>73027.199999999997</v>
      </c>
      <c r="K6" s="16">
        <f t="shared" si="3"/>
        <v>40</v>
      </c>
      <c r="L6" s="1">
        <v>26.42</v>
      </c>
      <c r="M6" s="1">
        <v>34.04</v>
      </c>
      <c r="N6" s="7">
        <v>20</v>
      </c>
      <c r="O6" s="1"/>
      <c r="P6" s="1">
        <v>30.67</v>
      </c>
      <c r="Q6" s="38">
        <v>34.5</v>
      </c>
      <c r="R6" s="7">
        <v>10</v>
      </c>
      <c r="S6" s="1">
        <v>22.81</v>
      </c>
      <c r="T6" s="1">
        <v>33.58</v>
      </c>
      <c r="U6" s="7">
        <v>10</v>
      </c>
      <c r="V6" s="1">
        <v>0</v>
      </c>
      <c r="W6" s="19">
        <v>145864.22</v>
      </c>
      <c r="X6" s="1">
        <f t="shared" si="4"/>
        <v>102.12</v>
      </c>
      <c r="Y6" s="39">
        <f t="shared" si="5"/>
        <v>186438.44160000002</v>
      </c>
      <c r="Z6" s="3">
        <v>168495.05</v>
      </c>
      <c r="AA6" s="1">
        <v>278</v>
      </c>
      <c r="AB6" s="1">
        <v>162</v>
      </c>
      <c r="AC6" s="1">
        <v>193</v>
      </c>
      <c r="AD6" s="1">
        <v>164</v>
      </c>
      <c r="AE6" s="1">
        <v>817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236</v>
      </c>
      <c r="AV6" s="1">
        <v>185</v>
      </c>
      <c r="AW6" s="1">
        <v>319</v>
      </c>
      <c r="AX6" s="1">
        <v>177</v>
      </c>
      <c r="AY6" s="1">
        <v>592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188</v>
      </c>
      <c r="BF6" s="1">
        <v>187</v>
      </c>
      <c r="BG6" s="1">
        <v>163</v>
      </c>
      <c r="BH6" s="1">
        <v>206</v>
      </c>
      <c r="BI6" s="1">
        <v>806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x14ac:dyDescent="0.2">
      <c r="A7" s="1">
        <v>88124</v>
      </c>
      <c r="B7" s="1" t="s">
        <v>69</v>
      </c>
      <c r="C7" s="1">
        <v>24</v>
      </c>
      <c r="D7" s="1">
        <v>162</v>
      </c>
      <c r="E7" s="1" t="s">
        <v>65</v>
      </c>
      <c r="F7" s="1">
        <v>974</v>
      </c>
      <c r="G7" s="1" t="s">
        <v>70</v>
      </c>
      <c r="H7" s="3">
        <v>76.927700000000002</v>
      </c>
      <c r="I7" s="3">
        <v>1846.2647999999999</v>
      </c>
      <c r="J7" s="2">
        <f t="shared" si="2"/>
        <v>55387.943999999996</v>
      </c>
      <c r="K7" s="16">
        <f t="shared" si="3"/>
        <v>30</v>
      </c>
      <c r="L7" s="1">
        <v>43.92</v>
      </c>
      <c r="M7" s="1">
        <v>44.08</v>
      </c>
      <c r="N7" s="7">
        <v>30</v>
      </c>
      <c r="O7" s="1"/>
      <c r="P7" s="1">
        <v>26.98</v>
      </c>
      <c r="Q7" s="38">
        <v>64.540000000000006</v>
      </c>
      <c r="R7" s="7">
        <v>0</v>
      </c>
      <c r="S7" s="1">
        <v>7.06</v>
      </c>
      <c r="T7" s="1">
        <v>22.12</v>
      </c>
      <c r="U7" s="7">
        <v>0</v>
      </c>
      <c r="V7" s="1">
        <v>0</v>
      </c>
      <c r="W7" s="19">
        <v>143931.73000000001</v>
      </c>
      <c r="X7" s="1">
        <f t="shared" si="4"/>
        <v>130.74</v>
      </c>
      <c r="Y7" s="20">
        <f t="shared" si="5"/>
        <v>241380.65995200002</v>
      </c>
      <c r="Z7" s="3">
        <v>177626.06</v>
      </c>
      <c r="AA7" s="1">
        <v>358</v>
      </c>
      <c r="AB7" s="1">
        <v>327</v>
      </c>
      <c r="AC7" s="1">
        <v>388</v>
      </c>
      <c r="AD7" s="1">
        <v>289</v>
      </c>
      <c r="AE7" s="1">
        <v>1058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210</v>
      </c>
      <c r="AV7" s="1">
        <v>213</v>
      </c>
      <c r="AW7" s="1">
        <v>224</v>
      </c>
      <c r="AX7" s="1">
        <v>214</v>
      </c>
      <c r="AY7" s="1">
        <v>720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43</v>
      </c>
      <c r="BF7" s="1">
        <v>49</v>
      </c>
      <c r="BG7" s="1">
        <v>65</v>
      </c>
      <c r="BH7" s="1">
        <v>74</v>
      </c>
      <c r="BI7" s="1">
        <v>531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x14ac:dyDescent="0.2">
      <c r="A8" s="1">
        <v>6001</v>
      </c>
      <c r="B8" s="1" t="s">
        <v>73</v>
      </c>
      <c r="C8" s="1">
        <v>32</v>
      </c>
      <c r="D8" s="1">
        <v>162</v>
      </c>
      <c r="E8" s="1" t="s">
        <v>65</v>
      </c>
      <c r="F8" s="1">
        <v>558</v>
      </c>
      <c r="G8" s="1" t="s">
        <v>74</v>
      </c>
      <c r="H8" s="3">
        <v>84.167500000000004</v>
      </c>
      <c r="I8" s="3">
        <v>2693.36</v>
      </c>
      <c r="J8" s="2">
        <f t="shared" si="2"/>
        <v>80800.800000000003</v>
      </c>
      <c r="K8" s="16">
        <f t="shared" si="3"/>
        <v>30</v>
      </c>
      <c r="L8" s="1">
        <v>14.02</v>
      </c>
      <c r="M8" s="1">
        <v>20.56</v>
      </c>
      <c r="N8" s="7">
        <v>20</v>
      </c>
      <c r="O8" s="1"/>
      <c r="P8" s="1">
        <v>11.48</v>
      </c>
      <c r="Q8" s="38">
        <v>42.31</v>
      </c>
      <c r="R8" s="7">
        <v>0</v>
      </c>
      <c r="S8" s="1">
        <v>13.72</v>
      </c>
      <c r="T8" s="1">
        <v>16.41</v>
      </c>
      <c r="U8" s="7">
        <v>10</v>
      </c>
      <c r="V8" s="1">
        <v>0</v>
      </c>
      <c r="W8" s="19">
        <v>105630.21</v>
      </c>
      <c r="X8" s="1">
        <f t="shared" si="4"/>
        <v>79.28</v>
      </c>
      <c r="Y8" s="20">
        <f t="shared" si="5"/>
        <v>213529.58080000003</v>
      </c>
      <c r="Z8" s="3">
        <v>159749.92000000001</v>
      </c>
      <c r="AA8" s="1">
        <v>193</v>
      </c>
      <c r="AB8" s="1">
        <v>69</v>
      </c>
      <c r="AC8" s="1">
        <v>148</v>
      </c>
      <c r="AD8" s="1">
        <v>146</v>
      </c>
      <c r="AE8" s="1">
        <v>658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106</v>
      </c>
      <c r="AV8" s="1">
        <v>89</v>
      </c>
      <c r="AW8" s="1">
        <v>137</v>
      </c>
      <c r="AX8" s="1">
        <v>160</v>
      </c>
      <c r="AY8" s="1">
        <v>715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119</v>
      </c>
      <c r="BF8" s="1">
        <v>142</v>
      </c>
      <c r="BG8" s="1">
        <v>155</v>
      </c>
      <c r="BH8" s="1">
        <v>188</v>
      </c>
      <c r="BI8" s="1">
        <v>525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x14ac:dyDescent="0.2">
      <c r="A9" s="1">
        <v>65112</v>
      </c>
      <c r="B9" s="1" t="s">
        <v>87</v>
      </c>
      <c r="C9" s="1">
        <v>24</v>
      </c>
      <c r="D9" s="1">
        <v>162</v>
      </c>
      <c r="E9" s="1" t="s">
        <v>65</v>
      </c>
      <c r="F9" s="1">
        <v>807</v>
      </c>
      <c r="G9" s="1" t="s">
        <v>67</v>
      </c>
      <c r="H9" s="3">
        <v>63.79</v>
      </c>
      <c r="I9" s="3">
        <v>1530.96</v>
      </c>
      <c r="J9" s="2">
        <f t="shared" si="2"/>
        <v>45928.800000000003</v>
      </c>
      <c r="K9" s="16">
        <f t="shared" si="3"/>
        <v>30</v>
      </c>
      <c r="L9" s="1">
        <v>14.79</v>
      </c>
      <c r="M9" s="1">
        <v>19.96</v>
      </c>
      <c r="N9" s="7">
        <v>20</v>
      </c>
      <c r="O9" s="1"/>
      <c r="P9" s="1">
        <v>14.25</v>
      </c>
      <c r="Q9" s="38">
        <v>20.67</v>
      </c>
      <c r="R9" s="7">
        <v>0</v>
      </c>
      <c r="S9" s="1">
        <v>13.54</v>
      </c>
      <c r="T9" s="1">
        <v>7.83</v>
      </c>
      <c r="U9" s="7">
        <v>10</v>
      </c>
      <c r="V9" s="1">
        <v>0</v>
      </c>
      <c r="W9" s="19">
        <v>65193.38</v>
      </c>
      <c r="X9" s="1">
        <f t="shared" si="4"/>
        <v>48.46</v>
      </c>
      <c r="Y9" s="39">
        <f t="shared" si="5"/>
        <v>74190.32160000001</v>
      </c>
      <c r="Z9" s="3">
        <v>72848.179999999993</v>
      </c>
      <c r="AA9" s="1">
        <v>152</v>
      </c>
      <c r="AB9" s="1">
        <v>101</v>
      </c>
      <c r="AC9" s="1">
        <v>87</v>
      </c>
      <c r="AD9" s="1">
        <v>131</v>
      </c>
      <c r="AE9" s="1">
        <v>479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126</v>
      </c>
      <c r="AV9" s="1">
        <v>116</v>
      </c>
      <c r="AW9" s="1">
        <v>110</v>
      </c>
      <c r="AX9" s="1">
        <v>96</v>
      </c>
      <c r="AY9" s="1">
        <v>475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74</v>
      </c>
      <c r="BF9" s="1">
        <v>87</v>
      </c>
      <c r="BG9" s="1">
        <v>183</v>
      </c>
      <c r="BH9" s="1">
        <v>49</v>
      </c>
      <c r="BI9" s="1">
        <v>188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x14ac:dyDescent="0.2">
      <c r="A10" s="1">
        <v>88158</v>
      </c>
      <c r="B10" s="1" t="s">
        <v>85</v>
      </c>
      <c r="C10" s="1">
        <v>24</v>
      </c>
      <c r="D10" s="1">
        <v>162</v>
      </c>
      <c r="E10" s="1" t="s">
        <v>65</v>
      </c>
      <c r="F10" s="1">
        <v>974</v>
      </c>
      <c r="G10" s="1" t="s">
        <v>70</v>
      </c>
      <c r="H10" s="3">
        <v>76.927700000000002</v>
      </c>
      <c r="I10" s="3">
        <v>1846.2647999999999</v>
      </c>
      <c r="J10" s="2">
        <f t="shared" si="2"/>
        <v>46156.619999999995</v>
      </c>
      <c r="K10" s="16">
        <f t="shared" si="3"/>
        <v>25</v>
      </c>
      <c r="L10" s="1">
        <v>20.04</v>
      </c>
      <c r="M10" s="1">
        <v>17.329999999999998</v>
      </c>
      <c r="N10" s="7">
        <v>20</v>
      </c>
      <c r="O10" s="1"/>
      <c r="P10" s="1">
        <v>13.65</v>
      </c>
      <c r="Q10" s="38">
        <v>38.380000000000003</v>
      </c>
      <c r="R10" s="7">
        <v>0</v>
      </c>
      <c r="S10" s="1">
        <v>4.6900000000000004</v>
      </c>
      <c r="T10" s="1">
        <v>11.92</v>
      </c>
      <c r="U10" s="7">
        <v>5</v>
      </c>
      <c r="V10" s="1">
        <v>0</v>
      </c>
      <c r="W10" s="19">
        <v>70850.41</v>
      </c>
      <c r="X10" s="1">
        <f t="shared" si="4"/>
        <v>67.63</v>
      </c>
      <c r="Y10" s="20">
        <f t="shared" si="5"/>
        <v>124862.88842399999</v>
      </c>
      <c r="Z10" s="3">
        <v>88620.71</v>
      </c>
      <c r="AA10" s="1">
        <v>142</v>
      </c>
      <c r="AB10" s="1">
        <v>130</v>
      </c>
      <c r="AC10" s="1">
        <v>197</v>
      </c>
      <c r="AD10" s="1">
        <v>154</v>
      </c>
      <c r="AE10" s="1">
        <v>416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92</v>
      </c>
      <c r="AV10" s="1">
        <v>117</v>
      </c>
      <c r="AW10" s="1">
        <v>124</v>
      </c>
      <c r="AX10" s="1">
        <v>106</v>
      </c>
      <c r="AY10" s="1">
        <v>450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17</v>
      </c>
      <c r="BF10" s="1">
        <v>36</v>
      </c>
      <c r="BG10" s="1">
        <v>60</v>
      </c>
      <c r="BH10" s="1">
        <v>35</v>
      </c>
      <c r="BI10" s="1">
        <v>286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x14ac:dyDescent="0.2">
      <c r="A11" s="1">
        <v>6013</v>
      </c>
      <c r="B11" s="1" t="s">
        <v>140</v>
      </c>
      <c r="C11" s="1">
        <v>6</v>
      </c>
      <c r="D11" s="1">
        <v>162</v>
      </c>
      <c r="E11" s="1" t="s">
        <v>65</v>
      </c>
      <c r="F11" s="1">
        <v>123</v>
      </c>
      <c r="G11" s="1" t="s">
        <v>138</v>
      </c>
      <c r="H11" s="3">
        <v>119.37</v>
      </c>
      <c r="I11" s="3">
        <v>716.22</v>
      </c>
      <c r="J11" s="2">
        <f t="shared" si="2"/>
        <v>14324.400000000001</v>
      </c>
      <c r="K11" s="22">
        <v>20</v>
      </c>
      <c r="L11" s="1">
        <v>3.58</v>
      </c>
      <c r="M11" s="1">
        <v>7.33</v>
      </c>
      <c r="N11" s="7">
        <v>0</v>
      </c>
      <c r="O11" s="1"/>
      <c r="P11" s="1">
        <v>9.92</v>
      </c>
      <c r="Q11" s="38">
        <v>2</v>
      </c>
      <c r="R11" s="7">
        <v>15</v>
      </c>
      <c r="S11" s="1">
        <v>1.58</v>
      </c>
      <c r="T11" s="1">
        <v>0.83</v>
      </c>
      <c r="U11" s="7">
        <v>3</v>
      </c>
      <c r="V11" s="1">
        <v>0</v>
      </c>
      <c r="W11" s="19">
        <v>10802.98</v>
      </c>
      <c r="X11" s="1">
        <f t="shared" si="4"/>
        <v>10.16</v>
      </c>
      <c r="Y11" s="3">
        <f t="shared" si="5"/>
        <v>7276.7952000000005</v>
      </c>
      <c r="Z11" s="3">
        <v>5849.13</v>
      </c>
      <c r="AA11" s="1">
        <v>6</v>
      </c>
      <c r="AB11" s="1">
        <v>1</v>
      </c>
      <c r="AC11" s="1">
        <v>13</v>
      </c>
      <c r="AD11" s="1">
        <v>4</v>
      </c>
      <c r="AE11" s="1">
        <v>44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20</v>
      </c>
      <c r="AV11" s="1">
        <v>15</v>
      </c>
      <c r="AW11" s="1">
        <v>24</v>
      </c>
      <c r="AX11" s="1">
        <v>16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7</v>
      </c>
      <c r="BF11" s="1">
        <v>0</v>
      </c>
      <c r="BG11" s="1">
        <v>1</v>
      </c>
      <c r="BH11" s="1">
        <v>3</v>
      </c>
      <c r="BI11" s="1">
        <v>5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x14ac:dyDescent="0.2">
      <c r="A12" s="1">
        <v>6041</v>
      </c>
      <c r="B12" s="1" t="s">
        <v>113</v>
      </c>
      <c r="C12" s="1">
        <v>10</v>
      </c>
      <c r="D12" s="1">
        <v>162</v>
      </c>
      <c r="E12" s="1" t="s">
        <v>65</v>
      </c>
      <c r="F12" s="1">
        <v>558</v>
      </c>
      <c r="G12" s="1" t="s">
        <v>74</v>
      </c>
      <c r="H12" s="3">
        <v>181.19</v>
      </c>
      <c r="I12" s="3">
        <v>1811.9</v>
      </c>
      <c r="J12" s="2">
        <f t="shared" si="2"/>
        <v>36238</v>
      </c>
      <c r="K12" s="22">
        <v>20</v>
      </c>
      <c r="L12" s="1">
        <v>1.3</v>
      </c>
      <c r="M12" s="1">
        <v>3.6</v>
      </c>
      <c r="N12" s="7">
        <v>0</v>
      </c>
      <c r="O12" s="1"/>
      <c r="P12" s="1">
        <v>10.25</v>
      </c>
      <c r="Q12" s="38">
        <v>5</v>
      </c>
      <c r="R12" s="7">
        <v>15</v>
      </c>
      <c r="S12" s="1">
        <v>0.25</v>
      </c>
      <c r="T12" s="1">
        <v>3.2</v>
      </c>
      <c r="U12" s="7">
        <v>0</v>
      </c>
      <c r="V12" s="1">
        <v>0</v>
      </c>
      <c r="W12" s="19">
        <v>21380.42</v>
      </c>
      <c r="X12" s="1">
        <f t="shared" si="4"/>
        <v>11.799999999999999</v>
      </c>
      <c r="Y12" s="3">
        <f t="shared" si="5"/>
        <v>21380.42</v>
      </c>
      <c r="Z12" s="3">
        <v>12320.92</v>
      </c>
      <c r="AA12" s="1">
        <v>6</v>
      </c>
      <c r="AB12" s="1">
        <v>8</v>
      </c>
      <c r="AC12" s="1">
        <v>2</v>
      </c>
      <c r="AD12" s="1">
        <v>2</v>
      </c>
      <c r="AE12" s="1">
        <v>36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37</v>
      </c>
      <c r="AV12" s="1">
        <v>30</v>
      </c>
      <c r="AW12" s="1">
        <v>30</v>
      </c>
      <c r="AX12" s="1">
        <v>41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2</v>
      </c>
      <c r="BF12" s="1">
        <v>1</v>
      </c>
      <c r="BG12" s="1">
        <v>0</v>
      </c>
      <c r="BH12" s="1">
        <v>0</v>
      </c>
      <c r="BI12" s="1">
        <v>32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x14ac:dyDescent="0.2">
      <c r="A13" s="1">
        <v>65117</v>
      </c>
      <c r="B13" s="1" t="s">
        <v>90</v>
      </c>
      <c r="C13" s="1">
        <v>24</v>
      </c>
      <c r="D13" s="1">
        <v>162</v>
      </c>
      <c r="E13" s="1" t="s">
        <v>65</v>
      </c>
      <c r="F13" s="1">
        <v>807</v>
      </c>
      <c r="G13" s="1" t="s">
        <v>67</v>
      </c>
      <c r="H13" s="3">
        <v>63.79</v>
      </c>
      <c r="I13" s="3">
        <v>1530.96</v>
      </c>
      <c r="J13" s="2">
        <f t="shared" si="2"/>
        <v>22964.400000000001</v>
      </c>
      <c r="K13" s="16">
        <f t="shared" ref="K13:K16" si="6">SUM(N13+R13+U13)</f>
        <v>15</v>
      </c>
      <c r="L13" s="1">
        <v>10.83</v>
      </c>
      <c r="M13" s="1">
        <v>7.08</v>
      </c>
      <c r="N13" s="7">
        <v>10</v>
      </c>
      <c r="O13" s="1"/>
      <c r="P13" s="1">
        <v>10.75</v>
      </c>
      <c r="Q13" s="38">
        <v>25.5</v>
      </c>
      <c r="R13" s="7">
        <v>0</v>
      </c>
      <c r="S13" s="1">
        <v>9.0399999999999991</v>
      </c>
      <c r="T13" s="1">
        <v>7.21</v>
      </c>
      <c r="U13" s="7">
        <v>5</v>
      </c>
      <c r="V13" s="1">
        <v>0</v>
      </c>
      <c r="W13" s="19">
        <v>46885.65</v>
      </c>
      <c r="X13" s="1">
        <f t="shared" si="4"/>
        <v>39.79</v>
      </c>
      <c r="Y13" s="39">
        <f t="shared" si="5"/>
        <v>60916.898399999998</v>
      </c>
      <c r="Z13" s="3">
        <v>53392.23</v>
      </c>
      <c r="AA13" s="1">
        <v>91</v>
      </c>
      <c r="AB13" s="1">
        <v>79</v>
      </c>
      <c r="AC13" s="1">
        <v>74</v>
      </c>
      <c r="AD13" s="1">
        <v>111</v>
      </c>
      <c r="AE13" s="1">
        <v>170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103</v>
      </c>
      <c r="AV13" s="1">
        <v>70</v>
      </c>
      <c r="AW13" s="1">
        <v>77</v>
      </c>
      <c r="AX13" s="1">
        <v>86</v>
      </c>
      <c r="AY13" s="1">
        <v>494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67</v>
      </c>
      <c r="BF13" s="1">
        <v>79</v>
      </c>
      <c r="BG13" s="1">
        <v>83</v>
      </c>
      <c r="BH13" s="1">
        <v>55</v>
      </c>
      <c r="BI13" s="1">
        <v>173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x14ac:dyDescent="0.2">
      <c r="A14" s="1">
        <v>65120</v>
      </c>
      <c r="B14" s="1" t="s">
        <v>96</v>
      </c>
      <c r="C14" s="1">
        <v>24</v>
      </c>
      <c r="D14" s="1">
        <v>162</v>
      </c>
      <c r="E14" s="1" t="s">
        <v>65</v>
      </c>
      <c r="F14" s="1">
        <v>807</v>
      </c>
      <c r="G14" s="1" t="s">
        <v>67</v>
      </c>
      <c r="H14" s="3">
        <v>63.79</v>
      </c>
      <c r="I14" s="3">
        <v>1530.96</v>
      </c>
      <c r="J14" s="2">
        <f t="shared" si="2"/>
        <v>22964.400000000001</v>
      </c>
      <c r="K14" s="16">
        <f t="shared" si="6"/>
        <v>15</v>
      </c>
      <c r="L14" s="1">
        <v>10.33</v>
      </c>
      <c r="M14" s="1">
        <v>5.21</v>
      </c>
      <c r="N14" s="7">
        <v>10</v>
      </c>
      <c r="O14" s="1"/>
      <c r="P14" s="1">
        <v>8.17</v>
      </c>
      <c r="Q14" s="38">
        <v>18.5</v>
      </c>
      <c r="R14" s="7">
        <v>0</v>
      </c>
      <c r="S14" s="1">
        <v>8.7100000000000009</v>
      </c>
      <c r="T14" s="1">
        <v>9.4600000000000009</v>
      </c>
      <c r="U14" s="7">
        <v>5</v>
      </c>
      <c r="V14" s="1">
        <v>0</v>
      </c>
      <c r="W14" s="19">
        <v>41654.870000000003</v>
      </c>
      <c r="X14" s="1">
        <f t="shared" si="4"/>
        <v>33.17</v>
      </c>
      <c r="Y14" s="3">
        <f t="shared" si="5"/>
        <v>50781.943200000002</v>
      </c>
      <c r="Z14" s="3">
        <v>43313.41</v>
      </c>
      <c r="AA14" s="1">
        <v>87</v>
      </c>
      <c r="AB14" s="1">
        <v>44</v>
      </c>
      <c r="AC14" s="1">
        <v>77</v>
      </c>
      <c r="AD14" s="1">
        <v>124</v>
      </c>
      <c r="AE14" s="1">
        <v>125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69</v>
      </c>
      <c r="AV14" s="1">
        <v>43</v>
      </c>
      <c r="AW14" s="1">
        <v>68</v>
      </c>
      <c r="AX14" s="1">
        <v>75</v>
      </c>
      <c r="AY14" s="1">
        <v>327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77</v>
      </c>
      <c r="BF14" s="1">
        <v>46</v>
      </c>
      <c r="BG14" s="1">
        <v>80</v>
      </c>
      <c r="BH14" s="1">
        <v>58</v>
      </c>
      <c r="BI14" s="1">
        <v>227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x14ac:dyDescent="0.2">
      <c r="A15" s="1">
        <v>65103</v>
      </c>
      <c r="B15" s="1" t="s">
        <v>125</v>
      </c>
      <c r="C15" s="1">
        <v>24</v>
      </c>
      <c r="D15" s="1">
        <v>162</v>
      </c>
      <c r="E15" s="1" t="s">
        <v>65</v>
      </c>
      <c r="F15" s="1">
        <v>807</v>
      </c>
      <c r="G15" s="1" t="s">
        <v>67</v>
      </c>
      <c r="H15" s="3">
        <v>61.1678</v>
      </c>
      <c r="I15" s="3">
        <v>1468.0272</v>
      </c>
      <c r="J15" s="2">
        <f t="shared" si="2"/>
        <v>22020.407999999999</v>
      </c>
      <c r="K15" s="5">
        <f t="shared" si="6"/>
        <v>15</v>
      </c>
      <c r="L15" s="1">
        <v>1.81</v>
      </c>
      <c r="M15" s="1">
        <v>0</v>
      </c>
      <c r="N15" s="7">
        <v>5</v>
      </c>
      <c r="O15" s="1"/>
      <c r="P15" s="1">
        <v>3.79</v>
      </c>
      <c r="Q15" s="41">
        <v>0</v>
      </c>
      <c r="R15" s="7">
        <v>5</v>
      </c>
      <c r="S15" s="1">
        <v>1.88</v>
      </c>
      <c r="T15" s="1">
        <v>0</v>
      </c>
      <c r="U15" s="7">
        <v>5</v>
      </c>
      <c r="V15" s="1">
        <v>0</v>
      </c>
      <c r="W15" s="19">
        <v>10979.62</v>
      </c>
      <c r="X15" s="1">
        <f t="shared" si="4"/>
        <v>0</v>
      </c>
      <c r="Y15" s="3">
        <f t="shared" si="5"/>
        <v>0</v>
      </c>
      <c r="Z15" s="3">
        <v>0</v>
      </c>
      <c r="AA15" s="1">
        <v>0</v>
      </c>
      <c r="AB15" s="1">
        <v>0</v>
      </c>
      <c r="AC15" s="1">
        <v>26</v>
      </c>
      <c r="AD15" s="1">
        <v>35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71</v>
      </c>
      <c r="AX15" s="1">
        <v>40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34</v>
      </c>
      <c r="BH15" s="1">
        <v>22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x14ac:dyDescent="0.2">
      <c r="A16" s="1">
        <v>6077</v>
      </c>
      <c r="B16" s="1" t="s">
        <v>145</v>
      </c>
      <c r="C16" s="1">
        <v>12</v>
      </c>
      <c r="D16" s="1">
        <v>162</v>
      </c>
      <c r="E16" s="1" t="s">
        <v>65</v>
      </c>
      <c r="F16" s="1">
        <v>123</v>
      </c>
      <c r="G16" s="1" t="s">
        <v>138</v>
      </c>
      <c r="H16" s="3">
        <v>99.373900000000006</v>
      </c>
      <c r="I16" s="3">
        <v>1192.4867999999999</v>
      </c>
      <c r="J16" s="2">
        <f t="shared" si="2"/>
        <v>17887.302</v>
      </c>
      <c r="K16" s="16">
        <f t="shared" si="6"/>
        <v>15</v>
      </c>
      <c r="L16" s="1">
        <v>0.33</v>
      </c>
      <c r="M16" s="1">
        <v>-0.08</v>
      </c>
      <c r="N16" s="7">
        <v>4</v>
      </c>
      <c r="O16" s="1"/>
      <c r="P16" s="1">
        <v>3.62</v>
      </c>
      <c r="Q16" s="38">
        <v>-0.08</v>
      </c>
      <c r="R16" s="7">
        <v>10</v>
      </c>
      <c r="S16" s="1">
        <v>0.79</v>
      </c>
      <c r="T16" s="1">
        <v>-0.25</v>
      </c>
      <c r="U16" s="7">
        <v>1</v>
      </c>
      <c r="V16" s="1">
        <v>0</v>
      </c>
      <c r="W16" s="27">
        <v>5664.31</v>
      </c>
      <c r="X16" s="1">
        <f t="shared" si="4"/>
        <v>-0.41000000000000003</v>
      </c>
      <c r="Y16" s="3">
        <f t="shared" si="5"/>
        <v>-488.91958799999998</v>
      </c>
      <c r="Z16" s="3">
        <v>-496.87</v>
      </c>
      <c r="AA16" s="1">
        <v>0</v>
      </c>
      <c r="AB16" s="1">
        <v>0</v>
      </c>
      <c r="AC16" s="1">
        <v>3</v>
      </c>
      <c r="AD16" s="1">
        <v>2</v>
      </c>
      <c r="AE16" s="1">
        <v>-1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23</v>
      </c>
      <c r="AV16" s="1">
        <v>11</v>
      </c>
      <c r="AW16" s="1">
        <v>10</v>
      </c>
      <c r="AX16" s="1">
        <v>10</v>
      </c>
      <c r="AY16" s="1">
        <v>-1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2</v>
      </c>
      <c r="BF16" s="1">
        <v>0</v>
      </c>
      <c r="BG16" s="1">
        <v>6</v>
      </c>
      <c r="BH16" s="1">
        <v>3</v>
      </c>
      <c r="BI16" s="1">
        <v>-3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x14ac:dyDescent="0.2">
      <c r="A17" s="1">
        <v>91045</v>
      </c>
      <c r="B17" s="1" t="s">
        <v>174</v>
      </c>
      <c r="C17" s="1">
        <v>6</v>
      </c>
      <c r="D17" s="1">
        <v>162</v>
      </c>
      <c r="E17" s="1" t="s">
        <v>65</v>
      </c>
      <c r="F17" s="1">
        <v>123</v>
      </c>
      <c r="G17" s="1" t="s">
        <v>138</v>
      </c>
      <c r="H17" s="3">
        <v>119.37</v>
      </c>
      <c r="I17" s="3">
        <v>716.22</v>
      </c>
      <c r="J17" s="2">
        <f t="shared" si="2"/>
        <v>10743.300000000001</v>
      </c>
      <c r="K17" s="6">
        <v>15</v>
      </c>
      <c r="L17" s="1">
        <v>0.92</v>
      </c>
      <c r="M17" s="1">
        <v>1.83</v>
      </c>
      <c r="N17" s="7">
        <v>1</v>
      </c>
      <c r="O17" s="1"/>
      <c r="P17" s="1">
        <v>4.08</v>
      </c>
      <c r="Q17" s="38">
        <v>3.5</v>
      </c>
      <c r="R17" s="7">
        <v>5</v>
      </c>
      <c r="S17" s="1">
        <v>0.42</v>
      </c>
      <c r="T17" s="1">
        <v>0</v>
      </c>
      <c r="U17" s="7">
        <v>2</v>
      </c>
      <c r="V17" s="1">
        <v>0</v>
      </c>
      <c r="W17" s="20">
        <v>3879.53</v>
      </c>
      <c r="X17" s="1">
        <f t="shared" si="4"/>
        <v>5.33</v>
      </c>
      <c r="Y17" s="3">
        <f t="shared" si="5"/>
        <v>3817.4526000000001</v>
      </c>
      <c r="Z17" s="3">
        <v>2387.4</v>
      </c>
      <c r="AA17" s="1">
        <v>3</v>
      </c>
      <c r="AB17" s="1">
        <v>0</v>
      </c>
      <c r="AC17" s="1">
        <v>2</v>
      </c>
      <c r="AD17" s="1">
        <v>1</v>
      </c>
      <c r="AE17" s="1">
        <v>11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10</v>
      </c>
      <c r="AV17" s="1">
        <v>9</v>
      </c>
      <c r="AW17" s="1">
        <v>8</v>
      </c>
      <c r="AX17" s="1">
        <v>4</v>
      </c>
      <c r="AY17" s="1">
        <v>9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2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2">
      <c r="A18" s="1">
        <v>6087</v>
      </c>
      <c r="B18" s="1" t="s">
        <v>164</v>
      </c>
      <c r="C18" s="1">
        <v>4</v>
      </c>
      <c r="D18" s="1">
        <v>162</v>
      </c>
      <c r="E18" s="1" t="s">
        <v>65</v>
      </c>
      <c r="F18" s="1">
        <v>123</v>
      </c>
      <c r="G18" s="1" t="s">
        <v>138</v>
      </c>
      <c r="H18" s="3">
        <v>255.4675</v>
      </c>
      <c r="I18" s="3">
        <v>1021.87</v>
      </c>
      <c r="J18" s="2">
        <f t="shared" si="2"/>
        <v>15328.05</v>
      </c>
      <c r="K18" s="22">
        <v>15</v>
      </c>
      <c r="L18" s="1">
        <v>0.12</v>
      </c>
      <c r="M18" s="1">
        <v>1.25</v>
      </c>
      <c r="N18" s="7">
        <v>2</v>
      </c>
      <c r="O18" s="1"/>
      <c r="P18" s="1">
        <v>8.25</v>
      </c>
      <c r="Q18" s="38">
        <v>7.25</v>
      </c>
      <c r="R18" s="7">
        <v>5</v>
      </c>
      <c r="S18" s="1">
        <v>0</v>
      </c>
      <c r="T18" s="1">
        <v>0.5</v>
      </c>
      <c r="U18" s="7">
        <v>0</v>
      </c>
      <c r="V18" s="1">
        <v>0</v>
      </c>
      <c r="W18" s="27">
        <v>8558.16</v>
      </c>
      <c r="X18" s="1">
        <f t="shared" si="4"/>
        <v>9</v>
      </c>
      <c r="Y18" s="3">
        <f t="shared" si="5"/>
        <v>9196.83</v>
      </c>
      <c r="Z18" s="3">
        <v>9196.83</v>
      </c>
      <c r="AA18" s="1">
        <v>0</v>
      </c>
      <c r="AB18" s="1">
        <v>0</v>
      </c>
      <c r="AC18" s="1">
        <v>0</v>
      </c>
      <c r="AD18" s="1">
        <v>1</v>
      </c>
      <c r="AE18" s="1">
        <v>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16</v>
      </c>
      <c r="AV18" s="1">
        <v>4</v>
      </c>
      <c r="AW18" s="1">
        <v>10</v>
      </c>
      <c r="AX18" s="1">
        <v>10</v>
      </c>
      <c r="AY18" s="1">
        <v>29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2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x14ac:dyDescent="0.2">
      <c r="A19" s="1">
        <v>91046</v>
      </c>
      <c r="B19" s="1" t="s">
        <v>150</v>
      </c>
      <c r="C19" s="1">
        <v>6</v>
      </c>
      <c r="D19" s="1">
        <v>162</v>
      </c>
      <c r="E19" s="1" t="s">
        <v>65</v>
      </c>
      <c r="F19" s="1">
        <v>123</v>
      </c>
      <c r="G19" s="1" t="s">
        <v>138</v>
      </c>
      <c r="H19" s="3">
        <v>119.37</v>
      </c>
      <c r="I19" s="3">
        <v>716.22</v>
      </c>
      <c r="J19" s="2">
        <f t="shared" si="2"/>
        <v>10743.300000000001</v>
      </c>
      <c r="K19" s="22">
        <v>15</v>
      </c>
      <c r="L19" s="1">
        <v>4.17</v>
      </c>
      <c r="M19" s="1">
        <v>1.33</v>
      </c>
      <c r="N19" s="7">
        <v>5</v>
      </c>
      <c r="O19" s="1"/>
      <c r="P19" s="1">
        <v>4.08</v>
      </c>
      <c r="Q19" s="38">
        <v>4.17</v>
      </c>
      <c r="R19" s="7">
        <v>0</v>
      </c>
      <c r="S19" s="1">
        <v>1.42</v>
      </c>
      <c r="T19" s="1">
        <v>0</v>
      </c>
      <c r="U19" s="7">
        <v>2</v>
      </c>
      <c r="V19" s="1">
        <v>0</v>
      </c>
      <c r="W19" s="27">
        <v>6923.46</v>
      </c>
      <c r="X19" s="1">
        <f t="shared" si="4"/>
        <v>5.5</v>
      </c>
      <c r="Y19" s="42">
        <f t="shared" si="5"/>
        <v>3939.21</v>
      </c>
      <c r="Z19" s="3">
        <v>2745.51</v>
      </c>
      <c r="AA19" s="1">
        <v>8</v>
      </c>
      <c r="AB19" s="1">
        <v>0</v>
      </c>
      <c r="AC19" s="1">
        <v>13</v>
      </c>
      <c r="AD19" s="1">
        <v>8</v>
      </c>
      <c r="AE19" s="1">
        <v>8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6</v>
      </c>
      <c r="AV19" s="1">
        <v>3</v>
      </c>
      <c r="AW19" s="1">
        <v>11</v>
      </c>
      <c r="AX19" s="1">
        <v>12</v>
      </c>
      <c r="AY19" s="1">
        <v>15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5</v>
      </c>
      <c r="BG19" s="1">
        <v>6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x14ac:dyDescent="0.2">
      <c r="A20" s="1">
        <v>6002</v>
      </c>
      <c r="B20" s="1" t="s">
        <v>81</v>
      </c>
      <c r="C20" s="1">
        <v>32</v>
      </c>
      <c r="D20" s="1">
        <v>162</v>
      </c>
      <c r="E20" s="1" t="s">
        <v>65</v>
      </c>
      <c r="F20" s="1">
        <v>558</v>
      </c>
      <c r="G20" s="1" t="s">
        <v>74</v>
      </c>
      <c r="H20" s="3">
        <v>84.167500000000004</v>
      </c>
      <c r="I20" s="3">
        <v>2693.36</v>
      </c>
      <c r="J20" s="2">
        <f t="shared" si="2"/>
        <v>26933.600000000002</v>
      </c>
      <c r="K20" s="16">
        <f t="shared" ref="K20:K27" si="7">SUM(N20+R20+U20)</f>
        <v>10</v>
      </c>
      <c r="L20" s="1">
        <v>11.41</v>
      </c>
      <c r="M20" s="1">
        <v>9.94</v>
      </c>
      <c r="N20" s="7">
        <v>5</v>
      </c>
      <c r="O20" s="1"/>
      <c r="P20" s="1">
        <v>7.44</v>
      </c>
      <c r="Q20" s="38">
        <v>23.56</v>
      </c>
      <c r="R20" s="7">
        <v>0</v>
      </c>
      <c r="S20" s="1">
        <v>9.9499999999999993</v>
      </c>
      <c r="T20" s="1">
        <v>12.78</v>
      </c>
      <c r="U20" s="7">
        <v>5</v>
      </c>
      <c r="V20" s="1">
        <v>0</v>
      </c>
      <c r="W20" s="19">
        <v>77560.350000000006</v>
      </c>
      <c r="X20" s="1">
        <f t="shared" si="4"/>
        <v>46.279999999999994</v>
      </c>
      <c r="Y20" s="20">
        <f t="shared" si="5"/>
        <v>124648.70079999999</v>
      </c>
      <c r="Z20" s="3">
        <v>97718.47</v>
      </c>
      <c r="AA20" s="1">
        <v>136</v>
      </c>
      <c r="AB20" s="1">
        <v>78</v>
      </c>
      <c r="AC20" s="1">
        <v>131</v>
      </c>
      <c r="AD20" s="1">
        <v>118</v>
      </c>
      <c r="AE20" s="1">
        <v>318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49</v>
      </c>
      <c r="AV20" s="1">
        <v>45</v>
      </c>
      <c r="AW20" s="1">
        <v>114</v>
      </c>
      <c r="AX20" s="1">
        <v>105</v>
      </c>
      <c r="AY20" s="1">
        <v>434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96</v>
      </c>
      <c r="BF20" s="1">
        <v>75</v>
      </c>
      <c r="BG20" s="1">
        <v>102</v>
      </c>
      <c r="BH20" s="1">
        <v>166</v>
      </c>
      <c r="BI20" s="1">
        <v>409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x14ac:dyDescent="0.2">
      <c r="A21" s="1">
        <v>88031</v>
      </c>
      <c r="B21" s="1" t="s">
        <v>123</v>
      </c>
      <c r="C21" s="1">
        <v>40</v>
      </c>
      <c r="D21" s="1">
        <v>162</v>
      </c>
      <c r="E21" s="1" t="s">
        <v>65</v>
      </c>
      <c r="F21" s="1">
        <v>974</v>
      </c>
      <c r="G21" s="1" t="s">
        <v>70</v>
      </c>
      <c r="H21" s="3">
        <v>123.2556</v>
      </c>
      <c r="I21" s="3">
        <v>4930.2240000000002</v>
      </c>
      <c r="J21" s="2">
        <f t="shared" si="2"/>
        <v>49302.240000000005</v>
      </c>
      <c r="K21" s="16">
        <f t="shared" si="7"/>
        <v>10</v>
      </c>
      <c r="L21" s="1">
        <v>4.91</v>
      </c>
      <c r="M21" s="1">
        <v>5.88</v>
      </c>
      <c r="N21" s="7">
        <v>5</v>
      </c>
      <c r="O21" s="1"/>
      <c r="P21" s="1">
        <v>5.78</v>
      </c>
      <c r="Q21" s="38">
        <v>10.1</v>
      </c>
      <c r="R21" s="7">
        <v>0</v>
      </c>
      <c r="S21" s="1">
        <v>3.69</v>
      </c>
      <c r="T21" s="1">
        <v>2.08</v>
      </c>
      <c r="U21" s="7">
        <v>5</v>
      </c>
      <c r="V21" s="1">
        <v>0</v>
      </c>
      <c r="W21" s="19">
        <v>70871.97</v>
      </c>
      <c r="X21" s="1">
        <f t="shared" si="4"/>
        <v>18.059999999999999</v>
      </c>
      <c r="Y21" s="3">
        <f t="shared" si="5"/>
        <v>89039.84543999999</v>
      </c>
      <c r="Z21" s="3">
        <v>65078.96</v>
      </c>
      <c r="AA21" s="1">
        <v>37</v>
      </c>
      <c r="AB21" s="1">
        <v>34</v>
      </c>
      <c r="AC21" s="1">
        <v>117</v>
      </c>
      <c r="AD21" s="1">
        <v>51</v>
      </c>
      <c r="AE21" s="1">
        <v>235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41</v>
      </c>
      <c r="AV21" s="1">
        <v>118</v>
      </c>
      <c r="AW21" s="1">
        <v>109</v>
      </c>
      <c r="AX21" s="1">
        <v>44</v>
      </c>
      <c r="AY21" s="1">
        <v>210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42</v>
      </c>
      <c r="BF21" s="1">
        <v>59</v>
      </c>
      <c r="BG21" s="1">
        <v>75</v>
      </c>
      <c r="BH21" s="1">
        <v>2</v>
      </c>
      <c r="BI21" s="1">
        <v>83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2">
      <c r="A22" s="1">
        <v>88060</v>
      </c>
      <c r="B22" s="1" t="s">
        <v>86</v>
      </c>
      <c r="C22" s="1">
        <v>24</v>
      </c>
      <c r="D22" s="1">
        <v>162</v>
      </c>
      <c r="E22" s="1" t="s">
        <v>65</v>
      </c>
      <c r="F22" s="1">
        <v>807</v>
      </c>
      <c r="G22" s="1" t="s">
        <v>67</v>
      </c>
      <c r="H22" s="3">
        <v>61.51</v>
      </c>
      <c r="I22" s="3">
        <v>1476.24</v>
      </c>
      <c r="J22" s="2">
        <f t="shared" si="2"/>
        <v>14762.4</v>
      </c>
      <c r="K22" s="16">
        <f t="shared" si="7"/>
        <v>10</v>
      </c>
      <c r="L22" s="1">
        <v>9.2899999999999991</v>
      </c>
      <c r="M22" s="1">
        <v>9.6199999999999992</v>
      </c>
      <c r="N22" s="7">
        <v>10</v>
      </c>
      <c r="O22" s="1"/>
      <c r="P22" s="1">
        <v>13.92</v>
      </c>
      <c r="Q22" s="38">
        <v>21.25</v>
      </c>
      <c r="R22" s="7">
        <v>0</v>
      </c>
      <c r="S22" s="1">
        <v>8.25</v>
      </c>
      <c r="T22" s="1">
        <v>16.420000000000002</v>
      </c>
      <c r="U22" s="7">
        <v>0</v>
      </c>
      <c r="V22" s="1">
        <v>0</v>
      </c>
      <c r="W22" s="19">
        <v>46440.05</v>
      </c>
      <c r="X22" s="1">
        <f t="shared" si="4"/>
        <v>47.29</v>
      </c>
      <c r="Y22" s="20">
        <f t="shared" si="5"/>
        <v>69811.389599999995</v>
      </c>
      <c r="Z22" s="3">
        <v>69813.850000000006</v>
      </c>
      <c r="AA22" s="1">
        <v>70</v>
      </c>
      <c r="AB22" s="1">
        <v>60</v>
      </c>
      <c r="AC22" s="1">
        <v>81</v>
      </c>
      <c r="AD22" s="1">
        <v>84</v>
      </c>
      <c r="AE22" s="1">
        <v>231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96</v>
      </c>
      <c r="AV22" s="1">
        <v>84</v>
      </c>
      <c r="AW22" s="1">
        <v>126</v>
      </c>
      <c r="AX22" s="1">
        <v>140</v>
      </c>
      <c r="AY22" s="1">
        <v>510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85</v>
      </c>
      <c r="BF22" s="1">
        <v>56</v>
      </c>
      <c r="BG22" s="1">
        <v>46</v>
      </c>
      <c r="BH22" s="1">
        <v>78</v>
      </c>
      <c r="BI22" s="1">
        <v>394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x14ac:dyDescent="0.2">
      <c r="A23" s="1">
        <v>65113</v>
      </c>
      <c r="B23" s="1" t="s">
        <v>99</v>
      </c>
      <c r="C23" s="1">
        <v>24</v>
      </c>
      <c r="D23" s="1">
        <v>162</v>
      </c>
      <c r="E23" s="1" t="s">
        <v>65</v>
      </c>
      <c r="F23" s="1">
        <v>807</v>
      </c>
      <c r="G23" s="1" t="s">
        <v>67</v>
      </c>
      <c r="H23" s="3">
        <v>63.79</v>
      </c>
      <c r="I23" s="3">
        <v>1530.96</v>
      </c>
      <c r="J23" s="2">
        <f t="shared" si="2"/>
        <v>15309.6</v>
      </c>
      <c r="K23" s="16">
        <f t="shared" si="7"/>
        <v>10</v>
      </c>
      <c r="L23" s="1">
        <v>6.62</v>
      </c>
      <c r="M23" s="1">
        <v>8.25</v>
      </c>
      <c r="N23" s="7">
        <v>5</v>
      </c>
      <c r="O23" s="1"/>
      <c r="P23" s="1">
        <v>7.83</v>
      </c>
      <c r="Q23" s="38">
        <v>19.829999999999998</v>
      </c>
      <c r="R23" s="7">
        <v>0</v>
      </c>
      <c r="S23" s="1">
        <v>7.15</v>
      </c>
      <c r="T23" s="1">
        <v>7.17</v>
      </c>
      <c r="U23" s="7">
        <v>5</v>
      </c>
      <c r="V23" s="1">
        <v>0</v>
      </c>
      <c r="W23" s="19">
        <v>33075.120000000003</v>
      </c>
      <c r="X23" s="1">
        <f t="shared" si="4"/>
        <v>35.25</v>
      </c>
      <c r="Y23" s="20">
        <f t="shared" si="5"/>
        <v>53966.340000000004</v>
      </c>
      <c r="Z23" s="3">
        <v>46311.54</v>
      </c>
      <c r="AA23" s="1">
        <v>57</v>
      </c>
      <c r="AB23" s="1">
        <v>21</v>
      </c>
      <c r="AC23" s="1">
        <v>39</v>
      </c>
      <c r="AD23" s="1">
        <v>105</v>
      </c>
      <c r="AE23" s="1">
        <v>198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64</v>
      </c>
      <c r="AV23" s="1">
        <v>52</v>
      </c>
      <c r="AW23" s="1">
        <v>63</v>
      </c>
      <c r="AX23" s="1">
        <v>70</v>
      </c>
      <c r="AY23" s="1">
        <v>356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58</v>
      </c>
      <c r="BF23" s="1">
        <v>33</v>
      </c>
      <c r="BG23" s="1">
        <v>82</v>
      </c>
      <c r="BH23" s="1">
        <v>30</v>
      </c>
      <c r="BI23" s="1">
        <v>172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x14ac:dyDescent="0.2">
      <c r="A24" s="1">
        <v>65890</v>
      </c>
      <c r="B24" s="1" t="s">
        <v>129</v>
      </c>
      <c r="C24" s="1">
        <v>24</v>
      </c>
      <c r="D24" s="1">
        <v>162</v>
      </c>
      <c r="E24" s="1" t="s">
        <v>65</v>
      </c>
      <c r="F24" s="1">
        <v>807</v>
      </c>
      <c r="G24" s="1" t="s">
        <v>67</v>
      </c>
      <c r="H24" s="3">
        <v>63.79</v>
      </c>
      <c r="I24" s="3">
        <v>1530.96</v>
      </c>
      <c r="J24" s="2">
        <f t="shared" si="2"/>
        <v>15309.6</v>
      </c>
      <c r="K24" s="16">
        <f t="shared" si="7"/>
        <v>10</v>
      </c>
      <c r="L24" s="1">
        <v>3.56</v>
      </c>
      <c r="M24" s="1">
        <v>5.5</v>
      </c>
      <c r="N24" s="7">
        <v>5</v>
      </c>
      <c r="O24" s="1"/>
      <c r="P24" s="1">
        <v>3.4</v>
      </c>
      <c r="Q24" s="38">
        <v>15.33</v>
      </c>
      <c r="R24" s="7">
        <v>0</v>
      </c>
      <c r="S24" s="1">
        <v>4.5599999999999996</v>
      </c>
      <c r="T24" s="1">
        <v>0.12</v>
      </c>
      <c r="U24" s="7">
        <v>5</v>
      </c>
      <c r="V24" s="1">
        <v>0</v>
      </c>
      <c r="W24" s="19">
        <v>17637.939999999999</v>
      </c>
      <c r="X24" s="1">
        <f t="shared" si="4"/>
        <v>20.95</v>
      </c>
      <c r="Y24" s="42">
        <f t="shared" si="5"/>
        <v>32073.612000000001</v>
      </c>
      <c r="Z24" s="3">
        <v>24431.57</v>
      </c>
      <c r="AA24" s="1">
        <v>47</v>
      </c>
      <c r="AB24" s="1">
        <v>18</v>
      </c>
      <c r="AC24" s="1">
        <v>18</v>
      </c>
      <c r="AD24" s="1">
        <v>23</v>
      </c>
      <c r="AE24" s="1">
        <v>132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30</v>
      </c>
      <c r="AV24" s="1">
        <v>22</v>
      </c>
      <c r="AW24" s="1">
        <v>26</v>
      </c>
      <c r="AX24" s="1">
        <v>29</v>
      </c>
      <c r="AY24" s="1">
        <v>248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41</v>
      </c>
      <c r="BF24" s="1">
        <v>28</v>
      </c>
      <c r="BG24" s="1">
        <v>42</v>
      </c>
      <c r="BH24" s="1">
        <v>25</v>
      </c>
      <c r="BI24" s="1">
        <v>3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x14ac:dyDescent="0.2">
      <c r="A25" s="1">
        <v>6093</v>
      </c>
      <c r="B25" s="1" t="s">
        <v>127</v>
      </c>
      <c r="C25" s="1">
        <v>12</v>
      </c>
      <c r="D25" s="1">
        <v>162</v>
      </c>
      <c r="E25" s="1" t="s">
        <v>65</v>
      </c>
      <c r="F25" s="1">
        <v>558</v>
      </c>
      <c r="G25" s="1" t="s">
        <v>74</v>
      </c>
      <c r="H25" s="3">
        <v>84.167500000000004</v>
      </c>
      <c r="I25" s="3">
        <v>1010.01</v>
      </c>
      <c r="J25" s="2">
        <f t="shared" si="2"/>
        <v>10100.1</v>
      </c>
      <c r="K25" s="16">
        <f t="shared" si="7"/>
        <v>10</v>
      </c>
      <c r="L25" s="1">
        <v>4.62</v>
      </c>
      <c r="M25" s="1">
        <v>0.25</v>
      </c>
      <c r="N25" s="7">
        <v>5</v>
      </c>
      <c r="O25" s="1"/>
      <c r="P25" s="1">
        <v>2.83</v>
      </c>
      <c r="Q25" s="38">
        <v>10.25</v>
      </c>
      <c r="R25" s="7">
        <v>0</v>
      </c>
      <c r="S25" s="1">
        <v>3.67</v>
      </c>
      <c r="T25" s="1">
        <v>4.33</v>
      </c>
      <c r="U25" s="7">
        <v>5</v>
      </c>
      <c r="V25" s="1">
        <v>0</v>
      </c>
      <c r="W25" s="19">
        <v>11236.36</v>
      </c>
      <c r="X25" s="1">
        <f t="shared" si="4"/>
        <v>14.83</v>
      </c>
      <c r="Y25" s="39">
        <f t="shared" si="5"/>
        <v>14978.4483</v>
      </c>
      <c r="Z25" s="3">
        <v>9931.77</v>
      </c>
      <c r="AA25" s="1">
        <v>18</v>
      </c>
      <c r="AB25" s="1">
        <v>13</v>
      </c>
      <c r="AC25" s="1">
        <v>25</v>
      </c>
      <c r="AD25" s="1">
        <v>12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5</v>
      </c>
      <c r="AW25" s="1">
        <v>24</v>
      </c>
      <c r="AX25" s="1">
        <v>15</v>
      </c>
      <c r="AY25" s="1">
        <v>63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7</v>
      </c>
      <c r="BF25" s="1">
        <v>9</v>
      </c>
      <c r="BG25" s="1">
        <v>23</v>
      </c>
      <c r="BH25" s="1">
        <v>19</v>
      </c>
      <c r="BI25" s="1">
        <v>52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x14ac:dyDescent="0.2">
      <c r="A26" s="1">
        <v>6010</v>
      </c>
      <c r="B26" s="1" t="s">
        <v>206</v>
      </c>
      <c r="C26" s="1">
        <v>5</v>
      </c>
      <c r="D26" s="1">
        <v>162</v>
      </c>
      <c r="E26" s="1" t="s">
        <v>65</v>
      </c>
      <c r="F26" s="1">
        <v>123</v>
      </c>
      <c r="G26" s="1" t="s">
        <v>138</v>
      </c>
      <c r="H26" s="3">
        <v>208.38800000000001</v>
      </c>
      <c r="I26" s="3">
        <v>1041.94</v>
      </c>
      <c r="J26" s="2">
        <f t="shared" si="2"/>
        <v>10419.400000000001</v>
      </c>
      <c r="K26" s="5">
        <f t="shared" si="7"/>
        <v>10</v>
      </c>
      <c r="L26" s="1">
        <v>0</v>
      </c>
      <c r="M26" s="1">
        <v>0</v>
      </c>
      <c r="N26" s="7">
        <v>4</v>
      </c>
      <c r="O26" s="1"/>
      <c r="P26" s="1">
        <v>3</v>
      </c>
      <c r="Q26" s="41">
        <v>0</v>
      </c>
      <c r="R26" s="7">
        <v>5</v>
      </c>
      <c r="S26" s="1">
        <v>0</v>
      </c>
      <c r="T26" s="1">
        <v>0</v>
      </c>
      <c r="U26" s="7">
        <v>1</v>
      </c>
      <c r="V26" s="1">
        <v>0</v>
      </c>
      <c r="W26" s="20">
        <v>3125.82</v>
      </c>
      <c r="X26" s="1">
        <f t="shared" si="4"/>
        <v>0</v>
      </c>
      <c r="Y26" s="3">
        <f t="shared" si="5"/>
        <v>0</v>
      </c>
      <c r="Z26" s="3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7</v>
      </c>
      <c r="AW26" s="1">
        <v>10</v>
      </c>
      <c r="AX26" s="1">
        <v>3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2">
      <c r="A27" s="1">
        <v>6047</v>
      </c>
      <c r="B27" s="1" t="s">
        <v>205</v>
      </c>
      <c r="C27" s="1">
        <v>12</v>
      </c>
      <c r="D27" s="1">
        <v>162</v>
      </c>
      <c r="E27" s="1" t="s">
        <v>65</v>
      </c>
      <c r="F27" s="1">
        <v>558</v>
      </c>
      <c r="G27" s="1" t="s">
        <v>74</v>
      </c>
      <c r="H27" s="3">
        <v>94.66</v>
      </c>
      <c r="I27" s="3">
        <v>1135.92</v>
      </c>
      <c r="J27" s="2">
        <f t="shared" si="2"/>
        <v>11359.2</v>
      </c>
      <c r="K27" s="5">
        <f t="shared" si="7"/>
        <v>10</v>
      </c>
      <c r="L27" s="1">
        <v>0</v>
      </c>
      <c r="M27" s="1">
        <v>0</v>
      </c>
      <c r="N27" s="7">
        <v>3</v>
      </c>
      <c r="O27" s="1"/>
      <c r="P27" s="1">
        <v>1.83</v>
      </c>
      <c r="Q27" s="41">
        <v>0</v>
      </c>
      <c r="R27" s="7">
        <v>5</v>
      </c>
      <c r="S27" s="1">
        <v>0.08</v>
      </c>
      <c r="T27" s="1">
        <v>0</v>
      </c>
      <c r="U27" s="7">
        <v>2</v>
      </c>
      <c r="V27" s="1">
        <v>0</v>
      </c>
      <c r="W27" s="20">
        <v>2177.1799999999998</v>
      </c>
      <c r="X27" s="1">
        <f t="shared" si="4"/>
        <v>0</v>
      </c>
      <c r="Y27" s="3">
        <f t="shared" si="5"/>
        <v>0</v>
      </c>
      <c r="Z27" s="3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12</v>
      </c>
      <c r="AX27" s="1">
        <v>20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x14ac:dyDescent="0.2">
      <c r="A28" s="1">
        <v>91003</v>
      </c>
      <c r="B28" s="1" t="s">
        <v>177</v>
      </c>
      <c r="C28" s="1">
        <v>6</v>
      </c>
      <c r="D28" s="1">
        <v>162</v>
      </c>
      <c r="E28" s="1" t="s">
        <v>65</v>
      </c>
      <c r="F28" s="1">
        <v>123</v>
      </c>
      <c r="G28" s="1" t="s">
        <v>138</v>
      </c>
      <c r="H28" s="3">
        <v>119.3702</v>
      </c>
      <c r="I28" s="3">
        <v>716.22119999999995</v>
      </c>
      <c r="J28" s="2">
        <f t="shared" si="2"/>
        <v>7162.2119999999995</v>
      </c>
      <c r="K28" s="22">
        <v>10</v>
      </c>
      <c r="L28" s="1">
        <v>0.83</v>
      </c>
      <c r="M28" s="1">
        <v>0.17</v>
      </c>
      <c r="N28" s="7">
        <v>2</v>
      </c>
      <c r="O28" s="1"/>
      <c r="P28" s="1">
        <v>3.08</v>
      </c>
      <c r="Q28" s="38">
        <v>2.5</v>
      </c>
      <c r="R28" s="7">
        <v>5</v>
      </c>
      <c r="S28" s="1">
        <v>0</v>
      </c>
      <c r="T28" s="1">
        <v>0</v>
      </c>
      <c r="U28" s="7">
        <v>0</v>
      </c>
      <c r="V28" s="1">
        <v>0</v>
      </c>
      <c r="W28" s="20">
        <v>2805.2</v>
      </c>
      <c r="X28" s="1">
        <f t="shared" si="4"/>
        <v>2.67</v>
      </c>
      <c r="Y28" s="3">
        <f t="shared" si="5"/>
        <v>1912.3106039999998</v>
      </c>
      <c r="Z28" s="3">
        <v>477.48</v>
      </c>
      <c r="AA28" s="1">
        <v>5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16</v>
      </c>
      <c r="AV28" s="1">
        <v>5</v>
      </c>
      <c r="AW28" s="1">
        <v>0</v>
      </c>
      <c r="AX28" s="1">
        <v>0</v>
      </c>
      <c r="AY28" s="1">
        <v>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x14ac:dyDescent="0.2">
      <c r="A29" s="1">
        <v>6008</v>
      </c>
      <c r="B29" s="1" t="s">
        <v>176</v>
      </c>
      <c r="C29" s="1">
        <v>12</v>
      </c>
      <c r="D29" s="1">
        <v>162</v>
      </c>
      <c r="E29" s="1" t="s">
        <v>65</v>
      </c>
      <c r="F29" s="1">
        <v>162</v>
      </c>
      <c r="G29" s="1" t="s">
        <v>84</v>
      </c>
      <c r="H29" s="3">
        <v>59</v>
      </c>
      <c r="I29" s="3">
        <v>708</v>
      </c>
      <c r="J29" s="2">
        <f t="shared" si="2"/>
        <v>7080</v>
      </c>
      <c r="K29" s="22">
        <v>10</v>
      </c>
      <c r="L29" s="1">
        <v>1.17</v>
      </c>
      <c r="M29" s="1">
        <v>1.33</v>
      </c>
      <c r="N29" s="7">
        <v>0</v>
      </c>
      <c r="O29" s="1"/>
      <c r="P29" s="1">
        <v>2.88</v>
      </c>
      <c r="Q29" s="38">
        <v>1.75</v>
      </c>
      <c r="R29" s="7">
        <v>5</v>
      </c>
      <c r="S29" s="1">
        <v>0</v>
      </c>
      <c r="T29" s="1">
        <v>0</v>
      </c>
      <c r="U29" s="7">
        <v>0</v>
      </c>
      <c r="V29" s="1">
        <v>0</v>
      </c>
      <c r="W29" s="20">
        <v>2861.5</v>
      </c>
      <c r="X29" s="1">
        <f t="shared" si="4"/>
        <v>3.08</v>
      </c>
      <c r="Y29" s="3">
        <f t="shared" si="5"/>
        <v>2180.64</v>
      </c>
      <c r="Z29" s="3">
        <v>2183</v>
      </c>
      <c r="AA29" s="1">
        <v>14</v>
      </c>
      <c r="AB29" s="1">
        <v>0</v>
      </c>
      <c r="AC29" s="1">
        <v>0</v>
      </c>
      <c r="AD29" s="1">
        <v>0</v>
      </c>
      <c r="AE29" s="1">
        <v>16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29</v>
      </c>
      <c r="AV29" s="1">
        <v>11</v>
      </c>
      <c r="AW29" s="1">
        <v>0</v>
      </c>
      <c r="AX29" s="1">
        <v>0</v>
      </c>
      <c r="AY29" s="1">
        <v>21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2">
      <c r="A30" s="1">
        <v>91067</v>
      </c>
      <c r="B30" s="1" t="s">
        <v>159</v>
      </c>
      <c r="C30" s="1">
        <v>6</v>
      </c>
      <c r="D30" s="1">
        <v>162</v>
      </c>
      <c r="E30" s="1" t="s">
        <v>65</v>
      </c>
      <c r="F30" s="1">
        <v>123</v>
      </c>
      <c r="G30" s="1" t="s">
        <v>138</v>
      </c>
      <c r="H30" s="3">
        <v>119.37090000000001</v>
      </c>
      <c r="I30" s="3">
        <v>716.22540000000004</v>
      </c>
      <c r="J30" s="2">
        <f t="shared" si="2"/>
        <v>7162.2540000000008</v>
      </c>
      <c r="K30" s="22">
        <v>10</v>
      </c>
      <c r="L30" s="1">
        <v>2.5</v>
      </c>
      <c r="M30" s="1">
        <v>2</v>
      </c>
      <c r="N30" s="7">
        <v>2</v>
      </c>
      <c r="O30" s="1"/>
      <c r="P30" s="1">
        <v>5.25</v>
      </c>
      <c r="Q30" s="38">
        <v>7.67</v>
      </c>
      <c r="R30" s="7">
        <v>0</v>
      </c>
      <c r="S30" s="1">
        <v>2.75</v>
      </c>
      <c r="T30" s="1">
        <v>0.17</v>
      </c>
      <c r="U30" s="7">
        <v>2</v>
      </c>
      <c r="V30" s="1">
        <v>0</v>
      </c>
      <c r="W30" s="27">
        <v>7520.37</v>
      </c>
      <c r="X30" s="1">
        <f t="shared" si="4"/>
        <v>9.84</v>
      </c>
      <c r="Y30" s="3">
        <f t="shared" si="5"/>
        <v>7047.6579360000005</v>
      </c>
      <c r="Z30" s="3">
        <v>5849.17</v>
      </c>
      <c r="AA30" s="1">
        <v>4</v>
      </c>
      <c r="AB30" s="1">
        <v>3</v>
      </c>
      <c r="AC30" s="1">
        <v>5</v>
      </c>
      <c r="AD30" s="1">
        <v>9</v>
      </c>
      <c r="AE30" s="1">
        <v>12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13</v>
      </c>
      <c r="AV30" s="1">
        <v>5</v>
      </c>
      <c r="AW30" s="1">
        <v>11</v>
      </c>
      <c r="AX30" s="1">
        <v>10</v>
      </c>
      <c r="AY30" s="1">
        <v>36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6</v>
      </c>
      <c r="BF30" s="1">
        <v>7</v>
      </c>
      <c r="BG30" s="1">
        <v>5</v>
      </c>
      <c r="BH30" s="1">
        <v>4</v>
      </c>
      <c r="BI30" s="1">
        <v>1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x14ac:dyDescent="0.2">
      <c r="A31" s="1">
        <v>91047</v>
      </c>
      <c r="B31" s="1" t="s">
        <v>154</v>
      </c>
      <c r="C31" s="1">
        <v>6</v>
      </c>
      <c r="D31" s="1">
        <v>162</v>
      </c>
      <c r="E31" s="1" t="s">
        <v>65</v>
      </c>
      <c r="F31" s="1">
        <v>123</v>
      </c>
      <c r="G31" s="1" t="s">
        <v>138</v>
      </c>
      <c r="H31" s="3">
        <v>119.37</v>
      </c>
      <c r="I31" s="3">
        <v>716.22</v>
      </c>
      <c r="J31" s="2">
        <f t="shared" si="2"/>
        <v>7162.2000000000007</v>
      </c>
      <c r="K31" s="22">
        <v>10</v>
      </c>
      <c r="L31" s="1">
        <v>2.58</v>
      </c>
      <c r="M31" s="1">
        <v>3.5</v>
      </c>
      <c r="N31" s="7">
        <v>2</v>
      </c>
      <c r="O31" s="1"/>
      <c r="P31" s="1">
        <v>4.17</v>
      </c>
      <c r="Q31" s="38">
        <v>5.5</v>
      </c>
      <c r="R31" s="7">
        <v>0</v>
      </c>
      <c r="S31" s="1">
        <v>2</v>
      </c>
      <c r="T31" s="1">
        <v>0.33</v>
      </c>
      <c r="U31" s="7">
        <v>2</v>
      </c>
      <c r="V31" s="1">
        <v>0</v>
      </c>
      <c r="W31" s="27">
        <v>6266.92</v>
      </c>
      <c r="X31" s="1">
        <f t="shared" si="4"/>
        <v>9.33</v>
      </c>
      <c r="Y31" s="3">
        <f t="shared" si="5"/>
        <v>6682.3326000000006</v>
      </c>
      <c r="Z31" s="3">
        <v>5491.02</v>
      </c>
      <c r="AA31" s="1">
        <v>6</v>
      </c>
      <c r="AB31" s="1">
        <v>2</v>
      </c>
      <c r="AC31" s="1">
        <v>7</v>
      </c>
      <c r="AD31" s="1">
        <v>3</v>
      </c>
      <c r="AE31" s="1">
        <v>21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11</v>
      </c>
      <c r="AV31" s="1">
        <v>3</v>
      </c>
      <c r="AW31" s="1">
        <v>9</v>
      </c>
      <c r="AX31" s="1">
        <v>7</v>
      </c>
      <c r="AY31" s="1">
        <v>23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</v>
      </c>
      <c r="BF31" s="1">
        <v>1</v>
      </c>
      <c r="BG31" s="1">
        <v>9</v>
      </c>
      <c r="BH31" s="1">
        <v>3</v>
      </c>
      <c r="BI31" s="1">
        <v>2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x14ac:dyDescent="0.2">
      <c r="A32" s="1">
        <v>91118</v>
      </c>
      <c r="B32" s="1" t="s">
        <v>173</v>
      </c>
      <c r="C32" s="1">
        <v>12</v>
      </c>
      <c r="D32" s="1">
        <v>162</v>
      </c>
      <c r="E32" s="1" t="s">
        <v>65</v>
      </c>
      <c r="F32" s="1">
        <v>123</v>
      </c>
      <c r="G32" s="1" t="s">
        <v>138</v>
      </c>
      <c r="H32" s="3">
        <v>59.000900000000001</v>
      </c>
      <c r="I32" s="3">
        <v>708.01080000000002</v>
      </c>
      <c r="J32" s="2">
        <f t="shared" si="2"/>
        <v>7080.1080000000002</v>
      </c>
      <c r="K32" s="6">
        <v>10</v>
      </c>
      <c r="L32" s="1">
        <v>1.21</v>
      </c>
      <c r="M32" s="1">
        <v>0.08</v>
      </c>
      <c r="N32" s="7">
        <v>3</v>
      </c>
      <c r="O32" s="1"/>
      <c r="P32" s="1">
        <v>3.46</v>
      </c>
      <c r="Q32" s="38">
        <v>4.08</v>
      </c>
      <c r="R32" s="7">
        <v>0</v>
      </c>
      <c r="S32" s="1">
        <v>0.04</v>
      </c>
      <c r="T32" s="1">
        <v>0</v>
      </c>
      <c r="U32" s="7">
        <v>1</v>
      </c>
      <c r="V32" s="1">
        <v>0</v>
      </c>
      <c r="W32" s="20">
        <v>3333.55</v>
      </c>
      <c r="X32" s="1">
        <f t="shared" si="4"/>
        <v>4.16</v>
      </c>
      <c r="Y32" s="3">
        <f t="shared" si="5"/>
        <v>2945.324928</v>
      </c>
      <c r="Z32" s="3">
        <v>2950.04</v>
      </c>
      <c r="AA32" s="1">
        <v>14</v>
      </c>
      <c r="AB32" s="1">
        <v>0</v>
      </c>
      <c r="AC32" s="1">
        <v>0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11</v>
      </c>
      <c r="AV32" s="1">
        <v>0</v>
      </c>
      <c r="AW32" s="1">
        <v>16</v>
      </c>
      <c r="AX32" s="1">
        <v>29</v>
      </c>
      <c r="AY32" s="1">
        <v>49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x14ac:dyDescent="0.2">
      <c r="A33" s="1">
        <v>6060</v>
      </c>
      <c r="B33" s="1" t="s">
        <v>172</v>
      </c>
      <c r="C33" s="1">
        <v>5</v>
      </c>
      <c r="D33" s="1">
        <v>162</v>
      </c>
      <c r="E33" s="1" t="s">
        <v>65</v>
      </c>
      <c r="F33" s="1">
        <v>123</v>
      </c>
      <c r="G33" s="1" t="s">
        <v>138</v>
      </c>
      <c r="H33" s="3">
        <v>208.38839999999999</v>
      </c>
      <c r="I33" s="3">
        <v>1041.942</v>
      </c>
      <c r="J33" s="2">
        <f t="shared" si="2"/>
        <v>7293.5940000000001</v>
      </c>
      <c r="K33" s="16">
        <f t="shared" ref="K33:K35" si="8">SUM(N33+R33+U33)</f>
        <v>7</v>
      </c>
      <c r="L33" s="1">
        <v>0</v>
      </c>
      <c r="M33" s="1">
        <v>0</v>
      </c>
      <c r="N33" s="7">
        <v>2</v>
      </c>
      <c r="O33" s="1"/>
      <c r="P33" s="1">
        <v>5.4</v>
      </c>
      <c r="Q33" s="38">
        <v>3</v>
      </c>
      <c r="R33" s="7">
        <v>5</v>
      </c>
      <c r="S33" s="1">
        <v>0</v>
      </c>
      <c r="T33" s="1">
        <v>0</v>
      </c>
      <c r="U33" s="7">
        <v>0</v>
      </c>
      <c r="V33" s="1">
        <v>0</v>
      </c>
      <c r="W33" s="27">
        <v>5626.49</v>
      </c>
      <c r="X33" s="1">
        <f t="shared" si="4"/>
        <v>3</v>
      </c>
      <c r="Y33" s="42">
        <f t="shared" si="5"/>
        <v>3125.826</v>
      </c>
      <c r="Z33" s="3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20</v>
      </c>
      <c r="AW33" s="1">
        <v>9</v>
      </c>
      <c r="AX33" s="1">
        <v>16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x14ac:dyDescent="0.2">
      <c r="A34" s="1">
        <v>65140</v>
      </c>
      <c r="B34" s="1" t="s">
        <v>114</v>
      </c>
      <c r="C34" s="1">
        <v>24</v>
      </c>
      <c r="D34" s="1">
        <v>162</v>
      </c>
      <c r="E34" s="1" t="s">
        <v>65</v>
      </c>
      <c r="F34" s="1">
        <v>807</v>
      </c>
      <c r="G34" s="1" t="s">
        <v>67</v>
      </c>
      <c r="H34" s="3">
        <v>69.987499999999997</v>
      </c>
      <c r="I34" s="3">
        <v>1679.7</v>
      </c>
      <c r="J34" s="2">
        <f t="shared" si="2"/>
        <v>8398.5</v>
      </c>
      <c r="K34" s="16">
        <f t="shared" si="8"/>
        <v>5</v>
      </c>
      <c r="L34" s="1">
        <v>1.81</v>
      </c>
      <c r="M34" s="1">
        <v>1.88</v>
      </c>
      <c r="N34" s="7">
        <v>5</v>
      </c>
      <c r="O34" s="1"/>
      <c r="P34" s="1">
        <v>5.25</v>
      </c>
      <c r="Q34" s="38">
        <v>15.96</v>
      </c>
      <c r="R34" s="7">
        <v>0</v>
      </c>
      <c r="S34" s="1">
        <v>1.65</v>
      </c>
      <c r="T34" s="1">
        <v>4.12</v>
      </c>
      <c r="U34" s="7">
        <v>0</v>
      </c>
      <c r="V34" s="1">
        <v>0</v>
      </c>
      <c r="W34" s="19">
        <v>14627.39</v>
      </c>
      <c r="X34" s="1">
        <f t="shared" si="4"/>
        <v>21.96</v>
      </c>
      <c r="Y34" s="42">
        <f t="shared" si="5"/>
        <v>36886.212</v>
      </c>
      <c r="Z34" s="3">
        <v>28484.91</v>
      </c>
      <c r="AA34" s="1">
        <v>19</v>
      </c>
      <c r="AB34" s="1">
        <v>24</v>
      </c>
      <c r="AC34" s="1">
        <v>11</v>
      </c>
      <c r="AD34" s="1">
        <v>3</v>
      </c>
      <c r="AE34" s="1">
        <v>45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22</v>
      </c>
      <c r="AV34" s="1">
        <v>53</v>
      </c>
      <c r="AW34" s="1">
        <v>57</v>
      </c>
      <c r="AX34" s="1">
        <v>41</v>
      </c>
      <c r="AY34" s="1">
        <v>263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17</v>
      </c>
      <c r="BF34" s="1">
        <v>11</v>
      </c>
      <c r="BG34" s="1">
        <v>10</v>
      </c>
      <c r="BH34" s="1">
        <v>14</v>
      </c>
      <c r="BI34" s="1">
        <v>99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x14ac:dyDescent="0.2">
      <c r="A35" s="1">
        <v>95804</v>
      </c>
      <c r="B35" s="1" t="s">
        <v>179</v>
      </c>
      <c r="C35" s="1">
        <v>12</v>
      </c>
      <c r="D35" s="1">
        <v>162</v>
      </c>
      <c r="E35" s="1" t="s">
        <v>65</v>
      </c>
      <c r="F35" s="1">
        <v>807</v>
      </c>
      <c r="G35" s="1" t="s">
        <v>67</v>
      </c>
      <c r="H35" s="3">
        <v>33.910200000000003</v>
      </c>
      <c r="I35" s="3">
        <v>406.92239999999998</v>
      </c>
      <c r="J35" s="2">
        <f t="shared" si="2"/>
        <v>2034.6119999999999</v>
      </c>
      <c r="K35" s="5">
        <f t="shared" si="8"/>
        <v>5</v>
      </c>
      <c r="L35" s="1">
        <v>0</v>
      </c>
      <c r="M35" s="1">
        <v>0</v>
      </c>
      <c r="N35" s="7">
        <v>0</v>
      </c>
      <c r="O35" s="1"/>
      <c r="P35" s="1">
        <v>4.12</v>
      </c>
      <c r="Q35" s="38">
        <v>3</v>
      </c>
      <c r="R35" s="7">
        <v>5</v>
      </c>
      <c r="S35" s="1">
        <v>0.12</v>
      </c>
      <c r="T35" s="1">
        <v>0</v>
      </c>
      <c r="U35" s="7">
        <v>0</v>
      </c>
      <c r="V35" s="1">
        <v>0</v>
      </c>
      <c r="W35" s="20">
        <v>1729.42</v>
      </c>
      <c r="X35" s="1">
        <f t="shared" si="4"/>
        <v>3</v>
      </c>
      <c r="Y35" s="3">
        <f t="shared" si="5"/>
        <v>1220.7672</v>
      </c>
      <c r="Z35" s="3">
        <v>1220.77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16</v>
      </c>
      <c r="AV35" s="1">
        <v>15</v>
      </c>
      <c r="AW35" s="1">
        <v>25</v>
      </c>
      <c r="AX35" s="1">
        <v>2</v>
      </c>
      <c r="AY35" s="1">
        <v>36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1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x14ac:dyDescent="0.2">
      <c r="A36" s="1">
        <v>88138</v>
      </c>
      <c r="B36" s="1" t="s">
        <v>153</v>
      </c>
      <c r="C36" s="1">
        <v>24</v>
      </c>
      <c r="D36" s="1">
        <v>162</v>
      </c>
      <c r="E36" s="1" t="s">
        <v>65</v>
      </c>
      <c r="F36" s="1">
        <v>974</v>
      </c>
      <c r="G36" s="1" t="s">
        <v>70</v>
      </c>
      <c r="H36" s="3">
        <v>107.6336</v>
      </c>
      <c r="I36" s="3">
        <v>2583.2064</v>
      </c>
      <c r="J36" s="2">
        <f t="shared" si="2"/>
        <v>12916.031999999999</v>
      </c>
      <c r="K36" s="22">
        <v>5</v>
      </c>
      <c r="L36" s="1">
        <v>0.27</v>
      </c>
      <c r="M36" s="1">
        <v>2.88</v>
      </c>
      <c r="N36" s="7">
        <v>0</v>
      </c>
      <c r="O36" s="1"/>
      <c r="P36" s="1">
        <v>1.81</v>
      </c>
      <c r="Q36" s="38">
        <v>0.42</v>
      </c>
      <c r="R36" s="7">
        <v>4</v>
      </c>
      <c r="S36" s="1">
        <v>0.42</v>
      </c>
      <c r="T36" s="1">
        <v>2</v>
      </c>
      <c r="U36" s="7">
        <v>0</v>
      </c>
      <c r="V36" s="1">
        <v>0</v>
      </c>
      <c r="W36" s="27">
        <v>6458.02</v>
      </c>
      <c r="X36" s="1">
        <f t="shared" si="4"/>
        <v>5.3</v>
      </c>
      <c r="Y36" s="42">
        <f t="shared" si="5"/>
        <v>13690.993919999999</v>
      </c>
      <c r="Z36" s="3">
        <v>13669.47</v>
      </c>
      <c r="AA36" s="1">
        <v>3</v>
      </c>
      <c r="AB36" s="1">
        <v>0</v>
      </c>
      <c r="AC36" s="1">
        <v>1</v>
      </c>
      <c r="AD36" s="1">
        <v>5</v>
      </c>
      <c r="AE36" s="1">
        <v>69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6</v>
      </c>
      <c r="AV36" s="1">
        <v>20</v>
      </c>
      <c r="AW36" s="1">
        <v>15</v>
      </c>
      <c r="AX36" s="1">
        <v>25</v>
      </c>
      <c r="AY36" s="1">
        <v>10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6</v>
      </c>
      <c r="BH36" s="1">
        <v>8</v>
      </c>
      <c r="BI36" s="1">
        <v>48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x14ac:dyDescent="0.2">
      <c r="A37" s="1">
        <v>91115</v>
      </c>
      <c r="B37" s="1" t="s">
        <v>186</v>
      </c>
      <c r="C37" s="1">
        <v>12</v>
      </c>
      <c r="D37" s="1">
        <v>162</v>
      </c>
      <c r="E37" s="1" t="s">
        <v>65</v>
      </c>
      <c r="F37" s="1">
        <v>123</v>
      </c>
      <c r="G37" s="1" t="s">
        <v>138</v>
      </c>
      <c r="H37" s="3">
        <v>101.88249999999999</v>
      </c>
      <c r="I37" s="3">
        <v>1222.5899999999999</v>
      </c>
      <c r="J37" s="2">
        <f t="shared" si="2"/>
        <v>6112.95</v>
      </c>
      <c r="K37" s="22">
        <v>5</v>
      </c>
      <c r="L37" s="1">
        <v>0</v>
      </c>
      <c r="M37" s="1">
        <v>0</v>
      </c>
      <c r="N37" s="7">
        <v>3</v>
      </c>
      <c r="O37" s="1"/>
      <c r="P37" s="1">
        <v>1.75</v>
      </c>
      <c r="Q37" s="38">
        <v>2</v>
      </c>
      <c r="R37" s="7">
        <v>0</v>
      </c>
      <c r="S37" s="1">
        <v>0</v>
      </c>
      <c r="T37" s="1">
        <v>0.5</v>
      </c>
      <c r="U37" s="7">
        <v>0</v>
      </c>
      <c r="V37" s="1">
        <v>0</v>
      </c>
      <c r="W37" s="20">
        <v>2139.5300000000002</v>
      </c>
      <c r="X37" s="1">
        <f t="shared" si="4"/>
        <v>2.5</v>
      </c>
      <c r="Y37" s="3">
        <f t="shared" si="5"/>
        <v>3056.4749999999999</v>
      </c>
      <c r="Z37" s="3">
        <v>3056.48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10</v>
      </c>
      <c r="AV37" s="1">
        <v>0</v>
      </c>
      <c r="AW37" s="1">
        <v>5</v>
      </c>
      <c r="AX37" s="1">
        <v>12</v>
      </c>
      <c r="AY37" s="1">
        <v>24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6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2">
      <c r="A38" s="1">
        <v>6083</v>
      </c>
      <c r="B38" s="1" t="s">
        <v>301</v>
      </c>
      <c r="C38" s="1">
        <v>5</v>
      </c>
      <c r="D38" s="1">
        <v>162</v>
      </c>
      <c r="E38" s="1" t="s">
        <v>65</v>
      </c>
      <c r="F38" s="1">
        <v>123</v>
      </c>
      <c r="G38" s="1" t="s">
        <v>138</v>
      </c>
      <c r="H38" s="3">
        <v>208.38820000000001</v>
      </c>
      <c r="I38" s="3">
        <v>1041.941</v>
      </c>
      <c r="J38" s="2">
        <f t="shared" si="2"/>
        <v>5209.7049999999999</v>
      </c>
      <c r="K38" s="6">
        <v>5</v>
      </c>
      <c r="L38" s="1">
        <v>1.4</v>
      </c>
      <c r="M38" s="1">
        <v>1.2</v>
      </c>
      <c r="N38" s="7">
        <v>2</v>
      </c>
      <c r="O38" s="1"/>
      <c r="P38" s="1">
        <v>5.2</v>
      </c>
      <c r="Q38" s="38">
        <v>0</v>
      </c>
      <c r="R38" s="7">
        <v>0</v>
      </c>
      <c r="S38" s="1">
        <v>0</v>
      </c>
      <c r="T38" s="1">
        <v>1.4</v>
      </c>
      <c r="U38" s="7">
        <v>0</v>
      </c>
      <c r="V38" s="1">
        <v>0</v>
      </c>
      <c r="W38" s="27">
        <v>6876.81</v>
      </c>
      <c r="X38" s="1">
        <f t="shared" si="4"/>
        <v>2.5999999999999996</v>
      </c>
      <c r="Y38" s="42">
        <f t="shared" si="5"/>
        <v>2709.0465999999997</v>
      </c>
      <c r="Z38" s="3">
        <v>2709.05</v>
      </c>
      <c r="AA38" s="1">
        <v>1</v>
      </c>
      <c r="AB38" s="1">
        <v>0</v>
      </c>
      <c r="AC38" s="1">
        <v>6</v>
      </c>
      <c r="AD38" s="1">
        <v>0</v>
      </c>
      <c r="AE38" s="1">
        <v>6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12</v>
      </c>
      <c r="AW38" s="1">
        <v>20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7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2">
      <c r="A39" s="1">
        <v>6020</v>
      </c>
      <c r="B39" s="1" t="s">
        <v>116</v>
      </c>
      <c r="C39" s="1">
        <v>24</v>
      </c>
      <c r="D39" s="1">
        <v>162</v>
      </c>
      <c r="E39" s="1" t="s">
        <v>65</v>
      </c>
      <c r="F39" s="1">
        <v>974</v>
      </c>
      <c r="G39" s="1" t="s">
        <v>70</v>
      </c>
      <c r="H39" s="3">
        <v>107.6336</v>
      </c>
      <c r="I39" s="3">
        <v>2583.2064</v>
      </c>
      <c r="J39" s="2">
        <f t="shared" si="2"/>
        <v>7749.6192000000001</v>
      </c>
      <c r="K39" s="16">
        <f t="shared" ref="K39:K179" si="9">SUM(N39+R39+U39)</f>
        <v>3</v>
      </c>
      <c r="L39" s="1">
        <v>1.38</v>
      </c>
      <c r="M39" s="1">
        <v>8.08</v>
      </c>
      <c r="N39" s="7">
        <v>0</v>
      </c>
      <c r="O39" s="1"/>
      <c r="P39" s="1">
        <v>4.08</v>
      </c>
      <c r="Q39" s="38">
        <v>6.92</v>
      </c>
      <c r="R39" s="7">
        <v>0</v>
      </c>
      <c r="S39" s="1">
        <v>1.83</v>
      </c>
      <c r="T39" s="1">
        <v>1.08</v>
      </c>
      <c r="U39" s="7">
        <v>3</v>
      </c>
      <c r="V39" s="1">
        <v>0</v>
      </c>
      <c r="W39" s="19">
        <v>18835.88</v>
      </c>
      <c r="X39" s="1">
        <f t="shared" si="4"/>
        <v>16.079999999999998</v>
      </c>
      <c r="Y39" s="42">
        <f t="shared" si="5"/>
        <v>41537.958911999995</v>
      </c>
      <c r="Z39" s="3">
        <v>33904.58</v>
      </c>
      <c r="AA39" s="1">
        <v>12</v>
      </c>
      <c r="AB39" s="1">
        <v>5</v>
      </c>
      <c r="AC39" s="1">
        <v>10</v>
      </c>
      <c r="AD39" s="1">
        <v>17</v>
      </c>
      <c r="AE39" s="1">
        <v>194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29</v>
      </c>
      <c r="AV39" s="1">
        <v>32</v>
      </c>
      <c r="AW39" s="1">
        <v>36</v>
      </c>
      <c r="AX39" s="1">
        <v>34</v>
      </c>
      <c r="AY39" s="1">
        <v>95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30</v>
      </c>
      <c r="BF39" s="1">
        <v>11</v>
      </c>
      <c r="BG39" s="1">
        <v>6</v>
      </c>
      <c r="BH39" s="1">
        <v>5</v>
      </c>
      <c r="BI39" s="1">
        <v>26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x14ac:dyDescent="0.2">
      <c r="A40" s="1">
        <v>2048</v>
      </c>
      <c r="B40" s="1" t="s">
        <v>126</v>
      </c>
      <c r="C40" s="1">
        <v>24</v>
      </c>
      <c r="D40" s="1">
        <v>162</v>
      </c>
      <c r="E40" s="1" t="s">
        <v>65</v>
      </c>
      <c r="F40" s="1">
        <v>974</v>
      </c>
      <c r="G40" s="1" t="s">
        <v>70</v>
      </c>
      <c r="H40" s="3">
        <v>107.6336</v>
      </c>
      <c r="I40" s="3">
        <v>2583.2064</v>
      </c>
      <c r="J40" s="2">
        <f t="shared" si="2"/>
        <v>7749.6192000000001</v>
      </c>
      <c r="K40" s="16">
        <f t="shared" si="9"/>
        <v>3</v>
      </c>
      <c r="L40" s="1">
        <v>0.67</v>
      </c>
      <c r="M40" s="1">
        <v>2.75</v>
      </c>
      <c r="N40" s="7">
        <v>0</v>
      </c>
      <c r="O40" s="1"/>
      <c r="P40" s="1">
        <v>2.9</v>
      </c>
      <c r="Q40" s="38">
        <v>9.08</v>
      </c>
      <c r="R40" s="7">
        <v>0</v>
      </c>
      <c r="S40" s="1">
        <v>2.42</v>
      </c>
      <c r="T40" s="1">
        <v>1.42</v>
      </c>
      <c r="U40" s="7">
        <v>3</v>
      </c>
      <c r="V40" s="1">
        <v>0</v>
      </c>
      <c r="W40" s="19">
        <v>15445.42</v>
      </c>
      <c r="X40" s="1">
        <f t="shared" si="4"/>
        <v>13.25</v>
      </c>
      <c r="Y40" s="42">
        <f t="shared" si="5"/>
        <v>34227.484799999998</v>
      </c>
      <c r="Z40" s="3">
        <v>21419.09</v>
      </c>
      <c r="AA40" s="1">
        <v>4</v>
      </c>
      <c r="AB40" s="1">
        <v>5</v>
      </c>
      <c r="AC40" s="1">
        <v>5</v>
      </c>
      <c r="AD40" s="1">
        <v>9</v>
      </c>
      <c r="AE40" s="1">
        <v>66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23</v>
      </c>
      <c r="AV40" s="1">
        <v>26</v>
      </c>
      <c r="AW40" s="1">
        <v>16</v>
      </c>
      <c r="AX40" s="1">
        <v>35</v>
      </c>
      <c r="AY40" s="1">
        <v>99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38</v>
      </c>
      <c r="BF40" s="1">
        <v>14</v>
      </c>
      <c r="BG40" s="1">
        <v>9</v>
      </c>
      <c r="BH40" s="1">
        <v>8</v>
      </c>
      <c r="BI40" s="1">
        <v>34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x14ac:dyDescent="0.2">
      <c r="A41" s="1">
        <v>6021</v>
      </c>
      <c r="B41" s="1" t="s">
        <v>122</v>
      </c>
      <c r="C41" s="1">
        <v>24</v>
      </c>
      <c r="D41" s="1">
        <v>162</v>
      </c>
      <c r="E41" s="1" t="s">
        <v>65</v>
      </c>
      <c r="F41" s="1">
        <v>974</v>
      </c>
      <c r="G41" s="1" t="s">
        <v>70</v>
      </c>
      <c r="H41" s="3">
        <v>107.6336</v>
      </c>
      <c r="I41" s="3">
        <v>2583.2064</v>
      </c>
      <c r="J41" s="2">
        <f t="shared" si="2"/>
        <v>7749.6192000000001</v>
      </c>
      <c r="K41" s="16">
        <f t="shared" si="9"/>
        <v>3</v>
      </c>
      <c r="L41" s="1">
        <v>0.57999999999999996</v>
      </c>
      <c r="M41" s="1">
        <v>3.46</v>
      </c>
      <c r="N41" s="7">
        <v>0</v>
      </c>
      <c r="O41" s="1"/>
      <c r="P41" s="1">
        <v>2.52</v>
      </c>
      <c r="Q41" s="38">
        <v>4.25</v>
      </c>
      <c r="R41" s="7">
        <v>0</v>
      </c>
      <c r="S41" s="1">
        <v>2.19</v>
      </c>
      <c r="T41" s="1">
        <v>2.5</v>
      </c>
      <c r="U41" s="7">
        <v>3</v>
      </c>
      <c r="V41" s="1">
        <v>0</v>
      </c>
      <c r="W41" s="19">
        <v>13669.47</v>
      </c>
      <c r="X41" s="1">
        <f t="shared" si="4"/>
        <v>10.210000000000001</v>
      </c>
      <c r="Y41" s="42">
        <f t="shared" si="5"/>
        <v>26374.537344000004</v>
      </c>
      <c r="Z41" s="3">
        <v>26477.87</v>
      </c>
      <c r="AA41" s="1">
        <v>5</v>
      </c>
      <c r="AB41" s="1">
        <v>6</v>
      </c>
      <c r="AC41" s="1">
        <v>2</v>
      </c>
      <c r="AD41" s="1">
        <v>8</v>
      </c>
      <c r="AE41" s="1">
        <v>83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20</v>
      </c>
      <c r="AV41" s="1">
        <v>24</v>
      </c>
      <c r="AW41" s="1">
        <v>18</v>
      </c>
      <c r="AX41" s="1">
        <v>21</v>
      </c>
      <c r="AY41" s="1">
        <v>103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37</v>
      </c>
      <c r="BF41" s="1">
        <v>11</v>
      </c>
      <c r="BG41" s="1">
        <v>8</v>
      </c>
      <c r="BH41" s="1">
        <v>4</v>
      </c>
      <c r="BI41" s="1">
        <v>60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x14ac:dyDescent="0.2">
      <c r="A42" s="1">
        <v>88102</v>
      </c>
      <c r="B42" s="1" t="s">
        <v>77</v>
      </c>
      <c r="C42" s="1">
        <v>24</v>
      </c>
      <c r="D42" s="1">
        <v>162</v>
      </c>
      <c r="E42" s="1" t="s">
        <v>65</v>
      </c>
      <c r="F42" s="1">
        <v>974</v>
      </c>
      <c r="G42" s="1" t="s">
        <v>70</v>
      </c>
      <c r="H42" s="3">
        <v>76.927700000000002</v>
      </c>
      <c r="I42" s="3">
        <v>1846.2647999999999</v>
      </c>
      <c r="J42" s="2">
        <f t="shared" si="2"/>
        <v>0</v>
      </c>
      <c r="K42" s="5">
        <f t="shared" si="9"/>
        <v>0</v>
      </c>
      <c r="L42" s="1">
        <v>34.29</v>
      </c>
      <c r="M42" s="1">
        <v>46.38</v>
      </c>
      <c r="N42" s="7">
        <v>0</v>
      </c>
      <c r="O42" s="1" t="s">
        <v>315</v>
      </c>
      <c r="P42" s="1">
        <v>20.059999999999999</v>
      </c>
      <c r="Q42" s="38">
        <v>66.08</v>
      </c>
      <c r="R42" s="7">
        <v>0</v>
      </c>
      <c r="S42" s="1">
        <v>5.0999999999999996</v>
      </c>
      <c r="T42" s="1">
        <v>31</v>
      </c>
      <c r="U42" s="8"/>
      <c r="V42" s="1">
        <v>0</v>
      </c>
      <c r="W42" s="19">
        <v>109775.83</v>
      </c>
      <c r="X42" s="1">
        <f t="shared" si="4"/>
        <v>143.46</v>
      </c>
      <c r="Y42" s="20">
        <f t="shared" si="5"/>
        <v>264865.148208</v>
      </c>
      <c r="Z42" s="3">
        <v>215859.13</v>
      </c>
      <c r="AA42" s="1">
        <v>283</v>
      </c>
      <c r="AB42" s="1">
        <v>185</v>
      </c>
      <c r="AC42" s="1">
        <v>305</v>
      </c>
      <c r="AD42" s="1">
        <v>285</v>
      </c>
      <c r="AE42" s="1">
        <v>1113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148</v>
      </c>
      <c r="AV42" s="1">
        <v>184</v>
      </c>
      <c r="AW42" s="1">
        <v>168</v>
      </c>
      <c r="AX42" s="1">
        <v>147</v>
      </c>
      <c r="AY42" s="1">
        <v>949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27</v>
      </c>
      <c r="BF42" s="1">
        <v>48</v>
      </c>
      <c r="BG42" s="1">
        <v>52</v>
      </c>
      <c r="BH42" s="1">
        <v>39</v>
      </c>
      <c r="BI42" s="1">
        <v>744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x14ac:dyDescent="0.2">
      <c r="A43" s="1">
        <v>88033</v>
      </c>
      <c r="B43" s="1" t="s">
        <v>89</v>
      </c>
      <c r="C43" s="1">
        <v>40</v>
      </c>
      <c r="D43" s="1">
        <v>162</v>
      </c>
      <c r="E43" s="1" t="s">
        <v>65</v>
      </c>
      <c r="F43" s="1">
        <v>974</v>
      </c>
      <c r="G43" s="1" t="s">
        <v>70</v>
      </c>
      <c r="H43" s="3">
        <v>123.2556</v>
      </c>
      <c r="I43" s="3">
        <v>4930.2240000000002</v>
      </c>
      <c r="J43" s="2">
        <f t="shared" si="2"/>
        <v>0</v>
      </c>
      <c r="K43" s="5">
        <f t="shared" si="9"/>
        <v>0</v>
      </c>
      <c r="L43" s="1">
        <v>3.88</v>
      </c>
      <c r="M43" s="1">
        <v>7.82</v>
      </c>
      <c r="N43" s="7">
        <v>0</v>
      </c>
      <c r="O43" s="1"/>
      <c r="P43" s="1">
        <v>3.11</v>
      </c>
      <c r="Q43" s="38">
        <v>8.93</v>
      </c>
      <c r="R43" s="7">
        <v>0</v>
      </c>
      <c r="S43" s="1">
        <v>2.6</v>
      </c>
      <c r="T43" s="1">
        <v>6.52</v>
      </c>
      <c r="U43" s="7">
        <v>0</v>
      </c>
      <c r="V43" s="1">
        <v>0</v>
      </c>
      <c r="W43" s="19">
        <v>47268.52</v>
      </c>
      <c r="X43" s="1">
        <f t="shared" si="4"/>
        <v>23.27</v>
      </c>
      <c r="Y43" s="42">
        <f t="shared" si="5"/>
        <v>114726.31248000001</v>
      </c>
      <c r="Z43" s="3">
        <v>85169.62</v>
      </c>
      <c r="AA43" s="1">
        <v>31</v>
      </c>
      <c r="AB43" s="1">
        <v>27</v>
      </c>
      <c r="AC43" s="1">
        <v>102</v>
      </c>
      <c r="AD43" s="1">
        <v>17</v>
      </c>
      <c r="AE43" s="1">
        <v>313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25</v>
      </c>
      <c r="AV43" s="1">
        <v>58</v>
      </c>
      <c r="AW43" s="1">
        <v>52</v>
      </c>
      <c r="AX43" s="1">
        <v>37</v>
      </c>
      <c r="AY43" s="1">
        <v>117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20</v>
      </c>
      <c r="BF43" s="1">
        <v>32</v>
      </c>
      <c r="BG43" s="1">
        <v>58</v>
      </c>
      <c r="BH43" s="1">
        <v>20</v>
      </c>
      <c r="BI43" s="1">
        <v>261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x14ac:dyDescent="0.2">
      <c r="A44" s="1">
        <v>65152</v>
      </c>
      <c r="B44" s="1" t="s">
        <v>105</v>
      </c>
      <c r="C44" s="1">
        <v>24</v>
      </c>
      <c r="D44" s="1">
        <v>162</v>
      </c>
      <c r="E44" s="1" t="s">
        <v>65</v>
      </c>
      <c r="F44" s="1">
        <v>807</v>
      </c>
      <c r="G44" s="1" t="s">
        <v>67</v>
      </c>
      <c r="H44" s="3">
        <v>63.0306</v>
      </c>
      <c r="I44" s="3">
        <v>1512.7344000000001</v>
      </c>
      <c r="J44" s="2">
        <f t="shared" si="2"/>
        <v>0</v>
      </c>
      <c r="K44" s="5">
        <f t="shared" si="9"/>
        <v>0</v>
      </c>
      <c r="L44" s="1">
        <v>8.44</v>
      </c>
      <c r="M44" s="1">
        <v>13.62</v>
      </c>
      <c r="N44" s="7">
        <v>0</v>
      </c>
      <c r="O44" s="1"/>
      <c r="P44" s="1">
        <v>6.5</v>
      </c>
      <c r="Q44" s="38">
        <v>21.88</v>
      </c>
      <c r="R44" s="7">
        <v>0</v>
      </c>
      <c r="S44" s="1">
        <v>5.75</v>
      </c>
      <c r="T44" s="1">
        <v>13.12</v>
      </c>
      <c r="U44" s="7">
        <v>0</v>
      </c>
      <c r="V44" s="1">
        <v>0</v>
      </c>
      <c r="W44" s="19">
        <v>31294.69</v>
      </c>
      <c r="X44" s="1">
        <f t="shared" si="4"/>
        <v>48.62</v>
      </c>
      <c r="Y44" s="42">
        <f t="shared" si="5"/>
        <v>73549.146527999997</v>
      </c>
      <c r="Z44" s="3">
        <v>58492.4</v>
      </c>
      <c r="AA44" s="1">
        <v>65</v>
      </c>
      <c r="AB44" s="1">
        <v>64</v>
      </c>
      <c r="AC44" s="1">
        <v>67</v>
      </c>
      <c r="AD44" s="1">
        <v>77</v>
      </c>
      <c r="AE44" s="1">
        <v>327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31</v>
      </c>
      <c r="AV44" s="1">
        <v>55</v>
      </c>
      <c r="AW44" s="1">
        <v>65</v>
      </c>
      <c r="AX44" s="1">
        <v>65</v>
      </c>
      <c r="AY44" s="1">
        <v>286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64</v>
      </c>
      <c r="BF44" s="1">
        <v>27</v>
      </c>
      <c r="BG44" s="1">
        <v>44</v>
      </c>
      <c r="BH44" s="1">
        <v>33</v>
      </c>
      <c r="BI44" s="1">
        <v>315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x14ac:dyDescent="0.2">
      <c r="A45" s="1">
        <v>6004</v>
      </c>
      <c r="B45" s="1" t="s">
        <v>94</v>
      </c>
      <c r="C45" s="1">
        <v>32</v>
      </c>
      <c r="D45" s="1">
        <v>162</v>
      </c>
      <c r="E45" s="1" t="s">
        <v>65</v>
      </c>
      <c r="F45" s="1">
        <v>558</v>
      </c>
      <c r="G45" s="1" t="s">
        <v>74</v>
      </c>
      <c r="H45" s="3">
        <v>80.55</v>
      </c>
      <c r="I45" s="3">
        <v>2577.6</v>
      </c>
      <c r="J45" s="2">
        <f t="shared" si="2"/>
        <v>0</v>
      </c>
      <c r="K45" s="5">
        <f t="shared" si="9"/>
        <v>0</v>
      </c>
      <c r="L45" s="1">
        <v>3.97</v>
      </c>
      <c r="M45" s="1">
        <v>1.72</v>
      </c>
      <c r="N45" s="7">
        <v>0</v>
      </c>
      <c r="O45" s="1" t="s">
        <v>316</v>
      </c>
      <c r="P45" s="1">
        <v>5.03</v>
      </c>
      <c r="Q45" s="38">
        <v>14.84</v>
      </c>
      <c r="R45" s="7">
        <v>0</v>
      </c>
      <c r="S45" s="1">
        <v>2.4700000000000002</v>
      </c>
      <c r="T45" s="1">
        <v>10.47</v>
      </c>
      <c r="U45" s="7">
        <v>0</v>
      </c>
      <c r="V45" s="1">
        <v>0</v>
      </c>
      <c r="W45" s="19">
        <v>29561.85</v>
      </c>
      <c r="X45" s="1">
        <f t="shared" si="4"/>
        <v>27.03</v>
      </c>
      <c r="Y45" s="42">
        <f t="shared" si="5"/>
        <v>69672.528000000006</v>
      </c>
      <c r="Z45" s="3">
        <v>56868.3</v>
      </c>
      <c r="AA45" s="1">
        <v>39</v>
      </c>
      <c r="AB45" s="1">
        <v>44</v>
      </c>
      <c r="AC45" s="1">
        <v>52</v>
      </c>
      <c r="AD45" s="1">
        <v>28</v>
      </c>
      <c r="AE45" s="1">
        <v>55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47</v>
      </c>
      <c r="AV45" s="1">
        <v>40</v>
      </c>
      <c r="AW45" s="1">
        <v>63</v>
      </c>
      <c r="AX45" s="1">
        <v>62</v>
      </c>
      <c r="AY45" s="1">
        <v>316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24</v>
      </c>
      <c r="BF45" s="1">
        <v>35</v>
      </c>
      <c r="BG45" s="1">
        <v>35</v>
      </c>
      <c r="BH45" s="1">
        <v>5</v>
      </c>
      <c r="BI45" s="1">
        <v>335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2">
      <c r="A46" s="1">
        <v>88161</v>
      </c>
      <c r="B46" s="1" t="s">
        <v>109</v>
      </c>
      <c r="C46" s="1">
        <v>24</v>
      </c>
      <c r="D46" s="1">
        <v>162</v>
      </c>
      <c r="E46" s="1" t="s">
        <v>65</v>
      </c>
      <c r="F46" s="1">
        <v>807</v>
      </c>
      <c r="G46" s="1" t="s">
        <v>67</v>
      </c>
      <c r="H46" s="3">
        <v>61.51</v>
      </c>
      <c r="I46" s="3">
        <v>1476.24</v>
      </c>
      <c r="J46" s="2">
        <f t="shared" si="2"/>
        <v>0</v>
      </c>
      <c r="K46" s="5">
        <f t="shared" si="9"/>
        <v>0</v>
      </c>
      <c r="L46" s="1">
        <v>6.67</v>
      </c>
      <c r="M46" s="1">
        <v>10.46</v>
      </c>
      <c r="N46" s="7">
        <v>0</v>
      </c>
      <c r="O46" s="1"/>
      <c r="P46" s="1">
        <v>7.31</v>
      </c>
      <c r="Q46" s="38">
        <v>10.130000000000001</v>
      </c>
      <c r="R46" s="7">
        <v>0</v>
      </c>
      <c r="S46" s="1">
        <v>4.7300000000000004</v>
      </c>
      <c r="T46" s="1">
        <v>10.79</v>
      </c>
      <c r="U46" s="7">
        <v>0</v>
      </c>
      <c r="V46" s="1">
        <v>0</v>
      </c>
      <c r="W46" s="19">
        <v>27617.99</v>
      </c>
      <c r="X46" s="1">
        <f t="shared" si="4"/>
        <v>31.380000000000003</v>
      </c>
      <c r="Y46" s="42">
        <f t="shared" si="5"/>
        <v>46324.411200000002</v>
      </c>
      <c r="Z46" s="3">
        <v>46317.03</v>
      </c>
      <c r="AA46" s="1">
        <v>52</v>
      </c>
      <c r="AB46" s="1">
        <v>46</v>
      </c>
      <c r="AC46" s="1">
        <v>65</v>
      </c>
      <c r="AD46" s="1">
        <v>40</v>
      </c>
      <c r="AE46" s="1">
        <v>251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37</v>
      </c>
      <c r="AV46" s="1">
        <v>45</v>
      </c>
      <c r="AW46" s="1">
        <v>71</v>
      </c>
      <c r="AX46" s="1">
        <v>90</v>
      </c>
      <c r="AY46" s="1">
        <v>243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43</v>
      </c>
      <c r="BF46" s="1">
        <v>43</v>
      </c>
      <c r="BG46" s="1">
        <v>31</v>
      </c>
      <c r="BH46" s="1">
        <v>36</v>
      </c>
      <c r="BI46" s="1">
        <v>259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x14ac:dyDescent="0.2">
      <c r="A47" s="1">
        <v>65165</v>
      </c>
      <c r="B47" s="1" t="s">
        <v>108</v>
      </c>
      <c r="C47" s="1">
        <v>24</v>
      </c>
      <c r="D47" s="1">
        <v>162</v>
      </c>
      <c r="E47" s="1" t="s">
        <v>65</v>
      </c>
      <c r="F47" s="1">
        <v>807</v>
      </c>
      <c r="G47" s="1" t="s">
        <v>67</v>
      </c>
      <c r="H47" s="3">
        <v>63.79</v>
      </c>
      <c r="I47" s="3">
        <v>1530.96</v>
      </c>
      <c r="J47" s="2">
        <f t="shared" si="2"/>
        <v>0</v>
      </c>
      <c r="K47" s="5">
        <f t="shared" si="9"/>
        <v>0</v>
      </c>
      <c r="L47" s="1">
        <v>4.6900000000000004</v>
      </c>
      <c r="M47" s="1">
        <v>8.58</v>
      </c>
      <c r="N47" s="7">
        <v>0</v>
      </c>
      <c r="O47" s="1"/>
      <c r="P47" s="1">
        <v>6.88</v>
      </c>
      <c r="Q47" s="38">
        <v>18.04</v>
      </c>
      <c r="R47" s="7">
        <v>0</v>
      </c>
      <c r="S47" s="1">
        <v>5.42</v>
      </c>
      <c r="T47" s="1">
        <v>6.67</v>
      </c>
      <c r="U47" s="7">
        <v>0</v>
      </c>
      <c r="V47" s="1">
        <v>0</v>
      </c>
      <c r="W47" s="19">
        <v>25994.43</v>
      </c>
      <c r="X47" s="1">
        <f t="shared" si="4"/>
        <v>33.29</v>
      </c>
      <c r="Y47" s="42">
        <f t="shared" si="5"/>
        <v>50965.6584</v>
      </c>
      <c r="Z47" s="3">
        <v>43313.41</v>
      </c>
      <c r="AA47" s="1">
        <v>43</v>
      </c>
      <c r="AB47" s="1">
        <v>15</v>
      </c>
      <c r="AC47" s="1">
        <v>28</v>
      </c>
      <c r="AD47" s="1">
        <v>68</v>
      </c>
      <c r="AE47" s="1">
        <v>206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45</v>
      </c>
      <c r="AV47" s="1">
        <v>53</v>
      </c>
      <c r="AW47" s="1">
        <v>73</v>
      </c>
      <c r="AX47" s="1">
        <v>41</v>
      </c>
      <c r="AY47" s="1">
        <v>313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45</v>
      </c>
      <c r="BF47" s="1">
        <v>23</v>
      </c>
      <c r="BG47" s="1">
        <v>57</v>
      </c>
      <c r="BH47" s="1">
        <v>33</v>
      </c>
      <c r="BI47" s="1">
        <v>160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x14ac:dyDescent="0.2">
      <c r="A48" s="1">
        <v>6003</v>
      </c>
      <c r="B48" s="1" t="s">
        <v>101</v>
      </c>
      <c r="C48" s="1">
        <v>32</v>
      </c>
      <c r="D48" s="1">
        <v>162</v>
      </c>
      <c r="E48" s="1" t="s">
        <v>65</v>
      </c>
      <c r="F48" s="1">
        <v>558</v>
      </c>
      <c r="G48" s="1" t="s">
        <v>74</v>
      </c>
      <c r="H48" s="3">
        <v>80.55</v>
      </c>
      <c r="I48" s="3">
        <v>2577.6</v>
      </c>
      <c r="J48" s="2">
        <f t="shared" si="2"/>
        <v>0</v>
      </c>
      <c r="K48" s="5">
        <f t="shared" si="9"/>
        <v>0</v>
      </c>
      <c r="L48" s="1">
        <v>2.25</v>
      </c>
      <c r="M48" s="1">
        <v>5.53</v>
      </c>
      <c r="N48" s="7">
        <v>0</v>
      </c>
      <c r="O48" s="1"/>
      <c r="P48" s="1">
        <v>4.09</v>
      </c>
      <c r="Q48" s="38">
        <v>10.56</v>
      </c>
      <c r="R48" s="7">
        <v>0</v>
      </c>
      <c r="S48" s="1">
        <v>3.16</v>
      </c>
      <c r="T48" s="1">
        <v>8.16</v>
      </c>
      <c r="U48" s="7">
        <v>0</v>
      </c>
      <c r="V48" s="1">
        <v>0</v>
      </c>
      <c r="W48" s="19">
        <v>24487.200000000001</v>
      </c>
      <c r="X48" s="1">
        <f t="shared" si="4"/>
        <v>24.25</v>
      </c>
      <c r="Y48" s="42">
        <f t="shared" si="5"/>
        <v>62506.799999999996</v>
      </c>
      <c r="Z48" s="3">
        <v>62506.8</v>
      </c>
      <c r="AA48" s="1">
        <v>37</v>
      </c>
      <c r="AB48" s="1">
        <v>35</v>
      </c>
      <c r="AC48" s="1">
        <v>0</v>
      </c>
      <c r="AD48" s="1">
        <v>35</v>
      </c>
      <c r="AE48" s="1">
        <v>177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38</v>
      </c>
      <c r="AV48" s="1">
        <v>35</v>
      </c>
      <c r="AW48" s="1">
        <v>49</v>
      </c>
      <c r="AX48" s="1">
        <v>53</v>
      </c>
      <c r="AY48" s="1">
        <v>338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22</v>
      </c>
      <c r="BF48" s="1">
        <v>37</v>
      </c>
      <c r="BG48" s="1">
        <v>41</v>
      </c>
      <c r="BH48" s="1">
        <v>39</v>
      </c>
      <c r="BI48" s="1">
        <v>261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x14ac:dyDescent="0.2">
      <c r="A49" s="1">
        <v>65123</v>
      </c>
      <c r="B49" s="1" t="s">
        <v>91</v>
      </c>
      <c r="C49" s="1">
        <v>24</v>
      </c>
      <c r="D49" s="1">
        <v>162</v>
      </c>
      <c r="E49" s="1" t="s">
        <v>65</v>
      </c>
      <c r="F49" s="1">
        <v>807</v>
      </c>
      <c r="G49" s="1" t="s">
        <v>67</v>
      </c>
      <c r="H49" s="3">
        <v>69.987499999999997</v>
      </c>
      <c r="I49" s="3">
        <v>1679.7</v>
      </c>
      <c r="J49" s="2">
        <f t="shared" si="2"/>
        <v>0</v>
      </c>
      <c r="K49" s="5">
        <f t="shared" si="9"/>
        <v>0</v>
      </c>
      <c r="L49" s="1">
        <v>8.19</v>
      </c>
      <c r="M49" s="1">
        <v>11.04</v>
      </c>
      <c r="N49" s="7">
        <v>0</v>
      </c>
      <c r="O49" s="1"/>
      <c r="P49" s="1">
        <v>4.21</v>
      </c>
      <c r="Q49" s="38">
        <v>14.29</v>
      </c>
      <c r="R49" s="7">
        <v>0</v>
      </c>
      <c r="S49" s="1">
        <v>1.73</v>
      </c>
      <c r="T49" s="1">
        <v>9.25</v>
      </c>
      <c r="U49" s="7">
        <v>0</v>
      </c>
      <c r="V49" s="1">
        <v>0</v>
      </c>
      <c r="W49" s="19">
        <v>23725.759999999998</v>
      </c>
      <c r="X49" s="1">
        <f t="shared" si="4"/>
        <v>34.58</v>
      </c>
      <c r="Y49" s="42">
        <f t="shared" si="5"/>
        <v>58084.025999999998</v>
      </c>
      <c r="Z49" s="3">
        <v>58089.62</v>
      </c>
      <c r="AA49" s="1">
        <v>76</v>
      </c>
      <c r="AB49" s="1">
        <v>23</v>
      </c>
      <c r="AC49" s="1">
        <v>75</v>
      </c>
      <c r="AD49" s="1">
        <v>68</v>
      </c>
      <c r="AE49" s="1">
        <v>265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28</v>
      </c>
      <c r="AV49" s="1">
        <v>56</v>
      </c>
      <c r="AW49" s="1">
        <v>32</v>
      </c>
      <c r="AX49" s="1">
        <v>26</v>
      </c>
      <c r="AY49" s="1">
        <v>343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9</v>
      </c>
      <c r="BF49" s="1">
        <v>13</v>
      </c>
      <c r="BG49" s="1">
        <v>13</v>
      </c>
      <c r="BH49" s="1">
        <v>26</v>
      </c>
      <c r="BI49" s="1">
        <v>222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x14ac:dyDescent="0.2">
      <c r="A50" s="1">
        <v>65100</v>
      </c>
      <c r="B50" s="1" t="s">
        <v>104</v>
      </c>
      <c r="C50" s="1">
        <v>24</v>
      </c>
      <c r="D50" s="1">
        <v>162</v>
      </c>
      <c r="E50" s="1" t="s">
        <v>65</v>
      </c>
      <c r="F50" s="1">
        <v>807</v>
      </c>
      <c r="G50" s="1" t="s">
        <v>67</v>
      </c>
      <c r="H50" s="3">
        <v>80.936199999999999</v>
      </c>
      <c r="I50" s="3">
        <v>1942.4688000000001</v>
      </c>
      <c r="J50" s="2">
        <f t="shared" si="2"/>
        <v>0</v>
      </c>
      <c r="K50" s="5">
        <f t="shared" si="9"/>
        <v>0</v>
      </c>
      <c r="L50" s="1">
        <v>2.38</v>
      </c>
      <c r="M50" s="1">
        <v>10.33</v>
      </c>
      <c r="N50" s="7">
        <v>0</v>
      </c>
      <c r="O50" s="1"/>
      <c r="P50" s="1">
        <v>6.48</v>
      </c>
      <c r="Q50" s="38">
        <v>12.25</v>
      </c>
      <c r="R50" s="7">
        <v>0</v>
      </c>
      <c r="S50" s="1">
        <v>2.71</v>
      </c>
      <c r="T50" s="1">
        <v>9.08</v>
      </c>
      <c r="U50" s="7">
        <v>0</v>
      </c>
      <c r="V50" s="1">
        <v>0</v>
      </c>
      <c r="W50" s="19">
        <v>22459.8</v>
      </c>
      <c r="X50" s="1">
        <f t="shared" si="4"/>
        <v>31.659999999999997</v>
      </c>
      <c r="Y50" s="43">
        <f t="shared" si="5"/>
        <v>61498.562207999996</v>
      </c>
      <c r="Z50" s="3">
        <v>51799.17</v>
      </c>
      <c r="AA50" s="1">
        <v>27</v>
      </c>
      <c r="AB50" s="1">
        <v>7</v>
      </c>
      <c r="AC50" s="1">
        <v>14</v>
      </c>
      <c r="AD50" s="1">
        <v>25</v>
      </c>
      <c r="AE50" s="1">
        <v>248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30</v>
      </c>
      <c r="AV50" s="1">
        <v>87</v>
      </c>
      <c r="AW50" s="1">
        <v>56</v>
      </c>
      <c r="AX50" s="1">
        <v>52</v>
      </c>
      <c r="AY50" s="1">
        <v>174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14</v>
      </c>
      <c r="BF50" s="1">
        <v>21</v>
      </c>
      <c r="BG50" s="1">
        <v>18</v>
      </c>
      <c r="BH50" s="1">
        <v>45</v>
      </c>
      <c r="BI50" s="1">
        <v>218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x14ac:dyDescent="0.2">
      <c r="A51" s="1">
        <v>65126</v>
      </c>
      <c r="B51" s="1" t="s">
        <v>111</v>
      </c>
      <c r="C51" s="1">
        <v>24</v>
      </c>
      <c r="D51" s="1">
        <v>162</v>
      </c>
      <c r="E51" s="1" t="s">
        <v>65</v>
      </c>
      <c r="F51" s="1">
        <v>807</v>
      </c>
      <c r="G51" s="1" t="s">
        <v>67</v>
      </c>
      <c r="H51" s="3">
        <v>80.936199999999999</v>
      </c>
      <c r="I51" s="3">
        <v>1942.4688000000001</v>
      </c>
      <c r="J51" s="2">
        <f t="shared" si="2"/>
        <v>0</v>
      </c>
      <c r="K51" s="5">
        <f t="shared" si="9"/>
        <v>0</v>
      </c>
      <c r="L51" s="1">
        <v>2.04</v>
      </c>
      <c r="M51" s="1">
        <v>9.9600000000000009</v>
      </c>
      <c r="N51" s="7">
        <v>0</v>
      </c>
      <c r="O51" s="1"/>
      <c r="P51" s="1">
        <v>4.5</v>
      </c>
      <c r="Q51" s="38">
        <v>7.21</v>
      </c>
      <c r="R51" s="7">
        <v>0</v>
      </c>
      <c r="S51" s="1">
        <v>3.83</v>
      </c>
      <c r="T51" s="1">
        <v>10</v>
      </c>
      <c r="U51" s="7">
        <v>0</v>
      </c>
      <c r="V51" s="1">
        <v>0</v>
      </c>
      <c r="W51" s="19">
        <v>20153.11</v>
      </c>
      <c r="X51" s="1">
        <f t="shared" si="4"/>
        <v>27.17</v>
      </c>
      <c r="Y51" s="42">
        <f t="shared" si="5"/>
        <v>52776.877296000006</v>
      </c>
      <c r="Z51" s="3">
        <v>52770.400000000001</v>
      </c>
      <c r="AA51" s="1">
        <v>9</v>
      </c>
      <c r="AB51" s="1">
        <v>16</v>
      </c>
      <c r="AC51" s="1">
        <v>22</v>
      </c>
      <c r="AD51" s="1">
        <v>20</v>
      </c>
      <c r="AE51" s="1">
        <v>239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15</v>
      </c>
      <c r="AV51" s="1">
        <v>40</v>
      </c>
      <c r="AW51" s="1">
        <v>51</v>
      </c>
      <c r="AX51" s="1">
        <v>44</v>
      </c>
      <c r="AY51" s="1">
        <v>173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23</v>
      </c>
      <c r="BF51" s="1">
        <v>17</v>
      </c>
      <c r="BG51" s="1">
        <v>52</v>
      </c>
      <c r="BH51" s="1">
        <v>17</v>
      </c>
      <c r="BI51" s="1">
        <v>240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x14ac:dyDescent="0.2">
      <c r="A52" s="1">
        <v>6016</v>
      </c>
      <c r="B52" s="1" t="s">
        <v>142</v>
      </c>
      <c r="C52" s="1">
        <v>20</v>
      </c>
      <c r="D52" s="1">
        <v>162</v>
      </c>
      <c r="E52" s="1" t="s">
        <v>65</v>
      </c>
      <c r="F52" s="1">
        <v>807</v>
      </c>
      <c r="G52" s="1" t="s">
        <v>67</v>
      </c>
      <c r="H52" s="3">
        <v>87.816999999999993</v>
      </c>
      <c r="I52" s="3">
        <v>1756.34</v>
      </c>
      <c r="J52" s="2">
        <f t="shared" si="2"/>
        <v>0</v>
      </c>
      <c r="K52" s="5">
        <f t="shared" si="9"/>
        <v>0</v>
      </c>
      <c r="L52" s="1">
        <v>1.65</v>
      </c>
      <c r="M52" s="1">
        <v>2.8</v>
      </c>
      <c r="N52" s="7">
        <v>0</v>
      </c>
      <c r="O52" s="1"/>
      <c r="P52" s="1">
        <v>6.78</v>
      </c>
      <c r="Q52" s="38">
        <v>19.100000000000001</v>
      </c>
      <c r="R52" s="7">
        <v>0</v>
      </c>
      <c r="S52" s="1">
        <v>0.5</v>
      </c>
      <c r="T52" s="1">
        <v>2.95</v>
      </c>
      <c r="U52" s="7">
        <v>0</v>
      </c>
      <c r="V52" s="1">
        <v>0</v>
      </c>
      <c r="W52" s="19">
        <v>15675.33</v>
      </c>
      <c r="X52" s="1">
        <f t="shared" si="4"/>
        <v>24.85</v>
      </c>
      <c r="Y52" s="42">
        <f t="shared" si="5"/>
        <v>43645.048999999999</v>
      </c>
      <c r="Z52" s="3">
        <v>34951.17</v>
      </c>
      <c r="AA52" s="1">
        <v>25</v>
      </c>
      <c r="AB52" s="1">
        <v>16</v>
      </c>
      <c r="AC52" s="1">
        <v>0</v>
      </c>
      <c r="AD52" s="1">
        <v>0</v>
      </c>
      <c r="AE52" s="1">
        <v>56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35</v>
      </c>
      <c r="AV52" s="1">
        <v>58</v>
      </c>
      <c r="AW52" s="1">
        <v>49</v>
      </c>
      <c r="AX52" s="1">
        <v>45</v>
      </c>
      <c r="AY52" s="1">
        <v>283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8</v>
      </c>
      <c r="BF52" s="1">
        <v>4</v>
      </c>
      <c r="BG52" s="1">
        <v>0</v>
      </c>
      <c r="BH52" s="1">
        <v>0</v>
      </c>
      <c r="BI52" s="1">
        <v>59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x14ac:dyDescent="0.2">
      <c r="A53" s="1">
        <v>6018</v>
      </c>
      <c r="B53" s="1" t="s">
        <v>197</v>
      </c>
      <c r="C53" s="1">
        <v>12</v>
      </c>
      <c r="D53" s="1">
        <v>162</v>
      </c>
      <c r="E53" s="1" t="s">
        <v>65</v>
      </c>
      <c r="F53" s="1">
        <v>558</v>
      </c>
      <c r="G53" s="1" t="s">
        <v>74</v>
      </c>
      <c r="H53" s="3">
        <v>151.91</v>
      </c>
      <c r="I53" s="3">
        <v>1822.92</v>
      </c>
      <c r="J53" s="2">
        <f t="shared" si="2"/>
        <v>0</v>
      </c>
      <c r="K53" s="5">
        <f t="shared" si="9"/>
        <v>0</v>
      </c>
      <c r="L53" s="1">
        <v>1.83</v>
      </c>
      <c r="M53" s="1">
        <v>4</v>
      </c>
      <c r="N53" s="7">
        <v>0</v>
      </c>
      <c r="O53" s="1"/>
      <c r="P53" s="1">
        <v>3.38</v>
      </c>
      <c r="Q53" s="38">
        <v>17.829999999999998</v>
      </c>
      <c r="R53" s="7">
        <v>0</v>
      </c>
      <c r="S53" s="1">
        <v>1.1200000000000001</v>
      </c>
      <c r="T53" s="1">
        <v>4.5</v>
      </c>
      <c r="U53" s="7">
        <v>0</v>
      </c>
      <c r="V53" s="1">
        <v>0</v>
      </c>
      <c r="W53" s="19">
        <v>11545.16</v>
      </c>
      <c r="X53" s="1">
        <f t="shared" si="4"/>
        <v>26.33</v>
      </c>
      <c r="Y53" s="42">
        <f t="shared" si="5"/>
        <v>47997.4836</v>
      </c>
      <c r="Z53" s="3">
        <v>33420.199999999997</v>
      </c>
      <c r="AA53" s="1">
        <v>3</v>
      </c>
      <c r="AB53" s="1">
        <v>6</v>
      </c>
      <c r="AC53" s="1">
        <v>10</v>
      </c>
      <c r="AD53" s="1">
        <v>12</v>
      </c>
      <c r="AE53" s="1">
        <v>48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12</v>
      </c>
      <c r="AV53" s="1">
        <v>10</v>
      </c>
      <c r="AW53" s="1">
        <v>16</v>
      </c>
      <c r="AX53" s="1">
        <v>15</v>
      </c>
      <c r="AY53" s="1">
        <v>118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4</v>
      </c>
      <c r="BF53" s="1">
        <v>2</v>
      </c>
      <c r="BG53" s="1">
        <v>6</v>
      </c>
      <c r="BH53" s="1">
        <v>5</v>
      </c>
      <c r="BI53" s="1">
        <v>54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x14ac:dyDescent="0.2">
      <c r="A54" s="1">
        <v>6012</v>
      </c>
      <c r="B54" s="1" t="s">
        <v>161</v>
      </c>
      <c r="C54" s="1">
        <v>18</v>
      </c>
      <c r="D54" s="1">
        <v>162</v>
      </c>
      <c r="E54" s="1" t="s">
        <v>65</v>
      </c>
      <c r="F54" s="1">
        <v>558</v>
      </c>
      <c r="G54" s="1" t="s">
        <v>74</v>
      </c>
      <c r="H54" s="3">
        <v>96.61</v>
      </c>
      <c r="I54" s="3">
        <v>1738.98</v>
      </c>
      <c r="J54" s="2">
        <f t="shared" si="2"/>
        <v>0</v>
      </c>
      <c r="K54" s="5">
        <f t="shared" si="9"/>
        <v>0</v>
      </c>
      <c r="L54" s="1">
        <v>0.53</v>
      </c>
      <c r="M54" s="1">
        <v>4.0599999999999996</v>
      </c>
      <c r="N54" s="7">
        <v>0</v>
      </c>
      <c r="O54" s="1"/>
      <c r="P54" s="1">
        <v>5.5</v>
      </c>
      <c r="Q54" s="38">
        <v>5.0599999999999996</v>
      </c>
      <c r="R54" s="7">
        <v>0</v>
      </c>
      <c r="S54" s="1">
        <v>0.53</v>
      </c>
      <c r="T54" s="1">
        <v>2.39</v>
      </c>
      <c r="U54" s="7">
        <v>0</v>
      </c>
      <c r="V54" s="1">
        <v>0</v>
      </c>
      <c r="W54" s="19">
        <v>11399.98</v>
      </c>
      <c r="X54" s="1">
        <f t="shared" si="4"/>
        <v>11.509999999999998</v>
      </c>
      <c r="Y54" s="42">
        <f t="shared" si="5"/>
        <v>20015.659799999998</v>
      </c>
      <c r="Z54" s="3">
        <v>16520.310000000001</v>
      </c>
      <c r="AA54" s="1">
        <v>4</v>
      </c>
      <c r="AB54" s="1">
        <v>0</v>
      </c>
      <c r="AC54" s="1">
        <v>4</v>
      </c>
      <c r="AD54" s="1">
        <v>3</v>
      </c>
      <c r="AE54" s="1">
        <v>73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13</v>
      </c>
      <c r="AV54" s="1">
        <v>11</v>
      </c>
      <c r="AW54" s="1">
        <v>66</v>
      </c>
      <c r="AX54" s="1">
        <v>29</v>
      </c>
      <c r="AY54" s="1">
        <v>55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2</v>
      </c>
      <c r="BF54" s="1">
        <v>8</v>
      </c>
      <c r="BG54" s="1">
        <v>1</v>
      </c>
      <c r="BH54" s="1">
        <v>5</v>
      </c>
      <c r="BI54" s="1">
        <v>43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x14ac:dyDescent="0.2">
      <c r="A55" s="1">
        <v>6017</v>
      </c>
      <c r="B55" s="1" t="s">
        <v>134</v>
      </c>
      <c r="C55" s="1">
        <v>12</v>
      </c>
      <c r="D55" s="1">
        <v>162</v>
      </c>
      <c r="E55" s="1" t="s">
        <v>65</v>
      </c>
      <c r="F55" s="1">
        <v>558</v>
      </c>
      <c r="G55" s="1" t="s">
        <v>74</v>
      </c>
      <c r="H55" s="3">
        <v>151.91</v>
      </c>
      <c r="I55" s="3">
        <v>1822.92</v>
      </c>
      <c r="J55" s="2">
        <f t="shared" si="2"/>
        <v>0</v>
      </c>
      <c r="K55" s="5">
        <f t="shared" si="9"/>
        <v>0</v>
      </c>
      <c r="L55" s="1">
        <v>1.62</v>
      </c>
      <c r="M55" s="1">
        <v>2.42</v>
      </c>
      <c r="N55" s="7">
        <v>0</v>
      </c>
      <c r="O55" s="1"/>
      <c r="P55" s="1">
        <v>3.58</v>
      </c>
      <c r="Q55" s="38">
        <v>28.58</v>
      </c>
      <c r="R55" s="7">
        <v>0</v>
      </c>
      <c r="S55" s="1">
        <v>1.04</v>
      </c>
      <c r="T55" s="1">
        <v>4.92</v>
      </c>
      <c r="U55" s="7">
        <v>0</v>
      </c>
      <c r="V55" s="1">
        <v>0</v>
      </c>
      <c r="W55" s="19">
        <v>11393.25</v>
      </c>
      <c r="X55" s="1">
        <f t="shared" si="4"/>
        <v>35.92</v>
      </c>
      <c r="Y55" s="44">
        <f t="shared" si="5"/>
        <v>65479.286400000005</v>
      </c>
      <c r="Z55" s="3">
        <v>47244.01</v>
      </c>
      <c r="AA55" s="1">
        <v>3</v>
      </c>
      <c r="AB55" s="1">
        <v>7</v>
      </c>
      <c r="AC55" s="1">
        <v>9</v>
      </c>
      <c r="AD55" s="1">
        <v>8</v>
      </c>
      <c r="AE55" s="1">
        <v>29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16</v>
      </c>
      <c r="AV55" s="1">
        <v>7</v>
      </c>
      <c r="AW55" s="1">
        <v>16</v>
      </c>
      <c r="AX55" s="1">
        <v>15</v>
      </c>
      <c r="AY55" s="1">
        <v>223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</v>
      </c>
      <c r="BF55" s="1">
        <v>0</v>
      </c>
      <c r="BG55" s="1">
        <v>2</v>
      </c>
      <c r="BH55" s="1">
        <v>19</v>
      </c>
      <c r="BI55" s="1">
        <v>59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x14ac:dyDescent="0.2">
      <c r="A56" s="1">
        <v>6036</v>
      </c>
      <c r="B56" s="1" t="s">
        <v>131</v>
      </c>
      <c r="C56" s="1">
        <v>24</v>
      </c>
      <c r="D56" s="1">
        <v>162</v>
      </c>
      <c r="E56" s="1" t="s">
        <v>65</v>
      </c>
      <c r="F56" s="1">
        <v>558</v>
      </c>
      <c r="G56" s="1" t="s">
        <v>74</v>
      </c>
      <c r="H56" s="3">
        <v>103.33</v>
      </c>
      <c r="I56" s="3">
        <v>2479.92</v>
      </c>
      <c r="J56" s="2">
        <f t="shared" si="2"/>
        <v>0</v>
      </c>
      <c r="K56" s="5">
        <f t="shared" si="9"/>
        <v>0</v>
      </c>
      <c r="L56" s="1">
        <v>0.81</v>
      </c>
      <c r="M56" s="1">
        <v>2.96</v>
      </c>
      <c r="N56" s="7">
        <v>0</v>
      </c>
      <c r="O56" s="1"/>
      <c r="P56" s="1">
        <v>2.5</v>
      </c>
      <c r="Q56" s="38">
        <v>21.71</v>
      </c>
      <c r="R56" s="7">
        <v>0</v>
      </c>
      <c r="S56" s="1">
        <v>1</v>
      </c>
      <c r="T56" s="1">
        <v>3.88</v>
      </c>
      <c r="U56" s="7">
        <v>0</v>
      </c>
      <c r="V56" s="1">
        <v>0</v>
      </c>
      <c r="W56" s="19">
        <v>10694.66</v>
      </c>
      <c r="X56" s="1">
        <f t="shared" si="4"/>
        <v>28.55</v>
      </c>
      <c r="Y56" s="44">
        <f t="shared" si="5"/>
        <v>70801.716</v>
      </c>
      <c r="Z56" s="3">
        <v>45981.85</v>
      </c>
      <c r="AA56" s="1">
        <v>8</v>
      </c>
      <c r="AB56" s="1">
        <v>5</v>
      </c>
      <c r="AC56" s="1">
        <v>6</v>
      </c>
      <c r="AD56" s="1">
        <v>6</v>
      </c>
      <c r="AE56" s="1">
        <v>71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14</v>
      </c>
      <c r="AV56" s="1">
        <v>16</v>
      </c>
      <c r="AW56" s="1">
        <v>26</v>
      </c>
      <c r="AX56" s="1">
        <v>24</v>
      </c>
      <c r="AY56" s="1">
        <v>281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2</v>
      </c>
      <c r="BF56" s="1">
        <v>1</v>
      </c>
      <c r="BG56" s="1">
        <v>17</v>
      </c>
      <c r="BH56" s="1">
        <v>9</v>
      </c>
      <c r="BI56" s="1">
        <v>93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x14ac:dyDescent="0.2">
      <c r="A57" s="1">
        <v>6022</v>
      </c>
      <c r="B57" s="1" t="s">
        <v>155</v>
      </c>
      <c r="C57" s="1">
        <v>24</v>
      </c>
      <c r="D57" s="1">
        <v>162</v>
      </c>
      <c r="E57" s="1" t="s">
        <v>65</v>
      </c>
      <c r="F57" s="1">
        <v>974</v>
      </c>
      <c r="G57" s="1" t="s">
        <v>70</v>
      </c>
      <c r="H57" s="3">
        <v>107.6336</v>
      </c>
      <c r="I57" s="3">
        <v>2583.2064</v>
      </c>
      <c r="J57" s="2">
        <f t="shared" si="2"/>
        <v>0</v>
      </c>
      <c r="K57" s="5">
        <f t="shared" si="9"/>
        <v>0</v>
      </c>
      <c r="L57" s="1">
        <v>0.65</v>
      </c>
      <c r="M57" s="1">
        <v>1.88</v>
      </c>
      <c r="N57" s="7">
        <v>0</v>
      </c>
      <c r="O57" s="1"/>
      <c r="P57" s="1">
        <v>2.06</v>
      </c>
      <c r="Q57" s="38">
        <v>8.4600000000000009</v>
      </c>
      <c r="R57" s="7">
        <v>0</v>
      </c>
      <c r="S57" s="1">
        <v>1.1200000000000001</v>
      </c>
      <c r="T57" s="1">
        <v>6.29</v>
      </c>
      <c r="U57" s="7">
        <v>0</v>
      </c>
      <c r="V57" s="1">
        <v>0</v>
      </c>
      <c r="W57" s="27">
        <v>9902.2900000000009</v>
      </c>
      <c r="X57" s="1">
        <f t="shared" si="4"/>
        <v>16.63</v>
      </c>
      <c r="Y57" s="44">
        <f t="shared" si="5"/>
        <v>42958.722431999995</v>
      </c>
      <c r="Z57" s="3">
        <v>35303.82</v>
      </c>
      <c r="AA57" s="1">
        <v>8</v>
      </c>
      <c r="AB57" s="1">
        <v>4</v>
      </c>
      <c r="AC57" s="1">
        <v>5</v>
      </c>
      <c r="AD57" s="1">
        <v>1</v>
      </c>
      <c r="AE57" s="1">
        <v>45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10</v>
      </c>
      <c r="AV57" s="1">
        <v>16</v>
      </c>
      <c r="AW57" s="1">
        <v>19</v>
      </c>
      <c r="AX57" s="1">
        <v>25</v>
      </c>
      <c r="AY57" s="1">
        <v>132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11</v>
      </c>
      <c r="BF57" s="1">
        <v>7</v>
      </c>
      <c r="BG57" s="1">
        <v>9</v>
      </c>
      <c r="BH57" s="1">
        <v>7</v>
      </c>
      <c r="BI57" s="1">
        <v>151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x14ac:dyDescent="0.2">
      <c r="A58" s="1">
        <v>6015</v>
      </c>
      <c r="B58" s="1" t="s">
        <v>121</v>
      </c>
      <c r="C58" s="1">
        <v>18</v>
      </c>
      <c r="D58" s="1">
        <v>162</v>
      </c>
      <c r="E58" s="1" t="s">
        <v>65</v>
      </c>
      <c r="F58" s="1">
        <v>558</v>
      </c>
      <c r="G58" s="1" t="s">
        <v>74</v>
      </c>
      <c r="H58" s="3">
        <v>96.61</v>
      </c>
      <c r="I58" s="3">
        <v>1738.98</v>
      </c>
      <c r="J58" s="2">
        <f t="shared" si="2"/>
        <v>0</v>
      </c>
      <c r="K58" s="5">
        <f t="shared" si="9"/>
        <v>0</v>
      </c>
      <c r="L58" s="1">
        <v>0.5</v>
      </c>
      <c r="M58" s="1">
        <v>1.94</v>
      </c>
      <c r="N58" s="7">
        <v>0</v>
      </c>
      <c r="O58" s="1" t="s">
        <v>318</v>
      </c>
      <c r="P58" s="1">
        <v>4.6900000000000004</v>
      </c>
      <c r="Q58" s="38">
        <v>12.56</v>
      </c>
      <c r="R58" s="7">
        <v>0</v>
      </c>
      <c r="S58" s="1">
        <v>0.42</v>
      </c>
      <c r="T58" s="1">
        <v>5.17</v>
      </c>
      <c r="U58" s="7">
        <v>0</v>
      </c>
      <c r="V58" s="1">
        <v>0</v>
      </c>
      <c r="W58" s="27">
        <v>9757.61</v>
      </c>
      <c r="X58" s="1">
        <f t="shared" si="4"/>
        <v>19.670000000000002</v>
      </c>
      <c r="Y58" s="45">
        <f t="shared" si="5"/>
        <v>34205.736600000004</v>
      </c>
      <c r="Z58" s="3">
        <v>30721.98</v>
      </c>
      <c r="AA58" s="1">
        <v>2</v>
      </c>
      <c r="AB58" s="1">
        <v>1</v>
      </c>
      <c r="AC58" s="1">
        <v>4</v>
      </c>
      <c r="AD58" s="1">
        <v>5</v>
      </c>
      <c r="AE58" s="1">
        <v>35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25</v>
      </c>
      <c r="AV58" s="1">
        <v>20</v>
      </c>
      <c r="AW58" s="1">
        <v>31</v>
      </c>
      <c r="AX58" s="1">
        <v>37</v>
      </c>
      <c r="AY58" s="1">
        <v>190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9</v>
      </c>
      <c r="BG58" s="1">
        <v>0</v>
      </c>
      <c r="BH58" s="1">
        <v>6</v>
      </c>
      <c r="BI58" s="1">
        <v>93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x14ac:dyDescent="0.2">
      <c r="A59" s="1">
        <v>65153</v>
      </c>
      <c r="B59" s="1" t="s">
        <v>143</v>
      </c>
      <c r="C59" s="1">
        <v>20</v>
      </c>
      <c r="D59" s="1">
        <v>162</v>
      </c>
      <c r="E59" s="1" t="s">
        <v>65</v>
      </c>
      <c r="F59" s="1">
        <v>807</v>
      </c>
      <c r="G59" s="1" t="s">
        <v>67</v>
      </c>
      <c r="H59" s="3">
        <v>73.948700000000002</v>
      </c>
      <c r="I59" s="3">
        <v>1478.9739999999999</v>
      </c>
      <c r="J59" s="2">
        <f t="shared" si="2"/>
        <v>0</v>
      </c>
      <c r="K59" s="5">
        <f t="shared" si="9"/>
        <v>0</v>
      </c>
      <c r="L59" s="1">
        <v>0.85</v>
      </c>
      <c r="M59" s="1">
        <v>3.15</v>
      </c>
      <c r="N59" s="7">
        <v>0</v>
      </c>
      <c r="O59" s="1"/>
      <c r="P59" s="1">
        <v>4.68</v>
      </c>
      <c r="Q59" s="38">
        <v>17.75</v>
      </c>
      <c r="R59" s="7">
        <v>0</v>
      </c>
      <c r="S59" s="1">
        <v>0.72</v>
      </c>
      <c r="T59" s="1">
        <v>1.5</v>
      </c>
      <c r="U59" s="7">
        <v>0</v>
      </c>
      <c r="V59" s="1">
        <v>0</v>
      </c>
      <c r="W59" s="27">
        <v>9243.59</v>
      </c>
      <c r="X59" s="1">
        <f t="shared" si="4"/>
        <v>22.4</v>
      </c>
      <c r="Y59" s="45">
        <f t="shared" si="5"/>
        <v>33129.017599999999</v>
      </c>
      <c r="Z59" s="3">
        <v>24329.119999999999</v>
      </c>
      <c r="AA59" s="1">
        <v>14</v>
      </c>
      <c r="AB59" s="1">
        <v>4</v>
      </c>
      <c r="AC59" s="1">
        <v>1</v>
      </c>
      <c r="AD59" s="1">
        <v>0</v>
      </c>
      <c r="AE59" s="1">
        <v>63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12</v>
      </c>
      <c r="AV59" s="1">
        <v>15</v>
      </c>
      <c r="AW59" s="1">
        <v>51</v>
      </c>
      <c r="AX59" s="1">
        <v>46</v>
      </c>
      <c r="AY59" s="1">
        <v>236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</v>
      </c>
      <c r="BF59" s="1">
        <v>25</v>
      </c>
      <c r="BG59" s="1">
        <v>0</v>
      </c>
      <c r="BH59" s="1">
        <v>0</v>
      </c>
      <c r="BI59" s="1">
        <v>30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x14ac:dyDescent="0.2">
      <c r="A60" s="1">
        <v>96183</v>
      </c>
      <c r="B60" s="1" t="s">
        <v>119</v>
      </c>
      <c r="C60" s="1">
        <v>20</v>
      </c>
      <c r="D60" s="1">
        <v>162</v>
      </c>
      <c r="E60" s="1" t="s">
        <v>65</v>
      </c>
      <c r="F60" s="1">
        <v>807</v>
      </c>
      <c r="G60" s="1" t="s">
        <v>67</v>
      </c>
      <c r="H60" s="3">
        <v>73.948700000000002</v>
      </c>
      <c r="I60" s="3">
        <v>1478.9739999999999</v>
      </c>
      <c r="J60" s="2">
        <f t="shared" si="2"/>
        <v>0</v>
      </c>
      <c r="K60" s="5">
        <f t="shared" si="9"/>
        <v>0</v>
      </c>
      <c r="L60" s="1">
        <v>1.42</v>
      </c>
      <c r="M60" s="1">
        <v>1.8</v>
      </c>
      <c r="N60" s="7">
        <v>0</v>
      </c>
      <c r="O60" s="1" t="s">
        <v>319</v>
      </c>
      <c r="P60" s="1">
        <v>2.68</v>
      </c>
      <c r="Q60" s="38">
        <v>19.95</v>
      </c>
      <c r="R60" s="7">
        <v>0</v>
      </c>
      <c r="S60" s="1">
        <v>1.6</v>
      </c>
      <c r="T60" s="1">
        <v>4.3</v>
      </c>
      <c r="U60" s="7">
        <v>0</v>
      </c>
      <c r="V60" s="1">
        <v>0</v>
      </c>
      <c r="W60" s="27">
        <v>8430.15</v>
      </c>
      <c r="X60" s="1">
        <f t="shared" si="4"/>
        <v>26.05</v>
      </c>
      <c r="Y60" s="45">
        <f t="shared" si="5"/>
        <v>38527.272700000001</v>
      </c>
      <c r="Z60" s="3">
        <v>23737.53</v>
      </c>
      <c r="AA60" s="1">
        <v>7</v>
      </c>
      <c r="AB60" s="1">
        <v>5</v>
      </c>
      <c r="AC60" s="1">
        <v>14</v>
      </c>
      <c r="AD60" s="1">
        <v>10</v>
      </c>
      <c r="AE60" s="1">
        <v>36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24</v>
      </c>
      <c r="AV60" s="1">
        <v>29</v>
      </c>
      <c r="AW60" s="1">
        <v>11</v>
      </c>
      <c r="AX60" s="1">
        <v>8</v>
      </c>
      <c r="AY60" s="1">
        <v>199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4</v>
      </c>
      <c r="BF60" s="1">
        <v>27</v>
      </c>
      <c r="BG60" s="1">
        <v>10</v>
      </c>
      <c r="BH60" s="1">
        <v>9</v>
      </c>
      <c r="BI60" s="1">
        <v>86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x14ac:dyDescent="0.2">
      <c r="A61" s="1">
        <v>65102</v>
      </c>
      <c r="B61" s="1" t="s">
        <v>149</v>
      </c>
      <c r="C61" s="1">
        <v>30</v>
      </c>
      <c r="D61" s="1">
        <v>162</v>
      </c>
      <c r="E61" s="1" t="s">
        <v>65</v>
      </c>
      <c r="F61" s="1">
        <v>807</v>
      </c>
      <c r="G61" s="1" t="s">
        <v>67</v>
      </c>
      <c r="H61" s="3">
        <v>65.2744</v>
      </c>
      <c r="I61" s="3">
        <v>1958.232</v>
      </c>
      <c r="J61" s="2">
        <f t="shared" si="2"/>
        <v>0</v>
      </c>
      <c r="K61" s="5">
        <f t="shared" si="9"/>
        <v>0</v>
      </c>
      <c r="L61" s="1">
        <v>0.75</v>
      </c>
      <c r="M61" s="1">
        <v>6.47</v>
      </c>
      <c r="N61" s="7">
        <v>0</v>
      </c>
      <c r="O61" s="1"/>
      <c r="P61" s="1">
        <v>2.85</v>
      </c>
      <c r="Q61" s="38">
        <v>5.13</v>
      </c>
      <c r="R61" s="7">
        <v>0</v>
      </c>
      <c r="S61" s="1">
        <v>0.62</v>
      </c>
      <c r="T61" s="1">
        <v>4.7</v>
      </c>
      <c r="U61" s="7">
        <v>0</v>
      </c>
      <c r="V61" s="1">
        <v>0</v>
      </c>
      <c r="W61" s="27">
        <v>8257.2099999999991</v>
      </c>
      <c r="X61" s="1">
        <f t="shared" si="4"/>
        <v>16.3</v>
      </c>
      <c r="Y61" s="45">
        <f t="shared" si="5"/>
        <v>31919.1816</v>
      </c>
      <c r="Z61" s="3">
        <v>31919.18</v>
      </c>
      <c r="AA61" s="1">
        <v>7</v>
      </c>
      <c r="AB61" s="1">
        <v>7</v>
      </c>
      <c r="AC61" s="1">
        <v>6</v>
      </c>
      <c r="AD61" s="1">
        <v>12</v>
      </c>
      <c r="AE61" s="1">
        <v>194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25</v>
      </c>
      <c r="AV61" s="1">
        <v>45</v>
      </c>
      <c r="AW61" s="1">
        <v>30</v>
      </c>
      <c r="AX61" s="1">
        <v>16</v>
      </c>
      <c r="AY61" s="1">
        <v>154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7</v>
      </c>
      <c r="BF61" s="1">
        <v>6</v>
      </c>
      <c r="BG61" s="1">
        <v>5</v>
      </c>
      <c r="BH61" s="1">
        <v>7</v>
      </c>
      <c r="BI61" s="1">
        <v>141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x14ac:dyDescent="0.2">
      <c r="A62" s="1">
        <v>6063</v>
      </c>
      <c r="B62" s="1" t="s">
        <v>171</v>
      </c>
      <c r="C62" s="1">
        <v>3</v>
      </c>
      <c r="D62" s="1">
        <v>162</v>
      </c>
      <c r="E62" s="1" t="s">
        <v>65</v>
      </c>
      <c r="F62" s="1">
        <v>123</v>
      </c>
      <c r="G62" s="1" t="s">
        <v>138</v>
      </c>
      <c r="H62" s="3">
        <v>220.18870000000001</v>
      </c>
      <c r="I62" s="3">
        <v>660.56610000000001</v>
      </c>
      <c r="J62" s="2">
        <f t="shared" si="2"/>
        <v>0</v>
      </c>
      <c r="K62" s="5">
        <f t="shared" si="9"/>
        <v>0</v>
      </c>
      <c r="L62" s="1">
        <v>2.33</v>
      </c>
      <c r="M62" s="1">
        <v>4</v>
      </c>
      <c r="N62" s="7">
        <v>0</v>
      </c>
      <c r="O62" s="1"/>
      <c r="P62" s="1">
        <v>6.5</v>
      </c>
      <c r="Q62" s="38">
        <v>13.67</v>
      </c>
      <c r="R62" s="7">
        <v>0</v>
      </c>
      <c r="S62" s="1">
        <v>0.17</v>
      </c>
      <c r="T62" s="1">
        <v>0</v>
      </c>
      <c r="U62" s="7">
        <v>0</v>
      </c>
      <c r="V62" s="1">
        <v>0</v>
      </c>
      <c r="W62" s="27">
        <v>5945.09</v>
      </c>
      <c r="X62" s="1">
        <f t="shared" si="4"/>
        <v>17.670000000000002</v>
      </c>
      <c r="Y62" s="42">
        <f t="shared" si="5"/>
        <v>11672.202987000001</v>
      </c>
      <c r="Z62" s="3">
        <v>11670</v>
      </c>
      <c r="AA62" s="1">
        <v>2</v>
      </c>
      <c r="AB62" s="1">
        <v>3</v>
      </c>
      <c r="AC62" s="1">
        <v>3</v>
      </c>
      <c r="AD62" s="1">
        <v>1</v>
      </c>
      <c r="AE62" s="1">
        <v>12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4</v>
      </c>
      <c r="AV62" s="1">
        <v>7</v>
      </c>
      <c r="AW62" s="1">
        <v>10</v>
      </c>
      <c r="AX62" s="1">
        <v>4</v>
      </c>
      <c r="AY62" s="1">
        <v>41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x14ac:dyDescent="0.2">
      <c r="A63" s="1">
        <v>65108</v>
      </c>
      <c r="B63" s="1" t="s">
        <v>124</v>
      </c>
      <c r="C63" s="1">
        <v>30</v>
      </c>
      <c r="D63" s="1">
        <v>162</v>
      </c>
      <c r="E63" s="1" t="s">
        <v>65</v>
      </c>
      <c r="F63" s="1">
        <v>807</v>
      </c>
      <c r="G63" s="1" t="s">
        <v>67</v>
      </c>
      <c r="H63" s="3">
        <v>57.054400000000001</v>
      </c>
      <c r="I63" s="3">
        <v>1711.6320000000001</v>
      </c>
      <c r="J63" s="2">
        <f t="shared" si="2"/>
        <v>0</v>
      </c>
      <c r="K63" s="5">
        <f t="shared" si="9"/>
        <v>0</v>
      </c>
      <c r="L63" s="1">
        <v>2.38</v>
      </c>
      <c r="M63" s="1">
        <v>0.33</v>
      </c>
      <c r="N63" s="7">
        <v>0</v>
      </c>
      <c r="O63" s="1"/>
      <c r="P63" s="1">
        <v>0.48</v>
      </c>
      <c r="Q63" s="38">
        <v>2.97</v>
      </c>
      <c r="R63" s="7">
        <v>0</v>
      </c>
      <c r="S63" s="1">
        <v>0.18</v>
      </c>
      <c r="T63" s="1">
        <v>0.97</v>
      </c>
      <c r="U63" s="7">
        <v>0</v>
      </c>
      <c r="V63" s="1">
        <v>0</v>
      </c>
      <c r="W63" s="27">
        <v>5220.4799999999996</v>
      </c>
      <c r="X63" s="1">
        <f t="shared" si="4"/>
        <v>4.2700000000000005</v>
      </c>
      <c r="Y63" s="42">
        <f t="shared" si="5"/>
        <v>7308.6686400000008</v>
      </c>
      <c r="Z63" s="3">
        <v>7302.96</v>
      </c>
      <c r="AA63" s="1">
        <v>29</v>
      </c>
      <c r="AB63" s="1">
        <v>40</v>
      </c>
      <c r="AC63" s="1">
        <v>18</v>
      </c>
      <c r="AD63" s="1">
        <v>9</v>
      </c>
      <c r="AE63" s="1">
        <v>10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</v>
      </c>
      <c r="AV63" s="1">
        <v>7</v>
      </c>
      <c r="AW63" s="1">
        <v>8</v>
      </c>
      <c r="AX63" s="1">
        <v>4</v>
      </c>
      <c r="AY63" s="1">
        <v>89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</v>
      </c>
      <c r="BG63" s="1">
        <v>5</v>
      </c>
      <c r="BH63" s="1">
        <v>0</v>
      </c>
      <c r="BI63" s="1">
        <v>29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x14ac:dyDescent="0.2">
      <c r="A64" s="1">
        <v>6029</v>
      </c>
      <c r="B64" s="1" t="s">
        <v>158</v>
      </c>
      <c r="C64" s="1">
        <v>5</v>
      </c>
      <c r="D64" s="1">
        <v>162</v>
      </c>
      <c r="E64" s="1" t="s">
        <v>65</v>
      </c>
      <c r="F64" s="1">
        <v>558</v>
      </c>
      <c r="G64" s="1" t="s">
        <v>74</v>
      </c>
      <c r="H64" s="3">
        <v>208.38839999999999</v>
      </c>
      <c r="I64" s="3">
        <v>1041.942</v>
      </c>
      <c r="J64" s="2">
        <f t="shared" si="2"/>
        <v>0</v>
      </c>
      <c r="K64" s="5">
        <f t="shared" si="9"/>
        <v>0</v>
      </c>
      <c r="L64" s="1">
        <v>1.5</v>
      </c>
      <c r="M64" s="1">
        <v>0.8</v>
      </c>
      <c r="N64" s="7">
        <v>0</v>
      </c>
      <c r="O64" s="1" t="s">
        <v>320</v>
      </c>
      <c r="P64" s="1">
        <v>2</v>
      </c>
      <c r="Q64" s="38">
        <v>20.399999999999999</v>
      </c>
      <c r="R64" s="7">
        <v>0</v>
      </c>
      <c r="S64" s="1">
        <v>1.2</v>
      </c>
      <c r="T64" s="1">
        <v>3</v>
      </c>
      <c r="U64" s="7">
        <v>0</v>
      </c>
      <c r="V64" s="1">
        <v>0</v>
      </c>
      <c r="W64" s="20">
        <v>4897.13</v>
      </c>
      <c r="X64" s="1">
        <f t="shared" si="4"/>
        <v>24.2</v>
      </c>
      <c r="Y64" s="44">
        <f t="shared" si="5"/>
        <v>25214.9964</v>
      </c>
      <c r="Z64" s="3">
        <v>23131.11</v>
      </c>
      <c r="AA64" s="1">
        <v>2</v>
      </c>
      <c r="AB64" s="1">
        <v>4</v>
      </c>
      <c r="AC64" s="1">
        <v>3</v>
      </c>
      <c r="AD64" s="1">
        <v>1</v>
      </c>
      <c r="AE64" s="1">
        <v>4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7</v>
      </c>
      <c r="AV64" s="1">
        <v>6</v>
      </c>
      <c r="AW64" s="1">
        <v>0</v>
      </c>
      <c r="AX64" s="1">
        <v>0</v>
      </c>
      <c r="AY64" s="1">
        <v>92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5</v>
      </c>
      <c r="BF64" s="1">
        <v>0</v>
      </c>
      <c r="BG64" s="1">
        <v>1</v>
      </c>
      <c r="BH64" s="1">
        <v>0</v>
      </c>
      <c r="BI64" s="1">
        <v>15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x14ac:dyDescent="0.2">
      <c r="A65" s="1">
        <v>6170</v>
      </c>
      <c r="B65" s="1" t="s">
        <v>157</v>
      </c>
      <c r="C65" s="1">
        <v>6</v>
      </c>
      <c r="D65" s="1">
        <v>162</v>
      </c>
      <c r="E65" s="1" t="s">
        <v>65</v>
      </c>
      <c r="F65" s="1">
        <v>123</v>
      </c>
      <c r="G65" s="1" t="s">
        <v>138</v>
      </c>
      <c r="H65" s="3">
        <v>119.37090000000001</v>
      </c>
      <c r="I65" s="3">
        <v>716.22540000000004</v>
      </c>
      <c r="J65" s="2">
        <f t="shared" si="2"/>
        <v>0</v>
      </c>
      <c r="K65" s="5">
        <f t="shared" si="9"/>
        <v>0</v>
      </c>
      <c r="L65" s="1">
        <v>0.5</v>
      </c>
      <c r="M65" s="1">
        <v>2.67</v>
      </c>
      <c r="N65" s="7">
        <v>0</v>
      </c>
      <c r="O65" s="1"/>
      <c r="P65" s="1">
        <v>4.5</v>
      </c>
      <c r="Q65" s="38">
        <v>8</v>
      </c>
      <c r="R65" s="7">
        <v>0</v>
      </c>
      <c r="S65" s="1">
        <v>1.17</v>
      </c>
      <c r="T65" s="1">
        <v>0.17</v>
      </c>
      <c r="U65" s="7">
        <v>0</v>
      </c>
      <c r="V65" s="1">
        <v>0</v>
      </c>
      <c r="W65" s="20">
        <v>4416.72</v>
      </c>
      <c r="X65" s="1">
        <f t="shared" si="4"/>
        <v>10.84</v>
      </c>
      <c r="Y65" s="39">
        <f t="shared" si="5"/>
        <v>7763.8833359999999</v>
      </c>
      <c r="Z65" s="3">
        <v>6326.66</v>
      </c>
      <c r="AA65" s="1">
        <v>1</v>
      </c>
      <c r="AB65" s="1">
        <v>2</v>
      </c>
      <c r="AC65" s="1">
        <v>0</v>
      </c>
      <c r="AD65" s="1">
        <v>2</v>
      </c>
      <c r="AE65" s="1">
        <v>16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14</v>
      </c>
      <c r="AV65" s="1">
        <v>1</v>
      </c>
      <c r="AW65" s="1">
        <v>9</v>
      </c>
      <c r="AX65" s="1">
        <v>7</v>
      </c>
      <c r="AY65" s="1">
        <v>36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7</v>
      </c>
      <c r="BH65" s="1">
        <v>0</v>
      </c>
      <c r="BI65" s="1">
        <v>1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x14ac:dyDescent="0.2">
      <c r="A66" s="1">
        <v>96156</v>
      </c>
      <c r="B66" s="1" t="s">
        <v>184</v>
      </c>
      <c r="C66" s="1">
        <v>24</v>
      </c>
      <c r="D66" s="1">
        <v>162</v>
      </c>
      <c r="E66" s="1" t="s">
        <v>65</v>
      </c>
      <c r="F66" s="1">
        <v>999</v>
      </c>
      <c r="G66" s="1" t="s">
        <v>68</v>
      </c>
      <c r="H66" s="3">
        <v>291.06</v>
      </c>
      <c r="I66" s="3">
        <v>6985.44</v>
      </c>
      <c r="J66" s="2">
        <f t="shared" si="2"/>
        <v>0</v>
      </c>
      <c r="K66" s="5">
        <f t="shared" si="9"/>
        <v>0</v>
      </c>
      <c r="L66" s="1">
        <v>0.62</v>
      </c>
      <c r="M66" s="1">
        <v>0.33</v>
      </c>
      <c r="N66" s="7">
        <v>0</v>
      </c>
      <c r="O66" s="1"/>
      <c r="P66" s="1">
        <v>0</v>
      </c>
      <c r="Q66" s="41">
        <v>0</v>
      </c>
      <c r="R66" s="7">
        <v>0</v>
      </c>
      <c r="S66" s="1">
        <v>0</v>
      </c>
      <c r="T66" s="1">
        <v>0</v>
      </c>
      <c r="U66" s="7">
        <v>0</v>
      </c>
      <c r="V66" s="1">
        <v>0</v>
      </c>
      <c r="W66" s="20">
        <v>4365.8999999999996</v>
      </c>
      <c r="X66" s="1">
        <f t="shared" si="4"/>
        <v>0.33</v>
      </c>
      <c r="Y66" s="42">
        <f t="shared" si="5"/>
        <v>2305.1952000000001</v>
      </c>
      <c r="Z66" s="3">
        <v>2328.48</v>
      </c>
      <c r="AA66" s="1">
        <v>4</v>
      </c>
      <c r="AB66" s="1">
        <v>4</v>
      </c>
      <c r="AC66" s="1">
        <v>6</v>
      </c>
      <c r="AD66" s="1">
        <v>6</v>
      </c>
      <c r="AE66" s="1">
        <v>8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x14ac:dyDescent="0.2">
      <c r="A67" s="1">
        <v>88152</v>
      </c>
      <c r="B67" s="1" t="s">
        <v>169</v>
      </c>
      <c r="C67" s="1">
        <v>12</v>
      </c>
      <c r="D67" s="1">
        <v>162</v>
      </c>
      <c r="E67" s="1" t="s">
        <v>65</v>
      </c>
      <c r="F67" s="1">
        <v>974</v>
      </c>
      <c r="G67" s="1" t="s">
        <v>70</v>
      </c>
      <c r="H67" s="3">
        <v>140.29910000000001</v>
      </c>
      <c r="I67" s="3">
        <v>1683.5891999999999</v>
      </c>
      <c r="J67" s="2">
        <f t="shared" si="2"/>
        <v>0</v>
      </c>
      <c r="K67" s="5">
        <f t="shared" si="9"/>
        <v>0</v>
      </c>
      <c r="L67" s="1">
        <v>0.67</v>
      </c>
      <c r="M67" s="26">
        <v>2.5</v>
      </c>
      <c r="N67" s="7">
        <v>0</v>
      </c>
      <c r="O67" s="1"/>
      <c r="P67" s="1">
        <v>1.38</v>
      </c>
      <c r="Q67" s="46">
        <v>4.08</v>
      </c>
      <c r="R67" s="7">
        <v>0</v>
      </c>
      <c r="S67" s="1">
        <v>0.46</v>
      </c>
      <c r="T67" s="26">
        <v>9</v>
      </c>
      <c r="U67" s="7">
        <v>0</v>
      </c>
      <c r="V67" s="1">
        <v>0</v>
      </c>
      <c r="W67" s="20">
        <v>4208.97</v>
      </c>
      <c r="X67" s="1">
        <f t="shared" si="4"/>
        <v>15.58</v>
      </c>
      <c r="Y67" s="20">
        <f t="shared" si="5"/>
        <v>26230.319735999998</v>
      </c>
      <c r="Z67" s="3">
        <v>26235.93</v>
      </c>
      <c r="AA67" s="1">
        <v>8</v>
      </c>
      <c r="AB67" s="1">
        <v>0</v>
      </c>
      <c r="AC67" s="1">
        <v>0</v>
      </c>
      <c r="AD67" s="1">
        <v>0</v>
      </c>
      <c r="AE67" s="1">
        <v>30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6</v>
      </c>
      <c r="AV67" s="1">
        <v>5</v>
      </c>
      <c r="AW67" s="1">
        <v>7</v>
      </c>
      <c r="AX67" s="1">
        <v>2</v>
      </c>
      <c r="AY67" s="1">
        <v>49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5</v>
      </c>
      <c r="BF67" s="1">
        <v>1</v>
      </c>
      <c r="BG67" s="1">
        <v>0</v>
      </c>
      <c r="BH67" s="1">
        <v>0</v>
      </c>
      <c r="BI67" s="1">
        <v>108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x14ac:dyDescent="0.2">
      <c r="A68" s="1">
        <v>6045</v>
      </c>
      <c r="B68" s="1" t="s">
        <v>162</v>
      </c>
      <c r="C68" s="1">
        <v>12</v>
      </c>
      <c r="D68" s="1">
        <v>162</v>
      </c>
      <c r="E68" s="1" t="s">
        <v>65</v>
      </c>
      <c r="F68" s="1">
        <v>807</v>
      </c>
      <c r="G68" s="1" t="s">
        <v>67</v>
      </c>
      <c r="H68" s="3">
        <v>73.979100000000003</v>
      </c>
      <c r="I68" s="3">
        <v>887.74919999999997</v>
      </c>
      <c r="J68" s="2">
        <f t="shared" si="2"/>
        <v>0</v>
      </c>
      <c r="K68" s="5">
        <f t="shared" si="9"/>
        <v>0</v>
      </c>
      <c r="L68" s="1">
        <v>0.5</v>
      </c>
      <c r="M68" s="1">
        <v>0.17</v>
      </c>
      <c r="N68" s="7">
        <v>0</v>
      </c>
      <c r="O68" s="1"/>
      <c r="P68" s="1">
        <v>3.46</v>
      </c>
      <c r="Q68" s="38">
        <v>6.83</v>
      </c>
      <c r="R68" s="7">
        <v>0</v>
      </c>
      <c r="S68" s="1">
        <v>0.62</v>
      </c>
      <c r="T68" s="1">
        <v>1.92</v>
      </c>
      <c r="U68" s="7">
        <v>0</v>
      </c>
      <c r="V68" s="1">
        <v>0</v>
      </c>
      <c r="W68" s="20">
        <v>4068.85</v>
      </c>
      <c r="X68" s="1">
        <f t="shared" si="4"/>
        <v>8.92</v>
      </c>
      <c r="Y68" s="39">
        <f t="shared" si="5"/>
        <v>7918.7228639999994</v>
      </c>
      <c r="Z68" s="3">
        <v>5252.52</v>
      </c>
      <c r="AA68" s="1">
        <v>1</v>
      </c>
      <c r="AB68" s="1">
        <v>0</v>
      </c>
      <c r="AC68" s="1">
        <v>3</v>
      </c>
      <c r="AD68" s="1">
        <v>4</v>
      </c>
      <c r="AE68" s="1">
        <v>2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7</v>
      </c>
      <c r="AV68" s="1">
        <v>13</v>
      </c>
      <c r="AW68" s="1">
        <v>22</v>
      </c>
      <c r="AX68" s="1">
        <v>12</v>
      </c>
      <c r="AY68" s="1">
        <v>46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</v>
      </c>
      <c r="BF68" s="1">
        <v>11</v>
      </c>
      <c r="BG68" s="1">
        <v>0</v>
      </c>
      <c r="BH68" s="1">
        <v>0</v>
      </c>
      <c r="BI68" s="1">
        <v>23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x14ac:dyDescent="0.2">
      <c r="A69" s="1">
        <v>6171</v>
      </c>
      <c r="B69" s="1" t="s">
        <v>168</v>
      </c>
      <c r="C69" s="1">
        <v>6</v>
      </c>
      <c r="D69" s="1">
        <v>162</v>
      </c>
      <c r="E69" s="1" t="s">
        <v>65</v>
      </c>
      <c r="F69" s="1">
        <v>123</v>
      </c>
      <c r="G69" s="1" t="s">
        <v>138</v>
      </c>
      <c r="H69" s="3">
        <v>119.37</v>
      </c>
      <c r="I69" s="3">
        <v>716.22</v>
      </c>
      <c r="J69" s="2">
        <f t="shared" si="2"/>
        <v>0</v>
      </c>
      <c r="K69" s="5">
        <f t="shared" si="9"/>
        <v>0</v>
      </c>
      <c r="L69" s="1">
        <v>1.33</v>
      </c>
      <c r="M69" s="26">
        <v>3.5</v>
      </c>
      <c r="N69" s="7">
        <v>0</v>
      </c>
      <c r="O69" s="1"/>
      <c r="P69" s="1">
        <v>3.33</v>
      </c>
      <c r="Q69" s="46">
        <v>9</v>
      </c>
      <c r="R69" s="7">
        <v>0</v>
      </c>
      <c r="S69" s="1">
        <v>0.67</v>
      </c>
      <c r="T69" s="1">
        <v>0.67</v>
      </c>
      <c r="U69" s="7">
        <v>0</v>
      </c>
      <c r="V69" s="1">
        <v>0</v>
      </c>
      <c r="W69" s="20">
        <v>3819.84</v>
      </c>
      <c r="X69" s="1">
        <f t="shared" si="4"/>
        <v>13.17</v>
      </c>
      <c r="Y69" s="20">
        <f t="shared" si="5"/>
        <v>9432.617400000001</v>
      </c>
      <c r="Z69" s="3">
        <v>9430.23</v>
      </c>
      <c r="AA69" s="1">
        <v>5</v>
      </c>
      <c r="AB69" s="1">
        <v>0</v>
      </c>
      <c r="AC69" s="1">
        <v>2</v>
      </c>
      <c r="AD69" s="1">
        <v>2</v>
      </c>
      <c r="AE69" s="1">
        <v>21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15</v>
      </c>
      <c r="AV69" s="1">
        <v>1</v>
      </c>
      <c r="AW69" s="1">
        <v>2</v>
      </c>
      <c r="AX69" s="1">
        <v>5</v>
      </c>
      <c r="AY69" s="1">
        <v>54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</v>
      </c>
      <c r="BG69" s="1">
        <v>2</v>
      </c>
      <c r="BH69" s="1">
        <v>3</v>
      </c>
      <c r="BI69" s="1">
        <v>4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x14ac:dyDescent="0.2">
      <c r="A70" s="1">
        <v>6011</v>
      </c>
      <c r="B70" s="1" t="s">
        <v>188</v>
      </c>
      <c r="C70" s="1">
        <v>24</v>
      </c>
      <c r="D70" s="1">
        <v>162</v>
      </c>
      <c r="E70" s="1" t="s">
        <v>65</v>
      </c>
      <c r="F70" s="1">
        <v>558</v>
      </c>
      <c r="G70" s="1" t="s">
        <v>74</v>
      </c>
      <c r="H70" s="3">
        <v>80.55</v>
      </c>
      <c r="I70" s="3">
        <v>1933.2</v>
      </c>
      <c r="J70" s="2">
        <f t="shared" si="2"/>
        <v>0</v>
      </c>
      <c r="K70" s="5">
        <f t="shared" si="9"/>
        <v>0</v>
      </c>
      <c r="L70" s="1">
        <v>0</v>
      </c>
      <c r="M70" s="1">
        <v>0</v>
      </c>
      <c r="N70" s="7">
        <v>0</v>
      </c>
      <c r="O70" s="1"/>
      <c r="P70" s="1">
        <v>1.96</v>
      </c>
      <c r="Q70" s="41">
        <v>0</v>
      </c>
      <c r="R70" s="7">
        <v>0</v>
      </c>
      <c r="S70" s="1">
        <v>0</v>
      </c>
      <c r="T70" s="1">
        <v>0</v>
      </c>
      <c r="U70" s="7">
        <v>0</v>
      </c>
      <c r="V70" s="1">
        <v>0</v>
      </c>
      <c r="W70" s="20">
        <v>3785.85</v>
      </c>
      <c r="X70" s="1">
        <f t="shared" si="4"/>
        <v>0</v>
      </c>
      <c r="Y70" s="3">
        <f t="shared" si="5"/>
        <v>0</v>
      </c>
      <c r="Z70" s="3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32</v>
      </c>
      <c r="AX70" s="1">
        <v>30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x14ac:dyDescent="0.2">
      <c r="A71" s="1">
        <v>6034</v>
      </c>
      <c r="B71" s="1" t="s">
        <v>214</v>
      </c>
      <c r="C71" s="1">
        <v>8</v>
      </c>
      <c r="D71" s="1">
        <v>162</v>
      </c>
      <c r="E71" s="1" t="s">
        <v>65</v>
      </c>
      <c r="F71" s="1">
        <v>123</v>
      </c>
      <c r="G71" s="1" t="s">
        <v>138</v>
      </c>
      <c r="H71" s="3">
        <v>83.825400000000002</v>
      </c>
      <c r="I71" s="3">
        <v>670.60320000000002</v>
      </c>
      <c r="J71" s="2">
        <f t="shared" si="2"/>
        <v>0</v>
      </c>
      <c r="K71" s="5">
        <f t="shared" si="9"/>
        <v>0</v>
      </c>
      <c r="L71" s="1">
        <v>0.25</v>
      </c>
      <c r="M71" s="1">
        <v>1.75</v>
      </c>
      <c r="N71" s="7">
        <v>0</v>
      </c>
      <c r="O71" s="1"/>
      <c r="P71" s="1">
        <v>5.25</v>
      </c>
      <c r="Q71" s="38">
        <v>7.63</v>
      </c>
      <c r="R71" s="7">
        <v>0</v>
      </c>
      <c r="S71" s="1">
        <v>0</v>
      </c>
      <c r="T71" s="1">
        <v>0</v>
      </c>
      <c r="U71" s="7">
        <v>0</v>
      </c>
      <c r="V71" s="1">
        <v>0</v>
      </c>
      <c r="W71" s="20">
        <v>3688.32</v>
      </c>
      <c r="X71" s="1">
        <f t="shared" si="4"/>
        <v>9.379999999999999</v>
      </c>
      <c r="Y71" s="42">
        <f t="shared" si="5"/>
        <v>6290.2580159999998</v>
      </c>
      <c r="Z71" s="3">
        <v>3772.14</v>
      </c>
      <c r="AA71" s="1">
        <v>2</v>
      </c>
      <c r="AB71" s="1">
        <v>0</v>
      </c>
      <c r="AC71" s="1">
        <v>0</v>
      </c>
      <c r="AD71" s="1">
        <v>0</v>
      </c>
      <c r="AE71" s="1">
        <v>14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8</v>
      </c>
      <c r="AV71" s="1">
        <v>16</v>
      </c>
      <c r="AW71" s="1">
        <v>20</v>
      </c>
      <c r="AX71" s="1">
        <v>12</v>
      </c>
      <c r="AY71" s="1">
        <v>31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x14ac:dyDescent="0.2">
      <c r="A72" s="1">
        <v>65129</v>
      </c>
      <c r="B72" s="1" t="s">
        <v>120</v>
      </c>
      <c r="C72" s="1">
        <v>30</v>
      </c>
      <c r="D72" s="1">
        <v>162</v>
      </c>
      <c r="E72" s="1" t="s">
        <v>65</v>
      </c>
      <c r="F72" s="1">
        <v>807</v>
      </c>
      <c r="G72" s="1" t="s">
        <v>67</v>
      </c>
      <c r="H72" s="3">
        <v>57.054400000000001</v>
      </c>
      <c r="I72" s="3">
        <v>1711.6320000000001</v>
      </c>
      <c r="J72" s="2">
        <f t="shared" si="2"/>
        <v>0</v>
      </c>
      <c r="K72" s="5">
        <f t="shared" si="9"/>
        <v>0</v>
      </c>
      <c r="L72" s="1">
        <v>1.03</v>
      </c>
      <c r="M72" s="1">
        <v>0.13</v>
      </c>
      <c r="N72" s="7">
        <v>0</v>
      </c>
      <c r="O72" s="1"/>
      <c r="P72" s="1">
        <v>1.08</v>
      </c>
      <c r="Q72" s="38">
        <v>2.5</v>
      </c>
      <c r="R72" s="7">
        <v>0</v>
      </c>
      <c r="S72" s="1">
        <v>0</v>
      </c>
      <c r="T72" s="1">
        <v>0</v>
      </c>
      <c r="U72" s="7">
        <v>0</v>
      </c>
      <c r="V72" s="1">
        <v>0</v>
      </c>
      <c r="W72" s="20">
        <v>3622.95</v>
      </c>
      <c r="X72" s="1">
        <f t="shared" si="4"/>
        <v>2.63</v>
      </c>
      <c r="Y72" s="3">
        <f t="shared" si="5"/>
        <v>4501.5921600000001</v>
      </c>
      <c r="Z72" s="3">
        <v>4507.3</v>
      </c>
      <c r="AA72" s="1">
        <v>5</v>
      </c>
      <c r="AB72" s="1">
        <v>38</v>
      </c>
      <c r="AC72" s="1">
        <v>6</v>
      </c>
      <c r="AD72" s="1">
        <v>2</v>
      </c>
      <c r="AE72" s="1">
        <v>4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6</v>
      </c>
      <c r="AV72" s="1">
        <v>9</v>
      </c>
      <c r="AW72" s="1">
        <v>19</v>
      </c>
      <c r="AX72" s="1">
        <v>6</v>
      </c>
      <c r="AY72" s="1">
        <v>75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x14ac:dyDescent="0.2">
      <c r="A73" s="1">
        <v>6044</v>
      </c>
      <c r="B73" s="1" t="s">
        <v>170</v>
      </c>
      <c r="C73" s="1">
        <v>12</v>
      </c>
      <c r="D73" s="1">
        <v>162</v>
      </c>
      <c r="E73" s="1" t="s">
        <v>65</v>
      </c>
      <c r="F73" s="1">
        <v>807</v>
      </c>
      <c r="G73" s="1" t="s">
        <v>67</v>
      </c>
      <c r="H73" s="3">
        <v>73.979200000000006</v>
      </c>
      <c r="I73" s="3">
        <v>887.75040000000001</v>
      </c>
      <c r="J73" s="2">
        <f t="shared" si="2"/>
        <v>0</v>
      </c>
      <c r="K73" s="5">
        <f t="shared" si="9"/>
        <v>0</v>
      </c>
      <c r="L73" s="1">
        <v>0.17</v>
      </c>
      <c r="M73" s="1">
        <v>0.67</v>
      </c>
      <c r="N73" s="7">
        <v>0</v>
      </c>
      <c r="O73" s="1"/>
      <c r="P73" s="1">
        <v>3.46</v>
      </c>
      <c r="Q73" s="38">
        <v>7.25</v>
      </c>
      <c r="R73" s="7">
        <v>0</v>
      </c>
      <c r="S73" s="1">
        <v>0.42</v>
      </c>
      <c r="T73" s="1">
        <v>0</v>
      </c>
      <c r="U73" s="7">
        <v>0</v>
      </c>
      <c r="V73" s="1">
        <v>0</v>
      </c>
      <c r="W73" s="20">
        <v>3587.99</v>
      </c>
      <c r="X73" s="1">
        <f t="shared" si="4"/>
        <v>7.92</v>
      </c>
      <c r="Y73" s="43">
        <f t="shared" si="5"/>
        <v>7030.9831679999998</v>
      </c>
      <c r="Z73" s="3">
        <v>4364.7700000000004</v>
      </c>
      <c r="AA73" s="1">
        <v>0</v>
      </c>
      <c r="AB73" s="1">
        <v>0</v>
      </c>
      <c r="AC73" s="1">
        <v>1</v>
      </c>
      <c r="AD73" s="1">
        <v>2</v>
      </c>
      <c r="AE73" s="1">
        <v>8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7</v>
      </c>
      <c r="AV73" s="1">
        <v>15</v>
      </c>
      <c r="AW73" s="1">
        <v>21</v>
      </c>
      <c r="AX73" s="1">
        <v>12</v>
      </c>
      <c r="AY73" s="1">
        <v>51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4</v>
      </c>
      <c r="BG73" s="1">
        <v>3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x14ac:dyDescent="0.2">
      <c r="A74" s="1">
        <v>88153</v>
      </c>
      <c r="B74" s="1" t="s">
        <v>166</v>
      </c>
      <c r="C74" s="1">
        <v>12</v>
      </c>
      <c r="D74" s="1">
        <v>162</v>
      </c>
      <c r="E74" s="1" t="s">
        <v>65</v>
      </c>
      <c r="F74" s="1">
        <v>974</v>
      </c>
      <c r="G74" s="1" t="s">
        <v>70</v>
      </c>
      <c r="H74" s="3">
        <v>140.29910000000001</v>
      </c>
      <c r="I74" s="3">
        <v>1683.5891999999999</v>
      </c>
      <c r="J74" s="2">
        <f t="shared" si="2"/>
        <v>0</v>
      </c>
      <c r="K74" s="5">
        <f t="shared" si="9"/>
        <v>0</v>
      </c>
      <c r="L74" s="1">
        <v>0.08</v>
      </c>
      <c r="M74" s="26">
        <v>2</v>
      </c>
      <c r="N74" s="7">
        <v>0</v>
      </c>
      <c r="O74" s="1"/>
      <c r="P74" s="1">
        <v>1.5</v>
      </c>
      <c r="Q74" s="46">
        <v>4</v>
      </c>
      <c r="R74" s="7">
        <v>0</v>
      </c>
      <c r="S74" s="1">
        <v>0.38</v>
      </c>
      <c r="T74" s="26">
        <v>6.92</v>
      </c>
      <c r="U74" s="7">
        <v>0</v>
      </c>
      <c r="V74" s="1">
        <v>0</v>
      </c>
      <c r="W74" s="20">
        <v>3297.03</v>
      </c>
      <c r="X74" s="1">
        <f t="shared" si="4"/>
        <v>12.92</v>
      </c>
      <c r="Y74" s="20">
        <f t="shared" si="5"/>
        <v>21751.972463999999</v>
      </c>
      <c r="Z74" s="3">
        <v>21746.36</v>
      </c>
      <c r="AA74" s="1">
        <v>1</v>
      </c>
      <c r="AB74" s="1">
        <v>0</v>
      </c>
      <c r="AC74" s="1">
        <v>0</v>
      </c>
      <c r="AD74" s="1">
        <v>0</v>
      </c>
      <c r="AE74" s="1">
        <v>24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4</v>
      </c>
      <c r="AV74" s="1">
        <v>7</v>
      </c>
      <c r="AW74" s="1">
        <v>9</v>
      </c>
      <c r="AX74" s="1">
        <v>3</v>
      </c>
      <c r="AY74" s="1">
        <v>48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4</v>
      </c>
      <c r="BF74" s="1">
        <v>1</v>
      </c>
      <c r="BG74" s="1">
        <v>0</v>
      </c>
      <c r="BH74" s="1">
        <v>0</v>
      </c>
      <c r="BI74" s="1">
        <v>83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x14ac:dyDescent="0.2">
      <c r="A75" s="1">
        <v>88155</v>
      </c>
      <c r="B75" s="1" t="s">
        <v>167</v>
      </c>
      <c r="C75" s="1">
        <v>12</v>
      </c>
      <c r="D75" s="1">
        <v>162</v>
      </c>
      <c r="E75" s="1" t="s">
        <v>65</v>
      </c>
      <c r="F75" s="1">
        <v>974</v>
      </c>
      <c r="G75" s="1" t="s">
        <v>70</v>
      </c>
      <c r="H75" s="3">
        <v>140.29910000000001</v>
      </c>
      <c r="I75" s="3">
        <v>1683.5891999999999</v>
      </c>
      <c r="J75" s="2">
        <f t="shared" si="2"/>
        <v>0</v>
      </c>
      <c r="K75" s="5">
        <f t="shared" si="9"/>
        <v>0</v>
      </c>
      <c r="L75" s="1">
        <v>0.33</v>
      </c>
      <c r="M75" s="26">
        <v>16.420000000000002</v>
      </c>
      <c r="N75" s="7">
        <v>0</v>
      </c>
      <c r="O75" s="1"/>
      <c r="P75" s="1">
        <v>1.17</v>
      </c>
      <c r="Q75" s="46">
        <v>4.17</v>
      </c>
      <c r="R75" s="7">
        <v>0</v>
      </c>
      <c r="S75" s="1">
        <v>0.46</v>
      </c>
      <c r="T75" s="26">
        <v>18.079999999999998</v>
      </c>
      <c r="U75" s="7">
        <v>0</v>
      </c>
      <c r="V75" s="1">
        <v>0</v>
      </c>
      <c r="W75" s="20">
        <v>3297.03</v>
      </c>
      <c r="X75" s="1">
        <f t="shared" si="4"/>
        <v>38.67</v>
      </c>
      <c r="Y75" s="20">
        <f t="shared" si="5"/>
        <v>65104.394364</v>
      </c>
      <c r="Z75" s="3">
        <v>65098.78</v>
      </c>
      <c r="AA75" s="1">
        <v>3</v>
      </c>
      <c r="AB75" s="1">
        <v>0</v>
      </c>
      <c r="AC75" s="1">
        <v>0</v>
      </c>
      <c r="AD75" s="1">
        <v>2</v>
      </c>
      <c r="AE75" s="1">
        <v>197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6</v>
      </c>
      <c r="AV75" s="1">
        <v>8</v>
      </c>
      <c r="AW75" s="1">
        <v>3</v>
      </c>
      <c r="AX75" s="1">
        <v>2</v>
      </c>
      <c r="AY75" s="1">
        <v>50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5</v>
      </c>
      <c r="BF75" s="1">
        <v>1</v>
      </c>
      <c r="BG75" s="1">
        <v>0</v>
      </c>
      <c r="BH75" s="1">
        <v>0</v>
      </c>
      <c r="BI75" s="1">
        <v>217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x14ac:dyDescent="0.2">
      <c r="A76" s="1">
        <v>91027</v>
      </c>
      <c r="B76" s="1" t="s">
        <v>196</v>
      </c>
      <c r="C76" s="1">
        <v>12</v>
      </c>
      <c r="D76" s="1">
        <v>162</v>
      </c>
      <c r="E76" s="1" t="s">
        <v>65</v>
      </c>
      <c r="F76" s="1">
        <v>123</v>
      </c>
      <c r="G76" s="1" t="s">
        <v>138</v>
      </c>
      <c r="H76" s="3">
        <v>119.37</v>
      </c>
      <c r="I76" s="3">
        <v>1432.44</v>
      </c>
      <c r="J76" s="2">
        <f t="shared" si="2"/>
        <v>0</v>
      </c>
      <c r="K76" s="5">
        <f t="shared" si="9"/>
        <v>0</v>
      </c>
      <c r="L76" s="1">
        <v>0</v>
      </c>
      <c r="M76" s="1">
        <v>0.08</v>
      </c>
      <c r="N76" s="7">
        <v>0</v>
      </c>
      <c r="O76" s="1"/>
      <c r="P76" s="1">
        <v>1.96</v>
      </c>
      <c r="Q76" s="38">
        <v>2.42</v>
      </c>
      <c r="R76" s="7">
        <v>0</v>
      </c>
      <c r="S76" s="1">
        <v>0.17</v>
      </c>
      <c r="T76" s="1">
        <v>0.42</v>
      </c>
      <c r="U76" s="7">
        <v>0</v>
      </c>
      <c r="V76" s="1">
        <v>0</v>
      </c>
      <c r="W76" s="20">
        <v>3043.94</v>
      </c>
      <c r="X76" s="1">
        <f t="shared" si="4"/>
        <v>2.92</v>
      </c>
      <c r="Y76" s="3">
        <f t="shared" si="5"/>
        <v>4182.7248</v>
      </c>
      <c r="Z76" s="3">
        <v>4177.95</v>
      </c>
      <c r="AA76" s="1">
        <v>0</v>
      </c>
      <c r="AB76" s="1">
        <v>0</v>
      </c>
      <c r="AC76" s="1">
        <v>0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8</v>
      </c>
      <c r="AV76" s="1">
        <v>4</v>
      </c>
      <c r="AW76" s="1">
        <v>11</v>
      </c>
      <c r="AX76" s="1">
        <v>5</v>
      </c>
      <c r="AY76" s="1">
        <v>29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2</v>
      </c>
      <c r="BH76" s="1">
        <v>0</v>
      </c>
      <c r="BI76" s="1">
        <v>5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x14ac:dyDescent="0.2">
      <c r="A77" s="1">
        <v>97302</v>
      </c>
      <c r="B77" s="1" t="s">
        <v>215</v>
      </c>
      <c r="C77" s="1">
        <v>14</v>
      </c>
      <c r="D77" s="1">
        <v>162</v>
      </c>
      <c r="E77" s="1" t="s">
        <v>65</v>
      </c>
      <c r="F77" s="1">
        <v>807</v>
      </c>
      <c r="G77" s="1" t="s">
        <v>67</v>
      </c>
      <c r="H77" s="3">
        <v>119.52200000000001</v>
      </c>
      <c r="I77" s="3">
        <v>1673.308</v>
      </c>
      <c r="J77" s="2">
        <f t="shared" si="2"/>
        <v>0</v>
      </c>
      <c r="K77" s="5">
        <f t="shared" si="9"/>
        <v>0</v>
      </c>
      <c r="L77" s="1">
        <v>0.39</v>
      </c>
      <c r="M77" s="1">
        <v>0.5</v>
      </c>
      <c r="N77" s="7">
        <v>0</v>
      </c>
      <c r="O77" s="1"/>
      <c r="P77" s="1">
        <v>1.07</v>
      </c>
      <c r="Q77" s="38">
        <v>4.43</v>
      </c>
      <c r="R77" s="7">
        <v>0</v>
      </c>
      <c r="S77" s="1">
        <v>0.21</v>
      </c>
      <c r="T77" s="1">
        <v>0.79</v>
      </c>
      <c r="U77" s="7">
        <v>0</v>
      </c>
      <c r="V77" s="1">
        <v>0</v>
      </c>
      <c r="W77" s="20">
        <v>2808.77</v>
      </c>
      <c r="X77" s="1">
        <f t="shared" si="4"/>
        <v>5.72</v>
      </c>
      <c r="Y77" s="43">
        <v>3030</v>
      </c>
      <c r="Z77" s="3">
        <v>6215.14</v>
      </c>
      <c r="AA77" s="1">
        <v>5</v>
      </c>
      <c r="AB77" s="1">
        <v>1</v>
      </c>
      <c r="AC77" s="1">
        <v>0</v>
      </c>
      <c r="AD77" s="1">
        <v>0</v>
      </c>
      <c r="AE77" s="1">
        <v>7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10</v>
      </c>
      <c r="AV77" s="1">
        <v>10</v>
      </c>
      <c r="AW77" s="1">
        <v>0</v>
      </c>
      <c r="AX77" s="1">
        <v>0</v>
      </c>
      <c r="AY77" s="1">
        <v>34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3</v>
      </c>
      <c r="BF77" s="1">
        <v>0</v>
      </c>
      <c r="BG77" s="1">
        <v>0</v>
      </c>
      <c r="BH77" s="1">
        <v>0</v>
      </c>
      <c r="BI77" s="1">
        <v>11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x14ac:dyDescent="0.2">
      <c r="A78" s="1">
        <v>91106</v>
      </c>
      <c r="B78" s="1" t="s">
        <v>187</v>
      </c>
      <c r="C78" s="1">
        <v>8</v>
      </c>
      <c r="D78" s="1">
        <v>162</v>
      </c>
      <c r="E78" s="1" t="s">
        <v>65</v>
      </c>
      <c r="F78" s="1">
        <v>123</v>
      </c>
      <c r="G78" s="1" t="s">
        <v>138</v>
      </c>
      <c r="H78" s="3">
        <v>83.825400000000002</v>
      </c>
      <c r="I78" s="3">
        <v>670.60320000000002</v>
      </c>
      <c r="J78" s="2">
        <f t="shared" si="2"/>
        <v>0</v>
      </c>
      <c r="K78" s="5">
        <f t="shared" si="9"/>
        <v>0</v>
      </c>
      <c r="L78" s="1">
        <v>0.19</v>
      </c>
      <c r="M78" s="26">
        <v>4.38</v>
      </c>
      <c r="N78" s="7">
        <v>0</v>
      </c>
      <c r="O78" s="1"/>
      <c r="P78" s="1">
        <v>3.56</v>
      </c>
      <c r="Q78" s="46">
        <v>8.75</v>
      </c>
      <c r="R78" s="7">
        <v>0</v>
      </c>
      <c r="S78" s="1">
        <v>0</v>
      </c>
      <c r="T78" s="1">
        <v>0</v>
      </c>
      <c r="U78" s="7">
        <v>0</v>
      </c>
      <c r="V78" s="1">
        <v>0</v>
      </c>
      <c r="W78" s="20">
        <v>2514.7600000000002</v>
      </c>
      <c r="X78" s="1">
        <f t="shared" si="4"/>
        <v>13.129999999999999</v>
      </c>
      <c r="Y78" s="45">
        <f t="shared" ref="Y78:Y192" si="10">X78*I78</f>
        <v>8805.0200160000004</v>
      </c>
      <c r="Z78" s="3">
        <v>6119.25</v>
      </c>
      <c r="AA78" s="1">
        <v>1</v>
      </c>
      <c r="AB78" s="1">
        <v>1</v>
      </c>
      <c r="AC78" s="1">
        <v>0</v>
      </c>
      <c r="AD78" s="1">
        <v>0</v>
      </c>
      <c r="AE78" s="1">
        <v>35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11</v>
      </c>
      <c r="AV78" s="1">
        <v>7</v>
      </c>
      <c r="AW78" s="1">
        <v>8</v>
      </c>
      <c r="AX78" s="1">
        <v>12</v>
      </c>
      <c r="AY78" s="1">
        <v>38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x14ac:dyDescent="0.2">
      <c r="A79" s="1">
        <v>95253</v>
      </c>
      <c r="B79" s="1" t="s">
        <v>189</v>
      </c>
      <c r="C79" s="1">
        <v>6</v>
      </c>
      <c r="D79" s="1">
        <v>162</v>
      </c>
      <c r="E79" s="1" t="s">
        <v>65</v>
      </c>
      <c r="F79" s="1">
        <v>123</v>
      </c>
      <c r="G79" s="1" t="s">
        <v>138</v>
      </c>
      <c r="H79" s="3">
        <v>119.3703</v>
      </c>
      <c r="I79" s="3">
        <v>716.22180000000003</v>
      </c>
      <c r="J79" s="2">
        <f t="shared" si="2"/>
        <v>0</v>
      </c>
      <c r="K79" s="5">
        <f t="shared" si="9"/>
        <v>0</v>
      </c>
      <c r="L79" s="1">
        <v>1.33</v>
      </c>
      <c r="M79" s="26">
        <v>3</v>
      </c>
      <c r="N79" s="7">
        <v>0</v>
      </c>
      <c r="O79" s="1"/>
      <c r="P79" s="1">
        <v>1.92</v>
      </c>
      <c r="Q79" s="46">
        <v>10.5</v>
      </c>
      <c r="R79" s="7">
        <v>0</v>
      </c>
      <c r="S79" s="1">
        <v>0.17</v>
      </c>
      <c r="T79" s="1">
        <v>0.5</v>
      </c>
      <c r="U79" s="7">
        <v>0</v>
      </c>
      <c r="V79" s="1">
        <v>0</v>
      </c>
      <c r="W79" s="20">
        <v>2447.09</v>
      </c>
      <c r="X79" s="1">
        <f t="shared" si="4"/>
        <v>14</v>
      </c>
      <c r="Y79" s="45">
        <f t="shared" si="10"/>
        <v>10027.1052</v>
      </c>
      <c r="Z79" s="3">
        <v>7162.22</v>
      </c>
      <c r="AA79" s="1">
        <v>4</v>
      </c>
      <c r="AB79" s="1">
        <v>8</v>
      </c>
      <c r="AC79" s="1">
        <v>0</v>
      </c>
      <c r="AD79" s="1">
        <v>0</v>
      </c>
      <c r="AE79" s="1">
        <v>18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9</v>
      </c>
      <c r="AV79" s="1">
        <v>3</v>
      </c>
      <c r="AW79" s="1">
        <v>0</v>
      </c>
      <c r="AX79" s="1">
        <v>2</v>
      </c>
      <c r="AY79" s="1">
        <v>39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3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x14ac:dyDescent="0.2">
      <c r="A80" s="1">
        <v>91052</v>
      </c>
      <c r="B80" s="1" t="s">
        <v>185</v>
      </c>
      <c r="C80" s="1">
        <v>6</v>
      </c>
      <c r="D80" s="1">
        <v>162</v>
      </c>
      <c r="E80" s="1" t="s">
        <v>65</v>
      </c>
      <c r="F80" s="1">
        <v>123</v>
      </c>
      <c r="G80" s="1" t="s">
        <v>138</v>
      </c>
      <c r="H80" s="3">
        <v>107.96559999999999</v>
      </c>
      <c r="I80" s="3">
        <v>647.79359999999997</v>
      </c>
      <c r="J80" s="2">
        <f t="shared" si="2"/>
        <v>0</v>
      </c>
      <c r="K80" s="5">
        <f t="shared" si="9"/>
        <v>0</v>
      </c>
      <c r="L80" s="1">
        <v>0.92</v>
      </c>
      <c r="M80" s="26">
        <v>2.5</v>
      </c>
      <c r="N80" s="7">
        <v>0</v>
      </c>
      <c r="O80" s="1"/>
      <c r="P80" s="1">
        <v>2.83</v>
      </c>
      <c r="Q80" s="46">
        <v>16.329999999999998</v>
      </c>
      <c r="R80" s="7">
        <v>0</v>
      </c>
      <c r="S80" s="1">
        <v>0</v>
      </c>
      <c r="T80" s="1">
        <v>0</v>
      </c>
      <c r="U80" s="7">
        <v>0</v>
      </c>
      <c r="V80" s="1">
        <v>0</v>
      </c>
      <c r="W80" s="20">
        <v>2429.23</v>
      </c>
      <c r="X80" s="1">
        <f t="shared" si="4"/>
        <v>18.829999999999998</v>
      </c>
      <c r="Y80" s="45">
        <f t="shared" si="10"/>
        <v>12197.953487999999</v>
      </c>
      <c r="Z80" s="3">
        <v>7017.76</v>
      </c>
      <c r="AA80" s="1">
        <v>5</v>
      </c>
      <c r="AB80" s="1">
        <v>1</v>
      </c>
      <c r="AC80" s="1">
        <v>0</v>
      </c>
      <c r="AD80" s="1">
        <v>0</v>
      </c>
      <c r="AE80" s="1">
        <v>15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5</v>
      </c>
      <c r="AV80" s="1">
        <v>7</v>
      </c>
      <c r="AW80" s="1">
        <v>6</v>
      </c>
      <c r="AX80" s="1">
        <v>5</v>
      </c>
      <c r="AY80" s="1">
        <v>50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 x14ac:dyDescent="0.2">
      <c r="A81" s="1">
        <v>91013</v>
      </c>
      <c r="B81" s="1" t="s">
        <v>151</v>
      </c>
      <c r="C81" s="1">
        <v>12</v>
      </c>
      <c r="D81" s="1">
        <v>162</v>
      </c>
      <c r="E81" s="1" t="s">
        <v>65</v>
      </c>
      <c r="F81" s="1">
        <v>123</v>
      </c>
      <c r="G81" s="1" t="s">
        <v>138</v>
      </c>
      <c r="H81" s="3">
        <v>101.8831</v>
      </c>
      <c r="I81" s="3">
        <v>1222.5971999999999</v>
      </c>
      <c r="J81" s="2">
        <f t="shared" si="2"/>
        <v>0</v>
      </c>
      <c r="K81" s="5">
        <f t="shared" si="9"/>
        <v>0</v>
      </c>
      <c r="L81" s="1">
        <v>0.5</v>
      </c>
      <c r="M81" s="26">
        <v>3</v>
      </c>
      <c r="N81" s="7">
        <v>0</v>
      </c>
      <c r="O81" s="1"/>
      <c r="P81" s="1">
        <v>1.29</v>
      </c>
      <c r="Q81" s="46">
        <v>5.17</v>
      </c>
      <c r="R81" s="7">
        <v>0</v>
      </c>
      <c r="S81" s="1">
        <v>0.17</v>
      </c>
      <c r="T81" s="26">
        <v>2.33</v>
      </c>
      <c r="U81" s="7">
        <v>0</v>
      </c>
      <c r="V81" s="1">
        <v>0</v>
      </c>
      <c r="W81" s="20">
        <v>2394.25</v>
      </c>
      <c r="X81" s="1">
        <f t="shared" si="4"/>
        <v>10.5</v>
      </c>
      <c r="Y81" s="45">
        <f t="shared" si="10"/>
        <v>12837.2706</v>
      </c>
      <c r="Z81" s="3">
        <v>12837.27</v>
      </c>
      <c r="AA81" s="1">
        <v>5</v>
      </c>
      <c r="AB81" s="1">
        <v>0</v>
      </c>
      <c r="AC81" s="1">
        <v>1</v>
      </c>
      <c r="AD81" s="1">
        <v>0</v>
      </c>
      <c r="AE81" s="1">
        <v>36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2</v>
      </c>
      <c r="AV81" s="1">
        <v>4</v>
      </c>
      <c r="AW81" s="1">
        <v>7</v>
      </c>
      <c r="AX81" s="1">
        <v>9</v>
      </c>
      <c r="AY81" s="1">
        <v>62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1</v>
      </c>
      <c r="BH81" s="1">
        <v>2</v>
      </c>
      <c r="BI81" s="1">
        <v>28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 x14ac:dyDescent="0.2">
      <c r="A82" s="1">
        <v>91051</v>
      </c>
      <c r="B82" s="1" t="s">
        <v>160</v>
      </c>
      <c r="C82" s="1">
        <v>7</v>
      </c>
      <c r="D82" s="1">
        <v>162</v>
      </c>
      <c r="E82" s="1" t="s">
        <v>65</v>
      </c>
      <c r="F82" s="1">
        <v>123</v>
      </c>
      <c r="G82" s="1" t="s">
        <v>138</v>
      </c>
      <c r="H82" s="3">
        <v>191.73099999999999</v>
      </c>
      <c r="I82" s="3">
        <v>1342.117</v>
      </c>
      <c r="J82" s="2">
        <f t="shared" si="2"/>
        <v>0</v>
      </c>
      <c r="K82" s="5">
        <f t="shared" si="9"/>
        <v>0</v>
      </c>
      <c r="L82" s="1">
        <v>0.43</v>
      </c>
      <c r="M82" s="1">
        <v>0.28999999999999998</v>
      </c>
      <c r="N82" s="7">
        <v>0</v>
      </c>
      <c r="O82" s="1" t="s">
        <v>321</v>
      </c>
      <c r="P82" s="1">
        <v>1.29</v>
      </c>
      <c r="Q82" s="46">
        <v>9.57</v>
      </c>
      <c r="R82" s="7">
        <v>0</v>
      </c>
      <c r="S82" s="1">
        <v>0</v>
      </c>
      <c r="T82" s="1">
        <v>0</v>
      </c>
      <c r="U82" s="7">
        <v>0</v>
      </c>
      <c r="V82" s="1">
        <v>0</v>
      </c>
      <c r="W82" s="20">
        <v>2300.77</v>
      </c>
      <c r="X82" s="1">
        <f t="shared" si="4"/>
        <v>9.86</v>
      </c>
      <c r="Y82" s="45">
        <f t="shared" si="10"/>
        <v>13233.273619999998</v>
      </c>
      <c r="Z82" s="3">
        <v>13229.44</v>
      </c>
      <c r="AA82" s="1">
        <v>0</v>
      </c>
      <c r="AB82" s="1">
        <v>0</v>
      </c>
      <c r="AC82" s="1">
        <v>3</v>
      </c>
      <c r="AD82" s="1">
        <v>0</v>
      </c>
      <c r="AE82" s="1">
        <v>2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4</v>
      </c>
      <c r="AV82" s="1">
        <v>3</v>
      </c>
      <c r="AW82" s="1">
        <v>1</v>
      </c>
      <c r="AX82" s="1">
        <v>5</v>
      </c>
      <c r="AY82" s="1">
        <v>67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x14ac:dyDescent="0.2">
      <c r="A83" s="1">
        <v>6009</v>
      </c>
      <c r="B83" s="1" t="s">
        <v>178</v>
      </c>
      <c r="C83" s="1">
        <v>8</v>
      </c>
      <c r="D83" s="1">
        <v>162</v>
      </c>
      <c r="E83" s="1" t="s">
        <v>65</v>
      </c>
      <c r="F83" s="1">
        <v>123</v>
      </c>
      <c r="G83" s="1" t="s">
        <v>138</v>
      </c>
      <c r="H83" s="3">
        <v>83.825000000000003</v>
      </c>
      <c r="I83" s="3">
        <v>670.6</v>
      </c>
      <c r="J83" s="2">
        <f t="shared" si="2"/>
        <v>0</v>
      </c>
      <c r="K83" s="5">
        <f t="shared" si="9"/>
        <v>0</v>
      </c>
      <c r="L83" s="1">
        <v>0.19</v>
      </c>
      <c r="M83" s="1">
        <v>1.62</v>
      </c>
      <c r="N83" s="7">
        <v>0</v>
      </c>
      <c r="O83" s="1"/>
      <c r="P83" s="1">
        <v>2.44</v>
      </c>
      <c r="Q83" s="38">
        <v>5</v>
      </c>
      <c r="R83" s="7">
        <v>0</v>
      </c>
      <c r="S83" s="1">
        <v>0</v>
      </c>
      <c r="T83" s="1">
        <v>0</v>
      </c>
      <c r="U83" s="7">
        <v>0</v>
      </c>
      <c r="V83" s="1">
        <v>0</v>
      </c>
      <c r="W83" s="20">
        <v>1760.32</v>
      </c>
      <c r="X83" s="1">
        <f t="shared" si="4"/>
        <v>6.62</v>
      </c>
      <c r="Y83" s="42">
        <f t="shared" si="10"/>
        <v>4439.3720000000003</v>
      </c>
      <c r="Z83" s="3">
        <v>4442.7299999999996</v>
      </c>
      <c r="AA83" s="1">
        <v>1</v>
      </c>
      <c r="AB83" s="1">
        <v>1</v>
      </c>
      <c r="AC83" s="1">
        <v>0</v>
      </c>
      <c r="AD83" s="1">
        <v>0</v>
      </c>
      <c r="AE83" s="1">
        <v>13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8</v>
      </c>
      <c r="AW83" s="1">
        <v>8</v>
      </c>
      <c r="AX83" s="1">
        <v>15</v>
      </c>
      <c r="AY83" s="1">
        <v>40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x14ac:dyDescent="0.2">
      <c r="A84" s="1">
        <v>88156</v>
      </c>
      <c r="B84" s="1" t="s">
        <v>165</v>
      </c>
      <c r="C84" s="1">
        <v>12</v>
      </c>
      <c r="D84" s="1">
        <v>162</v>
      </c>
      <c r="E84" s="1" t="s">
        <v>65</v>
      </c>
      <c r="F84" s="1">
        <v>974</v>
      </c>
      <c r="G84" s="1" t="s">
        <v>70</v>
      </c>
      <c r="H84" s="3">
        <v>140.29910000000001</v>
      </c>
      <c r="I84" s="3">
        <v>1683.5891999999999</v>
      </c>
      <c r="J84" s="2">
        <f t="shared" si="2"/>
        <v>0</v>
      </c>
      <c r="K84" s="5">
        <f t="shared" si="9"/>
        <v>0</v>
      </c>
      <c r="L84" s="1">
        <v>0.28999999999999998</v>
      </c>
      <c r="M84" s="26">
        <v>5.25</v>
      </c>
      <c r="N84" s="7">
        <v>0</v>
      </c>
      <c r="O84" s="1"/>
      <c r="P84" s="1">
        <v>0.62</v>
      </c>
      <c r="Q84" s="46">
        <v>5.08</v>
      </c>
      <c r="R84" s="7">
        <v>0</v>
      </c>
      <c r="S84" s="1">
        <v>0.12</v>
      </c>
      <c r="T84" s="26">
        <v>4</v>
      </c>
      <c r="U84" s="7">
        <v>0</v>
      </c>
      <c r="V84" s="1">
        <v>0</v>
      </c>
      <c r="W84" s="20">
        <v>1753.74</v>
      </c>
      <c r="X84" s="1">
        <f t="shared" si="4"/>
        <v>14.33</v>
      </c>
      <c r="Y84" s="45">
        <f t="shared" si="10"/>
        <v>24125.833235999999</v>
      </c>
      <c r="Z84" s="3">
        <v>24131.45</v>
      </c>
      <c r="AA84" s="1">
        <v>3</v>
      </c>
      <c r="AB84" s="1">
        <v>1</v>
      </c>
      <c r="AC84" s="1">
        <v>0</v>
      </c>
      <c r="AD84" s="1">
        <v>0</v>
      </c>
      <c r="AE84" s="1">
        <v>63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</v>
      </c>
      <c r="AW84" s="1">
        <v>6</v>
      </c>
      <c r="AX84" s="1">
        <v>2</v>
      </c>
      <c r="AY84" s="1">
        <v>61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1</v>
      </c>
      <c r="BF84" s="1">
        <v>1</v>
      </c>
      <c r="BG84" s="1">
        <v>0</v>
      </c>
      <c r="BH84" s="1">
        <v>0</v>
      </c>
      <c r="BI84" s="1">
        <v>48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x14ac:dyDescent="0.2">
      <c r="A85" s="1">
        <v>269</v>
      </c>
      <c r="B85" s="1" t="s">
        <v>191</v>
      </c>
      <c r="C85" s="1">
        <v>144</v>
      </c>
      <c r="D85" s="1">
        <v>162</v>
      </c>
      <c r="E85" s="1" t="s">
        <v>65</v>
      </c>
      <c r="F85" s="1">
        <v>1</v>
      </c>
      <c r="G85" s="1" t="s">
        <v>98</v>
      </c>
      <c r="H85" s="3">
        <v>18.5505</v>
      </c>
      <c r="I85" s="3">
        <v>2671.2719999999999</v>
      </c>
      <c r="J85" s="2">
        <f t="shared" si="2"/>
        <v>0</v>
      </c>
      <c r="K85" s="5">
        <f t="shared" si="9"/>
        <v>0</v>
      </c>
      <c r="L85" s="1">
        <v>0.42</v>
      </c>
      <c r="M85" s="1">
        <v>0</v>
      </c>
      <c r="N85" s="7">
        <v>0</v>
      </c>
      <c r="O85" s="1"/>
      <c r="P85" s="1">
        <v>0</v>
      </c>
      <c r="Q85" s="41">
        <v>0</v>
      </c>
      <c r="R85" s="7">
        <v>0</v>
      </c>
      <c r="S85" s="1">
        <v>0.19</v>
      </c>
      <c r="T85" s="1">
        <v>0.1</v>
      </c>
      <c r="U85" s="7">
        <v>0</v>
      </c>
      <c r="V85" s="1">
        <v>0</v>
      </c>
      <c r="W85" s="20">
        <v>1641.72</v>
      </c>
      <c r="X85" s="1">
        <f t="shared" si="4"/>
        <v>0.1</v>
      </c>
      <c r="Y85" s="3">
        <f t="shared" si="10"/>
        <v>267.12720000000002</v>
      </c>
      <c r="Z85" s="3">
        <v>259.70999999999998</v>
      </c>
      <c r="AA85" s="1">
        <v>15</v>
      </c>
      <c r="AB85" s="1">
        <v>26</v>
      </c>
      <c r="AC85" s="1">
        <v>21</v>
      </c>
      <c r="AD85" s="1">
        <v>24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5</v>
      </c>
      <c r="BF85" s="1">
        <v>6</v>
      </c>
      <c r="BG85" s="1">
        <v>17</v>
      </c>
      <c r="BH85" s="1">
        <v>5</v>
      </c>
      <c r="BI85" s="1">
        <v>14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x14ac:dyDescent="0.2">
      <c r="A86" s="1">
        <v>6032</v>
      </c>
      <c r="B86" s="1" t="s">
        <v>199</v>
      </c>
      <c r="C86" s="1">
        <v>12</v>
      </c>
      <c r="D86" s="1">
        <v>162</v>
      </c>
      <c r="E86" s="1" t="s">
        <v>65</v>
      </c>
      <c r="F86" s="1">
        <v>807</v>
      </c>
      <c r="G86" s="1" t="s">
        <v>67</v>
      </c>
      <c r="H86" s="3">
        <v>54.857100000000003</v>
      </c>
      <c r="I86" s="3">
        <v>658.28520000000003</v>
      </c>
      <c r="J86" s="2">
        <f t="shared" si="2"/>
        <v>0</v>
      </c>
      <c r="K86" s="5">
        <f t="shared" si="9"/>
        <v>0</v>
      </c>
      <c r="L86" s="1">
        <v>0.33</v>
      </c>
      <c r="M86" s="1">
        <v>1.5</v>
      </c>
      <c r="N86" s="7">
        <v>0</v>
      </c>
      <c r="O86" s="1"/>
      <c r="P86" s="1">
        <v>1.75</v>
      </c>
      <c r="Q86" s="46">
        <v>17.170000000000002</v>
      </c>
      <c r="R86" s="7">
        <v>0</v>
      </c>
      <c r="S86" s="1">
        <v>0.38</v>
      </c>
      <c r="T86" s="1">
        <v>0.33</v>
      </c>
      <c r="U86" s="7">
        <v>0</v>
      </c>
      <c r="V86" s="1">
        <v>0</v>
      </c>
      <c r="W86" s="20">
        <v>1618.28</v>
      </c>
      <c r="X86" s="1">
        <f t="shared" si="4"/>
        <v>19</v>
      </c>
      <c r="Y86" s="20">
        <f t="shared" si="10"/>
        <v>12507.418800000001</v>
      </c>
      <c r="Z86" s="3">
        <v>9490.2800000000007</v>
      </c>
      <c r="AA86" s="1">
        <v>3</v>
      </c>
      <c r="AB86" s="1">
        <v>2</v>
      </c>
      <c r="AC86" s="1">
        <v>0</v>
      </c>
      <c r="AD86" s="1">
        <v>0</v>
      </c>
      <c r="AE86" s="1">
        <v>18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10</v>
      </c>
      <c r="AV86" s="1">
        <v>22</v>
      </c>
      <c r="AW86" s="1">
        <v>0</v>
      </c>
      <c r="AX86" s="1">
        <v>0</v>
      </c>
      <c r="AY86" s="1">
        <v>151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3</v>
      </c>
      <c r="BF86" s="1">
        <v>3</v>
      </c>
      <c r="BG86" s="1">
        <v>0</v>
      </c>
      <c r="BH86" s="1">
        <v>0</v>
      </c>
      <c r="BI86" s="1">
        <v>4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x14ac:dyDescent="0.2">
      <c r="A87" s="1">
        <v>91014</v>
      </c>
      <c r="B87" s="1" t="s">
        <v>175</v>
      </c>
      <c r="C87" s="1">
        <v>4</v>
      </c>
      <c r="D87" s="1">
        <v>162</v>
      </c>
      <c r="E87" s="1" t="s">
        <v>65</v>
      </c>
      <c r="F87" s="1">
        <v>123</v>
      </c>
      <c r="G87" s="1" t="s">
        <v>138</v>
      </c>
      <c r="H87" s="3">
        <v>191.6</v>
      </c>
      <c r="I87" s="3">
        <v>766.4</v>
      </c>
      <c r="J87" s="2">
        <f t="shared" si="2"/>
        <v>0</v>
      </c>
      <c r="K87" s="5">
        <f t="shared" si="9"/>
        <v>0</v>
      </c>
      <c r="L87" s="1">
        <v>0.25</v>
      </c>
      <c r="M87" s="1">
        <v>4.5</v>
      </c>
      <c r="N87" s="7">
        <v>0</v>
      </c>
      <c r="O87" s="1"/>
      <c r="P87" s="1">
        <v>1.75</v>
      </c>
      <c r="Q87" s="38">
        <v>4.5</v>
      </c>
      <c r="R87" s="7">
        <v>0</v>
      </c>
      <c r="S87" s="1">
        <v>0</v>
      </c>
      <c r="T87" s="1">
        <v>0</v>
      </c>
      <c r="U87" s="7">
        <v>0</v>
      </c>
      <c r="V87" s="1">
        <v>0</v>
      </c>
      <c r="W87" s="20">
        <v>1532.8</v>
      </c>
      <c r="X87" s="1">
        <f t="shared" si="4"/>
        <v>9</v>
      </c>
      <c r="Y87" s="43">
        <f t="shared" si="10"/>
        <v>6897.5999999999995</v>
      </c>
      <c r="Z87" s="3">
        <v>6897.6</v>
      </c>
      <c r="AA87" s="1">
        <v>1</v>
      </c>
      <c r="AB87" s="1">
        <v>0</v>
      </c>
      <c r="AC87" s="1">
        <v>0</v>
      </c>
      <c r="AD87" s="1">
        <v>0</v>
      </c>
      <c r="AE87" s="1">
        <v>18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</v>
      </c>
      <c r="AV87" s="1">
        <v>2</v>
      </c>
      <c r="AW87" s="1">
        <v>3</v>
      </c>
      <c r="AX87" s="1">
        <v>4</v>
      </c>
      <c r="AY87" s="1">
        <v>18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x14ac:dyDescent="0.2">
      <c r="A88" s="1">
        <v>65105</v>
      </c>
      <c r="B88" s="1" t="s">
        <v>128</v>
      </c>
      <c r="C88" s="1">
        <v>24</v>
      </c>
      <c r="D88" s="1">
        <v>162</v>
      </c>
      <c r="E88" s="1" t="s">
        <v>65</v>
      </c>
      <c r="F88" s="1">
        <v>807</v>
      </c>
      <c r="G88" s="1" t="s">
        <v>67</v>
      </c>
      <c r="H88" s="3">
        <v>61.173400000000001</v>
      </c>
      <c r="I88" s="3">
        <v>1468.1615999999999</v>
      </c>
      <c r="J88" s="2">
        <f t="shared" si="2"/>
        <v>0</v>
      </c>
      <c r="K88" s="5">
        <f t="shared" si="9"/>
        <v>0</v>
      </c>
      <c r="L88" s="1">
        <v>0.04</v>
      </c>
      <c r="M88" s="1">
        <v>0</v>
      </c>
      <c r="N88" s="7">
        <v>0</v>
      </c>
      <c r="O88" s="1"/>
      <c r="P88" s="1">
        <v>0.73</v>
      </c>
      <c r="Q88" s="41">
        <v>0</v>
      </c>
      <c r="R88" s="7">
        <v>0</v>
      </c>
      <c r="S88" s="1">
        <v>0</v>
      </c>
      <c r="T88" s="1">
        <v>0</v>
      </c>
      <c r="U88" s="7">
        <v>0</v>
      </c>
      <c r="V88" s="1">
        <v>0</v>
      </c>
      <c r="W88" s="20">
        <v>1131.71</v>
      </c>
      <c r="X88" s="1">
        <f t="shared" si="4"/>
        <v>0</v>
      </c>
      <c r="Y88" s="3">
        <f t="shared" si="10"/>
        <v>0</v>
      </c>
      <c r="Z88" s="3">
        <v>0</v>
      </c>
      <c r="AA88" s="1">
        <v>0</v>
      </c>
      <c r="AB88" s="1">
        <v>0</v>
      </c>
      <c r="AC88" s="1">
        <v>1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12</v>
      </c>
      <c r="AX88" s="1">
        <v>11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x14ac:dyDescent="0.2">
      <c r="A89" s="1">
        <v>91015</v>
      </c>
      <c r="B89" s="1" t="s">
        <v>192</v>
      </c>
      <c r="C89" s="1">
        <v>4</v>
      </c>
      <c r="D89" s="1">
        <v>162</v>
      </c>
      <c r="E89" s="1" t="s">
        <v>65</v>
      </c>
      <c r="F89" s="1">
        <v>123</v>
      </c>
      <c r="G89" s="1" t="s">
        <v>138</v>
      </c>
      <c r="H89" s="3">
        <v>191.6</v>
      </c>
      <c r="I89" s="3">
        <v>766.4</v>
      </c>
      <c r="J89" s="2">
        <f t="shared" si="2"/>
        <v>0</v>
      </c>
      <c r="K89" s="5">
        <f t="shared" si="9"/>
        <v>0</v>
      </c>
      <c r="L89" s="1">
        <v>0</v>
      </c>
      <c r="M89" s="1">
        <v>-1</v>
      </c>
      <c r="N89" s="7">
        <v>0</v>
      </c>
      <c r="O89" s="1"/>
      <c r="P89" s="1">
        <v>1.25</v>
      </c>
      <c r="Q89" s="38">
        <v>3.5</v>
      </c>
      <c r="R89" s="7">
        <v>0</v>
      </c>
      <c r="S89" s="1">
        <v>0.12</v>
      </c>
      <c r="T89" s="1">
        <v>1</v>
      </c>
      <c r="U89" s="7">
        <v>0</v>
      </c>
      <c r="V89" s="1">
        <v>0</v>
      </c>
      <c r="W89" s="20">
        <v>1053.8</v>
      </c>
      <c r="X89" s="1">
        <f t="shared" si="4"/>
        <v>3.5</v>
      </c>
      <c r="Y89" s="3">
        <f t="shared" si="10"/>
        <v>2682.4</v>
      </c>
      <c r="Z89" s="3">
        <v>2682.4</v>
      </c>
      <c r="AA89" s="1">
        <v>0</v>
      </c>
      <c r="AB89" s="1">
        <v>0</v>
      </c>
      <c r="AC89" s="1">
        <v>0</v>
      </c>
      <c r="AD89" s="1">
        <v>0</v>
      </c>
      <c r="AE89" s="1">
        <v>-4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1</v>
      </c>
      <c r="AV89" s="1">
        <v>1</v>
      </c>
      <c r="AW89" s="1">
        <v>1</v>
      </c>
      <c r="AX89" s="1">
        <v>5</v>
      </c>
      <c r="AY89" s="1">
        <v>14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1</v>
      </c>
      <c r="BI89" s="1">
        <v>4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x14ac:dyDescent="0.2">
      <c r="A90" s="1">
        <v>6033</v>
      </c>
      <c r="B90" s="1" t="s">
        <v>183</v>
      </c>
      <c r="C90" s="1">
        <v>16</v>
      </c>
      <c r="D90" s="1">
        <v>162</v>
      </c>
      <c r="E90" s="1" t="s">
        <v>65</v>
      </c>
      <c r="F90" s="1">
        <v>123</v>
      </c>
      <c r="G90" s="1" t="s">
        <v>138</v>
      </c>
      <c r="H90" s="3">
        <v>70.367699999999999</v>
      </c>
      <c r="I90" s="3">
        <v>1125.8832</v>
      </c>
      <c r="J90" s="2">
        <f t="shared" si="2"/>
        <v>0</v>
      </c>
      <c r="K90" s="5">
        <f t="shared" si="9"/>
        <v>0</v>
      </c>
      <c r="L90" s="1">
        <v>0.72</v>
      </c>
      <c r="M90" s="1">
        <v>0</v>
      </c>
      <c r="N90" s="7">
        <v>0</v>
      </c>
      <c r="O90" s="1"/>
      <c r="P90" s="1">
        <v>0.03</v>
      </c>
      <c r="Q90" s="38">
        <v>0.44</v>
      </c>
      <c r="R90" s="7">
        <v>0</v>
      </c>
      <c r="S90" s="1">
        <v>0.16</v>
      </c>
      <c r="T90" s="1">
        <v>0</v>
      </c>
      <c r="U90" s="7">
        <v>0</v>
      </c>
      <c r="V90" s="1">
        <v>0</v>
      </c>
      <c r="W90" s="20">
        <v>1020.33</v>
      </c>
      <c r="X90" s="1">
        <f t="shared" si="4"/>
        <v>0.44</v>
      </c>
      <c r="Y90" s="3">
        <f t="shared" si="10"/>
        <v>495.38860799999998</v>
      </c>
      <c r="Z90" s="3">
        <v>492.57</v>
      </c>
      <c r="AA90" s="1">
        <v>0</v>
      </c>
      <c r="AB90" s="1">
        <v>0</v>
      </c>
      <c r="AC90" s="1">
        <v>7</v>
      </c>
      <c r="AD90" s="1">
        <v>9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</v>
      </c>
      <c r="AW90" s="1">
        <v>0</v>
      </c>
      <c r="AX90" s="1">
        <v>0</v>
      </c>
      <c r="AY90" s="1">
        <v>7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2</v>
      </c>
      <c r="BH90" s="1">
        <v>1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x14ac:dyDescent="0.2">
      <c r="A91" s="1">
        <v>88136</v>
      </c>
      <c r="B91" s="1" t="s">
        <v>198</v>
      </c>
      <c r="C91" s="1">
        <v>12</v>
      </c>
      <c r="D91" s="1">
        <v>162</v>
      </c>
      <c r="E91" s="1" t="s">
        <v>65</v>
      </c>
      <c r="F91" s="1">
        <v>974</v>
      </c>
      <c r="G91" s="1" t="s">
        <v>70</v>
      </c>
      <c r="H91" s="3">
        <v>107.7872</v>
      </c>
      <c r="I91" s="3">
        <v>1293.4464</v>
      </c>
      <c r="J91" s="2">
        <f t="shared" si="2"/>
        <v>0</v>
      </c>
      <c r="K91" s="5">
        <f t="shared" si="9"/>
        <v>0</v>
      </c>
      <c r="L91" s="1">
        <v>0.17</v>
      </c>
      <c r="M91" s="1">
        <v>0</v>
      </c>
      <c r="N91" s="7">
        <v>0</v>
      </c>
      <c r="O91" s="1"/>
      <c r="P91" s="1">
        <v>0.57999999999999996</v>
      </c>
      <c r="Q91" s="41">
        <v>0</v>
      </c>
      <c r="R91" s="7">
        <v>0</v>
      </c>
      <c r="S91" s="1">
        <v>0</v>
      </c>
      <c r="T91" s="1">
        <v>0</v>
      </c>
      <c r="U91" s="7">
        <v>0</v>
      </c>
      <c r="V91" s="1">
        <v>0</v>
      </c>
      <c r="W91" s="20">
        <v>970.08</v>
      </c>
      <c r="X91" s="1">
        <f t="shared" si="4"/>
        <v>0</v>
      </c>
      <c r="Y91" s="3">
        <f t="shared" si="10"/>
        <v>0</v>
      </c>
      <c r="Z91" s="3">
        <v>0</v>
      </c>
      <c r="AA91" s="1">
        <v>0</v>
      </c>
      <c r="AB91" s="1">
        <v>0</v>
      </c>
      <c r="AC91" s="1">
        <v>1</v>
      </c>
      <c r="AD91" s="1">
        <v>2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5</v>
      </c>
      <c r="AX91" s="1">
        <v>4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x14ac:dyDescent="0.2">
      <c r="A92" s="1">
        <v>6023</v>
      </c>
      <c r="B92" s="1" t="s">
        <v>208</v>
      </c>
      <c r="C92" s="1">
        <v>12</v>
      </c>
      <c r="D92" s="1">
        <v>162</v>
      </c>
      <c r="E92" s="1" t="s">
        <v>65</v>
      </c>
      <c r="F92" s="1">
        <v>123</v>
      </c>
      <c r="G92" s="1" t="s">
        <v>138</v>
      </c>
      <c r="H92" s="3">
        <v>59.000900000000001</v>
      </c>
      <c r="I92" s="3">
        <v>708.01080000000002</v>
      </c>
      <c r="J92" s="2">
        <f t="shared" si="2"/>
        <v>0</v>
      </c>
      <c r="K92" s="5">
        <f t="shared" si="9"/>
        <v>0</v>
      </c>
      <c r="L92" s="1">
        <v>0</v>
      </c>
      <c r="M92" s="1">
        <v>0</v>
      </c>
      <c r="N92" s="7">
        <v>0</v>
      </c>
      <c r="O92" s="1"/>
      <c r="P92" s="1">
        <v>1.29</v>
      </c>
      <c r="Q92" s="38">
        <v>4.17</v>
      </c>
      <c r="R92" s="7">
        <v>0</v>
      </c>
      <c r="S92" s="1">
        <v>0</v>
      </c>
      <c r="T92" s="1">
        <v>0</v>
      </c>
      <c r="U92" s="7">
        <v>0</v>
      </c>
      <c r="V92" s="1">
        <v>0</v>
      </c>
      <c r="W92" s="20">
        <v>914.51</v>
      </c>
      <c r="X92" s="1">
        <f t="shared" si="4"/>
        <v>4.17</v>
      </c>
      <c r="Y92" s="42">
        <f t="shared" si="10"/>
        <v>2952.4050360000001</v>
      </c>
      <c r="Z92" s="3">
        <v>826.01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</v>
      </c>
      <c r="AV92" s="1">
        <v>29</v>
      </c>
      <c r="AW92" s="1">
        <v>0</v>
      </c>
      <c r="AX92" s="1">
        <v>0</v>
      </c>
      <c r="AY92" s="1">
        <v>14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x14ac:dyDescent="0.2">
      <c r="A93" s="1">
        <v>78180</v>
      </c>
      <c r="B93" s="1" t="s">
        <v>106</v>
      </c>
      <c r="C93" s="1">
        <v>32</v>
      </c>
      <c r="D93" s="1">
        <v>162</v>
      </c>
      <c r="E93" s="1" t="s">
        <v>65</v>
      </c>
      <c r="F93" s="1">
        <v>1</v>
      </c>
      <c r="G93" s="1" t="s">
        <v>98</v>
      </c>
      <c r="H93" s="3">
        <v>156.33000000000001</v>
      </c>
      <c r="I93" s="3">
        <v>5002.5600000000004</v>
      </c>
      <c r="J93" s="2">
        <f t="shared" si="2"/>
        <v>0</v>
      </c>
      <c r="K93" s="5">
        <f t="shared" si="9"/>
        <v>0</v>
      </c>
      <c r="L93" s="1">
        <v>0.17</v>
      </c>
      <c r="M93" s="1">
        <v>0.94</v>
      </c>
      <c r="N93" s="7">
        <v>0</v>
      </c>
      <c r="O93" s="1"/>
      <c r="P93" s="1">
        <v>0</v>
      </c>
      <c r="Q93" s="41">
        <v>0</v>
      </c>
      <c r="R93" s="7">
        <v>0</v>
      </c>
      <c r="S93" s="1">
        <v>0</v>
      </c>
      <c r="T93" s="1">
        <v>0</v>
      </c>
      <c r="U93" s="7">
        <v>0</v>
      </c>
      <c r="V93" s="1">
        <v>0</v>
      </c>
      <c r="W93" s="20">
        <v>859.82</v>
      </c>
      <c r="X93" s="1">
        <f t="shared" si="4"/>
        <v>0.94</v>
      </c>
      <c r="Y93" s="44">
        <f t="shared" si="10"/>
        <v>4702.4063999999998</v>
      </c>
      <c r="Z93" s="3">
        <v>4689.8999999999996</v>
      </c>
      <c r="AA93" s="1">
        <v>2</v>
      </c>
      <c r="AB93" s="1">
        <v>1</v>
      </c>
      <c r="AC93" s="1">
        <v>1</v>
      </c>
      <c r="AD93" s="1">
        <v>4</v>
      </c>
      <c r="AE93" s="1">
        <v>30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 x14ac:dyDescent="0.2">
      <c r="A94" s="1">
        <v>6043</v>
      </c>
      <c r="B94" s="1" t="s">
        <v>209</v>
      </c>
      <c r="C94" s="1">
        <v>12</v>
      </c>
      <c r="D94" s="1">
        <v>162</v>
      </c>
      <c r="E94" s="1" t="s">
        <v>65</v>
      </c>
      <c r="F94" s="1">
        <v>807</v>
      </c>
      <c r="G94" s="1" t="s">
        <v>67</v>
      </c>
      <c r="H94" s="3">
        <v>33.910299999999999</v>
      </c>
      <c r="I94" s="3">
        <v>406.92360000000002</v>
      </c>
      <c r="J94" s="2">
        <f t="shared" si="2"/>
        <v>0</v>
      </c>
      <c r="K94" s="5">
        <f t="shared" si="9"/>
        <v>0</v>
      </c>
      <c r="L94" s="1">
        <v>0.08</v>
      </c>
      <c r="M94" s="1">
        <v>-0.17</v>
      </c>
      <c r="N94" s="7">
        <v>0</v>
      </c>
      <c r="O94" s="1"/>
      <c r="P94" s="1">
        <v>1.83</v>
      </c>
      <c r="Q94" s="38">
        <v>1.58</v>
      </c>
      <c r="R94" s="7">
        <v>0</v>
      </c>
      <c r="S94" s="1">
        <v>0.17</v>
      </c>
      <c r="T94" s="1">
        <v>1.33</v>
      </c>
      <c r="U94" s="7">
        <v>0</v>
      </c>
      <c r="V94" s="1">
        <v>0</v>
      </c>
      <c r="W94" s="20">
        <v>847.76</v>
      </c>
      <c r="X94" s="1">
        <f t="shared" si="4"/>
        <v>2.74</v>
      </c>
      <c r="Y94" s="3">
        <f t="shared" si="10"/>
        <v>1114.9706640000002</v>
      </c>
      <c r="Z94" s="3">
        <v>712.12</v>
      </c>
      <c r="AA94" s="1">
        <v>1</v>
      </c>
      <c r="AB94" s="1">
        <v>0</v>
      </c>
      <c r="AC94" s="1">
        <v>0</v>
      </c>
      <c r="AD94" s="1">
        <v>0</v>
      </c>
      <c r="AE94" s="1">
        <v>-2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16</v>
      </c>
      <c r="AV94" s="1">
        <v>12</v>
      </c>
      <c r="AW94" s="1">
        <v>0</v>
      </c>
      <c r="AX94" s="1">
        <v>0</v>
      </c>
      <c r="AY94" s="1">
        <v>7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2</v>
      </c>
      <c r="BF94" s="1">
        <v>0</v>
      </c>
      <c r="BG94" s="1">
        <v>0</v>
      </c>
      <c r="BH94" s="1">
        <v>0</v>
      </c>
      <c r="BI94" s="1">
        <v>16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 x14ac:dyDescent="0.2">
      <c r="A95" s="1">
        <v>88162</v>
      </c>
      <c r="B95" s="1" t="s">
        <v>210</v>
      </c>
      <c r="C95" s="1">
        <v>800</v>
      </c>
      <c r="D95" s="1">
        <v>162</v>
      </c>
      <c r="E95" s="1" t="s">
        <v>65</v>
      </c>
      <c r="F95" s="1">
        <v>1</v>
      </c>
      <c r="G95" s="1" t="s">
        <v>98</v>
      </c>
      <c r="H95" s="3">
        <v>5.7229999999999999</v>
      </c>
      <c r="I95" s="3">
        <v>4578.3999999999996</v>
      </c>
      <c r="J95" s="2">
        <f t="shared" si="2"/>
        <v>0</v>
      </c>
      <c r="K95" s="5">
        <f t="shared" si="9"/>
        <v>0</v>
      </c>
      <c r="L95" s="1">
        <v>0.11</v>
      </c>
      <c r="M95" s="1">
        <v>0.05</v>
      </c>
      <c r="N95" s="7">
        <v>0</v>
      </c>
      <c r="O95" s="1"/>
      <c r="P95" s="1">
        <v>0</v>
      </c>
      <c r="Q95" s="41">
        <v>0</v>
      </c>
      <c r="R95" s="7">
        <v>0</v>
      </c>
      <c r="S95" s="1">
        <v>7.0000000000000007E-2</v>
      </c>
      <c r="T95" s="1">
        <v>-0.06</v>
      </c>
      <c r="U95" s="7">
        <v>0</v>
      </c>
      <c r="V95" s="1">
        <v>0</v>
      </c>
      <c r="W95" s="20">
        <v>815.53</v>
      </c>
      <c r="X95" s="1">
        <f t="shared" si="4"/>
        <v>-9.999999999999995E-3</v>
      </c>
      <c r="Y95" s="3">
        <f t="shared" si="10"/>
        <v>-45.78399999999997</v>
      </c>
      <c r="Z95" s="3">
        <v>-5.72</v>
      </c>
      <c r="AA95" s="1">
        <v>33</v>
      </c>
      <c r="AB95" s="1">
        <v>34</v>
      </c>
      <c r="AC95" s="1">
        <v>24</v>
      </c>
      <c r="AD95" s="1">
        <v>32</v>
      </c>
      <c r="AE95" s="1">
        <v>43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27</v>
      </c>
      <c r="BF95" s="1">
        <v>25</v>
      </c>
      <c r="BG95" s="1">
        <v>8</v>
      </c>
      <c r="BH95" s="1">
        <v>10</v>
      </c>
      <c r="BI95" s="1">
        <v>-44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 x14ac:dyDescent="0.2">
      <c r="A96" s="1">
        <v>95863</v>
      </c>
      <c r="B96" s="1" t="s">
        <v>305</v>
      </c>
      <c r="C96" s="1">
        <v>12</v>
      </c>
      <c r="D96" s="1">
        <v>162</v>
      </c>
      <c r="E96" s="1" t="s">
        <v>65</v>
      </c>
      <c r="F96" s="1">
        <v>807</v>
      </c>
      <c r="G96" s="1" t="s">
        <v>67</v>
      </c>
      <c r="H96" s="3">
        <v>33.910200000000003</v>
      </c>
      <c r="I96" s="3">
        <v>406.92239999999998</v>
      </c>
      <c r="J96" s="2">
        <f t="shared" si="2"/>
        <v>0</v>
      </c>
      <c r="K96" s="5">
        <f t="shared" si="9"/>
        <v>0</v>
      </c>
      <c r="L96" s="1">
        <v>0.42</v>
      </c>
      <c r="M96" s="1">
        <v>0.57999999999999996</v>
      </c>
      <c r="N96" s="7">
        <v>0</v>
      </c>
      <c r="O96" s="1"/>
      <c r="P96" s="1">
        <v>1.58</v>
      </c>
      <c r="Q96" s="38">
        <v>3.25</v>
      </c>
      <c r="R96" s="7">
        <v>0</v>
      </c>
      <c r="S96" s="1">
        <v>0</v>
      </c>
      <c r="T96" s="1">
        <v>0</v>
      </c>
      <c r="U96" s="7">
        <v>0</v>
      </c>
      <c r="V96" s="1">
        <v>0</v>
      </c>
      <c r="W96" s="20">
        <v>813.84</v>
      </c>
      <c r="X96" s="1">
        <f t="shared" si="4"/>
        <v>3.83</v>
      </c>
      <c r="Y96" s="42">
        <f t="shared" si="10"/>
        <v>1558.512792</v>
      </c>
      <c r="Z96" s="3">
        <v>1559.87</v>
      </c>
      <c r="AA96" s="1">
        <v>3</v>
      </c>
      <c r="AB96" s="1">
        <v>4</v>
      </c>
      <c r="AC96" s="1">
        <v>0</v>
      </c>
      <c r="AD96" s="1">
        <v>0</v>
      </c>
      <c r="AE96" s="1">
        <v>7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12</v>
      </c>
      <c r="AV96" s="1">
        <v>10</v>
      </c>
      <c r="AW96" s="1">
        <v>0</v>
      </c>
      <c r="AX96" s="1">
        <v>4</v>
      </c>
      <c r="AY96" s="1">
        <v>39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 x14ac:dyDescent="0.2">
      <c r="A97" s="1">
        <v>6098</v>
      </c>
      <c r="B97" s="1" t="s">
        <v>193</v>
      </c>
      <c r="C97" s="1">
        <v>12</v>
      </c>
      <c r="D97" s="1">
        <v>162</v>
      </c>
      <c r="E97" s="1" t="s">
        <v>65</v>
      </c>
      <c r="F97" s="1">
        <v>807</v>
      </c>
      <c r="G97" s="1" t="s">
        <v>67</v>
      </c>
      <c r="H97" s="3">
        <v>54.857100000000003</v>
      </c>
      <c r="I97" s="3">
        <v>658.28520000000003</v>
      </c>
      <c r="J97" s="2">
        <f t="shared" si="2"/>
        <v>0</v>
      </c>
      <c r="K97" s="5">
        <f t="shared" si="9"/>
        <v>0</v>
      </c>
      <c r="L97" s="1">
        <v>0.04</v>
      </c>
      <c r="M97" s="1">
        <v>0.33</v>
      </c>
      <c r="N97" s="7">
        <v>0</v>
      </c>
      <c r="O97" s="1" t="s">
        <v>320</v>
      </c>
      <c r="P97" s="1">
        <v>0.92</v>
      </c>
      <c r="Q97" s="46">
        <v>17</v>
      </c>
      <c r="R97" s="7">
        <v>0</v>
      </c>
      <c r="S97" s="1">
        <v>0.21</v>
      </c>
      <c r="T97" s="26">
        <v>2.42</v>
      </c>
      <c r="U97" s="7">
        <v>0</v>
      </c>
      <c r="V97" s="1">
        <v>0</v>
      </c>
      <c r="W97" s="20">
        <v>768</v>
      </c>
      <c r="X97" s="1">
        <f t="shared" si="4"/>
        <v>19.75</v>
      </c>
      <c r="Y97" s="43">
        <f t="shared" si="10"/>
        <v>13001.1327</v>
      </c>
      <c r="Z97" s="3">
        <v>9709.7099999999991</v>
      </c>
      <c r="AA97" s="1">
        <v>0</v>
      </c>
      <c r="AB97" s="1">
        <v>1</v>
      </c>
      <c r="AC97" s="1">
        <v>0</v>
      </c>
      <c r="AD97" s="1">
        <v>0</v>
      </c>
      <c r="AE97" s="1">
        <v>4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4</v>
      </c>
      <c r="AV97" s="1">
        <v>14</v>
      </c>
      <c r="AW97" s="1">
        <v>0</v>
      </c>
      <c r="AX97" s="1">
        <v>0</v>
      </c>
      <c r="AY97" s="1">
        <v>144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2</v>
      </c>
      <c r="BF97" s="1">
        <v>1</v>
      </c>
      <c r="BG97" s="1">
        <v>0</v>
      </c>
      <c r="BH97" s="1">
        <v>0</v>
      </c>
      <c r="BI97" s="1">
        <v>29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 x14ac:dyDescent="0.2">
      <c r="A98" s="1">
        <v>6173</v>
      </c>
      <c r="B98" s="1" t="s">
        <v>311</v>
      </c>
      <c r="C98" s="1">
        <v>12</v>
      </c>
      <c r="D98" s="1">
        <v>162</v>
      </c>
      <c r="E98" s="1" t="s">
        <v>65</v>
      </c>
      <c r="F98" s="1">
        <v>162</v>
      </c>
      <c r="G98" s="1" t="s">
        <v>84</v>
      </c>
      <c r="H98" s="3">
        <v>92.226900000000001</v>
      </c>
      <c r="I98" s="3">
        <v>1106.7228</v>
      </c>
      <c r="J98" s="2">
        <f t="shared" si="2"/>
        <v>0</v>
      </c>
      <c r="K98" s="5">
        <f t="shared" si="9"/>
        <v>0</v>
      </c>
      <c r="L98" s="1">
        <v>0.33</v>
      </c>
      <c r="M98" s="1">
        <v>0.5</v>
      </c>
      <c r="N98" s="7">
        <v>0</v>
      </c>
      <c r="O98" s="1"/>
      <c r="P98" s="1">
        <v>0.33</v>
      </c>
      <c r="Q98" s="38">
        <v>5.58</v>
      </c>
      <c r="R98" s="7">
        <v>0</v>
      </c>
      <c r="S98" s="1">
        <v>0</v>
      </c>
      <c r="T98" s="1">
        <v>2.92</v>
      </c>
      <c r="U98" s="7">
        <v>0</v>
      </c>
      <c r="V98" s="1">
        <v>0</v>
      </c>
      <c r="W98" s="20">
        <v>737.82</v>
      </c>
      <c r="X98" s="1">
        <f t="shared" si="4"/>
        <v>9</v>
      </c>
      <c r="Y98" s="43">
        <f t="shared" si="10"/>
        <v>9960.5051999999996</v>
      </c>
      <c r="Z98" s="3">
        <v>9960.51</v>
      </c>
      <c r="AA98" s="1">
        <v>3</v>
      </c>
      <c r="AB98" s="1">
        <v>2</v>
      </c>
      <c r="AC98" s="1">
        <v>0</v>
      </c>
      <c r="AD98" s="1">
        <v>0</v>
      </c>
      <c r="AE98" s="1">
        <v>6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4</v>
      </c>
      <c r="AV98" s="1">
        <v>0</v>
      </c>
      <c r="AW98" s="1">
        <v>0</v>
      </c>
      <c r="AX98" s="1">
        <v>0</v>
      </c>
      <c r="AY98" s="1">
        <v>67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35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x14ac:dyDescent="0.2">
      <c r="A99" s="1">
        <v>69087</v>
      </c>
      <c r="B99" s="1" t="s">
        <v>72</v>
      </c>
      <c r="C99" s="1">
        <v>12</v>
      </c>
      <c r="D99" s="1">
        <v>162</v>
      </c>
      <c r="E99" s="1" t="s">
        <v>65</v>
      </c>
      <c r="F99" s="1">
        <v>999</v>
      </c>
      <c r="G99" s="1" t="s">
        <v>68</v>
      </c>
      <c r="H99" s="3">
        <v>162.9</v>
      </c>
      <c r="I99" s="3">
        <v>1954.8</v>
      </c>
      <c r="J99" s="2">
        <f t="shared" si="2"/>
        <v>0</v>
      </c>
      <c r="K99" s="5">
        <f t="shared" si="9"/>
        <v>0</v>
      </c>
      <c r="L99" s="1">
        <v>0.08</v>
      </c>
      <c r="M99" s="1">
        <v>0.92</v>
      </c>
      <c r="N99" s="7">
        <v>0</v>
      </c>
      <c r="O99" s="1"/>
      <c r="P99" s="1">
        <v>0.28999999999999998</v>
      </c>
      <c r="Q99" s="41">
        <v>0</v>
      </c>
      <c r="R99" s="7">
        <v>0</v>
      </c>
      <c r="S99" s="1">
        <v>0</v>
      </c>
      <c r="T99" s="1">
        <v>0</v>
      </c>
      <c r="U99" s="7">
        <v>0</v>
      </c>
      <c r="V99" s="1">
        <v>0</v>
      </c>
      <c r="W99" s="20">
        <v>733.05</v>
      </c>
      <c r="X99" s="1">
        <f t="shared" si="4"/>
        <v>0.92</v>
      </c>
      <c r="Y99" s="3">
        <f t="shared" si="10"/>
        <v>1798.4159999999999</v>
      </c>
      <c r="Z99" s="3">
        <v>1791.9</v>
      </c>
      <c r="AA99" s="1">
        <v>0</v>
      </c>
      <c r="AB99" s="1">
        <v>0</v>
      </c>
      <c r="AC99" s="1">
        <v>0</v>
      </c>
      <c r="AD99" s="1">
        <v>2</v>
      </c>
      <c r="AE99" s="1">
        <v>11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2</v>
      </c>
      <c r="AX99" s="1">
        <v>3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 x14ac:dyDescent="0.2">
      <c r="A100" s="1">
        <v>24</v>
      </c>
      <c r="B100" s="1" t="s">
        <v>207</v>
      </c>
      <c r="C100" s="1">
        <v>240</v>
      </c>
      <c r="D100" s="1">
        <v>162</v>
      </c>
      <c r="E100" s="1" t="s">
        <v>65</v>
      </c>
      <c r="F100" s="1">
        <v>1</v>
      </c>
      <c r="G100" s="1" t="s">
        <v>98</v>
      </c>
      <c r="H100" s="3">
        <v>5.7160000000000002</v>
      </c>
      <c r="I100" s="3">
        <v>1371.84</v>
      </c>
      <c r="J100" s="2">
        <f t="shared" si="2"/>
        <v>0</v>
      </c>
      <c r="K100" s="5">
        <f t="shared" si="9"/>
        <v>0</v>
      </c>
      <c r="L100" s="1">
        <v>0.31</v>
      </c>
      <c r="M100" s="1">
        <v>-0.11</v>
      </c>
      <c r="N100" s="7">
        <v>0</v>
      </c>
      <c r="O100" s="1"/>
      <c r="P100" s="1">
        <v>0</v>
      </c>
      <c r="Q100" s="41">
        <v>0</v>
      </c>
      <c r="R100" s="7">
        <v>0</v>
      </c>
      <c r="S100" s="1">
        <v>0.18</v>
      </c>
      <c r="T100" s="1">
        <v>-0.03</v>
      </c>
      <c r="U100" s="7">
        <v>0</v>
      </c>
      <c r="V100" s="1">
        <v>0</v>
      </c>
      <c r="W100" s="20">
        <v>680.2</v>
      </c>
      <c r="X100" s="1">
        <f t="shared" si="4"/>
        <v>-0.14000000000000001</v>
      </c>
      <c r="Y100" s="3">
        <f t="shared" si="10"/>
        <v>-192.05760000000001</v>
      </c>
      <c r="Z100" s="3">
        <v>-194.34</v>
      </c>
      <c r="AA100" s="1">
        <v>14</v>
      </c>
      <c r="AB100" s="1">
        <v>14</v>
      </c>
      <c r="AC100" s="1">
        <v>43</v>
      </c>
      <c r="AD100" s="1">
        <v>22</v>
      </c>
      <c r="AE100" s="1">
        <v>-27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18</v>
      </c>
      <c r="BF100" s="1">
        <v>4</v>
      </c>
      <c r="BG100" s="1">
        <v>19</v>
      </c>
      <c r="BH100" s="1">
        <v>10</v>
      </c>
      <c r="BI100" s="1">
        <v>-7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 x14ac:dyDescent="0.2">
      <c r="A101" s="1">
        <v>97301</v>
      </c>
      <c r="B101" s="1" t="s">
        <v>195</v>
      </c>
      <c r="C101" s="1">
        <v>12</v>
      </c>
      <c r="D101" s="1">
        <v>162</v>
      </c>
      <c r="E101" s="1" t="s">
        <v>65</v>
      </c>
      <c r="F101" s="1">
        <v>807</v>
      </c>
      <c r="G101" s="1" t="s">
        <v>67</v>
      </c>
      <c r="H101" s="3">
        <v>82.114999999999995</v>
      </c>
      <c r="I101" s="3">
        <v>985.38</v>
      </c>
      <c r="J101" s="2">
        <f t="shared" si="2"/>
        <v>0</v>
      </c>
      <c r="K101" s="5">
        <f t="shared" si="9"/>
        <v>0</v>
      </c>
      <c r="L101" s="1">
        <v>0.28999999999999998</v>
      </c>
      <c r="M101" s="1">
        <v>0.75</v>
      </c>
      <c r="N101" s="7">
        <v>0</v>
      </c>
      <c r="O101" s="1"/>
      <c r="P101" s="1">
        <v>0.38</v>
      </c>
      <c r="Q101" s="38">
        <v>6.42</v>
      </c>
      <c r="R101" s="7">
        <v>0</v>
      </c>
      <c r="S101" s="1">
        <v>0</v>
      </c>
      <c r="T101" s="1">
        <v>0.92</v>
      </c>
      <c r="U101" s="7">
        <v>0</v>
      </c>
      <c r="V101" s="1">
        <v>0</v>
      </c>
      <c r="W101" s="20">
        <v>656.92</v>
      </c>
      <c r="X101" s="1">
        <f t="shared" si="4"/>
        <v>8.09</v>
      </c>
      <c r="Y101" s="43">
        <f t="shared" si="10"/>
        <v>7971.7241999999997</v>
      </c>
      <c r="Z101" s="3">
        <v>5009.01</v>
      </c>
      <c r="AA101" s="1">
        <v>2</v>
      </c>
      <c r="AB101" s="1">
        <v>3</v>
      </c>
      <c r="AC101" s="1">
        <v>0</v>
      </c>
      <c r="AD101" s="1">
        <v>0</v>
      </c>
      <c r="AE101" s="1">
        <v>9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3</v>
      </c>
      <c r="AV101" s="1">
        <v>3</v>
      </c>
      <c r="AW101" s="1">
        <v>0</v>
      </c>
      <c r="AX101" s="1">
        <v>0</v>
      </c>
      <c r="AY101" s="1">
        <v>41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11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x14ac:dyDescent="0.2">
      <c r="A102" s="1">
        <v>65151</v>
      </c>
      <c r="B102" s="1" t="s">
        <v>190</v>
      </c>
      <c r="C102" s="1">
        <v>12</v>
      </c>
      <c r="D102" s="1">
        <v>162</v>
      </c>
      <c r="E102" s="1" t="s">
        <v>65</v>
      </c>
      <c r="F102" s="1">
        <v>807</v>
      </c>
      <c r="G102" s="1" t="s">
        <v>67</v>
      </c>
      <c r="H102" s="3">
        <v>33.910299999999999</v>
      </c>
      <c r="I102" s="3">
        <v>406.92360000000002</v>
      </c>
      <c r="J102" s="2">
        <f t="shared" si="2"/>
        <v>0</v>
      </c>
      <c r="K102" s="5">
        <f t="shared" si="9"/>
        <v>0</v>
      </c>
      <c r="L102" s="1">
        <v>0</v>
      </c>
      <c r="M102" s="1">
        <v>0.75</v>
      </c>
      <c r="N102" s="7">
        <v>0</v>
      </c>
      <c r="O102" s="1"/>
      <c r="P102" s="1">
        <v>1.58</v>
      </c>
      <c r="Q102" s="38">
        <v>7.5</v>
      </c>
      <c r="R102" s="7">
        <v>0</v>
      </c>
      <c r="S102" s="1">
        <v>0</v>
      </c>
      <c r="T102" s="1">
        <v>0</v>
      </c>
      <c r="U102" s="7">
        <v>0</v>
      </c>
      <c r="V102" s="1">
        <v>0</v>
      </c>
      <c r="W102" s="20">
        <v>644.29999999999995</v>
      </c>
      <c r="X102" s="1">
        <f t="shared" si="4"/>
        <v>8.25</v>
      </c>
      <c r="Y102" s="43">
        <f t="shared" si="10"/>
        <v>3357.1197000000002</v>
      </c>
      <c r="Z102" s="3">
        <v>2136.35</v>
      </c>
      <c r="AA102" s="1">
        <v>0</v>
      </c>
      <c r="AB102" s="1">
        <v>0</v>
      </c>
      <c r="AC102" s="1">
        <v>0</v>
      </c>
      <c r="AD102" s="1">
        <v>0</v>
      </c>
      <c r="AE102" s="1">
        <v>9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14</v>
      </c>
      <c r="AV102" s="1">
        <v>10</v>
      </c>
      <c r="AW102" s="1">
        <v>0</v>
      </c>
      <c r="AX102" s="1">
        <v>0</v>
      </c>
      <c r="AY102" s="1">
        <v>54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 x14ac:dyDescent="0.2">
      <c r="A103" s="1">
        <v>70</v>
      </c>
      <c r="B103" s="1" t="s">
        <v>201</v>
      </c>
      <c r="C103" s="1">
        <v>192</v>
      </c>
      <c r="D103" s="1">
        <v>162</v>
      </c>
      <c r="E103" s="1" t="s">
        <v>65</v>
      </c>
      <c r="F103" s="1">
        <v>1</v>
      </c>
      <c r="G103" s="1" t="s">
        <v>98</v>
      </c>
      <c r="H103" s="3">
        <v>14.5062</v>
      </c>
      <c r="I103" s="3">
        <v>2785.1904</v>
      </c>
      <c r="J103" s="2">
        <f t="shared" si="2"/>
        <v>0</v>
      </c>
      <c r="K103" s="5">
        <f t="shared" si="9"/>
        <v>0</v>
      </c>
      <c r="L103" s="1">
        <v>0.13</v>
      </c>
      <c r="M103" s="1">
        <v>0.02</v>
      </c>
      <c r="N103" s="7">
        <v>0</v>
      </c>
      <c r="O103" s="1"/>
      <c r="P103" s="1">
        <v>0</v>
      </c>
      <c r="Q103" s="41">
        <v>0</v>
      </c>
      <c r="R103" s="7">
        <v>0</v>
      </c>
      <c r="S103" s="1">
        <v>0.08</v>
      </c>
      <c r="T103" s="1">
        <v>0.01</v>
      </c>
      <c r="U103" s="7">
        <v>0</v>
      </c>
      <c r="V103" s="1">
        <v>0</v>
      </c>
      <c r="W103" s="20">
        <v>602.01</v>
      </c>
      <c r="X103" s="1">
        <f t="shared" si="4"/>
        <v>0.03</v>
      </c>
      <c r="Y103" s="3">
        <f t="shared" si="10"/>
        <v>83.555712</v>
      </c>
      <c r="Z103" s="3">
        <v>72.53</v>
      </c>
      <c r="AA103" s="1">
        <v>4</v>
      </c>
      <c r="AB103" s="1">
        <v>7</v>
      </c>
      <c r="AC103" s="1">
        <v>10</v>
      </c>
      <c r="AD103" s="1">
        <v>16</v>
      </c>
      <c r="AE103" s="1">
        <v>3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4</v>
      </c>
      <c r="BF103" s="1">
        <v>7</v>
      </c>
      <c r="BG103" s="1">
        <v>6</v>
      </c>
      <c r="BH103" s="1">
        <v>5</v>
      </c>
      <c r="BI103" s="1">
        <v>2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 x14ac:dyDescent="0.2">
      <c r="A104" s="1">
        <v>59290</v>
      </c>
      <c r="B104" s="1" t="s">
        <v>102</v>
      </c>
      <c r="C104" s="1">
        <v>12</v>
      </c>
      <c r="D104" s="1">
        <v>162</v>
      </c>
      <c r="E104" s="1" t="s">
        <v>65</v>
      </c>
      <c r="F104" s="1">
        <v>1</v>
      </c>
      <c r="G104" s="1" t="s">
        <v>98</v>
      </c>
      <c r="H104" s="3">
        <v>199.76300000000001</v>
      </c>
      <c r="I104" s="3">
        <v>2397.1559999999999</v>
      </c>
      <c r="J104" s="2">
        <f t="shared" si="2"/>
        <v>0</v>
      </c>
      <c r="K104" s="5">
        <f t="shared" si="9"/>
        <v>0</v>
      </c>
      <c r="L104" s="1">
        <v>0.25</v>
      </c>
      <c r="M104" s="1">
        <v>0.08</v>
      </c>
      <c r="N104" s="7">
        <v>0</v>
      </c>
      <c r="O104" s="1"/>
      <c r="P104" s="1">
        <v>0</v>
      </c>
      <c r="Q104" s="41">
        <v>0</v>
      </c>
      <c r="R104" s="7">
        <v>0</v>
      </c>
      <c r="S104" s="1">
        <v>0</v>
      </c>
      <c r="T104" s="1">
        <v>0</v>
      </c>
      <c r="U104" s="7">
        <v>0</v>
      </c>
      <c r="V104" s="1">
        <v>0</v>
      </c>
      <c r="W104" s="20">
        <v>599.29</v>
      </c>
      <c r="X104" s="1">
        <f t="shared" si="4"/>
        <v>0.08</v>
      </c>
      <c r="Y104" s="3">
        <f t="shared" si="10"/>
        <v>191.77248</v>
      </c>
      <c r="Z104" s="3">
        <v>199.76</v>
      </c>
      <c r="AA104" s="1">
        <v>2</v>
      </c>
      <c r="AB104" s="1">
        <v>0</v>
      </c>
      <c r="AC104" s="1">
        <v>1</v>
      </c>
      <c r="AD104" s="1">
        <v>0</v>
      </c>
      <c r="AE104" s="1">
        <v>1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 x14ac:dyDescent="0.2">
      <c r="A105" s="1">
        <v>65045</v>
      </c>
      <c r="B105" s="1" t="s">
        <v>137</v>
      </c>
      <c r="C105" s="1">
        <v>18</v>
      </c>
      <c r="D105" s="1">
        <v>162</v>
      </c>
      <c r="E105" s="1" t="s">
        <v>65</v>
      </c>
      <c r="F105" s="1">
        <v>123</v>
      </c>
      <c r="G105" s="1" t="s">
        <v>138</v>
      </c>
      <c r="H105" s="3">
        <v>60.876300000000001</v>
      </c>
      <c r="I105" s="3">
        <v>1095.7734</v>
      </c>
      <c r="J105" s="2">
        <f t="shared" si="2"/>
        <v>0</v>
      </c>
      <c r="K105" s="5">
        <f t="shared" si="9"/>
        <v>0</v>
      </c>
      <c r="L105" s="1">
        <v>1.19</v>
      </c>
      <c r="M105" s="26">
        <v>8.44</v>
      </c>
      <c r="N105" s="7">
        <v>0</v>
      </c>
      <c r="O105" s="1"/>
      <c r="P105" s="1">
        <v>2.19</v>
      </c>
      <c r="Q105" s="46">
        <v>11.44</v>
      </c>
      <c r="R105" s="7">
        <v>0</v>
      </c>
      <c r="S105" s="1">
        <v>-2.86</v>
      </c>
      <c r="T105" s="26">
        <v>1.67</v>
      </c>
      <c r="U105" s="7">
        <v>0</v>
      </c>
      <c r="V105" s="1">
        <v>0</v>
      </c>
      <c r="W105" s="20">
        <v>578.32000000000005</v>
      </c>
      <c r="X105" s="1">
        <f t="shared" si="4"/>
        <v>21.549999999999997</v>
      </c>
      <c r="Y105" s="44">
        <f t="shared" si="10"/>
        <v>23613.916769999996</v>
      </c>
      <c r="Z105" s="3">
        <v>20332.68</v>
      </c>
      <c r="AA105" s="1">
        <v>0</v>
      </c>
      <c r="AB105" s="1">
        <v>4</v>
      </c>
      <c r="AC105" s="1">
        <v>9</v>
      </c>
      <c r="AD105" s="1">
        <v>21</v>
      </c>
      <c r="AE105" s="1">
        <v>152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14</v>
      </c>
      <c r="AV105" s="1">
        <v>16</v>
      </c>
      <c r="AW105" s="1">
        <v>13</v>
      </c>
      <c r="AX105" s="1">
        <v>9</v>
      </c>
      <c r="AY105" s="1">
        <v>152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3</v>
      </c>
      <c r="BF105" s="1">
        <v>8</v>
      </c>
      <c r="BG105" s="1">
        <v>-59</v>
      </c>
      <c r="BH105" s="1">
        <v>1</v>
      </c>
      <c r="BI105" s="1">
        <v>30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 x14ac:dyDescent="0.2">
      <c r="A106" s="1">
        <v>96910</v>
      </c>
      <c r="B106" s="1" t="s">
        <v>110</v>
      </c>
      <c r="C106" s="1">
        <v>32</v>
      </c>
      <c r="D106" s="1">
        <v>162</v>
      </c>
      <c r="E106" s="1" t="s">
        <v>65</v>
      </c>
      <c r="F106" s="1">
        <v>1</v>
      </c>
      <c r="G106" s="1" t="s">
        <v>98</v>
      </c>
      <c r="H106" s="3">
        <v>136.14750000000001</v>
      </c>
      <c r="I106" s="3">
        <v>4356.72</v>
      </c>
      <c r="J106" s="2">
        <f t="shared" si="2"/>
        <v>0</v>
      </c>
      <c r="K106" s="5">
        <f t="shared" si="9"/>
        <v>0</v>
      </c>
      <c r="L106" s="1">
        <v>0.11</v>
      </c>
      <c r="M106" s="1">
        <v>1.25</v>
      </c>
      <c r="N106" s="7">
        <v>0</v>
      </c>
      <c r="O106" s="1"/>
      <c r="P106" s="1">
        <v>0</v>
      </c>
      <c r="Q106" s="41">
        <v>0</v>
      </c>
      <c r="R106" s="7">
        <v>0</v>
      </c>
      <c r="S106" s="1">
        <v>0</v>
      </c>
      <c r="T106" s="1">
        <v>0</v>
      </c>
      <c r="U106" s="7">
        <v>0</v>
      </c>
      <c r="V106" s="1">
        <v>0</v>
      </c>
      <c r="W106" s="20">
        <v>476.52</v>
      </c>
      <c r="X106" s="1">
        <f t="shared" si="4"/>
        <v>1.25</v>
      </c>
      <c r="Y106" s="44">
        <f t="shared" si="10"/>
        <v>5445.9000000000005</v>
      </c>
      <c r="Z106" s="3">
        <v>5445.9</v>
      </c>
      <c r="AA106" s="1">
        <v>3</v>
      </c>
      <c r="AB106" s="1">
        <v>1</v>
      </c>
      <c r="AC106" s="1">
        <v>0</v>
      </c>
      <c r="AD106" s="1">
        <v>0</v>
      </c>
      <c r="AE106" s="1">
        <v>40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x14ac:dyDescent="0.2">
      <c r="A107" s="1">
        <v>507</v>
      </c>
      <c r="B107" s="1" t="s">
        <v>100</v>
      </c>
      <c r="C107" s="1">
        <v>32</v>
      </c>
      <c r="D107" s="1">
        <v>162</v>
      </c>
      <c r="E107" s="1" t="s">
        <v>65</v>
      </c>
      <c r="F107" s="1">
        <v>1</v>
      </c>
      <c r="G107" s="1" t="s">
        <v>98</v>
      </c>
      <c r="H107" s="3">
        <v>101.25</v>
      </c>
      <c r="I107" s="3">
        <v>3240</v>
      </c>
      <c r="J107" s="2">
        <f t="shared" si="2"/>
        <v>0</v>
      </c>
      <c r="K107" s="5">
        <f t="shared" si="9"/>
        <v>0</v>
      </c>
      <c r="L107" s="1">
        <v>0.14000000000000001</v>
      </c>
      <c r="M107" s="1">
        <v>0</v>
      </c>
      <c r="N107" s="7">
        <v>0</v>
      </c>
      <c r="O107" s="1"/>
      <c r="P107" s="1">
        <v>0</v>
      </c>
      <c r="Q107" s="41">
        <v>0</v>
      </c>
      <c r="R107" s="7">
        <v>0</v>
      </c>
      <c r="S107" s="1">
        <v>0</v>
      </c>
      <c r="T107" s="1">
        <v>0</v>
      </c>
      <c r="U107" s="8"/>
      <c r="V107" s="1">
        <v>0</v>
      </c>
      <c r="W107" s="20">
        <v>455.62</v>
      </c>
      <c r="X107" s="1">
        <f t="shared" si="4"/>
        <v>0</v>
      </c>
      <c r="Y107" s="3">
        <f t="shared" si="10"/>
        <v>0</v>
      </c>
      <c r="Z107" s="3">
        <v>0</v>
      </c>
      <c r="AA107" s="1">
        <v>0</v>
      </c>
      <c r="AB107" s="1">
        <v>0</v>
      </c>
      <c r="AC107" s="1">
        <v>4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x14ac:dyDescent="0.2">
      <c r="A108" s="1">
        <v>97300</v>
      </c>
      <c r="B108" s="1" t="s">
        <v>203</v>
      </c>
      <c r="C108" s="1">
        <v>12</v>
      </c>
      <c r="D108" s="1">
        <v>162</v>
      </c>
      <c r="E108" s="1" t="s">
        <v>65</v>
      </c>
      <c r="F108" s="1">
        <v>807</v>
      </c>
      <c r="G108" s="1" t="s">
        <v>67</v>
      </c>
      <c r="H108" s="3">
        <v>82.114999999999995</v>
      </c>
      <c r="I108" s="3">
        <v>985.38</v>
      </c>
      <c r="J108" s="2">
        <f t="shared" si="2"/>
        <v>0</v>
      </c>
      <c r="K108" s="5">
        <f t="shared" si="9"/>
        <v>0</v>
      </c>
      <c r="L108" s="1">
        <v>0.28999999999999998</v>
      </c>
      <c r="M108" s="1">
        <v>1.33</v>
      </c>
      <c r="N108" s="7">
        <v>0</v>
      </c>
      <c r="O108" s="1"/>
      <c r="P108" s="1">
        <v>0.04</v>
      </c>
      <c r="Q108" s="38">
        <v>6.17</v>
      </c>
      <c r="R108" s="7">
        <v>0</v>
      </c>
      <c r="S108" s="1">
        <v>0.12</v>
      </c>
      <c r="T108" s="1">
        <v>0.83</v>
      </c>
      <c r="U108" s="8"/>
      <c r="V108" s="1">
        <v>0</v>
      </c>
      <c r="W108" s="20">
        <v>451.63</v>
      </c>
      <c r="X108" s="1">
        <f t="shared" si="4"/>
        <v>8.33</v>
      </c>
      <c r="Y108" s="44">
        <f t="shared" si="10"/>
        <v>8208.2153999999991</v>
      </c>
      <c r="Z108" s="3">
        <v>5255.36</v>
      </c>
      <c r="AA108" s="1">
        <v>2</v>
      </c>
      <c r="AB108" s="1">
        <v>3</v>
      </c>
      <c r="AC108" s="1">
        <v>0</v>
      </c>
      <c r="AD108" s="1">
        <v>0</v>
      </c>
      <c r="AE108" s="1">
        <v>16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1</v>
      </c>
      <c r="AW108" s="1">
        <v>0</v>
      </c>
      <c r="AX108" s="1">
        <v>0</v>
      </c>
      <c r="AY108" s="1">
        <v>38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1</v>
      </c>
      <c r="BF108" s="1">
        <v>1</v>
      </c>
      <c r="BG108" s="1">
        <v>0</v>
      </c>
      <c r="BH108" s="1">
        <v>0</v>
      </c>
      <c r="BI108" s="1">
        <v>10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x14ac:dyDescent="0.2">
      <c r="A109" s="1">
        <v>88128</v>
      </c>
      <c r="B109" s="1" t="s">
        <v>226</v>
      </c>
      <c r="C109" s="1">
        <v>800</v>
      </c>
      <c r="D109" s="1">
        <v>162</v>
      </c>
      <c r="E109" s="1" t="s">
        <v>65</v>
      </c>
      <c r="F109" s="1">
        <v>1</v>
      </c>
      <c r="G109" s="1" t="s">
        <v>98</v>
      </c>
      <c r="H109" s="3">
        <v>5.7229999999999999</v>
      </c>
      <c r="I109" s="3">
        <v>4578.3999999999996</v>
      </c>
      <c r="J109" s="2">
        <f t="shared" si="2"/>
        <v>0</v>
      </c>
      <c r="K109" s="5">
        <f t="shared" si="9"/>
        <v>0</v>
      </c>
      <c r="L109" s="1">
        <v>0.04</v>
      </c>
      <c r="M109" s="1">
        <v>0.03</v>
      </c>
      <c r="N109" s="7">
        <v>0</v>
      </c>
      <c r="O109" s="1"/>
      <c r="P109" s="1">
        <v>0</v>
      </c>
      <c r="Q109" s="41">
        <v>0</v>
      </c>
      <c r="R109" s="7">
        <v>0</v>
      </c>
      <c r="S109" s="1">
        <v>0.05</v>
      </c>
      <c r="T109" s="1">
        <v>0.04</v>
      </c>
      <c r="U109" s="8"/>
      <c r="V109" s="1">
        <v>0</v>
      </c>
      <c r="W109" s="20">
        <v>414.92</v>
      </c>
      <c r="X109" s="1">
        <f t="shared" si="4"/>
        <v>7.0000000000000007E-2</v>
      </c>
      <c r="Y109" s="3">
        <f t="shared" si="10"/>
        <v>320.488</v>
      </c>
      <c r="Z109" s="3">
        <v>343.38</v>
      </c>
      <c r="AA109" s="1">
        <v>19</v>
      </c>
      <c r="AB109" s="1">
        <v>1</v>
      </c>
      <c r="AC109" s="1">
        <v>0</v>
      </c>
      <c r="AD109" s="1">
        <v>31</v>
      </c>
      <c r="AE109" s="1">
        <v>24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7</v>
      </c>
      <c r="BF109" s="1">
        <v>6</v>
      </c>
      <c r="BG109" s="1">
        <v>22</v>
      </c>
      <c r="BH109" s="1">
        <v>11</v>
      </c>
      <c r="BI109" s="1">
        <v>36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 x14ac:dyDescent="0.2">
      <c r="A110" s="1">
        <v>88168</v>
      </c>
      <c r="B110" s="1" t="s">
        <v>233</v>
      </c>
      <c r="C110" s="1">
        <v>16</v>
      </c>
      <c r="D110" s="1">
        <v>162</v>
      </c>
      <c r="E110" s="1" t="s">
        <v>65</v>
      </c>
      <c r="F110" s="1">
        <v>123</v>
      </c>
      <c r="G110" s="1" t="s">
        <v>138</v>
      </c>
      <c r="H110" s="3">
        <v>70.367699999999999</v>
      </c>
      <c r="I110" s="3">
        <v>1125.8832</v>
      </c>
      <c r="J110" s="2">
        <f t="shared" si="2"/>
        <v>0</v>
      </c>
      <c r="K110" s="5">
        <f t="shared" si="9"/>
        <v>0</v>
      </c>
      <c r="L110" s="1">
        <v>0</v>
      </c>
      <c r="M110" s="1">
        <v>0</v>
      </c>
      <c r="N110" s="7">
        <v>0</v>
      </c>
      <c r="O110" s="1"/>
      <c r="P110" s="1">
        <v>0.34</v>
      </c>
      <c r="Q110" s="38">
        <v>1.81</v>
      </c>
      <c r="R110" s="7">
        <v>0</v>
      </c>
      <c r="S110" s="1">
        <v>0</v>
      </c>
      <c r="T110" s="1">
        <v>0</v>
      </c>
      <c r="U110" s="8"/>
      <c r="V110" s="1">
        <v>0</v>
      </c>
      <c r="W110" s="20">
        <v>387.02</v>
      </c>
      <c r="X110" s="1">
        <f t="shared" si="4"/>
        <v>1.81</v>
      </c>
      <c r="Y110" s="42">
        <f t="shared" si="10"/>
        <v>2037.8485920000001</v>
      </c>
      <c r="Z110" s="3">
        <v>2040.66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3</v>
      </c>
      <c r="AV110" s="1">
        <v>0</v>
      </c>
      <c r="AW110" s="1">
        <v>1</v>
      </c>
      <c r="AX110" s="1">
        <v>3</v>
      </c>
      <c r="AY110" s="1">
        <v>29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x14ac:dyDescent="0.2">
      <c r="A111" s="1">
        <v>59238</v>
      </c>
      <c r="B111" s="1" t="s">
        <v>103</v>
      </c>
      <c r="C111" s="1">
        <v>24</v>
      </c>
      <c r="D111" s="1">
        <v>162</v>
      </c>
      <c r="E111" s="1" t="s">
        <v>65</v>
      </c>
      <c r="F111" s="1">
        <v>1</v>
      </c>
      <c r="G111" s="1" t="s">
        <v>98</v>
      </c>
      <c r="H111" s="3">
        <v>184.23</v>
      </c>
      <c r="I111" s="3">
        <v>4421.5200000000004</v>
      </c>
      <c r="J111" s="2">
        <f t="shared" si="2"/>
        <v>0</v>
      </c>
      <c r="K111" s="5">
        <f t="shared" si="9"/>
        <v>0</v>
      </c>
      <c r="L111" s="1">
        <v>0.08</v>
      </c>
      <c r="M111" s="1">
        <v>0.96</v>
      </c>
      <c r="N111" s="7">
        <v>0</v>
      </c>
      <c r="O111" s="1"/>
      <c r="P111" s="1">
        <v>0</v>
      </c>
      <c r="Q111" s="41">
        <v>0</v>
      </c>
      <c r="R111" s="7">
        <v>0</v>
      </c>
      <c r="S111" s="1">
        <v>0</v>
      </c>
      <c r="T111" s="1">
        <v>0</v>
      </c>
      <c r="U111" s="8"/>
      <c r="V111" s="1">
        <v>0</v>
      </c>
      <c r="W111" s="20">
        <v>368.46</v>
      </c>
      <c r="X111" s="1">
        <f t="shared" si="4"/>
        <v>0.96</v>
      </c>
      <c r="Y111" s="43">
        <f t="shared" si="10"/>
        <v>4244.6592000000001</v>
      </c>
      <c r="Z111" s="3">
        <v>4237.29</v>
      </c>
      <c r="AA111" s="1">
        <v>2</v>
      </c>
      <c r="AB111" s="1">
        <v>0</v>
      </c>
      <c r="AC111" s="1">
        <v>0</v>
      </c>
      <c r="AD111" s="1">
        <v>0</v>
      </c>
      <c r="AE111" s="1">
        <v>23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 x14ac:dyDescent="0.2">
      <c r="A112" s="1">
        <v>33</v>
      </c>
      <c r="B112" s="1" t="s">
        <v>216</v>
      </c>
      <c r="C112" s="1">
        <v>144</v>
      </c>
      <c r="D112" s="1">
        <v>162</v>
      </c>
      <c r="E112" s="1" t="s">
        <v>65</v>
      </c>
      <c r="F112" s="1">
        <v>1</v>
      </c>
      <c r="G112" s="1" t="s">
        <v>98</v>
      </c>
      <c r="H112" s="3">
        <v>17.020099999999999</v>
      </c>
      <c r="I112" s="3">
        <v>2450.8944000000001</v>
      </c>
      <c r="J112" s="2">
        <f t="shared" si="2"/>
        <v>0</v>
      </c>
      <c r="K112" s="5">
        <f t="shared" si="9"/>
        <v>0</v>
      </c>
      <c r="L112" s="1">
        <v>0.12</v>
      </c>
      <c r="M112" s="1">
        <v>0.15</v>
      </c>
      <c r="N112" s="7">
        <v>0</v>
      </c>
      <c r="O112" s="1"/>
      <c r="P112" s="1">
        <v>0</v>
      </c>
      <c r="Q112" s="41">
        <v>0</v>
      </c>
      <c r="R112" s="7">
        <v>0</v>
      </c>
      <c r="S112" s="1">
        <v>0.02</v>
      </c>
      <c r="T112" s="1">
        <v>-0.03</v>
      </c>
      <c r="U112" s="8"/>
      <c r="V112" s="1">
        <v>0</v>
      </c>
      <c r="W112" s="20">
        <v>348.91</v>
      </c>
      <c r="X112" s="1">
        <f t="shared" si="4"/>
        <v>0.12</v>
      </c>
      <c r="Y112" s="3">
        <f t="shared" si="10"/>
        <v>294.107328</v>
      </c>
      <c r="Z112" s="3">
        <v>272.32</v>
      </c>
      <c r="AA112" s="1">
        <v>0</v>
      </c>
      <c r="AB112" s="1">
        <v>0</v>
      </c>
      <c r="AC112" s="1">
        <v>13</v>
      </c>
      <c r="AD112" s="1">
        <v>9</v>
      </c>
      <c r="AE112" s="1">
        <v>21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1</v>
      </c>
      <c r="BF112" s="1">
        <v>1</v>
      </c>
      <c r="BG112" s="1">
        <v>1</v>
      </c>
      <c r="BH112" s="1">
        <v>1</v>
      </c>
      <c r="BI112" s="1">
        <v>-5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 x14ac:dyDescent="0.2">
      <c r="A113" s="1">
        <v>26</v>
      </c>
      <c r="B113" s="1" t="s">
        <v>221</v>
      </c>
      <c r="C113" s="1">
        <v>144</v>
      </c>
      <c r="D113" s="1">
        <v>162</v>
      </c>
      <c r="E113" s="1" t="s">
        <v>65</v>
      </c>
      <c r="F113" s="1">
        <v>1</v>
      </c>
      <c r="G113" s="1" t="s">
        <v>98</v>
      </c>
      <c r="H113" s="3">
        <v>8.19</v>
      </c>
      <c r="I113" s="3">
        <v>1179.3599999999999</v>
      </c>
      <c r="J113" s="2">
        <f t="shared" si="2"/>
        <v>0</v>
      </c>
      <c r="K113" s="5">
        <f t="shared" si="9"/>
        <v>0</v>
      </c>
      <c r="L113" s="1">
        <v>0.23</v>
      </c>
      <c r="M113" s="1">
        <v>0</v>
      </c>
      <c r="N113" s="7">
        <v>0</v>
      </c>
      <c r="O113" s="1"/>
      <c r="P113" s="1">
        <v>0</v>
      </c>
      <c r="Q113" s="41">
        <v>0</v>
      </c>
      <c r="R113" s="7">
        <v>0</v>
      </c>
      <c r="S113" s="1">
        <v>7.0000000000000007E-2</v>
      </c>
      <c r="T113" s="1">
        <v>-0.13</v>
      </c>
      <c r="U113" s="8"/>
      <c r="V113" s="1">
        <v>0</v>
      </c>
      <c r="W113" s="20">
        <v>343.98</v>
      </c>
      <c r="X113" s="1">
        <f t="shared" si="4"/>
        <v>-0.13</v>
      </c>
      <c r="Y113" s="3">
        <f t="shared" si="10"/>
        <v>-153.3168</v>
      </c>
      <c r="Z113" s="3">
        <v>-155.61000000000001</v>
      </c>
      <c r="AA113" s="1">
        <v>0</v>
      </c>
      <c r="AB113" s="1">
        <v>0</v>
      </c>
      <c r="AC113" s="1">
        <v>28</v>
      </c>
      <c r="AD113" s="1">
        <v>9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6</v>
      </c>
      <c r="BH113" s="1">
        <v>7</v>
      </c>
      <c r="BI113" s="1">
        <v>-19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 x14ac:dyDescent="0.2">
      <c r="A114" s="1">
        <v>71</v>
      </c>
      <c r="B114" s="1" t="s">
        <v>213</v>
      </c>
      <c r="C114" s="1">
        <v>192</v>
      </c>
      <c r="D114" s="1">
        <v>162</v>
      </c>
      <c r="E114" s="1" t="s">
        <v>65</v>
      </c>
      <c r="F114" s="1">
        <v>1</v>
      </c>
      <c r="G114" s="1" t="s">
        <v>98</v>
      </c>
      <c r="H114" s="3">
        <v>14.5062</v>
      </c>
      <c r="I114" s="3">
        <v>2785.1904</v>
      </c>
      <c r="J114" s="2">
        <f t="shared" si="2"/>
        <v>0</v>
      </c>
      <c r="K114" s="5">
        <f t="shared" si="9"/>
        <v>0</v>
      </c>
      <c r="L114" s="1">
        <v>0.09</v>
      </c>
      <c r="M114" s="1">
        <v>-0.01</v>
      </c>
      <c r="N114" s="7">
        <v>0</v>
      </c>
      <c r="O114" s="1"/>
      <c r="P114" s="1">
        <v>0</v>
      </c>
      <c r="Q114" s="41">
        <v>0</v>
      </c>
      <c r="R114" s="7">
        <v>0</v>
      </c>
      <c r="S114" s="1">
        <v>0.02</v>
      </c>
      <c r="T114" s="1">
        <v>0.03</v>
      </c>
      <c r="U114" s="8"/>
      <c r="V114" s="1">
        <v>0</v>
      </c>
      <c r="W114" s="20">
        <v>311.88</v>
      </c>
      <c r="X114" s="1">
        <f t="shared" si="4"/>
        <v>1.9999999999999997E-2</v>
      </c>
      <c r="Y114" s="3">
        <f t="shared" si="10"/>
        <v>55.703807999999988</v>
      </c>
      <c r="Z114" s="3">
        <v>43.52</v>
      </c>
      <c r="AA114" s="1">
        <v>4</v>
      </c>
      <c r="AB114" s="1">
        <v>7</v>
      </c>
      <c r="AC114" s="1">
        <v>7</v>
      </c>
      <c r="AD114" s="1">
        <v>5</v>
      </c>
      <c r="AE114" s="1">
        <v>-2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3</v>
      </c>
      <c r="BF114" s="1">
        <v>3</v>
      </c>
      <c r="BG114" s="1">
        <v>0</v>
      </c>
      <c r="BH114" s="1">
        <v>0</v>
      </c>
      <c r="BI114" s="1">
        <v>5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 x14ac:dyDescent="0.2">
      <c r="A115" s="1">
        <v>319</v>
      </c>
      <c r="B115" s="1" t="s">
        <v>223</v>
      </c>
      <c r="C115" s="1">
        <v>144</v>
      </c>
      <c r="D115" s="1">
        <v>162</v>
      </c>
      <c r="E115" s="1" t="s">
        <v>65</v>
      </c>
      <c r="F115" s="1">
        <v>1</v>
      </c>
      <c r="G115" s="1" t="s">
        <v>98</v>
      </c>
      <c r="H115" s="3">
        <v>14.447699999999999</v>
      </c>
      <c r="I115" s="3">
        <v>2080.4688000000001</v>
      </c>
      <c r="J115" s="2">
        <f t="shared" si="2"/>
        <v>0</v>
      </c>
      <c r="K115" s="5">
        <f t="shared" si="9"/>
        <v>0</v>
      </c>
      <c r="L115" s="1">
        <v>0.11</v>
      </c>
      <c r="M115" s="1">
        <v>-0.02</v>
      </c>
      <c r="N115" s="7">
        <v>0</v>
      </c>
      <c r="O115" s="1"/>
      <c r="P115" s="1">
        <v>0</v>
      </c>
      <c r="Q115" s="41">
        <v>0</v>
      </c>
      <c r="R115" s="7">
        <v>0</v>
      </c>
      <c r="S115" s="1">
        <v>0.03</v>
      </c>
      <c r="T115" s="1">
        <v>0.06</v>
      </c>
      <c r="U115" s="8"/>
      <c r="V115" s="1">
        <v>0</v>
      </c>
      <c r="W115" s="20">
        <v>296.18</v>
      </c>
      <c r="X115" s="1">
        <f t="shared" si="4"/>
        <v>3.9999999999999994E-2</v>
      </c>
      <c r="Y115" s="3">
        <f t="shared" si="10"/>
        <v>83.218751999999995</v>
      </c>
      <c r="Z115" s="3">
        <v>86.69</v>
      </c>
      <c r="AA115" s="1">
        <v>9</v>
      </c>
      <c r="AB115" s="1">
        <v>15</v>
      </c>
      <c r="AC115" s="1">
        <v>0</v>
      </c>
      <c r="AD115" s="1">
        <v>0</v>
      </c>
      <c r="AE115" s="1">
        <v>-3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3</v>
      </c>
      <c r="BF115" s="1">
        <v>2</v>
      </c>
      <c r="BG115" s="1">
        <v>0</v>
      </c>
      <c r="BH115" s="1">
        <v>0</v>
      </c>
      <c r="BI115" s="1">
        <v>9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 x14ac:dyDescent="0.2">
      <c r="A116" s="1">
        <v>59502</v>
      </c>
      <c r="B116" s="1" t="s">
        <v>66</v>
      </c>
      <c r="C116" s="1">
        <v>12</v>
      </c>
      <c r="D116" s="1">
        <v>162</v>
      </c>
      <c r="E116" s="1" t="s">
        <v>65</v>
      </c>
      <c r="F116" s="1">
        <v>999</v>
      </c>
      <c r="G116" s="1" t="s">
        <v>68</v>
      </c>
      <c r="H116" s="3">
        <v>147.06</v>
      </c>
      <c r="I116" s="3">
        <v>1764.72</v>
      </c>
      <c r="J116" s="2">
        <f t="shared" si="2"/>
        <v>0</v>
      </c>
      <c r="K116" s="5">
        <f t="shared" si="9"/>
        <v>0</v>
      </c>
      <c r="L116" s="1">
        <v>0.17</v>
      </c>
      <c r="M116" s="1">
        <v>1.33</v>
      </c>
      <c r="N116" s="7">
        <v>0</v>
      </c>
      <c r="O116" s="1"/>
      <c r="P116" s="1">
        <v>0</v>
      </c>
      <c r="Q116" s="41">
        <v>0</v>
      </c>
      <c r="R116" s="7">
        <v>0</v>
      </c>
      <c r="S116" s="1">
        <v>0</v>
      </c>
      <c r="T116" s="1">
        <v>0</v>
      </c>
      <c r="U116" s="8"/>
      <c r="V116" s="1">
        <v>0</v>
      </c>
      <c r="W116" s="20">
        <v>294.12</v>
      </c>
      <c r="X116" s="1">
        <f t="shared" si="4"/>
        <v>1.33</v>
      </c>
      <c r="Y116" s="3">
        <f t="shared" si="10"/>
        <v>2347.0776000000001</v>
      </c>
      <c r="Z116" s="3">
        <v>2352.96</v>
      </c>
      <c r="AA116" s="1">
        <v>1</v>
      </c>
      <c r="AB116" s="1">
        <v>0</v>
      </c>
      <c r="AC116" s="1">
        <v>1</v>
      </c>
      <c r="AD116" s="1">
        <v>0</v>
      </c>
      <c r="AE116" s="1">
        <v>16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 x14ac:dyDescent="0.2">
      <c r="A117" s="1">
        <v>78155</v>
      </c>
      <c r="B117" s="1" t="s">
        <v>107</v>
      </c>
      <c r="C117" s="1">
        <v>32</v>
      </c>
      <c r="D117" s="1">
        <v>162</v>
      </c>
      <c r="E117" s="1" t="s">
        <v>65</v>
      </c>
      <c r="F117" s="1">
        <v>1</v>
      </c>
      <c r="G117" s="1" t="s">
        <v>98</v>
      </c>
      <c r="H117" s="3">
        <v>82.392499999999998</v>
      </c>
      <c r="I117" s="3">
        <v>2636.56</v>
      </c>
      <c r="J117" s="2">
        <f t="shared" si="2"/>
        <v>0</v>
      </c>
      <c r="K117" s="5">
        <f t="shared" si="9"/>
        <v>0</v>
      </c>
      <c r="L117" s="1">
        <v>0.05</v>
      </c>
      <c r="M117" s="1">
        <v>0.03</v>
      </c>
      <c r="N117" s="7">
        <v>0</v>
      </c>
      <c r="O117" s="1"/>
      <c r="P117" s="1">
        <v>0.06</v>
      </c>
      <c r="Q117" s="41">
        <v>0</v>
      </c>
      <c r="R117" s="7">
        <v>0</v>
      </c>
      <c r="S117" s="1">
        <v>0</v>
      </c>
      <c r="T117" s="1">
        <v>0</v>
      </c>
      <c r="U117" s="8"/>
      <c r="V117" s="1">
        <v>0</v>
      </c>
      <c r="W117" s="20">
        <v>288.37</v>
      </c>
      <c r="X117" s="1">
        <f t="shared" si="4"/>
        <v>0.03</v>
      </c>
      <c r="Y117" s="3">
        <f t="shared" si="10"/>
        <v>79.096800000000002</v>
      </c>
      <c r="Z117" s="3">
        <v>82.39</v>
      </c>
      <c r="AA117" s="1">
        <v>0</v>
      </c>
      <c r="AB117" s="1">
        <v>0</v>
      </c>
      <c r="AC117" s="1">
        <v>1</v>
      </c>
      <c r="AD117" s="1">
        <v>1</v>
      </c>
      <c r="AE117" s="1">
        <v>1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2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 x14ac:dyDescent="0.2">
      <c r="A118" s="1">
        <v>97313</v>
      </c>
      <c r="B118" s="1" t="s">
        <v>236</v>
      </c>
      <c r="C118" s="1">
        <v>6</v>
      </c>
      <c r="D118" s="1">
        <v>162</v>
      </c>
      <c r="E118" s="1" t="s">
        <v>65</v>
      </c>
      <c r="F118" s="1">
        <v>162</v>
      </c>
      <c r="G118" s="1" t="s">
        <v>84</v>
      </c>
      <c r="H118" s="3">
        <v>21.364999999999998</v>
      </c>
      <c r="I118" s="3">
        <v>128.19</v>
      </c>
      <c r="J118" s="2">
        <f t="shared" si="2"/>
        <v>0</v>
      </c>
      <c r="K118" s="5">
        <f t="shared" si="9"/>
        <v>0</v>
      </c>
      <c r="L118" s="1">
        <v>0.17</v>
      </c>
      <c r="M118" s="1">
        <v>0.5</v>
      </c>
      <c r="N118" s="8"/>
      <c r="O118" s="1"/>
      <c r="P118" s="1">
        <v>1.58</v>
      </c>
      <c r="Q118" s="38">
        <v>7.5</v>
      </c>
      <c r="R118" s="7">
        <v>0</v>
      </c>
      <c r="S118" s="1">
        <v>0.42</v>
      </c>
      <c r="T118" s="1">
        <v>1</v>
      </c>
      <c r="U118" s="8"/>
      <c r="V118" s="1">
        <v>0</v>
      </c>
      <c r="W118" s="20">
        <v>277.74</v>
      </c>
      <c r="X118" s="1">
        <f t="shared" si="4"/>
        <v>9</v>
      </c>
      <c r="Y118" s="3">
        <f t="shared" si="10"/>
        <v>1153.71</v>
      </c>
      <c r="Z118" s="3">
        <v>640.95000000000005</v>
      </c>
      <c r="AA118" s="1">
        <v>1</v>
      </c>
      <c r="AB118" s="1">
        <v>0</v>
      </c>
      <c r="AC118" s="1">
        <v>0</v>
      </c>
      <c r="AD118" s="1">
        <v>0</v>
      </c>
      <c r="AE118" s="1">
        <v>3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5</v>
      </c>
      <c r="AV118" s="1">
        <v>9</v>
      </c>
      <c r="AW118" s="1">
        <v>0</v>
      </c>
      <c r="AX118" s="1">
        <v>0</v>
      </c>
      <c r="AY118" s="1">
        <v>21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1</v>
      </c>
      <c r="BF118" s="1">
        <v>3</v>
      </c>
      <c r="BG118" s="1">
        <v>0</v>
      </c>
      <c r="BH118" s="1">
        <v>0</v>
      </c>
      <c r="BI118" s="1">
        <v>6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 x14ac:dyDescent="0.2">
      <c r="A119" s="1">
        <v>97312</v>
      </c>
      <c r="B119" s="1" t="s">
        <v>241</v>
      </c>
      <c r="C119" s="1">
        <v>6</v>
      </c>
      <c r="D119" s="1">
        <v>162</v>
      </c>
      <c r="E119" s="1" t="s">
        <v>65</v>
      </c>
      <c r="F119" s="1">
        <v>162</v>
      </c>
      <c r="G119" s="1" t="s">
        <v>84</v>
      </c>
      <c r="H119" s="3">
        <v>21.364999999999998</v>
      </c>
      <c r="I119" s="3">
        <v>128.19</v>
      </c>
      <c r="J119" s="2">
        <f t="shared" si="2"/>
        <v>0</v>
      </c>
      <c r="K119" s="5">
        <f t="shared" si="9"/>
        <v>0</v>
      </c>
      <c r="L119" s="1">
        <v>0</v>
      </c>
      <c r="M119" s="1">
        <v>0.67</v>
      </c>
      <c r="N119" s="8"/>
      <c r="O119" s="1"/>
      <c r="P119" s="1">
        <v>2</v>
      </c>
      <c r="Q119" s="38">
        <v>5</v>
      </c>
      <c r="R119" s="7">
        <v>0</v>
      </c>
      <c r="S119" s="1">
        <v>0.08</v>
      </c>
      <c r="T119" s="1">
        <v>0.5</v>
      </c>
      <c r="U119" s="8"/>
      <c r="V119" s="1">
        <v>0</v>
      </c>
      <c r="W119" s="20">
        <v>267.06</v>
      </c>
      <c r="X119" s="1">
        <f t="shared" si="4"/>
        <v>6.17</v>
      </c>
      <c r="Y119" s="3">
        <f t="shared" si="10"/>
        <v>790.93229999999994</v>
      </c>
      <c r="Z119" s="3">
        <v>534.12</v>
      </c>
      <c r="AA119" s="1">
        <v>0</v>
      </c>
      <c r="AB119" s="1">
        <v>0</v>
      </c>
      <c r="AC119" s="1">
        <v>0</v>
      </c>
      <c r="AD119" s="1">
        <v>0</v>
      </c>
      <c r="AE119" s="1">
        <v>4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8</v>
      </c>
      <c r="AV119" s="1">
        <v>8</v>
      </c>
      <c r="AW119" s="1">
        <v>0</v>
      </c>
      <c r="AX119" s="1">
        <v>0</v>
      </c>
      <c r="AY119" s="1">
        <v>18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</v>
      </c>
      <c r="BG119" s="1">
        <v>0</v>
      </c>
      <c r="BH119" s="1">
        <v>0</v>
      </c>
      <c r="BI119" s="1">
        <v>3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 x14ac:dyDescent="0.2">
      <c r="A120" s="1">
        <v>426</v>
      </c>
      <c r="B120" s="1" t="s">
        <v>217</v>
      </c>
      <c r="C120" s="1">
        <v>240</v>
      </c>
      <c r="D120" s="1">
        <v>162</v>
      </c>
      <c r="E120" s="1" t="s">
        <v>65</v>
      </c>
      <c r="F120" s="1">
        <v>1</v>
      </c>
      <c r="G120" s="1" t="s">
        <v>98</v>
      </c>
      <c r="H120" s="3">
        <v>4.97</v>
      </c>
      <c r="I120" s="3">
        <v>1192.8</v>
      </c>
      <c r="J120" s="2">
        <f t="shared" si="2"/>
        <v>0</v>
      </c>
      <c r="K120" s="5">
        <f t="shared" si="9"/>
        <v>0</v>
      </c>
      <c r="L120" s="1">
        <v>7.0000000000000007E-2</v>
      </c>
      <c r="M120" s="1">
        <v>-0.08</v>
      </c>
      <c r="N120" s="8"/>
      <c r="O120" s="1"/>
      <c r="P120" s="1">
        <v>0</v>
      </c>
      <c r="Q120" s="41">
        <v>0</v>
      </c>
      <c r="R120" s="7">
        <v>0</v>
      </c>
      <c r="S120" s="1">
        <v>0.14000000000000001</v>
      </c>
      <c r="T120" s="1">
        <v>0.08</v>
      </c>
      <c r="U120" s="8"/>
      <c r="V120" s="1">
        <v>0</v>
      </c>
      <c r="W120" s="20">
        <v>248.5</v>
      </c>
      <c r="X120" s="1">
        <f t="shared" si="4"/>
        <v>0</v>
      </c>
      <c r="Y120" s="3">
        <f t="shared" si="10"/>
        <v>0</v>
      </c>
      <c r="Z120" s="3">
        <v>0</v>
      </c>
      <c r="AA120" s="1">
        <v>0</v>
      </c>
      <c r="AB120" s="1">
        <v>0</v>
      </c>
      <c r="AC120" s="1">
        <v>7</v>
      </c>
      <c r="AD120" s="1">
        <v>21</v>
      </c>
      <c r="AE120" s="1">
        <v>-18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6</v>
      </c>
      <c r="BF120" s="1">
        <v>6</v>
      </c>
      <c r="BG120" s="1">
        <v>14</v>
      </c>
      <c r="BH120" s="1">
        <v>19</v>
      </c>
      <c r="BI120" s="1">
        <v>18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 x14ac:dyDescent="0.2">
      <c r="A121" s="1">
        <v>96418</v>
      </c>
      <c r="B121" s="1" t="s">
        <v>204</v>
      </c>
      <c r="C121" s="1">
        <v>6</v>
      </c>
      <c r="D121" s="1">
        <v>162</v>
      </c>
      <c r="E121" s="1" t="s">
        <v>65</v>
      </c>
      <c r="F121" s="1">
        <v>999</v>
      </c>
      <c r="G121" s="1" t="s">
        <v>68</v>
      </c>
      <c r="H121" s="3">
        <v>399.52600000000001</v>
      </c>
      <c r="I121" s="3">
        <v>2397.1559999999999</v>
      </c>
      <c r="J121" s="2">
        <f t="shared" si="2"/>
        <v>0</v>
      </c>
      <c r="K121" s="5">
        <f t="shared" si="9"/>
        <v>0</v>
      </c>
      <c r="L121" s="1">
        <v>0</v>
      </c>
      <c r="M121" s="1">
        <v>2</v>
      </c>
      <c r="N121" s="8"/>
      <c r="O121" s="1"/>
      <c r="P121" s="1">
        <v>0.08</v>
      </c>
      <c r="Q121" s="41">
        <v>0</v>
      </c>
      <c r="R121" s="7">
        <v>0</v>
      </c>
      <c r="S121" s="1">
        <v>0</v>
      </c>
      <c r="T121" s="1">
        <v>0</v>
      </c>
      <c r="U121" s="8"/>
      <c r="V121" s="1">
        <v>0</v>
      </c>
      <c r="W121" s="20">
        <v>199.76</v>
      </c>
      <c r="X121" s="1">
        <f t="shared" si="4"/>
        <v>2</v>
      </c>
      <c r="Y121" s="3">
        <f t="shared" si="10"/>
        <v>4794.3119999999999</v>
      </c>
      <c r="Z121" s="3">
        <v>4794.3100000000004</v>
      </c>
      <c r="AA121" s="1">
        <v>0</v>
      </c>
      <c r="AB121" s="1">
        <v>0</v>
      </c>
      <c r="AC121" s="1">
        <v>0</v>
      </c>
      <c r="AD121" s="1">
        <v>0</v>
      </c>
      <c r="AE121" s="1">
        <v>12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1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 x14ac:dyDescent="0.2">
      <c r="A122" s="1">
        <v>25</v>
      </c>
      <c r="B122" s="1" t="s">
        <v>220</v>
      </c>
      <c r="C122" s="1">
        <v>120</v>
      </c>
      <c r="D122" s="1">
        <v>162</v>
      </c>
      <c r="E122" s="1" t="s">
        <v>65</v>
      </c>
      <c r="F122" s="1">
        <v>1</v>
      </c>
      <c r="G122" s="1" t="s">
        <v>98</v>
      </c>
      <c r="H122" s="3">
        <v>11.7698</v>
      </c>
      <c r="I122" s="3">
        <v>1412.376</v>
      </c>
      <c r="J122" s="2">
        <f t="shared" si="2"/>
        <v>0</v>
      </c>
      <c r="K122" s="5">
        <f t="shared" si="9"/>
        <v>0</v>
      </c>
      <c r="L122" s="1">
        <v>0.09</v>
      </c>
      <c r="M122" s="1">
        <v>-0.01</v>
      </c>
      <c r="N122" s="8"/>
      <c r="O122" s="1"/>
      <c r="P122" s="1">
        <v>0</v>
      </c>
      <c r="Q122" s="41">
        <v>0</v>
      </c>
      <c r="R122" s="7">
        <v>0</v>
      </c>
      <c r="S122" s="1">
        <v>0.05</v>
      </c>
      <c r="T122" s="1">
        <v>-7.0000000000000007E-2</v>
      </c>
      <c r="U122" s="8"/>
      <c r="V122" s="1">
        <v>0</v>
      </c>
      <c r="W122" s="20">
        <v>194.2</v>
      </c>
      <c r="X122" s="1">
        <f t="shared" si="4"/>
        <v>-0.08</v>
      </c>
      <c r="Y122" s="3">
        <f t="shared" si="10"/>
        <v>-112.99008000000001</v>
      </c>
      <c r="Z122" s="3">
        <v>-105.93</v>
      </c>
      <c r="AA122" s="1">
        <v>3</v>
      </c>
      <c r="AB122" s="1">
        <v>8</v>
      </c>
      <c r="AC122" s="1">
        <v>0</v>
      </c>
      <c r="AD122" s="1">
        <v>7</v>
      </c>
      <c r="AE122" s="1">
        <v>-1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3</v>
      </c>
      <c r="BF122" s="1">
        <v>6</v>
      </c>
      <c r="BG122" s="1">
        <v>0</v>
      </c>
      <c r="BH122" s="1">
        <v>0</v>
      </c>
      <c r="BI122" s="1">
        <v>-8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x14ac:dyDescent="0.2">
      <c r="A123" s="1">
        <v>6101</v>
      </c>
      <c r="B123" s="1" t="s">
        <v>232</v>
      </c>
      <c r="C123" s="1">
        <v>16</v>
      </c>
      <c r="D123" s="1">
        <v>162</v>
      </c>
      <c r="E123" s="1" t="s">
        <v>65</v>
      </c>
      <c r="F123" s="1">
        <v>123</v>
      </c>
      <c r="G123" s="1" t="s">
        <v>138</v>
      </c>
      <c r="H123" s="3">
        <v>64.494200000000006</v>
      </c>
      <c r="I123" s="3">
        <v>1031.9072000000001</v>
      </c>
      <c r="J123" s="2">
        <f t="shared" si="2"/>
        <v>0</v>
      </c>
      <c r="K123" s="5">
        <f t="shared" si="9"/>
        <v>0</v>
      </c>
      <c r="L123" s="1">
        <v>0</v>
      </c>
      <c r="M123" s="1">
        <v>0</v>
      </c>
      <c r="N123" s="8"/>
      <c r="O123" s="1"/>
      <c r="P123" s="1">
        <v>0.19</v>
      </c>
      <c r="Q123" s="38">
        <v>3.81</v>
      </c>
      <c r="R123" s="7">
        <v>0</v>
      </c>
      <c r="S123" s="1">
        <v>0</v>
      </c>
      <c r="T123" s="1">
        <v>0</v>
      </c>
      <c r="U123" s="8"/>
      <c r="V123" s="1">
        <v>0</v>
      </c>
      <c r="W123" s="20">
        <v>193.48</v>
      </c>
      <c r="X123" s="1">
        <f t="shared" si="4"/>
        <v>3.81</v>
      </c>
      <c r="Y123" s="3">
        <f t="shared" si="10"/>
        <v>3931.5664320000005</v>
      </c>
      <c r="Z123" s="3">
        <v>2902.24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3</v>
      </c>
      <c r="AV123" s="1">
        <v>0</v>
      </c>
      <c r="AW123" s="1">
        <v>0</v>
      </c>
      <c r="AX123" s="1">
        <v>0</v>
      </c>
      <c r="AY123" s="1">
        <v>45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 x14ac:dyDescent="0.2">
      <c r="A124" s="1">
        <v>6031</v>
      </c>
      <c r="B124" s="1" t="s">
        <v>224</v>
      </c>
      <c r="C124" s="1">
        <v>12</v>
      </c>
      <c r="D124" s="1">
        <v>162</v>
      </c>
      <c r="E124" s="1" t="s">
        <v>65</v>
      </c>
      <c r="F124" s="1">
        <v>123</v>
      </c>
      <c r="G124" s="1" t="s">
        <v>138</v>
      </c>
      <c r="H124" s="3">
        <v>79.622500000000002</v>
      </c>
      <c r="I124" s="3">
        <v>955.47</v>
      </c>
      <c r="J124" s="2">
        <f t="shared" si="2"/>
        <v>0</v>
      </c>
      <c r="K124" s="5">
        <f t="shared" si="9"/>
        <v>0</v>
      </c>
      <c r="L124" s="1">
        <v>0</v>
      </c>
      <c r="M124" s="1">
        <v>0</v>
      </c>
      <c r="N124" s="8"/>
      <c r="O124" s="1"/>
      <c r="P124" s="1">
        <v>0.17</v>
      </c>
      <c r="Q124" s="38">
        <v>2.83</v>
      </c>
      <c r="R124" s="7">
        <v>0</v>
      </c>
      <c r="S124" s="1">
        <v>0</v>
      </c>
      <c r="T124" s="1">
        <v>0</v>
      </c>
      <c r="U124" s="8"/>
      <c r="V124" s="1">
        <v>0</v>
      </c>
      <c r="W124" s="20">
        <v>159.24</v>
      </c>
      <c r="X124" s="1">
        <f t="shared" si="4"/>
        <v>2.83</v>
      </c>
      <c r="Y124" s="3">
        <f t="shared" si="10"/>
        <v>2703.9801000000002</v>
      </c>
      <c r="Z124" s="3">
        <v>1751.7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2</v>
      </c>
      <c r="AV124" s="1">
        <v>0</v>
      </c>
      <c r="AW124" s="1">
        <v>0</v>
      </c>
      <c r="AX124" s="1">
        <v>0</v>
      </c>
      <c r="AY124" s="1">
        <v>22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 x14ac:dyDescent="0.2">
      <c r="A125" s="1">
        <v>486</v>
      </c>
      <c r="B125" s="1" t="s">
        <v>228</v>
      </c>
      <c r="C125" s="1">
        <v>1</v>
      </c>
      <c r="D125" s="1">
        <v>162</v>
      </c>
      <c r="E125" s="1" t="s">
        <v>65</v>
      </c>
      <c r="F125" s="1">
        <v>1</v>
      </c>
      <c r="G125" s="1" t="s">
        <v>98</v>
      </c>
      <c r="H125" s="3">
        <v>14.447800000000001</v>
      </c>
      <c r="I125" s="3">
        <v>14.447800000000001</v>
      </c>
      <c r="J125" s="2">
        <f t="shared" si="2"/>
        <v>0</v>
      </c>
      <c r="K125" s="5">
        <f t="shared" si="9"/>
        <v>0</v>
      </c>
      <c r="L125" s="1">
        <v>9</v>
      </c>
      <c r="M125" s="1">
        <v>5</v>
      </c>
      <c r="N125" s="8"/>
      <c r="O125" s="1"/>
      <c r="P125" s="1">
        <v>0</v>
      </c>
      <c r="Q125" s="41">
        <v>0</v>
      </c>
      <c r="R125" s="7">
        <v>0</v>
      </c>
      <c r="S125" s="1">
        <v>1.5</v>
      </c>
      <c r="T125" s="1">
        <v>5</v>
      </c>
      <c r="U125" s="8"/>
      <c r="V125" s="1">
        <v>0</v>
      </c>
      <c r="W125" s="20">
        <v>151.69999999999999</v>
      </c>
      <c r="X125" s="1">
        <f t="shared" si="4"/>
        <v>10</v>
      </c>
      <c r="Y125" s="3">
        <f t="shared" si="10"/>
        <v>144.47800000000001</v>
      </c>
      <c r="Z125" s="3">
        <v>144.47999999999999</v>
      </c>
      <c r="AA125" s="1">
        <v>6</v>
      </c>
      <c r="AB125" s="1">
        <v>6</v>
      </c>
      <c r="AC125" s="1">
        <v>0</v>
      </c>
      <c r="AD125" s="1">
        <v>0</v>
      </c>
      <c r="AE125" s="1">
        <v>5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1</v>
      </c>
      <c r="BF125" s="1">
        <v>1</v>
      </c>
      <c r="BG125" s="1">
        <v>0</v>
      </c>
      <c r="BH125" s="1">
        <v>0</v>
      </c>
      <c r="BI125" s="1">
        <v>5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 x14ac:dyDescent="0.2">
      <c r="A126" s="1">
        <v>91005</v>
      </c>
      <c r="B126" s="1" t="s">
        <v>310</v>
      </c>
      <c r="C126" s="1">
        <v>12</v>
      </c>
      <c r="D126" s="1">
        <v>162</v>
      </c>
      <c r="E126" s="1" t="s">
        <v>65</v>
      </c>
      <c r="F126" s="1">
        <v>162</v>
      </c>
      <c r="G126" s="1" t="s">
        <v>84</v>
      </c>
      <c r="H126" s="3">
        <v>74.013000000000005</v>
      </c>
      <c r="I126" s="3">
        <v>888.15599999999995</v>
      </c>
      <c r="J126" s="2">
        <f t="shared" si="2"/>
        <v>0</v>
      </c>
      <c r="K126" s="5">
        <f t="shared" si="9"/>
        <v>0</v>
      </c>
      <c r="L126" s="1">
        <v>0</v>
      </c>
      <c r="M126" s="1">
        <v>0</v>
      </c>
      <c r="N126" s="8"/>
      <c r="O126" s="1"/>
      <c r="P126" s="1">
        <v>0.17</v>
      </c>
      <c r="Q126" s="38">
        <v>4.83</v>
      </c>
      <c r="R126" s="7">
        <v>0</v>
      </c>
      <c r="S126" s="1">
        <v>0</v>
      </c>
      <c r="T126" s="1">
        <v>0</v>
      </c>
      <c r="U126" s="8"/>
      <c r="V126" s="1">
        <v>0</v>
      </c>
      <c r="W126" s="20">
        <v>148.03</v>
      </c>
      <c r="X126" s="1">
        <f t="shared" si="4"/>
        <v>4.83</v>
      </c>
      <c r="Y126" s="3">
        <f t="shared" si="10"/>
        <v>4289.7934799999994</v>
      </c>
      <c r="Z126" s="3">
        <v>2516.44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2</v>
      </c>
      <c r="AV126" s="1">
        <v>0</v>
      </c>
      <c r="AW126" s="1">
        <v>0</v>
      </c>
      <c r="AX126" s="1">
        <v>0</v>
      </c>
      <c r="AY126" s="1">
        <v>34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 x14ac:dyDescent="0.2">
      <c r="A127" s="1">
        <v>59085</v>
      </c>
      <c r="B127" s="1" t="s">
        <v>112</v>
      </c>
      <c r="C127" s="1">
        <v>4</v>
      </c>
      <c r="D127" s="1">
        <v>162</v>
      </c>
      <c r="E127" s="1" t="s">
        <v>65</v>
      </c>
      <c r="F127" s="1">
        <v>1</v>
      </c>
      <c r="G127" s="1" t="s">
        <v>98</v>
      </c>
      <c r="H127" s="3">
        <v>146.297</v>
      </c>
      <c r="I127" s="3">
        <v>585.18799999999999</v>
      </c>
      <c r="J127" s="2">
        <f t="shared" si="2"/>
        <v>0</v>
      </c>
      <c r="K127" s="5">
        <f t="shared" si="9"/>
        <v>0</v>
      </c>
      <c r="L127" s="1">
        <v>0.25</v>
      </c>
      <c r="M127" s="1">
        <v>1.5</v>
      </c>
      <c r="N127" s="8"/>
      <c r="O127" s="1"/>
      <c r="P127" s="1">
        <v>0</v>
      </c>
      <c r="Q127" s="41">
        <v>0</v>
      </c>
      <c r="R127" s="7">
        <v>0</v>
      </c>
      <c r="S127" s="1">
        <v>0</v>
      </c>
      <c r="T127" s="1">
        <v>0</v>
      </c>
      <c r="U127" s="8"/>
      <c r="V127" s="1">
        <v>0</v>
      </c>
      <c r="W127" s="20">
        <v>146.30000000000001</v>
      </c>
      <c r="X127" s="1">
        <f t="shared" si="4"/>
        <v>1.5</v>
      </c>
      <c r="Y127" s="3">
        <f t="shared" si="10"/>
        <v>877.78199999999993</v>
      </c>
      <c r="Z127" s="3">
        <v>877.78</v>
      </c>
      <c r="AA127" s="1">
        <v>0</v>
      </c>
      <c r="AB127" s="1">
        <v>0</v>
      </c>
      <c r="AC127" s="1">
        <v>0</v>
      </c>
      <c r="AD127" s="1">
        <v>2</v>
      </c>
      <c r="AE127" s="1">
        <v>6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x14ac:dyDescent="0.2">
      <c r="A128" s="1">
        <v>297</v>
      </c>
      <c r="B128" s="1" t="s">
        <v>219</v>
      </c>
      <c r="C128" s="1">
        <v>144</v>
      </c>
      <c r="D128" s="1">
        <v>162</v>
      </c>
      <c r="E128" s="1" t="s">
        <v>65</v>
      </c>
      <c r="F128" s="1">
        <v>1</v>
      </c>
      <c r="G128" s="1" t="s">
        <v>98</v>
      </c>
      <c r="H128" s="3">
        <v>12.886699999999999</v>
      </c>
      <c r="I128" s="3">
        <v>1855.6848</v>
      </c>
      <c r="J128" s="2">
        <f t="shared" si="2"/>
        <v>0</v>
      </c>
      <c r="K128" s="5">
        <f t="shared" si="9"/>
        <v>0</v>
      </c>
      <c r="L128" s="1">
        <v>0.08</v>
      </c>
      <c r="M128" s="1">
        <v>0.08</v>
      </c>
      <c r="N128" s="8"/>
      <c r="O128" s="1"/>
      <c r="P128" s="1">
        <v>0</v>
      </c>
      <c r="Q128" s="41">
        <v>0</v>
      </c>
      <c r="R128" s="7">
        <v>0</v>
      </c>
      <c r="S128" s="1">
        <v>0</v>
      </c>
      <c r="T128" s="1">
        <v>0</v>
      </c>
      <c r="U128" s="8"/>
      <c r="V128" s="1">
        <v>0</v>
      </c>
      <c r="W128" s="20">
        <v>141.75</v>
      </c>
      <c r="X128" s="1">
        <f t="shared" si="4"/>
        <v>0.08</v>
      </c>
      <c r="Y128" s="3">
        <f t="shared" si="10"/>
        <v>148.45478399999999</v>
      </c>
      <c r="Z128" s="3">
        <v>141.75</v>
      </c>
      <c r="AA128" s="1">
        <v>3</v>
      </c>
      <c r="AB128" s="1">
        <v>4</v>
      </c>
      <c r="AC128" s="1">
        <v>6</v>
      </c>
      <c r="AD128" s="1">
        <v>0</v>
      </c>
      <c r="AE128" s="1">
        <v>11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 x14ac:dyDescent="0.2">
      <c r="A129" s="1">
        <v>296</v>
      </c>
      <c r="B129" s="1" t="s">
        <v>222</v>
      </c>
      <c r="C129" s="1">
        <v>144</v>
      </c>
      <c r="D129" s="1">
        <v>162</v>
      </c>
      <c r="E129" s="1" t="s">
        <v>65</v>
      </c>
      <c r="F129" s="1">
        <v>1</v>
      </c>
      <c r="G129" s="1" t="s">
        <v>98</v>
      </c>
      <c r="H129" s="3">
        <v>12.886699999999999</v>
      </c>
      <c r="I129" s="3">
        <v>1855.6848</v>
      </c>
      <c r="J129" s="2">
        <f t="shared" si="2"/>
        <v>0</v>
      </c>
      <c r="K129" s="5">
        <f t="shared" si="9"/>
        <v>0</v>
      </c>
      <c r="L129" s="1">
        <v>7.0000000000000007E-2</v>
      </c>
      <c r="M129" s="1">
        <v>0.06</v>
      </c>
      <c r="N129" s="8"/>
      <c r="O129" s="1"/>
      <c r="P129" s="1">
        <v>0</v>
      </c>
      <c r="Q129" s="41">
        <v>0</v>
      </c>
      <c r="R129" s="7">
        <v>0</v>
      </c>
      <c r="S129" s="1">
        <v>0</v>
      </c>
      <c r="T129" s="1">
        <v>0.01</v>
      </c>
      <c r="U129" s="8"/>
      <c r="V129" s="1">
        <v>0</v>
      </c>
      <c r="W129" s="20">
        <v>128.87</v>
      </c>
      <c r="X129" s="1">
        <f t="shared" si="4"/>
        <v>6.9999999999999993E-2</v>
      </c>
      <c r="Y129" s="3">
        <f t="shared" si="10"/>
        <v>129.89793599999999</v>
      </c>
      <c r="Z129" s="3">
        <v>128.87</v>
      </c>
      <c r="AA129" s="1">
        <v>2</v>
      </c>
      <c r="AB129" s="1">
        <v>8</v>
      </c>
      <c r="AC129" s="1">
        <v>2</v>
      </c>
      <c r="AD129" s="1">
        <v>4</v>
      </c>
      <c r="AE129" s="1">
        <v>8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2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 x14ac:dyDescent="0.2">
      <c r="A130" s="1">
        <v>27</v>
      </c>
      <c r="B130" s="1" t="s">
        <v>235</v>
      </c>
      <c r="C130" s="1">
        <v>6</v>
      </c>
      <c r="D130" s="1">
        <v>162</v>
      </c>
      <c r="E130" s="1" t="s">
        <v>65</v>
      </c>
      <c r="F130" s="1">
        <v>1</v>
      </c>
      <c r="G130" s="1" t="s">
        <v>98</v>
      </c>
      <c r="H130" s="3">
        <v>9.4879999999999995</v>
      </c>
      <c r="I130" s="3">
        <v>56.927999999999997</v>
      </c>
      <c r="J130" s="2">
        <f t="shared" si="2"/>
        <v>0</v>
      </c>
      <c r="K130" s="5">
        <f t="shared" si="9"/>
        <v>0</v>
      </c>
      <c r="L130" s="1">
        <v>0.42</v>
      </c>
      <c r="M130" s="1">
        <v>1</v>
      </c>
      <c r="N130" s="8"/>
      <c r="O130" s="1"/>
      <c r="P130" s="1">
        <v>0</v>
      </c>
      <c r="Q130" s="41">
        <v>0</v>
      </c>
      <c r="R130" s="7">
        <v>0</v>
      </c>
      <c r="S130" s="1">
        <v>0.67</v>
      </c>
      <c r="T130" s="1">
        <v>0</v>
      </c>
      <c r="U130" s="8"/>
      <c r="V130" s="1">
        <v>0</v>
      </c>
      <c r="W130" s="20">
        <v>61.67</v>
      </c>
      <c r="X130" s="1">
        <f t="shared" si="4"/>
        <v>1</v>
      </c>
      <c r="Y130" s="3">
        <f t="shared" si="10"/>
        <v>56.927999999999997</v>
      </c>
      <c r="Z130" s="3">
        <v>56.93</v>
      </c>
      <c r="AA130" s="1">
        <v>0</v>
      </c>
      <c r="AB130" s="1">
        <v>5</v>
      </c>
      <c r="AC130" s="1">
        <v>0</v>
      </c>
      <c r="AD130" s="1">
        <v>0</v>
      </c>
      <c r="AE130" s="1">
        <v>6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2</v>
      </c>
      <c r="BH130" s="1">
        <v>4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 x14ac:dyDescent="0.2">
      <c r="A131" s="1">
        <v>6059</v>
      </c>
      <c r="B131" s="1" t="s">
        <v>218</v>
      </c>
      <c r="C131" s="1">
        <v>72</v>
      </c>
      <c r="D131" s="1">
        <v>162</v>
      </c>
      <c r="E131" s="1" t="s">
        <v>65</v>
      </c>
      <c r="F131" s="1">
        <v>1</v>
      </c>
      <c r="G131" s="1" t="s">
        <v>98</v>
      </c>
      <c r="H131" s="3">
        <v>11.37</v>
      </c>
      <c r="I131" s="3">
        <v>818.64</v>
      </c>
      <c r="J131" s="2">
        <f t="shared" si="2"/>
        <v>0</v>
      </c>
      <c r="K131" s="5">
        <f t="shared" si="9"/>
        <v>0</v>
      </c>
      <c r="L131" s="1">
        <v>0</v>
      </c>
      <c r="M131" s="1">
        <v>0</v>
      </c>
      <c r="N131" s="8"/>
      <c r="O131" s="1"/>
      <c r="P131" s="1">
        <v>0</v>
      </c>
      <c r="Q131" s="41">
        <v>0</v>
      </c>
      <c r="R131" s="7">
        <v>0</v>
      </c>
      <c r="S131" s="1">
        <v>0.06</v>
      </c>
      <c r="T131" s="1">
        <v>0</v>
      </c>
      <c r="U131" s="8"/>
      <c r="V131" s="1">
        <v>0</v>
      </c>
      <c r="W131" s="20">
        <v>45.48</v>
      </c>
      <c r="X131" s="1">
        <f t="shared" si="4"/>
        <v>0</v>
      </c>
      <c r="Y131" s="3">
        <f t="shared" si="10"/>
        <v>0</v>
      </c>
      <c r="Z131" s="3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2</v>
      </c>
      <c r="BH131" s="1">
        <v>4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 x14ac:dyDescent="0.2">
      <c r="A132" s="1">
        <v>298</v>
      </c>
      <c r="B132" s="1" t="s">
        <v>230</v>
      </c>
      <c r="C132" s="1">
        <v>144</v>
      </c>
      <c r="D132" s="1">
        <v>162</v>
      </c>
      <c r="E132" s="1" t="s">
        <v>65</v>
      </c>
      <c r="F132" s="1">
        <v>1</v>
      </c>
      <c r="G132" s="1" t="s">
        <v>98</v>
      </c>
      <c r="H132" s="3">
        <v>12.089</v>
      </c>
      <c r="I132" s="3">
        <v>1740.816</v>
      </c>
      <c r="J132" s="2">
        <f t="shared" si="2"/>
        <v>0</v>
      </c>
      <c r="K132" s="5">
        <f t="shared" si="9"/>
        <v>0</v>
      </c>
      <c r="L132" s="1">
        <v>0.01</v>
      </c>
      <c r="M132" s="1">
        <v>-0.01</v>
      </c>
      <c r="N132" s="8"/>
      <c r="O132" s="1"/>
      <c r="P132" s="1">
        <v>0</v>
      </c>
      <c r="Q132" s="41">
        <v>0</v>
      </c>
      <c r="R132" s="7">
        <v>0</v>
      </c>
      <c r="S132" s="1">
        <v>0</v>
      </c>
      <c r="T132" s="1">
        <v>0</v>
      </c>
      <c r="U132" s="8"/>
      <c r="V132" s="1">
        <v>0</v>
      </c>
      <c r="W132" s="20">
        <v>18.13</v>
      </c>
      <c r="X132" s="1">
        <f t="shared" si="4"/>
        <v>-0.01</v>
      </c>
      <c r="Y132" s="3">
        <f t="shared" si="10"/>
        <v>-17.408160000000002</v>
      </c>
      <c r="Z132" s="3">
        <v>-24.18</v>
      </c>
      <c r="AA132" s="1">
        <v>1</v>
      </c>
      <c r="AB132" s="1">
        <v>1</v>
      </c>
      <c r="AC132" s="1">
        <v>0</v>
      </c>
      <c r="AD132" s="1">
        <v>0</v>
      </c>
      <c r="AE132" s="1">
        <v>-2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 x14ac:dyDescent="0.2">
      <c r="A133" s="1">
        <v>134</v>
      </c>
      <c r="B133" s="1" t="s">
        <v>237</v>
      </c>
      <c r="C133" s="1">
        <v>144</v>
      </c>
      <c r="D133" s="1">
        <v>162</v>
      </c>
      <c r="E133" s="1" t="s">
        <v>65</v>
      </c>
      <c r="F133" s="1">
        <v>1</v>
      </c>
      <c r="G133" s="1" t="s">
        <v>98</v>
      </c>
      <c r="H133" s="3">
        <v>7.0217000000000001</v>
      </c>
      <c r="I133" s="3">
        <v>1011.1248000000001</v>
      </c>
      <c r="J133" s="2">
        <f t="shared" si="2"/>
        <v>0</v>
      </c>
      <c r="K133" s="5">
        <f t="shared" si="9"/>
        <v>0</v>
      </c>
      <c r="L133" s="1">
        <v>0</v>
      </c>
      <c r="M133" s="1">
        <v>0</v>
      </c>
      <c r="N133" s="8"/>
      <c r="O133" s="1"/>
      <c r="P133" s="1">
        <v>0</v>
      </c>
      <c r="Q133" s="41">
        <v>0</v>
      </c>
      <c r="R133" s="7">
        <v>0</v>
      </c>
      <c r="S133" s="1">
        <v>0.01</v>
      </c>
      <c r="T133" s="1">
        <v>-0.01</v>
      </c>
      <c r="U133" s="8"/>
      <c r="V133" s="1">
        <v>0</v>
      </c>
      <c r="W133" s="20">
        <v>7.02</v>
      </c>
      <c r="X133" s="1">
        <f t="shared" si="4"/>
        <v>-0.01</v>
      </c>
      <c r="Y133" s="3">
        <f t="shared" si="10"/>
        <v>-10.111248000000002</v>
      </c>
      <c r="Z133" s="3">
        <v>-7.02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1</v>
      </c>
      <c r="BH133" s="1">
        <v>0</v>
      </c>
      <c r="BI133" s="1">
        <v>-1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x14ac:dyDescent="0.2">
      <c r="A134" s="1">
        <v>235</v>
      </c>
      <c r="B134" s="1" t="s">
        <v>83</v>
      </c>
      <c r="C134" s="1">
        <v>12</v>
      </c>
      <c r="D134" s="1">
        <v>162</v>
      </c>
      <c r="E134" s="1" t="s">
        <v>65</v>
      </c>
      <c r="F134" s="1">
        <v>999</v>
      </c>
      <c r="G134" s="1" t="s">
        <v>68</v>
      </c>
      <c r="H134" s="3">
        <v>11.292</v>
      </c>
      <c r="I134" s="3">
        <v>135.50399999999999</v>
      </c>
      <c r="J134" s="2">
        <f t="shared" si="2"/>
        <v>0</v>
      </c>
      <c r="K134" s="5">
        <f t="shared" si="9"/>
        <v>0</v>
      </c>
      <c r="L134" s="1">
        <v>0</v>
      </c>
      <c r="M134" s="1">
        <v>0</v>
      </c>
      <c r="N134" s="8"/>
      <c r="O134" s="1"/>
      <c r="P134" s="1">
        <v>0</v>
      </c>
      <c r="Q134" s="41">
        <v>0</v>
      </c>
      <c r="R134" s="7">
        <v>0</v>
      </c>
      <c r="S134" s="1">
        <v>0</v>
      </c>
      <c r="T134" s="1">
        <v>0</v>
      </c>
      <c r="U134" s="8"/>
      <c r="V134" s="1">
        <v>0</v>
      </c>
      <c r="W134" s="20">
        <v>0</v>
      </c>
      <c r="X134" s="1">
        <f t="shared" si="4"/>
        <v>0</v>
      </c>
      <c r="Y134" s="3">
        <f t="shared" si="10"/>
        <v>0</v>
      </c>
      <c r="Z134" s="3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 x14ac:dyDescent="0.2">
      <c r="A135" s="1">
        <v>418</v>
      </c>
      <c r="B135" s="1" t="s">
        <v>83</v>
      </c>
      <c r="C135" s="1">
        <v>24</v>
      </c>
      <c r="D135" s="1">
        <v>162</v>
      </c>
      <c r="E135" s="1" t="s">
        <v>65</v>
      </c>
      <c r="F135" s="1">
        <v>162</v>
      </c>
      <c r="G135" s="1" t="s">
        <v>84</v>
      </c>
      <c r="H135" s="3">
        <v>0</v>
      </c>
      <c r="I135" s="3">
        <v>0</v>
      </c>
      <c r="J135" s="2">
        <f t="shared" si="2"/>
        <v>0</v>
      </c>
      <c r="K135" s="5">
        <f t="shared" si="9"/>
        <v>0</v>
      </c>
      <c r="L135" s="1">
        <v>0</v>
      </c>
      <c r="M135" s="1">
        <v>0</v>
      </c>
      <c r="N135" s="8"/>
      <c r="O135" s="1"/>
      <c r="P135" s="1">
        <v>0</v>
      </c>
      <c r="Q135" s="41">
        <v>0</v>
      </c>
      <c r="R135" s="7">
        <v>0</v>
      </c>
      <c r="S135" s="1">
        <v>0</v>
      </c>
      <c r="T135" s="1">
        <v>0</v>
      </c>
      <c r="U135" s="8"/>
      <c r="V135" s="1">
        <v>0</v>
      </c>
      <c r="W135" s="20">
        <v>0</v>
      </c>
      <c r="X135" s="1">
        <f t="shared" si="4"/>
        <v>0</v>
      </c>
      <c r="Y135" s="3">
        <f t="shared" si="10"/>
        <v>0</v>
      </c>
      <c r="Z135" s="3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 x14ac:dyDescent="0.2">
      <c r="A136" s="1">
        <v>419</v>
      </c>
      <c r="B136" s="1" t="s">
        <v>225</v>
      </c>
      <c r="C136" s="1">
        <v>288</v>
      </c>
      <c r="D136" s="1">
        <v>162</v>
      </c>
      <c r="E136" s="1" t="s">
        <v>65</v>
      </c>
      <c r="F136" s="1">
        <v>1</v>
      </c>
      <c r="G136" s="1" t="s">
        <v>98</v>
      </c>
      <c r="H136" s="3">
        <v>5.6608000000000001</v>
      </c>
      <c r="I136" s="3">
        <v>1630.3104000000001</v>
      </c>
      <c r="J136" s="2">
        <f t="shared" si="2"/>
        <v>0</v>
      </c>
      <c r="K136" s="5">
        <f t="shared" si="9"/>
        <v>0</v>
      </c>
      <c r="L136" s="1">
        <v>0</v>
      </c>
      <c r="M136" s="1">
        <v>0</v>
      </c>
      <c r="N136" s="8"/>
      <c r="O136" s="1"/>
      <c r="P136" s="1">
        <v>0</v>
      </c>
      <c r="Q136" s="41">
        <v>0</v>
      </c>
      <c r="R136" s="7">
        <v>0</v>
      </c>
      <c r="S136" s="1">
        <v>0</v>
      </c>
      <c r="T136" s="1">
        <v>0</v>
      </c>
      <c r="U136" s="8"/>
      <c r="V136" s="1">
        <v>0</v>
      </c>
      <c r="W136" s="20">
        <v>0</v>
      </c>
      <c r="X136" s="1">
        <f t="shared" si="4"/>
        <v>0</v>
      </c>
      <c r="Y136" s="3">
        <f t="shared" si="10"/>
        <v>0</v>
      </c>
      <c r="Z136" s="3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 x14ac:dyDescent="0.2">
      <c r="A137" s="1">
        <v>467</v>
      </c>
      <c r="B137" s="1" t="s">
        <v>141</v>
      </c>
      <c r="C137" s="1">
        <v>12</v>
      </c>
      <c r="D137" s="1">
        <v>162</v>
      </c>
      <c r="E137" s="1" t="s">
        <v>65</v>
      </c>
      <c r="F137" s="1">
        <v>28</v>
      </c>
      <c r="G137" s="1" t="s">
        <v>133</v>
      </c>
      <c r="H137" s="3">
        <v>64.226299999999995</v>
      </c>
      <c r="I137" s="3">
        <v>770.71559999999999</v>
      </c>
      <c r="J137" s="2">
        <f t="shared" si="2"/>
        <v>0</v>
      </c>
      <c r="K137" s="5">
        <f t="shared" si="9"/>
        <v>0</v>
      </c>
      <c r="L137" s="1">
        <v>0</v>
      </c>
      <c r="M137" s="1">
        <v>0</v>
      </c>
      <c r="N137" s="8"/>
      <c r="O137" s="1"/>
      <c r="P137" s="1">
        <v>0</v>
      </c>
      <c r="Q137" s="41">
        <v>0</v>
      </c>
      <c r="R137" s="7">
        <v>0</v>
      </c>
      <c r="S137" s="1">
        <v>0</v>
      </c>
      <c r="T137" s="1">
        <v>0</v>
      </c>
      <c r="U137" s="8"/>
      <c r="V137" s="1">
        <v>0</v>
      </c>
      <c r="W137" s="20">
        <v>0</v>
      </c>
      <c r="X137" s="1">
        <f t="shared" si="4"/>
        <v>0</v>
      </c>
      <c r="Y137" s="3">
        <f t="shared" si="10"/>
        <v>0</v>
      </c>
      <c r="Z137" s="3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 x14ac:dyDescent="0.2">
      <c r="A138" s="1">
        <v>487</v>
      </c>
      <c r="B138" s="1" t="s">
        <v>229</v>
      </c>
      <c r="C138" s="1">
        <v>1</v>
      </c>
      <c r="D138" s="1">
        <v>162</v>
      </c>
      <c r="E138" s="1" t="s">
        <v>65</v>
      </c>
      <c r="F138" s="1">
        <v>1</v>
      </c>
      <c r="G138" s="1" t="s">
        <v>98</v>
      </c>
      <c r="H138" s="3">
        <v>20.148</v>
      </c>
      <c r="I138" s="3">
        <v>20.148</v>
      </c>
      <c r="J138" s="2">
        <f t="shared" si="2"/>
        <v>0</v>
      </c>
      <c r="K138" s="5">
        <f t="shared" si="9"/>
        <v>0</v>
      </c>
      <c r="L138" s="1">
        <v>0</v>
      </c>
      <c r="M138" s="1">
        <v>0</v>
      </c>
      <c r="N138" s="8"/>
      <c r="O138" s="1"/>
      <c r="P138" s="1">
        <v>0</v>
      </c>
      <c r="Q138" s="41">
        <v>0</v>
      </c>
      <c r="R138" s="7">
        <v>0</v>
      </c>
      <c r="S138" s="1">
        <v>0</v>
      </c>
      <c r="T138" s="1">
        <v>0</v>
      </c>
      <c r="U138" s="8"/>
      <c r="V138" s="1">
        <v>0</v>
      </c>
      <c r="W138" s="20">
        <v>0</v>
      </c>
      <c r="X138" s="1">
        <f t="shared" si="4"/>
        <v>0</v>
      </c>
      <c r="Y138" s="3">
        <f t="shared" si="10"/>
        <v>0</v>
      </c>
      <c r="Z138" s="3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x14ac:dyDescent="0.2">
      <c r="A139" s="1">
        <v>488</v>
      </c>
      <c r="B139" s="1" t="s">
        <v>231</v>
      </c>
      <c r="C139" s="1">
        <v>1</v>
      </c>
      <c r="D139" s="1">
        <v>162</v>
      </c>
      <c r="E139" s="1" t="s">
        <v>65</v>
      </c>
      <c r="F139" s="1">
        <v>1</v>
      </c>
      <c r="G139" s="1" t="s">
        <v>98</v>
      </c>
      <c r="H139" s="3">
        <v>20.148</v>
      </c>
      <c r="I139" s="3">
        <v>20.148</v>
      </c>
      <c r="J139" s="2">
        <f t="shared" si="2"/>
        <v>0</v>
      </c>
      <c r="K139" s="5">
        <f t="shared" si="9"/>
        <v>0</v>
      </c>
      <c r="L139" s="1">
        <v>0</v>
      </c>
      <c r="M139" s="1">
        <v>1</v>
      </c>
      <c r="N139" s="8"/>
      <c r="O139" s="1"/>
      <c r="P139" s="1">
        <v>0</v>
      </c>
      <c r="Q139" s="41">
        <v>0</v>
      </c>
      <c r="R139" s="7">
        <v>0</v>
      </c>
      <c r="S139" s="1">
        <v>0</v>
      </c>
      <c r="T139" s="1">
        <v>0</v>
      </c>
      <c r="U139" s="8"/>
      <c r="V139" s="1">
        <v>0</v>
      </c>
      <c r="W139" s="20">
        <v>0</v>
      </c>
      <c r="X139" s="1">
        <f t="shared" si="4"/>
        <v>1</v>
      </c>
      <c r="Y139" s="3">
        <f t="shared" si="10"/>
        <v>20.148</v>
      </c>
      <c r="Z139" s="3">
        <v>20.149999999999999</v>
      </c>
      <c r="AA139" s="1">
        <v>0</v>
      </c>
      <c r="AB139" s="1">
        <v>0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x14ac:dyDescent="0.2">
      <c r="A140" s="1">
        <v>489</v>
      </c>
      <c r="B140" s="1" t="s">
        <v>234</v>
      </c>
      <c r="C140" s="1">
        <v>1</v>
      </c>
      <c r="D140" s="1">
        <v>162</v>
      </c>
      <c r="E140" s="1" t="s">
        <v>65</v>
      </c>
      <c r="F140" s="1">
        <v>1</v>
      </c>
      <c r="G140" s="1" t="s">
        <v>98</v>
      </c>
      <c r="H140" s="3">
        <v>20.148</v>
      </c>
      <c r="I140" s="3">
        <v>20.148</v>
      </c>
      <c r="J140" s="2">
        <f t="shared" si="2"/>
        <v>0</v>
      </c>
      <c r="K140" s="5">
        <f t="shared" si="9"/>
        <v>0</v>
      </c>
      <c r="L140" s="1">
        <v>0</v>
      </c>
      <c r="M140" s="1">
        <v>0</v>
      </c>
      <c r="N140" s="8"/>
      <c r="O140" s="1"/>
      <c r="P140" s="1">
        <v>0</v>
      </c>
      <c r="Q140" s="41">
        <v>0</v>
      </c>
      <c r="R140" s="7">
        <v>0</v>
      </c>
      <c r="S140" s="1">
        <v>0</v>
      </c>
      <c r="T140" s="1">
        <v>0</v>
      </c>
      <c r="U140" s="8"/>
      <c r="V140" s="1">
        <v>0</v>
      </c>
      <c r="W140" s="20">
        <v>0</v>
      </c>
      <c r="X140" s="1">
        <f t="shared" si="4"/>
        <v>0</v>
      </c>
      <c r="Y140" s="3">
        <f t="shared" si="10"/>
        <v>0</v>
      </c>
      <c r="Z140" s="3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x14ac:dyDescent="0.2">
      <c r="A141" s="1">
        <v>6006</v>
      </c>
      <c r="B141" s="1" t="s">
        <v>132</v>
      </c>
      <c r="C141" s="1">
        <v>12</v>
      </c>
      <c r="D141" s="1">
        <v>162</v>
      </c>
      <c r="E141" s="1" t="s">
        <v>65</v>
      </c>
      <c r="F141" s="1">
        <v>28</v>
      </c>
      <c r="G141" s="1" t="s">
        <v>133</v>
      </c>
      <c r="H141" s="3">
        <v>31.5059</v>
      </c>
      <c r="I141" s="3">
        <v>378.07080000000002</v>
      </c>
      <c r="J141" s="2">
        <f t="shared" si="2"/>
        <v>0</v>
      </c>
      <c r="K141" s="5">
        <f t="shared" si="9"/>
        <v>0</v>
      </c>
      <c r="L141" s="1">
        <v>0</v>
      </c>
      <c r="M141" s="1">
        <v>0</v>
      </c>
      <c r="N141" s="8"/>
      <c r="O141" s="1"/>
      <c r="P141" s="1">
        <v>0</v>
      </c>
      <c r="Q141" s="41">
        <v>0</v>
      </c>
      <c r="R141" s="7">
        <v>0</v>
      </c>
      <c r="S141" s="1">
        <v>0</v>
      </c>
      <c r="T141" s="1">
        <v>0</v>
      </c>
      <c r="U141" s="8"/>
      <c r="V141" s="1">
        <v>0</v>
      </c>
      <c r="W141" s="20">
        <v>0</v>
      </c>
      <c r="X141" s="1">
        <f t="shared" si="4"/>
        <v>0</v>
      </c>
      <c r="Y141" s="3">
        <f t="shared" si="10"/>
        <v>0</v>
      </c>
      <c r="Z141" s="3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 x14ac:dyDescent="0.2">
      <c r="A142" s="1">
        <v>6007</v>
      </c>
      <c r="B142" s="1" t="s">
        <v>135</v>
      </c>
      <c r="C142" s="1">
        <v>8</v>
      </c>
      <c r="D142" s="1">
        <v>162</v>
      </c>
      <c r="E142" s="1" t="s">
        <v>65</v>
      </c>
      <c r="F142" s="1">
        <v>28</v>
      </c>
      <c r="G142" s="1" t="s">
        <v>133</v>
      </c>
      <c r="H142" s="3">
        <v>52.537999999999997</v>
      </c>
      <c r="I142" s="3">
        <v>420.30399999999997</v>
      </c>
      <c r="J142" s="2">
        <f t="shared" si="2"/>
        <v>0</v>
      </c>
      <c r="K142" s="5">
        <f t="shared" si="9"/>
        <v>0</v>
      </c>
      <c r="L142" s="1">
        <v>0</v>
      </c>
      <c r="M142" s="1">
        <v>0</v>
      </c>
      <c r="N142" s="8"/>
      <c r="O142" s="1"/>
      <c r="P142" s="1">
        <v>0</v>
      </c>
      <c r="Q142" s="41">
        <v>0</v>
      </c>
      <c r="R142" s="7">
        <v>0</v>
      </c>
      <c r="S142" s="1">
        <v>0</v>
      </c>
      <c r="T142" s="1">
        <v>0</v>
      </c>
      <c r="U142" s="8"/>
      <c r="V142" s="1">
        <v>0</v>
      </c>
      <c r="W142" s="20">
        <v>0</v>
      </c>
      <c r="X142" s="1">
        <f t="shared" si="4"/>
        <v>0</v>
      </c>
      <c r="Y142" s="3">
        <f t="shared" si="10"/>
        <v>0</v>
      </c>
      <c r="Z142" s="3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 x14ac:dyDescent="0.2">
      <c r="A143" s="1">
        <v>6019</v>
      </c>
      <c r="B143" s="1" t="s">
        <v>76</v>
      </c>
      <c r="C143" s="1">
        <v>20</v>
      </c>
      <c r="D143" s="1">
        <v>162</v>
      </c>
      <c r="E143" s="1" t="s">
        <v>65</v>
      </c>
      <c r="F143" s="1">
        <v>999</v>
      </c>
      <c r="G143" s="1" t="s">
        <v>68</v>
      </c>
      <c r="H143" s="3">
        <v>34.351300000000002</v>
      </c>
      <c r="I143" s="3">
        <v>687.02599999999995</v>
      </c>
      <c r="J143" s="2">
        <f t="shared" si="2"/>
        <v>0</v>
      </c>
      <c r="K143" s="5">
        <f t="shared" si="9"/>
        <v>0</v>
      </c>
      <c r="L143" s="1">
        <v>0</v>
      </c>
      <c r="M143" s="1">
        <v>0</v>
      </c>
      <c r="N143" s="8"/>
      <c r="O143" s="1"/>
      <c r="P143" s="1">
        <v>0</v>
      </c>
      <c r="Q143" s="41">
        <v>0</v>
      </c>
      <c r="R143" s="7">
        <v>0</v>
      </c>
      <c r="S143" s="1">
        <v>0</v>
      </c>
      <c r="T143" s="1">
        <v>0</v>
      </c>
      <c r="U143" s="8"/>
      <c r="V143" s="1">
        <v>0</v>
      </c>
      <c r="W143" s="20">
        <v>0</v>
      </c>
      <c r="X143" s="1">
        <f t="shared" si="4"/>
        <v>0</v>
      </c>
      <c r="Y143" s="3">
        <f t="shared" si="10"/>
        <v>0</v>
      </c>
      <c r="Z143" s="3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 x14ac:dyDescent="0.2">
      <c r="A144" s="1">
        <v>6042</v>
      </c>
      <c r="B144" s="1" t="s">
        <v>83</v>
      </c>
      <c r="C144" s="1">
        <v>12</v>
      </c>
      <c r="D144" s="1">
        <v>162</v>
      </c>
      <c r="E144" s="1" t="s">
        <v>65</v>
      </c>
      <c r="F144" s="1">
        <v>807</v>
      </c>
      <c r="G144" s="1" t="s">
        <v>67</v>
      </c>
      <c r="H144" s="3">
        <v>70.634</v>
      </c>
      <c r="I144" s="3">
        <v>847.60799999999995</v>
      </c>
      <c r="J144" s="2">
        <f t="shared" si="2"/>
        <v>0</v>
      </c>
      <c r="K144" s="5">
        <f t="shared" si="9"/>
        <v>0</v>
      </c>
      <c r="L144" s="1">
        <v>0</v>
      </c>
      <c r="M144" s="1">
        <v>0</v>
      </c>
      <c r="N144" s="8"/>
      <c r="O144" s="1"/>
      <c r="P144" s="1">
        <v>0</v>
      </c>
      <c r="Q144" s="41">
        <v>0</v>
      </c>
      <c r="R144" s="7">
        <v>0</v>
      </c>
      <c r="S144" s="1">
        <v>0</v>
      </c>
      <c r="T144" s="1">
        <v>0</v>
      </c>
      <c r="U144" s="8"/>
      <c r="V144" s="1">
        <v>0</v>
      </c>
      <c r="W144" s="20">
        <v>0</v>
      </c>
      <c r="X144" s="1">
        <f t="shared" si="4"/>
        <v>0</v>
      </c>
      <c r="Y144" s="3">
        <f t="shared" si="10"/>
        <v>0</v>
      </c>
      <c r="Z144" s="3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 x14ac:dyDescent="0.2">
      <c r="A145" s="1">
        <v>6046</v>
      </c>
      <c r="B145" s="1" t="s">
        <v>78</v>
      </c>
      <c r="C145" s="1">
        <v>24</v>
      </c>
      <c r="D145" s="1">
        <v>162</v>
      </c>
      <c r="E145" s="1" t="s">
        <v>65</v>
      </c>
      <c r="F145" s="1">
        <v>999</v>
      </c>
      <c r="G145" s="1" t="s">
        <v>68</v>
      </c>
      <c r="H145" s="3">
        <v>15.280799999999999</v>
      </c>
      <c r="I145" s="3">
        <v>366.73919999999998</v>
      </c>
      <c r="J145" s="2">
        <f t="shared" si="2"/>
        <v>0</v>
      </c>
      <c r="K145" s="5">
        <f t="shared" si="9"/>
        <v>0</v>
      </c>
      <c r="L145" s="1">
        <v>0</v>
      </c>
      <c r="M145" s="1">
        <v>0</v>
      </c>
      <c r="N145" s="8"/>
      <c r="O145" s="1"/>
      <c r="P145" s="1">
        <v>0</v>
      </c>
      <c r="Q145" s="41">
        <v>0</v>
      </c>
      <c r="R145" s="7">
        <v>0</v>
      </c>
      <c r="S145" s="1">
        <v>0</v>
      </c>
      <c r="T145" s="1">
        <v>0</v>
      </c>
      <c r="U145" s="8"/>
      <c r="V145" s="1">
        <v>0</v>
      </c>
      <c r="W145" s="20">
        <v>0</v>
      </c>
      <c r="X145" s="1">
        <f t="shared" si="4"/>
        <v>0</v>
      </c>
      <c r="Y145" s="3">
        <f t="shared" si="10"/>
        <v>0</v>
      </c>
      <c r="Z145" s="3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x14ac:dyDescent="0.2">
      <c r="A146" s="1">
        <v>6082</v>
      </c>
      <c r="B146" s="1" t="s">
        <v>136</v>
      </c>
      <c r="C146" s="1">
        <v>12</v>
      </c>
      <c r="D146" s="1">
        <v>162</v>
      </c>
      <c r="E146" s="1" t="s">
        <v>65</v>
      </c>
      <c r="F146" s="1">
        <v>28</v>
      </c>
      <c r="G146" s="1" t="s">
        <v>133</v>
      </c>
      <c r="H146" s="3">
        <v>31.795200000000001</v>
      </c>
      <c r="I146" s="3">
        <v>381.54239999999999</v>
      </c>
      <c r="J146" s="2">
        <f t="shared" si="2"/>
        <v>0</v>
      </c>
      <c r="K146" s="5">
        <f t="shared" si="9"/>
        <v>0</v>
      </c>
      <c r="L146" s="1">
        <v>0</v>
      </c>
      <c r="M146" s="1">
        <v>0</v>
      </c>
      <c r="N146" s="8"/>
      <c r="O146" s="1"/>
      <c r="P146" s="1">
        <v>0</v>
      </c>
      <c r="Q146" s="41">
        <v>0</v>
      </c>
      <c r="R146" s="7">
        <v>0</v>
      </c>
      <c r="S146" s="1">
        <v>0</v>
      </c>
      <c r="T146" s="1">
        <v>0</v>
      </c>
      <c r="U146" s="8"/>
      <c r="V146" s="1">
        <v>0</v>
      </c>
      <c r="W146" s="20">
        <v>0</v>
      </c>
      <c r="X146" s="1">
        <f t="shared" si="4"/>
        <v>0</v>
      </c>
      <c r="Y146" s="3">
        <f t="shared" si="10"/>
        <v>0</v>
      </c>
      <c r="Z146" s="3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 x14ac:dyDescent="0.2">
      <c r="A147" s="1">
        <v>6099</v>
      </c>
      <c r="B147" s="1" t="s">
        <v>247</v>
      </c>
      <c r="C147" s="1">
        <v>4</v>
      </c>
      <c r="D147" s="1">
        <v>162</v>
      </c>
      <c r="E147" s="1" t="s">
        <v>65</v>
      </c>
      <c r="F147" s="1">
        <v>807</v>
      </c>
      <c r="G147" s="1" t="s">
        <v>67</v>
      </c>
      <c r="H147" s="3">
        <v>241.78139999999999</v>
      </c>
      <c r="I147" s="3">
        <v>967.12559999999996</v>
      </c>
      <c r="J147" s="2">
        <f t="shared" si="2"/>
        <v>0</v>
      </c>
      <c r="K147" s="5">
        <f t="shared" si="9"/>
        <v>0</v>
      </c>
      <c r="L147" s="1">
        <v>0</v>
      </c>
      <c r="M147" s="1">
        <v>0</v>
      </c>
      <c r="N147" s="8"/>
      <c r="O147" s="1"/>
      <c r="P147" s="1">
        <v>0</v>
      </c>
      <c r="Q147" s="41">
        <v>0</v>
      </c>
      <c r="R147" s="7">
        <v>0</v>
      </c>
      <c r="S147" s="1">
        <v>0</v>
      </c>
      <c r="T147" s="1">
        <v>0</v>
      </c>
      <c r="U147" s="8"/>
      <c r="V147" s="1">
        <v>0</v>
      </c>
      <c r="W147" s="20">
        <v>0</v>
      </c>
      <c r="X147" s="1">
        <f t="shared" si="4"/>
        <v>0</v>
      </c>
      <c r="Y147" s="3">
        <f t="shared" si="10"/>
        <v>0</v>
      </c>
      <c r="Z147" s="3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 x14ac:dyDescent="0.2">
      <c r="A148" s="1">
        <v>6102</v>
      </c>
      <c r="B148" s="1" t="s">
        <v>250</v>
      </c>
      <c r="C148" s="1">
        <v>4</v>
      </c>
      <c r="D148" s="1">
        <v>162</v>
      </c>
      <c r="E148" s="1" t="s">
        <v>65</v>
      </c>
      <c r="F148" s="1">
        <v>807</v>
      </c>
      <c r="G148" s="1" t="s">
        <v>67</v>
      </c>
      <c r="H148" s="3">
        <v>241.78139999999999</v>
      </c>
      <c r="I148" s="3">
        <v>967.12559999999996</v>
      </c>
      <c r="J148" s="2">
        <f t="shared" si="2"/>
        <v>0</v>
      </c>
      <c r="K148" s="5">
        <f t="shared" si="9"/>
        <v>0</v>
      </c>
      <c r="L148" s="1">
        <v>0</v>
      </c>
      <c r="M148" s="1">
        <v>0</v>
      </c>
      <c r="N148" s="8"/>
      <c r="O148" s="1"/>
      <c r="P148" s="1">
        <v>0</v>
      </c>
      <c r="Q148" s="41">
        <v>0</v>
      </c>
      <c r="R148" s="7">
        <v>0</v>
      </c>
      <c r="S148" s="1">
        <v>0</v>
      </c>
      <c r="T148" s="1">
        <v>0</v>
      </c>
      <c r="U148" s="8"/>
      <c r="V148" s="1">
        <v>0</v>
      </c>
      <c r="W148" s="20">
        <v>0</v>
      </c>
      <c r="X148" s="1">
        <f t="shared" si="4"/>
        <v>0</v>
      </c>
      <c r="Y148" s="3">
        <f t="shared" si="10"/>
        <v>0</v>
      </c>
      <c r="Z148" s="3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 x14ac:dyDescent="0.2">
      <c r="A149" s="1">
        <v>40473</v>
      </c>
      <c r="B149" s="1" t="s">
        <v>148</v>
      </c>
      <c r="C149" s="1">
        <v>24</v>
      </c>
      <c r="D149" s="1">
        <v>162</v>
      </c>
      <c r="E149" s="1" t="s">
        <v>65</v>
      </c>
      <c r="F149" s="1">
        <v>999</v>
      </c>
      <c r="G149" s="1" t="s">
        <v>68</v>
      </c>
      <c r="H149" s="3">
        <v>44.752800000000001</v>
      </c>
      <c r="I149" s="3">
        <v>1074.0672</v>
      </c>
      <c r="J149" s="2">
        <f t="shared" si="2"/>
        <v>0</v>
      </c>
      <c r="K149" s="5">
        <f t="shared" si="9"/>
        <v>0</v>
      </c>
      <c r="L149" s="1">
        <v>0</v>
      </c>
      <c r="M149" s="1">
        <v>0</v>
      </c>
      <c r="N149" s="8"/>
      <c r="O149" s="1"/>
      <c r="P149" s="1">
        <v>0</v>
      </c>
      <c r="Q149" s="41">
        <v>0</v>
      </c>
      <c r="R149" s="7">
        <v>0</v>
      </c>
      <c r="S149" s="1">
        <v>0</v>
      </c>
      <c r="T149" s="1">
        <v>0</v>
      </c>
      <c r="U149" s="8"/>
      <c r="V149" s="1">
        <v>0</v>
      </c>
      <c r="W149" s="20">
        <v>0</v>
      </c>
      <c r="X149" s="1">
        <f t="shared" si="4"/>
        <v>0</v>
      </c>
      <c r="Y149" s="3">
        <f t="shared" si="10"/>
        <v>0</v>
      </c>
      <c r="Z149" s="3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 x14ac:dyDescent="0.2">
      <c r="A150" s="1">
        <v>40475</v>
      </c>
      <c r="B150" s="1" t="s">
        <v>144</v>
      </c>
      <c r="C150" s="1">
        <v>24</v>
      </c>
      <c r="D150" s="1">
        <v>162</v>
      </c>
      <c r="E150" s="1" t="s">
        <v>65</v>
      </c>
      <c r="F150" s="1">
        <v>998</v>
      </c>
      <c r="G150" s="1" t="s">
        <v>146</v>
      </c>
      <c r="H150" s="3">
        <v>44.752800000000001</v>
      </c>
      <c r="I150" s="3">
        <v>1074.0672</v>
      </c>
      <c r="J150" s="2">
        <f t="shared" si="2"/>
        <v>0</v>
      </c>
      <c r="K150" s="5">
        <f t="shared" si="9"/>
        <v>0</v>
      </c>
      <c r="L150" s="1">
        <v>0</v>
      </c>
      <c r="M150" s="1">
        <v>0</v>
      </c>
      <c r="N150" s="8"/>
      <c r="O150" s="1"/>
      <c r="P150" s="1">
        <v>0</v>
      </c>
      <c r="Q150" s="41">
        <v>0</v>
      </c>
      <c r="R150" s="7">
        <v>0</v>
      </c>
      <c r="S150" s="1">
        <v>0</v>
      </c>
      <c r="T150" s="1">
        <v>0</v>
      </c>
      <c r="U150" s="8"/>
      <c r="V150" s="1">
        <v>0</v>
      </c>
      <c r="W150" s="20">
        <v>0</v>
      </c>
      <c r="X150" s="1">
        <f t="shared" si="4"/>
        <v>0</v>
      </c>
      <c r="Y150" s="3">
        <f t="shared" si="10"/>
        <v>0</v>
      </c>
      <c r="Z150" s="3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x14ac:dyDescent="0.2">
      <c r="A151" s="1">
        <v>59282</v>
      </c>
      <c r="B151" s="1" t="s">
        <v>97</v>
      </c>
      <c r="C151" s="1">
        <v>4</v>
      </c>
      <c r="D151" s="1">
        <v>162</v>
      </c>
      <c r="E151" s="1" t="s">
        <v>65</v>
      </c>
      <c r="F151" s="1">
        <v>1</v>
      </c>
      <c r="G151" s="1" t="s">
        <v>98</v>
      </c>
      <c r="H151" s="3">
        <v>146.297</v>
      </c>
      <c r="I151" s="3">
        <v>585.18799999999999</v>
      </c>
      <c r="J151" s="2">
        <f t="shared" si="2"/>
        <v>0</v>
      </c>
      <c r="K151" s="5">
        <f t="shared" si="9"/>
        <v>0</v>
      </c>
      <c r="L151" s="1">
        <v>0</v>
      </c>
      <c r="M151" s="1">
        <v>0</v>
      </c>
      <c r="N151" s="8"/>
      <c r="O151" s="1"/>
      <c r="P151" s="1">
        <v>0</v>
      </c>
      <c r="Q151" s="41">
        <v>0</v>
      </c>
      <c r="R151" s="7">
        <v>0</v>
      </c>
      <c r="S151" s="1">
        <v>0</v>
      </c>
      <c r="T151" s="1">
        <v>0</v>
      </c>
      <c r="U151" s="8"/>
      <c r="V151" s="1">
        <v>0</v>
      </c>
      <c r="W151" s="20">
        <v>0</v>
      </c>
      <c r="X151" s="1">
        <f t="shared" si="4"/>
        <v>0</v>
      </c>
      <c r="Y151" s="3">
        <f t="shared" si="10"/>
        <v>0</v>
      </c>
      <c r="Z151" s="3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 x14ac:dyDescent="0.2">
      <c r="A152" s="1">
        <v>59902</v>
      </c>
      <c r="B152" s="1" t="s">
        <v>75</v>
      </c>
      <c r="C152" s="1">
        <v>12</v>
      </c>
      <c r="D152" s="1">
        <v>162</v>
      </c>
      <c r="E152" s="1" t="s">
        <v>65</v>
      </c>
      <c r="F152" s="1">
        <v>999</v>
      </c>
      <c r="G152" s="1" t="s">
        <v>68</v>
      </c>
      <c r="H152" s="3">
        <v>155.34</v>
      </c>
      <c r="I152" s="3">
        <v>1864.08</v>
      </c>
      <c r="J152" s="2">
        <f t="shared" si="2"/>
        <v>0</v>
      </c>
      <c r="K152" s="5">
        <f t="shared" si="9"/>
        <v>0</v>
      </c>
      <c r="L152" s="1">
        <v>0</v>
      </c>
      <c r="M152" s="1">
        <v>0.92</v>
      </c>
      <c r="N152" s="8"/>
      <c r="O152" s="1"/>
      <c r="P152" s="1">
        <v>0</v>
      </c>
      <c r="Q152" s="41">
        <v>0</v>
      </c>
      <c r="R152" s="7">
        <v>0</v>
      </c>
      <c r="S152" s="1">
        <v>0</v>
      </c>
      <c r="T152" s="1">
        <v>0</v>
      </c>
      <c r="U152" s="8"/>
      <c r="V152" s="1">
        <v>0</v>
      </c>
      <c r="W152" s="20">
        <v>0</v>
      </c>
      <c r="X152" s="1">
        <f t="shared" si="4"/>
        <v>0.92</v>
      </c>
      <c r="Y152" s="3">
        <f t="shared" si="10"/>
        <v>1714.9536000000001</v>
      </c>
      <c r="Z152" s="3">
        <v>1708.74</v>
      </c>
      <c r="AA152" s="1">
        <v>0</v>
      </c>
      <c r="AB152" s="1">
        <v>0</v>
      </c>
      <c r="AC152" s="1">
        <v>0</v>
      </c>
      <c r="AD152" s="1">
        <v>0</v>
      </c>
      <c r="AE152" s="1">
        <v>11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 x14ac:dyDescent="0.2">
      <c r="A153" s="1">
        <v>61002</v>
      </c>
      <c r="B153" s="1" t="s">
        <v>244</v>
      </c>
      <c r="C153" s="1">
        <v>1</v>
      </c>
      <c r="D153" s="1">
        <v>162</v>
      </c>
      <c r="E153" s="1" t="s">
        <v>65</v>
      </c>
      <c r="F153" s="1">
        <v>999</v>
      </c>
      <c r="G153" s="1" t="s">
        <v>68</v>
      </c>
      <c r="H153" s="3">
        <v>1864.08</v>
      </c>
      <c r="I153" s="3">
        <v>1864.08</v>
      </c>
      <c r="J153" s="2">
        <f t="shared" si="2"/>
        <v>0</v>
      </c>
      <c r="K153" s="5">
        <f t="shared" si="9"/>
        <v>0</v>
      </c>
      <c r="L153" s="1">
        <v>0</v>
      </c>
      <c r="M153" s="1">
        <v>0</v>
      </c>
      <c r="N153" s="8"/>
      <c r="O153" s="1"/>
      <c r="P153" s="1">
        <v>0</v>
      </c>
      <c r="Q153" s="41">
        <v>0</v>
      </c>
      <c r="R153" s="7">
        <v>0</v>
      </c>
      <c r="S153" s="1">
        <v>0</v>
      </c>
      <c r="T153" s="1">
        <v>0</v>
      </c>
      <c r="U153" s="8"/>
      <c r="V153" s="1">
        <v>0</v>
      </c>
      <c r="W153" s="20">
        <v>0</v>
      </c>
      <c r="X153" s="1">
        <f t="shared" si="4"/>
        <v>0</v>
      </c>
      <c r="Y153" s="3">
        <f t="shared" si="10"/>
        <v>0</v>
      </c>
      <c r="Z153" s="3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 x14ac:dyDescent="0.2">
      <c r="A154" s="1">
        <v>65157</v>
      </c>
      <c r="B154" s="1" t="s">
        <v>245</v>
      </c>
      <c r="C154" s="1">
        <v>6</v>
      </c>
      <c r="D154" s="1">
        <v>162</v>
      </c>
      <c r="E154" s="1" t="s">
        <v>65</v>
      </c>
      <c r="F154" s="1">
        <v>162</v>
      </c>
      <c r="G154" s="1" t="s">
        <v>84</v>
      </c>
      <c r="H154" s="3">
        <v>323.44</v>
      </c>
      <c r="I154" s="3">
        <v>1940.64</v>
      </c>
      <c r="J154" s="2">
        <f t="shared" si="2"/>
        <v>0</v>
      </c>
      <c r="K154" s="5">
        <f t="shared" si="9"/>
        <v>0</v>
      </c>
      <c r="L154" s="1">
        <v>0</v>
      </c>
      <c r="M154" s="1">
        <v>-0.83</v>
      </c>
      <c r="N154" s="8"/>
      <c r="O154" s="1"/>
      <c r="P154" s="1">
        <v>0</v>
      </c>
      <c r="Q154" s="41">
        <v>0</v>
      </c>
      <c r="R154" s="7">
        <v>0</v>
      </c>
      <c r="S154" s="1">
        <v>0</v>
      </c>
      <c r="T154" s="1">
        <v>0</v>
      </c>
      <c r="U154" s="8"/>
      <c r="V154" s="1">
        <v>0</v>
      </c>
      <c r="W154" s="20">
        <v>0</v>
      </c>
      <c r="X154" s="1">
        <f t="shared" si="4"/>
        <v>-0.83</v>
      </c>
      <c r="Y154" s="3">
        <f t="shared" si="10"/>
        <v>-1610.7311999999999</v>
      </c>
      <c r="Z154" s="3">
        <v>-1617.2</v>
      </c>
      <c r="AA154" s="1">
        <v>0</v>
      </c>
      <c r="AB154" s="1">
        <v>0</v>
      </c>
      <c r="AC154" s="1">
        <v>0</v>
      </c>
      <c r="AD154" s="1">
        <v>0</v>
      </c>
      <c r="AE154" s="1">
        <v>-5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 x14ac:dyDescent="0.2">
      <c r="A155" s="1">
        <v>85004</v>
      </c>
      <c r="B155" s="1" t="s">
        <v>249</v>
      </c>
      <c r="C155" s="1">
        <v>1</v>
      </c>
      <c r="D155" s="1">
        <v>162</v>
      </c>
      <c r="E155" s="1" t="s">
        <v>65</v>
      </c>
      <c r="F155" s="1">
        <v>999</v>
      </c>
      <c r="G155" s="1" t="s">
        <v>68</v>
      </c>
      <c r="H155" s="3">
        <v>1954.8</v>
      </c>
      <c r="I155" s="3">
        <v>1954.8</v>
      </c>
      <c r="J155" s="2">
        <f t="shared" si="2"/>
        <v>0</v>
      </c>
      <c r="K155" s="5">
        <f t="shared" si="9"/>
        <v>0</v>
      </c>
      <c r="L155" s="1">
        <v>0</v>
      </c>
      <c r="M155" s="1">
        <v>0</v>
      </c>
      <c r="N155" s="8"/>
      <c r="O155" s="1"/>
      <c r="P155" s="1">
        <v>0</v>
      </c>
      <c r="Q155" s="41">
        <v>0</v>
      </c>
      <c r="R155" s="7">
        <v>0</v>
      </c>
      <c r="S155" s="1">
        <v>0</v>
      </c>
      <c r="T155" s="1">
        <v>0</v>
      </c>
      <c r="U155" s="8"/>
      <c r="V155" s="1">
        <v>0</v>
      </c>
      <c r="W155" s="20">
        <v>0</v>
      </c>
      <c r="X155" s="1">
        <f t="shared" si="4"/>
        <v>0</v>
      </c>
      <c r="Y155" s="3">
        <f t="shared" si="10"/>
        <v>0</v>
      </c>
      <c r="Z155" s="3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 x14ac:dyDescent="0.2">
      <c r="A156" s="1">
        <v>88122</v>
      </c>
      <c r="B156" s="1" t="s">
        <v>163</v>
      </c>
      <c r="C156" s="1">
        <v>24</v>
      </c>
      <c r="D156" s="1">
        <v>162</v>
      </c>
      <c r="E156" s="1" t="s">
        <v>65</v>
      </c>
      <c r="F156" s="1">
        <v>974</v>
      </c>
      <c r="G156" s="1" t="s">
        <v>70</v>
      </c>
      <c r="H156" s="3">
        <v>72.685599999999994</v>
      </c>
      <c r="I156" s="3">
        <v>1744.4544000000001</v>
      </c>
      <c r="J156" s="2">
        <f t="shared" si="2"/>
        <v>0</v>
      </c>
      <c r="K156" s="5">
        <f t="shared" si="9"/>
        <v>0</v>
      </c>
      <c r="L156" s="1">
        <v>0</v>
      </c>
      <c r="M156" s="1">
        <v>0</v>
      </c>
      <c r="N156" s="8"/>
      <c r="O156" s="1"/>
      <c r="P156" s="1">
        <v>0</v>
      </c>
      <c r="Q156" s="41">
        <v>0</v>
      </c>
      <c r="R156" s="7">
        <v>0</v>
      </c>
      <c r="S156" s="1">
        <v>0</v>
      </c>
      <c r="T156" s="1">
        <v>0</v>
      </c>
      <c r="U156" s="8"/>
      <c r="V156" s="1">
        <v>0</v>
      </c>
      <c r="W156" s="20">
        <v>0</v>
      </c>
      <c r="X156" s="1">
        <f t="shared" si="4"/>
        <v>0</v>
      </c>
      <c r="Y156" s="3">
        <f t="shared" si="10"/>
        <v>0</v>
      </c>
      <c r="Z156" s="3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 x14ac:dyDescent="0.2">
      <c r="A157" s="1">
        <v>88137</v>
      </c>
      <c r="B157" s="1" t="s">
        <v>88</v>
      </c>
      <c r="C157" s="1">
        <v>14</v>
      </c>
      <c r="D157" s="1">
        <v>162</v>
      </c>
      <c r="E157" s="1" t="s">
        <v>65</v>
      </c>
      <c r="F157" s="1">
        <v>999</v>
      </c>
      <c r="G157" s="1" t="s">
        <v>68</v>
      </c>
      <c r="H157" s="3">
        <v>102.89319999999999</v>
      </c>
      <c r="I157" s="3">
        <v>1440.5047999999999</v>
      </c>
      <c r="J157" s="2">
        <f t="shared" si="2"/>
        <v>0</v>
      </c>
      <c r="K157" s="5">
        <f t="shared" si="9"/>
        <v>0</v>
      </c>
      <c r="L157" s="1">
        <v>0</v>
      </c>
      <c r="M157" s="1">
        <v>0</v>
      </c>
      <c r="N157" s="8"/>
      <c r="O157" s="1"/>
      <c r="P157" s="1">
        <v>0</v>
      </c>
      <c r="Q157" s="41">
        <v>0</v>
      </c>
      <c r="R157" s="7">
        <v>0</v>
      </c>
      <c r="S157" s="1">
        <v>0</v>
      </c>
      <c r="T157" s="1">
        <v>0</v>
      </c>
      <c r="U157" s="8"/>
      <c r="V157" s="1">
        <v>0</v>
      </c>
      <c r="W157" s="20">
        <v>0</v>
      </c>
      <c r="X157" s="1">
        <f t="shared" si="4"/>
        <v>0</v>
      </c>
      <c r="Y157" s="3">
        <f t="shared" si="10"/>
        <v>0</v>
      </c>
      <c r="Z157" s="3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 x14ac:dyDescent="0.2">
      <c r="A158" s="1">
        <v>88139</v>
      </c>
      <c r="B158" s="1" t="s">
        <v>139</v>
      </c>
      <c r="C158" s="1">
        <v>9</v>
      </c>
      <c r="D158" s="1">
        <v>162</v>
      </c>
      <c r="E158" s="1" t="s">
        <v>65</v>
      </c>
      <c r="F158" s="1">
        <v>28</v>
      </c>
      <c r="G158" s="1" t="s">
        <v>133</v>
      </c>
      <c r="H158" s="3">
        <v>54.54</v>
      </c>
      <c r="I158" s="3">
        <v>490.86</v>
      </c>
      <c r="J158" s="2">
        <f t="shared" si="2"/>
        <v>0</v>
      </c>
      <c r="K158" s="5">
        <f t="shared" si="9"/>
        <v>0</v>
      </c>
      <c r="L158" s="1">
        <v>0</v>
      </c>
      <c r="M158" s="1">
        <v>0</v>
      </c>
      <c r="N158" s="8"/>
      <c r="O158" s="1"/>
      <c r="P158" s="1">
        <v>0</v>
      </c>
      <c r="Q158" s="41">
        <v>0</v>
      </c>
      <c r="R158" s="7">
        <v>0</v>
      </c>
      <c r="S158" s="1">
        <v>0</v>
      </c>
      <c r="T158" s="1">
        <v>0</v>
      </c>
      <c r="U158" s="8"/>
      <c r="V158" s="1">
        <v>0</v>
      </c>
      <c r="W158" s="20">
        <v>0</v>
      </c>
      <c r="X158" s="1">
        <f t="shared" si="4"/>
        <v>0</v>
      </c>
      <c r="Y158" s="3">
        <f t="shared" si="10"/>
        <v>0</v>
      </c>
      <c r="Z158" s="3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 x14ac:dyDescent="0.2">
      <c r="A159" s="1">
        <v>88173</v>
      </c>
      <c r="B159" s="1" t="s">
        <v>88</v>
      </c>
      <c r="C159" s="1">
        <v>24</v>
      </c>
      <c r="D159" s="1">
        <v>162</v>
      </c>
      <c r="E159" s="1" t="s">
        <v>65</v>
      </c>
      <c r="F159" s="1">
        <v>999</v>
      </c>
      <c r="G159" s="1" t="s">
        <v>68</v>
      </c>
      <c r="H159" s="3">
        <v>42.212400000000002</v>
      </c>
      <c r="I159" s="3">
        <v>1013.0976000000001</v>
      </c>
      <c r="J159" s="2">
        <f t="shared" si="2"/>
        <v>0</v>
      </c>
      <c r="K159" s="5">
        <f t="shared" si="9"/>
        <v>0</v>
      </c>
      <c r="L159" s="1">
        <v>0</v>
      </c>
      <c r="M159" s="1">
        <v>0</v>
      </c>
      <c r="N159" s="8"/>
      <c r="O159" s="1"/>
      <c r="P159" s="1">
        <v>0</v>
      </c>
      <c r="Q159" s="41">
        <v>0</v>
      </c>
      <c r="R159" s="7">
        <v>0</v>
      </c>
      <c r="S159" s="1">
        <v>0</v>
      </c>
      <c r="T159" s="1">
        <v>0</v>
      </c>
      <c r="U159" s="8"/>
      <c r="V159" s="1">
        <v>0</v>
      </c>
      <c r="W159" s="20">
        <v>0</v>
      </c>
      <c r="X159" s="1">
        <f t="shared" si="4"/>
        <v>0</v>
      </c>
      <c r="Y159" s="3">
        <f t="shared" si="10"/>
        <v>0</v>
      </c>
      <c r="Z159" s="3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 x14ac:dyDescent="0.2">
      <c r="A160" s="1">
        <v>88216</v>
      </c>
      <c r="B160" s="1" t="s">
        <v>156</v>
      </c>
      <c r="C160" s="1">
        <v>12</v>
      </c>
      <c r="D160" s="1">
        <v>162</v>
      </c>
      <c r="E160" s="1" t="s">
        <v>65</v>
      </c>
      <c r="F160" s="1">
        <v>162</v>
      </c>
      <c r="G160" s="1" t="s">
        <v>84</v>
      </c>
      <c r="H160" s="3">
        <v>161.93899999999999</v>
      </c>
      <c r="I160" s="3">
        <v>1943.268</v>
      </c>
      <c r="J160" s="2">
        <f t="shared" si="2"/>
        <v>0</v>
      </c>
      <c r="K160" s="5">
        <f t="shared" si="9"/>
        <v>0</v>
      </c>
      <c r="L160" s="1">
        <v>0</v>
      </c>
      <c r="M160" s="1">
        <v>0</v>
      </c>
      <c r="N160" s="8"/>
      <c r="O160" s="1"/>
      <c r="P160" s="1">
        <v>0</v>
      </c>
      <c r="Q160" s="41">
        <v>0</v>
      </c>
      <c r="R160" s="7">
        <v>0</v>
      </c>
      <c r="S160" s="1">
        <v>0</v>
      </c>
      <c r="T160" s="1">
        <v>0</v>
      </c>
      <c r="U160" s="8"/>
      <c r="V160" s="1">
        <v>0</v>
      </c>
      <c r="W160" s="20">
        <v>0</v>
      </c>
      <c r="X160" s="1">
        <f t="shared" si="4"/>
        <v>0</v>
      </c>
      <c r="Y160" s="3">
        <f t="shared" si="10"/>
        <v>0</v>
      </c>
      <c r="Z160" s="3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 x14ac:dyDescent="0.2">
      <c r="A161" s="1">
        <v>91004</v>
      </c>
      <c r="B161" s="1" t="s">
        <v>202</v>
      </c>
      <c r="C161" s="1">
        <v>16</v>
      </c>
      <c r="D161" s="1">
        <v>162</v>
      </c>
      <c r="E161" s="1" t="s">
        <v>65</v>
      </c>
      <c r="F161" s="1">
        <v>123</v>
      </c>
      <c r="G161" s="1" t="s">
        <v>138</v>
      </c>
      <c r="H161" s="3">
        <v>70.36</v>
      </c>
      <c r="I161" s="3">
        <v>1125.76</v>
      </c>
      <c r="J161" s="2">
        <f t="shared" si="2"/>
        <v>0</v>
      </c>
      <c r="K161" s="5">
        <f t="shared" si="9"/>
        <v>0</v>
      </c>
      <c r="L161" s="1">
        <v>0</v>
      </c>
      <c r="M161" s="1">
        <v>0</v>
      </c>
      <c r="N161" s="8"/>
      <c r="O161" s="1"/>
      <c r="P161" s="1">
        <v>0</v>
      </c>
      <c r="Q161" s="1">
        <v>0</v>
      </c>
      <c r="R161" s="7">
        <v>0</v>
      </c>
      <c r="S161" s="1">
        <v>0</v>
      </c>
      <c r="T161" s="1">
        <v>0</v>
      </c>
      <c r="U161" s="8"/>
      <c r="V161" s="1">
        <v>0</v>
      </c>
      <c r="W161" s="20">
        <v>0</v>
      </c>
      <c r="X161" s="1">
        <f t="shared" si="4"/>
        <v>0</v>
      </c>
      <c r="Y161" s="3">
        <f t="shared" si="10"/>
        <v>0</v>
      </c>
      <c r="Z161" s="3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x14ac:dyDescent="0.2">
      <c r="A162" s="1">
        <v>91059</v>
      </c>
      <c r="B162" s="1" t="s">
        <v>246</v>
      </c>
      <c r="C162" s="1">
        <v>1</v>
      </c>
      <c r="D162" s="1">
        <v>162</v>
      </c>
      <c r="E162" s="1" t="s">
        <v>65</v>
      </c>
      <c r="F162" s="1">
        <v>999</v>
      </c>
      <c r="G162" s="1" t="s">
        <v>68</v>
      </c>
      <c r="H162" s="3">
        <v>5002.5600000000004</v>
      </c>
      <c r="I162" s="3">
        <v>5002.5600000000004</v>
      </c>
      <c r="J162" s="2">
        <f t="shared" si="2"/>
        <v>0</v>
      </c>
      <c r="K162" s="5">
        <f t="shared" si="9"/>
        <v>0</v>
      </c>
      <c r="L162" s="1">
        <v>0</v>
      </c>
      <c r="M162" s="1">
        <v>-1</v>
      </c>
      <c r="N162" s="8"/>
      <c r="O162" s="1"/>
      <c r="P162" s="1">
        <v>0</v>
      </c>
      <c r="Q162" s="1">
        <v>0</v>
      </c>
      <c r="R162" s="7">
        <v>0</v>
      </c>
      <c r="S162" s="1">
        <v>0</v>
      </c>
      <c r="T162" s="1">
        <v>0</v>
      </c>
      <c r="U162" s="8"/>
      <c r="V162" s="1">
        <v>0</v>
      </c>
      <c r="W162" s="20">
        <v>0</v>
      </c>
      <c r="X162" s="1">
        <f t="shared" si="4"/>
        <v>-1</v>
      </c>
      <c r="Y162" s="3">
        <f t="shared" si="10"/>
        <v>-5002.5600000000004</v>
      </c>
      <c r="Z162" s="3">
        <v>-5002.5600000000004</v>
      </c>
      <c r="AA162" s="1">
        <v>0</v>
      </c>
      <c r="AB162" s="1">
        <v>0</v>
      </c>
      <c r="AC162" s="1">
        <v>0</v>
      </c>
      <c r="AD162" s="1">
        <v>0</v>
      </c>
      <c r="AE162" s="1">
        <v>-1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 x14ac:dyDescent="0.2">
      <c r="A163" s="1">
        <v>91199</v>
      </c>
      <c r="B163" s="1" t="s">
        <v>212</v>
      </c>
      <c r="C163" s="1">
        <v>16</v>
      </c>
      <c r="D163" s="1">
        <v>162</v>
      </c>
      <c r="E163" s="1" t="s">
        <v>65</v>
      </c>
      <c r="F163" s="1">
        <v>123</v>
      </c>
      <c r="G163" s="1" t="s">
        <v>138</v>
      </c>
      <c r="H163" s="3">
        <v>64.494399999999999</v>
      </c>
      <c r="I163" s="3">
        <v>1031.9104</v>
      </c>
      <c r="J163" s="2">
        <f t="shared" si="2"/>
        <v>0</v>
      </c>
      <c r="K163" s="5">
        <f t="shared" si="9"/>
        <v>0</v>
      </c>
      <c r="L163" s="1">
        <v>0</v>
      </c>
      <c r="M163" s="1">
        <v>0</v>
      </c>
      <c r="N163" s="8"/>
      <c r="O163" s="1"/>
      <c r="P163" s="1">
        <v>0</v>
      </c>
      <c r="Q163" s="1">
        <v>0.25</v>
      </c>
      <c r="R163" s="7">
        <v>0</v>
      </c>
      <c r="S163" s="1">
        <v>0</v>
      </c>
      <c r="T163" s="1">
        <v>0</v>
      </c>
      <c r="U163" s="8"/>
      <c r="V163" s="1">
        <v>0</v>
      </c>
      <c r="W163" s="20">
        <v>0</v>
      </c>
      <c r="X163" s="1">
        <f t="shared" si="4"/>
        <v>0.25</v>
      </c>
      <c r="Y163" s="3">
        <f t="shared" si="10"/>
        <v>257.9776</v>
      </c>
      <c r="Z163" s="3">
        <v>257.98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4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x14ac:dyDescent="0.2">
      <c r="A164" s="1">
        <v>95285</v>
      </c>
      <c r="B164" s="1" t="s">
        <v>248</v>
      </c>
      <c r="C164" s="1">
        <v>1</v>
      </c>
      <c r="D164" s="1">
        <v>162</v>
      </c>
      <c r="E164" s="1" t="s">
        <v>65</v>
      </c>
      <c r="F164" s="1">
        <v>999</v>
      </c>
      <c r="G164" s="1" t="s">
        <v>68</v>
      </c>
      <c r="H164" s="3">
        <v>4356.72</v>
      </c>
      <c r="I164" s="3">
        <v>4356.72</v>
      </c>
      <c r="J164" s="2">
        <f t="shared" si="2"/>
        <v>0</v>
      </c>
      <c r="K164" s="5">
        <f t="shared" si="9"/>
        <v>0</v>
      </c>
      <c r="L164" s="1">
        <v>0</v>
      </c>
      <c r="M164" s="1">
        <v>3</v>
      </c>
      <c r="N164" s="8"/>
      <c r="O164" s="1"/>
      <c r="P164" s="1">
        <v>0</v>
      </c>
      <c r="Q164" s="1">
        <v>0</v>
      </c>
      <c r="R164" s="7">
        <v>0</v>
      </c>
      <c r="S164" s="1">
        <v>0</v>
      </c>
      <c r="T164" s="1">
        <v>0</v>
      </c>
      <c r="U164" s="8"/>
      <c r="V164" s="1">
        <v>0</v>
      </c>
      <c r="W164" s="20">
        <v>0</v>
      </c>
      <c r="X164" s="1">
        <f t="shared" si="4"/>
        <v>3</v>
      </c>
      <c r="Y164" s="3">
        <f t="shared" si="10"/>
        <v>13070.16</v>
      </c>
      <c r="Z164" s="3">
        <v>13070.16</v>
      </c>
      <c r="AA164" s="1">
        <v>0</v>
      </c>
      <c r="AB164" s="1">
        <v>0</v>
      </c>
      <c r="AC164" s="1">
        <v>0</v>
      </c>
      <c r="AD164" s="1">
        <v>0</v>
      </c>
      <c r="AE164" s="1">
        <v>3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 x14ac:dyDescent="0.2">
      <c r="A165" s="1">
        <v>95459</v>
      </c>
      <c r="B165" s="1" t="s">
        <v>243</v>
      </c>
      <c r="C165" s="1">
        <v>2</v>
      </c>
      <c r="D165" s="1">
        <v>162</v>
      </c>
      <c r="E165" s="1" t="s">
        <v>65</v>
      </c>
      <c r="F165" s="1">
        <v>123</v>
      </c>
      <c r="G165" s="1" t="s">
        <v>138</v>
      </c>
      <c r="H165" s="3">
        <v>2210.7600000000002</v>
      </c>
      <c r="I165" s="3">
        <v>4421.5200000000004</v>
      </c>
      <c r="J165" s="2">
        <f t="shared" si="2"/>
        <v>0</v>
      </c>
      <c r="K165" s="5">
        <f t="shared" si="9"/>
        <v>0</v>
      </c>
      <c r="L165" s="1">
        <v>0</v>
      </c>
      <c r="M165" s="1">
        <v>0</v>
      </c>
      <c r="N165" s="8"/>
      <c r="O165" s="1"/>
      <c r="P165" s="1">
        <v>0</v>
      </c>
      <c r="Q165" s="1">
        <v>0</v>
      </c>
      <c r="R165" s="7">
        <v>0</v>
      </c>
      <c r="S165" s="1">
        <v>0</v>
      </c>
      <c r="T165" s="1">
        <v>0</v>
      </c>
      <c r="U165" s="8"/>
      <c r="V165" s="1">
        <v>0</v>
      </c>
      <c r="W165" s="20">
        <v>0</v>
      </c>
      <c r="X165" s="1">
        <f t="shared" si="4"/>
        <v>0</v>
      </c>
      <c r="Y165" s="3">
        <f t="shared" si="10"/>
        <v>0</v>
      </c>
      <c r="Z165" s="3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x14ac:dyDescent="0.2">
      <c r="A166" s="1">
        <v>95524</v>
      </c>
      <c r="B166" s="1" t="s">
        <v>88</v>
      </c>
      <c r="C166" s="1">
        <v>12</v>
      </c>
      <c r="D166" s="1">
        <v>162</v>
      </c>
      <c r="E166" s="1" t="s">
        <v>65</v>
      </c>
      <c r="F166" s="1">
        <v>999</v>
      </c>
      <c r="G166" s="1" t="s">
        <v>68</v>
      </c>
      <c r="H166" s="3">
        <v>22.715</v>
      </c>
      <c r="I166" s="3">
        <v>272.58</v>
      </c>
      <c r="J166" s="2">
        <f t="shared" si="2"/>
        <v>0</v>
      </c>
      <c r="K166" s="5">
        <f t="shared" si="9"/>
        <v>0</v>
      </c>
      <c r="L166" s="1">
        <v>0</v>
      </c>
      <c r="M166" s="1">
        <v>0</v>
      </c>
      <c r="N166" s="8"/>
      <c r="O166" s="1"/>
      <c r="P166" s="1">
        <v>0</v>
      </c>
      <c r="Q166" s="1">
        <v>0</v>
      </c>
      <c r="R166" s="7">
        <v>0</v>
      </c>
      <c r="S166" s="1">
        <v>0</v>
      </c>
      <c r="T166" s="1">
        <v>0</v>
      </c>
      <c r="U166" s="8"/>
      <c r="V166" s="1">
        <v>0</v>
      </c>
      <c r="W166" s="20">
        <v>0</v>
      </c>
      <c r="X166" s="1">
        <f t="shared" si="4"/>
        <v>0</v>
      </c>
      <c r="Y166" s="3">
        <f t="shared" si="10"/>
        <v>0</v>
      </c>
      <c r="Z166" s="3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x14ac:dyDescent="0.2">
      <c r="A167" s="1">
        <v>95596</v>
      </c>
      <c r="B167" s="1" t="s">
        <v>95</v>
      </c>
      <c r="C167" s="1">
        <v>1</v>
      </c>
      <c r="D167" s="1">
        <v>162</v>
      </c>
      <c r="E167" s="1" t="s">
        <v>65</v>
      </c>
      <c r="F167" s="1">
        <v>999</v>
      </c>
      <c r="G167" s="1" t="s">
        <v>68</v>
      </c>
      <c r="H167" s="3">
        <v>636.12</v>
      </c>
      <c r="I167" s="3">
        <v>636.12</v>
      </c>
      <c r="J167" s="2">
        <f t="shared" si="2"/>
        <v>0</v>
      </c>
      <c r="K167" s="5">
        <f t="shared" si="9"/>
        <v>0</v>
      </c>
      <c r="L167" s="1">
        <v>0</v>
      </c>
      <c r="M167" s="1">
        <v>0</v>
      </c>
      <c r="N167" s="8"/>
      <c r="O167" s="1"/>
      <c r="P167" s="1">
        <v>0</v>
      </c>
      <c r="Q167" s="1">
        <v>0</v>
      </c>
      <c r="R167" s="7">
        <v>0</v>
      </c>
      <c r="S167" s="1">
        <v>0</v>
      </c>
      <c r="T167" s="1">
        <v>0</v>
      </c>
      <c r="U167" s="8"/>
      <c r="V167" s="1">
        <v>0</v>
      </c>
      <c r="W167" s="20">
        <v>0</v>
      </c>
      <c r="X167" s="1">
        <f t="shared" si="4"/>
        <v>0</v>
      </c>
      <c r="Y167" s="3">
        <f t="shared" si="10"/>
        <v>0</v>
      </c>
      <c r="Z167" s="3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 x14ac:dyDescent="0.2">
      <c r="A168" s="1">
        <v>95597</v>
      </c>
      <c r="B168" s="1" t="s">
        <v>255</v>
      </c>
      <c r="C168" s="1">
        <v>1</v>
      </c>
      <c r="D168" s="1">
        <v>162</v>
      </c>
      <c r="E168" s="1" t="s">
        <v>65</v>
      </c>
      <c r="F168" s="1">
        <v>999</v>
      </c>
      <c r="G168" s="1" t="s">
        <v>68</v>
      </c>
      <c r="H168" s="3">
        <v>1764.72</v>
      </c>
      <c r="I168" s="3">
        <v>1764.72</v>
      </c>
      <c r="J168" s="2">
        <f t="shared" si="2"/>
        <v>0</v>
      </c>
      <c r="K168" s="5">
        <f t="shared" si="9"/>
        <v>0</v>
      </c>
      <c r="L168" s="1">
        <v>0</v>
      </c>
      <c r="M168" s="1">
        <v>0</v>
      </c>
      <c r="N168" s="8"/>
      <c r="O168" s="1"/>
      <c r="P168" s="1">
        <v>0</v>
      </c>
      <c r="Q168" s="1">
        <v>0</v>
      </c>
      <c r="R168" s="7">
        <v>0</v>
      </c>
      <c r="S168" s="1">
        <v>0</v>
      </c>
      <c r="T168" s="1">
        <v>0</v>
      </c>
      <c r="U168" s="8"/>
      <c r="V168" s="1">
        <v>0</v>
      </c>
      <c r="W168" s="20">
        <v>0</v>
      </c>
      <c r="X168" s="1">
        <f t="shared" si="4"/>
        <v>0</v>
      </c>
      <c r="Y168" s="3">
        <f t="shared" si="10"/>
        <v>0</v>
      </c>
      <c r="Z168" s="3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 x14ac:dyDescent="0.2">
      <c r="A169" s="1">
        <v>95902</v>
      </c>
      <c r="B169" s="1" t="s">
        <v>93</v>
      </c>
      <c r="C169" s="1">
        <v>7</v>
      </c>
      <c r="D169" s="1">
        <v>162</v>
      </c>
      <c r="E169" s="1" t="s">
        <v>65</v>
      </c>
      <c r="F169" s="1">
        <v>999</v>
      </c>
      <c r="G169" s="1" t="s">
        <v>68</v>
      </c>
      <c r="H169" s="3">
        <v>266.64999999999998</v>
      </c>
      <c r="I169" s="3">
        <v>1866.55</v>
      </c>
      <c r="J169" s="2">
        <f t="shared" si="2"/>
        <v>0</v>
      </c>
      <c r="K169" s="5">
        <f t="shared" si="9"/>
        <v>0</v>
      </c>
      <c r="L169" s="1">
        <v>0</v>
      </c>
      <c r="M169" s="1">
        <v>0</v>
      </c>
      <c r="N169" s="8"/>
      <c r="O169" s="1"/>
      <c r="P169" s="1">
        <v>0</v>
      </c>
      <c r="Q169" s="1">
        <v>0</v>
      </c>
      <c r="R169" s="7">
        <v>0</v>
      </c>
      <c r="S169" s="1">
        <v>0</v>
      </c>
      <c r="T169" s="1">
        <v>0</v>
      </c>
      <c r="U169" s="8"/>
      <c r="V169" s="1">
        <v>0</v>
      </c>
      <c r="W169" s="20">
        <v>0</v>
      </c>
      <c r="X169" s="1">
        <f t="shared" si="4"/>
        <v>0</v>
      </c>
      <c r="Y169" s="3">
        <f t="shared" si="10"/>
        <v>0</v>
      </c>
      <c r="Z169" s="3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 x14ac:dyDescent="0.2">
      <c r="A170" s="1">
        <v>96163</v>
      </c>
      <c r="B170" s="1" t="s">
        <v>92</v>
      </c>
      <c r="C170" s="1">
        <v>12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104.2492</v>
      </c>
      <c r="I170" s="3">
        <v>1250.9903999999999</v>
      </c>
      <c r="J170" s="2">
        <f t="shared" si="2"/>
        <v>0</v>
      </c>
      <c r="K170" s="5">
        <f t="shared" si="9"/>
        <v>0</v>
      </c>
      <c r="L170" s="1">
        <v>0</v>
      </c>
      <c r="M170" s="1">
        <v>0</v>
      </c>
      <c r="N170" s="8"/>
      <c r="O170" s="1"/>
      <c r="P170" s="1">
        <v>0</v>
      </c>
      <c r="Q170" s="1">
        <v>0</v>
      </c>
      <c r="R170" s="7">
        <v>0</v>
      </c>
      <c r="S170" s="1">
        <v>0</v>
      </c>
      <c r="T170" s="1">
        <v>0</v>
      </c>
      <c r="U170" s="8"/>
      <c r="V170" s="1">
        <v>0</v>
      </c>
      <c r="W170" s="20">
        <v>0</v>
      </c>
      <c r="X170" s="1">
        <f t="shared" si="4"/>
        <v>0</v>
      </c>
      <c r="Y170" s="3">
        <f t="shared" si="10"/>
        <v>0</v>
      </c>
      <c r="Z170" s="3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 x14ac:dyDescent="0.2">
      <c r="A171" s="1">
        <v>96281</v>
      </c>
      <c r="B171" s="1" t="s">
        <v>80</v>
      </c>
      <c r="C171" s="1">
        <v>24</v>
      </c>
      <c r="D171" s="1">
        <v>162</v>
      </c>
      <c r="E171" s="1" t="s">
        <v>65</v>
      </c>
      <c r="F171" s="1">
        <v>999</v>
      </c>
      <c r="G171" s="1" t="s">
        <v>68</v>
      </c>
      <c r="H171" s="3">
        <v>72.534999999999997</v>
      </c>
      <c r="I171" s="3">
        <v>1740.84</v>
      </c>
      <c r="J171" s="2">
        <f t="shared" si="2"/>
        <v>0</v>
      </c>
      <c r="K171" s="5">
        <f t="shared" si="9"/>
        <v>0</v>
      </c>
      <c r="L171" s="1">
        <v>0</v>
      </c>
      <c r="M171" s="1">
        <v>0</v>
      </c>
      <c r="N171" s="8"/>
      <c r="O171" s="1"/>
      <c r="P171" s="1">
        <v>0</v>
      </c>
      <c r="Q171" s="1">
        <v>0</v>
      </c>
      <c r="R171" s="7">
        <v>0</v>
      </c>
      <c r="S171" s="1">
        <v>0</v>
      </c>
      <c r="T171" s="1">
        <v>0</v>
      </c>
      <c r="U171" s="8"/>
      <c r="V171" s="1">
        <v>0</v>
      </c>
      <c r="W171" s="20">
        <v>0</v>
      </c>
      <c r="X171" s="1">
        <f t="shared" si="4"/>
        <v>0</v>
      </c>
      <c r="Y171" s="3">
        <f t="shared" si="10"/>
        <v>0</v>
      </c>
      <c r="Z171" s="3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 x14ac:dyDescent="0.2">
      <c r="A172" s="1">
        <v>97195</v>
      </c>
      <c r="B172" s="1" t="s">
        <v>115</v>
      </c>
      <c r="C172" s="1">
        <v>4</v>
      </c>
      <c r="D172" s="1">
        <v>162</v>
      </c>
      <c r="E172" s="1" t="s">
        <v>65</v>
      </c>
      <c r="F172" s="1">
        <v>1</v>
      </c>
      <c r="G172" s="1" t="s">
        <v>98</v>
      </c>
      <c r="H172" s="3">
        <v>132.364</v>
      </c>
      <c r="I172" s="3">
        <v>529.45600000000002</v>
      </c>
      <c r="J172" s="2">
        <f t="shared" si="2"/>
        <v>0</v>
      </c>
      <c r="K172" s="5">
        <f t="shared" si="9"/>
        <v>0</v>
      </c>
      <c r="L172" s="1">
        <v>0</v>
      </c>
      <c r="M172" s="1">
        <v>0</v>
      </c>
      <c r="N172" s="8"/>
      <c r="O172" s="1"/>
      <c r="P172" s="1">
        <v>0</v>
      </c>
      <c r="Q172" s="1">
        <v>0</v>
      </c>
      <c r="R172" s="7">
        <v>0</v>
      </c>
      <c r="S172" s="1">
        <v>0</v>
      </c>
      <c r="T172" s="1">
        <v>0</v>
      </c>
      <c r="U172" s="8"/>
      <c r="V172" s="1">
        <v>0</v>
      </c>
      <c r="W172" s="20">
        <v>0</v>
      </c>
      <c r="X172" s="1">
        <f t="shared" si="4"/>
        <v>0</v>
      </c>
      <c r="Y172" s="3">
        <f t="shared" si="10"/>
        <v>0</v>
      </c>
      <c r="Z172" s="3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 x14ac:dyDescent="0.2">
      <c r="A173" s="1">
        <v>97303</v>
      </c>
      <c r="B173" s="1" t="s">
        <v>238</v>
      </c>
      <c r="C173" s="1">
        <v>16</v>
      </c>
      <c r="D173" s="1">
        <v>162</v>
      </c>
      <c r="E173" s="1" t="s">
        <v>65</v>
      </c>
      <c r="F173" s="1">
        <v>123</v>
      </c>
      <c r="G173" s="1" t="s">
        <v>138</v>
      </c>
      <c r="H173" s="3">
        <v>70.367699999999999</v>
      </c>
      <c r="I173" s="3">
        <v>1125.8832</v>
      </c>
      <c r="J173" s="2">
        <f t="shared" si="2"/>
        <v>0</v>
      </c>
      <c r="K173" s="5">
        <f t="shared" si="9"/>
        <v>0</v>
      </c>
      <c r="L173" s="1">
        <v>0</v>
      </c>
      <c r="M173" s="1">
        <v>0</v>
      </c>
      <c r="N173" s="8"/>
      <c r="O173" s="1"/>
      <c r="P173" s="1">
        <v>0</v>
      </c>
      <c r="Q173" s="1">
        <v>2</v>
      </c>
      <c r="R173" s="7">
        <v>0</v>
      </c>
      <c r="S173" s="1">
        <v>0</v>
      </c>
      <c r="T173" s="1">
        <v>0</v>
      </c>
      <c r="U173" s="8"/>
      <c r="V173" s="1">
        <v>0</v>
      </c>
      <c r="W173" s="20">
        <v>0</v>
      </c>
      <c r="X173" s="1">
        <f t="shared" si="4"/>
        <v>2</v>
      </c>
      <c r="Y173" s="3">
        <f t="shared" si="10"/>
        <v>2251.7664</v>
      </c>
      <c r="Z173" s="3">
        <v>2251.77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32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 x14ac:dyDescent="0.2">
      <c r="A174" s="1">
        <v>97314</v>
      </c>
      <c r="B174" s="1" t="s">
        <v>227</v>
      </c>
      <c r="C174" s="1">
        <v>5</v>
      </c>
      <c r="D174" s="1">
        <v>162</v>
      </c>
      <c r="E174" s="1" t="s">
        <v>65</v>
      </c>
      <c r="F174" s="1">
        <v>162</v>
      </c>
      <c r="G174" s="1" t="s">
        <v>84</v>
      </c>
      <c r="H174" s="3">
        <v>268.24099999999999</v>
      </c>
      <c r="I174" s="3">
        <v>1341.2049999999999</v>
      </c>
      <c r="J174" s="2">
        <f t="shared" si="2"/>
        <v>0</v>
      </c>
      <c r="K174" s="5">
        <f t="shared" si="9"/>
        <v>0</v>
      </c>
      <c r="L174" s="1">
        <v>0</v>
      </c>
      <c r="M174" s="1">
        <v>0</v>
      </c>
      <c r="N174" s="8"/>
      <c r="O174" s="1"/>
      <c r="P174" s="1">
        <v>0</v>
      </c>
      <c r="Q174" s="1">
        <v>0</v>
      </c>
      <c r="R174" s="7">
        <v>0</v>
      </c>
      <c r="S174" s="1">
        <v>0</v>
      </c>
      <c r="T174" s="1">
        <v>0</v>
      </c>
      <c r="U174" s="8"/>
      <c r="V174" s="1">
        <v>0</v>
      </c>
      <c r="W174" s="20">
        <v>0</v>
      </c>
      <c r="X174" s="1">
        <f t="shared" si="4"/>
        <v>0</v>
      </c>
      <c r="Y174" s="3">
        <f t="shared" si="10"/>
        <v>0</v>
      </c>
      <c r="Z174" s="3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 x14ac:dyDescent="0.2">
      <c r="A175" s="1">
        <v>97315</v>
      </c>
      <c r="B175" s="1" t="s">
        <v>147</v>
      </c>
      <c r="C175" s="1">
        <v>14</v>
      </c>
      <c r="D175" s="1">
        <v>162</v>
      </c>
      <c r="E175" s="1" t="s">
        <v>65</v>
      </c>
      <c r="F175" s="1">
        <v>162</v>
      </c>
      <c r="G175" s="1" t="s">
        <v>84</v>
      </c>
      <c r="H175" s="3">
        <v>56.567999999999998</v>
      </c>
      <c r="I175" s="3">
        <v>791.952</v>
      </c>
      <c r="J175" s="2">
        <f t="shared" si="2"/>
        <v>0</v>
      </c>
      <c r="K175" s="5">
        <f t="shared" si="9"/>
        <v>0</v>
      </c>
      <c r="L175" s="1">
        <v>0</v>
      </c>
      <c r="M175" s="1">
        <v>0</v>
      </c>
      <c r="N175" s="8"/>
      <c r="O175" s="1"/>
      <c r="P175" s="1">
        <v>0</v>
      </c>
      <c r="Q175" s="1">
        <v>0</v>
      </c>
      <c r="R175" s="7">
        <v>0</v>
      </c>
      <c r="S175" s="1">
        <v>0</v>
      </c>
      <c r="T175" s="1">
        <v>0</v>
      </c>
      <c r="U175" s="8"/>
      <c r="V175" s="1">
        <v>0</v>
      </c>
      <c r="W175" s="20">
        <v>0</v>
      </c>
      <c r="X175" s="1">
        <f t="shared" si="4"/>
        <v>0</v>
      </c>
      <c r="Y175" s="3">
        <f t="shared" si="10"/>
        <v>0</v>
      </c>
      <c r="Z175" s="3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 x14ac:dyDescent="0.2">
      <c r="A176" s="1">
        <v>97316</v>
      </c>
      <c r="B176" s="1" t="s">
        <v>200</v>
      </c>
      <c r="C176" s="1">
        <v>8</v>
      </c>
      <c r="D176" s="1">
        <v>162</v>
      </c>
      <c r="E176" s="1" t="s">
        <v>65</v>
      </c>
      <c r="F176" s="1">
        <v>162</v>
      </c>
      <c r="G176" s="1" t="s">
        <v>84</v>
      </c>
      <c r="H176" s="3">
        <v>92.150800000000004</v>
      </c>
      <c r="I176" s="3">
        <v>737.20640000000003</v>
      </c>
      <c r="J176" s="2">
        <f t="shared" si="2"/>
        <v>0</v>
      </c>
      <c r="K176" s="5">
        <f t="shared" si="9"/>
        <v>0</v>
      </c>
      <c r="L176" s="1">
        <v>0</v>
      </c>
      <c r="M176" s="1">
        <v>0</v>
      </c>
      <c r="N176" s="8"/>
      <c r="O176" s="1"/>
      <c r="P176" s="1">
        <v>0</v>
      </c>
      <c r="Q176" s="1">
        <v>0</v>
      </c>
      <c r="R176" s="7">
        <v>0</v>
      </c>
      <c r="S176" s="1">
        <v>0</v>
      </c>
      <c r="T176" s="1">
        <v>1.1200000000000001</v>
      </c>
      <c r="U176" s="8"/>
      <c r="V176" s="1">
        <v>0</v>
      </c>
      <c r="W176" s="20">
        <v>0</v>
      </c>
      <c r="X176" s="1">
        <f t="shared" si="4"/>
        <v>1.1200000000000001</v>
      </c>
      <c r="Y176" s="3">
        <f t="shared" si="10"/>
        <v>825.67116800000008</v>
      </c>
      <c r="Z176" s="3">
        <v>829.36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9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 x14ac:dyDescent="0.2">
      <c r="A177" s="1">
        <v>97317</v>
      </c>
      <c r="B177" s="1" t="s">
        <v>130</v>
      </c>
      <c r="C177" s="1">
        <v>20</v>
      </c>
      <c r="D177" s="1">
        <v>162</v>
      </c>
      <c r="E177" s="1" t="s">
        <v>65</v>
      </c>
      <c r="F177" s="1">
        <v>162</v>
      </c>
      <c r="G177" s="1" t="s">
        <v>84</v>
      </c>
      <c r="H177" s="3">
        <v>33.9863</v>
      </c>
      <c r="I177" s="3">
        <v>679.726</v>
      </c>
      <c r="J177" s="2">
        <f t="shared" si="2"/>
        <v>0</v>
      </c>
      <c r="K177" s="5">
        <f t="shared" si="9"/>
        <v>0</v>
      </c>
      <c r="L177" s="1">
        <v>0</v>
      </c>
      <c r="M177" s="1">
        <v>0</v>
      </c>
      <c r="N177" s="8"/>
      <c r="O177" s="1"/>
      <c r="P177" s="1">
        <v>0</v>
      </c>
      <c r="Q177" s="1">
        <v>0</v>
      </c>
      <c r="R177" s="7">
        <v>0</v>
      </c>
      <c r="S177" s="1">
        <v>0</v>
      </c>
      <c r="T177" s="1">
        <v>0</v>
      </c>
      <c r="U177" s="8"/>
      <c r="V177" s="1">
        <v>0</v>
      </c>
      <c r="W177" s="20">
        <v>0</v>
      </c>
      <c r="X177" s="1">
        <f t="shared" si="4"/>
        <v>0</v>
      </c>
      <c r="Y177" s="3">
        <f t="shared" si="10"/>
        <v>0</v>
      </c>
      <c r="Z177" s="3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 x14ac:dyDescent="0.2">
      <c r="A178" s="1">
        <v>97318</v>
      </c>
      <c r="B178" s="1" t="s">
        <v>182</v>
      </c>
      <c r="C178" s="1">
        <v>8</v>
      </c>
      <c r="D178" s="1">
        <v>162</v>
      </c>
      <c r="E178" s="1" t="s">
        <v>65</v>
      </c>
      <c r="F178" s="1">
        <v>162</v>
      </c>
      <c r="G178" s="1" t="s">
        <v>84</v>
      </c>
      <c r="H178" s="3">
        <v>92.117000000000004</v>
      </c>
      <c r="I178" s="3">
        <v>736.93600000000004</v>
      </c>
      <c r="J178" s="2">
        <f t="shared" si="2"/>
        <v>0</v>
      </c>
      <c r="K178" s="5">
        <f t="shared" si="9"/>
        <v>0</v>
      </c>
      <c r="L178" s="1">
        <v>0</v>
      </c>
      <c r="M178" s="1">
        <v>0</v>
      </c>
      <c r="N178" s="8"/>
      <c r="O178" s="1"/>
      <c r="P178" s="1">
        <v>0</v>
      </c>
      <c r="Q178" s="1">
        <v>0</v>
      </c>
      <c r="R178" s="7">
        <v>0</v>
      </c>
      <c r="S178" s="1">
        <v>0</v>
      </c>
      <c r="T178" s="1">
        <v>0</v>
      </c>
      <c r="U178" s="8"/>
      <c r="V178" s="1">
        <v>0</v>
      </c>
      <c r="W178" s="20">
        <v>0</v>
      </c>
      <c r="X178" s="1">
        <f t="shared" si="4"/>
        <v>0</v>
      </c>
      <c r="Y178" s="3">
        <f t="shared" si="10"/>
        <v>0</v>
      </c>
      <c r="Z178" s="3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 x14ac:dyDescent="0.2">
      <c r="A179" s="1">
        <v>97319</v>
      </c>
      <c r="B179" s="1" t="s">
        <v>152</v>
      </c>
      <c r="C179" s="1">
        <v>15</v>
      </c>
      <c r="D179" s="1">
        <v>162</v>
      </c>
      <c r="E179" s="1" t="s">
        <v>65</v>
      </c>
      <c r="F179" s="1">
        <v>162</v>
      </c>
      <c r="G179" s="1" t="s">
        <v>84</v>
      </c>
      <c r="H179" s="3">
        <v>24.6343</v>
      </c>
      <c r="I179" s="3">
        <v>369.5145</v>
      </c>
      <c r="J179" s="2">
        <f t="shared" si="2"/>
        <v>0</v>
      </c>
      <c r="K179" s="5">
        <f t="shared" si="9"/>
        <v>0</v>
      </c>
      <c r="L179" s="1">
        <v>0</v>
      </c>
      <c r="M179" s="1">
        <v>0</v>
      </c>
      <c r="N179" s="8"/>
      <c r="O179" s="1"/>
      <c r="P179" s="1">
        <v>0</v>
      </c>
      <c r="Q179" s="1">
        <v>0</v>
      </c>
      <c r="R179" s="7">
        <v>0</v>
      </c>
      <c r="S179" s="1">
        <v>0</v>
      </c>
      <c r="T179" s="1">
        <v>0</v>
      </c>
      <c r="U179" s="8"/>
      <c r="V179" s="1">
        <v>0</v>
      </c>
      <c r="W179" s="20">
        <v>0</v>
      </c>
      <c r="X179" s="1">
        <f t="shared" si="4"/>
        <v>0</v>
      </c>
      <c r="Y179" s="3">
        <f t="shared" si="10"/>
        <v>0</v>
      </c>
      <c r="Z179" s="3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 x14ac:dyDescent="0.2">
      <c r="H180" s="9"/>
      <c r="I180" s="9"/>
      <c r="J180" s="9"/>
      <c r="Q180" s="41">
        <v>0</v>
      </c>
      <c r="R180" s="7">
        <v>0</v>
      </c>
      <c r="W180" s="9"/>
      <c r="X180" s="1">
        <f t="shared" si="4"/>
        <v>0</v>
      </c>
      <c r="Y180" s="3">
        <f t="shared" si="10"/>
        <v>0</v>
      </c>
      <c r="Z180" s="9"/>
    </row>
    <row r="181" spans="1:66" x14ac:dyDescent="0.2">
      <c r="H181" s="9"/>
      <c r="I181" s="9"/>
      <c r="J181" s="9"/>
      <c r="R181" s="7">
        <v>0</v>
      </c>
      <c r="W181" s="9"/>
      <c r="X181" s="1">
        <f t="shared" si="4"/>
        <v>0</v>
      </c>
      <c r="Y181" s="3">
        <f t="shared" si="10"/>
        <v>0</v>
      </c>
      <c r="Z181" s="9"/>
    </row>
    <row r="182" spans="1:66" x14ac:dyDescent="0.2">
      <c r="H182" s="9"/>
      <c r="I182" s="9"/>
      <c r="J182" s="9"/>
      <c r="R182" s="7">
        <v>0</v>
      </c>
      <c r="W182" s="9"/>
      <c r="X182" s="1">
        <f t="shared" si="4"/>
        <v>0</v>
      </c>
      <c r="Y182" s="3">
        <f t="shared" si="10"/>
        <v>0</v>
      </c>
      <c r="Z182" s="9"/>
    </row>
    <row r="183" spans="1:66" x14ac:dyDescent="0.2">
      <c r="H183" s="9"/>
      <c r="I183" s="9"/>
      <c r="J183" s="9"/>
      <c r="R183" s="7">
        <v>0</v>
      </c>
      <c r="W183" s="9"/>
      <c r="X183" s="1">
        <f t="shared" si="4"/>
        <v>0</v>
      </c>
      <c r="Y183" s="3">
        <f t="shared" si="10"/>
        <v>0</v>
      </c>
      <c r="Z183" s="9"/>
    </row>
    <row r="184" spans="1:66" x14ac:dyDescent="0.2">
      <c r="H184" s="9"/>
      <c r="I184" s="9"/>
      <c r="J184" s="9"/>
      <c r="R184" s="7">
        <v>0</v>
      </c>
      <c r="W184" s="9"/>
      <c r="X184" s="1">
        <f t="shared" si="4"/>
        <v>0</v>
      </c>
      <c r="Y184" s="3">
        <f t="shared" si="10"/>
        <v>0</v>
      </c>
      <c r="Z184" s="9"/>
    </row>
    <row r="185" spans="1:66" x14ac:dyDescent="0.2">
      <c r="H185" s="9"/>
      <c r="I185" s="9"/>
      <c r="J185" s="9"/>
      <c r="R185" s="7">
        <v>0</v>
      </c>
      <c r="W185" s="9"/>
      <c r="X185" s="1">
        <f t="shared" si="4"/>
        <v>0</v>
      </c>
      <c r="Y185" s="3">
        <f t="shared" si="10"/>
        <v>0</v>
      </c>
      <c r="Z185" s="9"/>
    </row>
    <row r="186" spans="1:66" x14ac:dyDescent="0.2">
      <c r="H186" s="9"/>
      <c r="I186" s="9"/>
      <c r="J186" s="9"/>
      <c r="R186" s="7">
        <v>0</v>
      </c>
      <c r="W186" s="9"/>
      <c r="X186" s="1">
        <f t="shared" si="4"/>
        <v>0</v>
      </c>
      <c r="Y186" s="3">
        <f t="shared" si="10"/>
        <v>0</v>
      </c>
      <c r="Z186" s="9"/>
    </row>
    <row r="187" spans="1:66" x14ac:dyDescent="0.2">
      <c r="H187" s="9"/>
      <c r="I187" s="9"/>
      <c r="J187" s="9"/>
      <c r="R187" s="7">
        <v>0</v>
      </c>
      <c r="W187" s="9"/>
      <c r="X187" s="1">
        <f t="shared" si="4"/>
        <v>0</v>
      </c>
      <c r="Y187" s="3">
        <f t="shared" si="10"/>
        <v>0</v>
      </c>
      <c r="Z187" s="9"/>
    </row>
    <row r="188" spans="1:66" x14ac:dyDescent="0.2">
      <c r="H188" s="9"/>
      <c r="I188" s="9"/>
      <c r="J188" s="9"/>
      <c r="R188" s="7">
        <v>0</v>
      </c>
      <c r="W188" s="9"/>
      <c r="X188" s="1">
        <f t="shared" si="4"/>
        <v>0</v>
      </c>
      <c r="Y188" s="3">
        <f t="shared" si="10"/>
        <v>0</v>
      </c>
      <c r="Z188" s="9"/>
    </row>
    <row r="189" spans="1:66" x14ac:dyDescent="0.2">
      <c r="H189" s="9"/>
      <c r="I189" s="9"/>
      <c r="J189" s="9"/>
      <c r="R189" s="7">
        <v>0</v>
      </c>
      <c r="W189" s="9"/>
      <c r="X189" s="1">
        <f t="shared" si="4"/>
        <v>0</v>
      </c>
      <c r="Y189" s="3">
        <f t="shared" si="10"/>
        <v>0</v>
      </c>
      <c r="Z189" s="9"/>
    </row>
    <row r="190" spans="1:66" x14ac:dyDescent="0.2">
      <c r="H190" s="9"/>
      <c r="I190" s="9"/>
      <c r="J190" s="9"/>
      <c r="R190" s="7">
        <v>0</v>
      </c>
      <c r="W190" s="9"/>
      <c r="X190" s="1">
        <f t="shared" si="4"/>
        <v>0</v>
      </c>
      <c r="Y190" s="3">
        <f t="shared" si="10"/>
        <v>0</v>
      </c>
      <c r="Z190" s="9"/>
    </row>
    <row r="191" spans="1:66" x14ac:dyDescent="0.2">
      <c r="H191" s="9"/>
      <c r="I191" s="9"/>
      <c r="J191" s="9"/>
      <c r="R191" s="7">
        <v>0</v>
      </c>
      <c r="W191" s="9"/>
      <c r="X191" s="1">
        <f t="shared" si="4"/>
        <v>0</v>
      </c>
      <c r="Y191" s="3">
        <f t="shared" si="10"/>
        <v>0</v>
      </c>
      <c r="Z191" s="9"/>
    </row>
    <row r="192" spans="1:66" x14ac:dyDescent="0.2">
      <c r="H192" s="9"/>
      <c r="I192" s="9"/>
      <c r="J192" s="9"/>
      <c r="R192" s="7">
        <v>0</v>
      </c>
      <c r="W192" s="9"/>
      <c r="X192" s="1">
        <f t="shared" si="4"/>
        <v>0</v>
      </c>
      <c r="Y192" s="3">
        <f t="shared" si="10"/>
        <v>0</v>
      </c>
      <c r="Z192" s="9"/>
    </row>
    <row r="193" spans="8:26" x14ac:dyDescent="0.2">
      <c r="H193" s="9"/>
      <c r="I193" s="9"/>
      <c r="J193" s="9"/>
      <c r="W193" s="9"/>
      <c r="X193" s="47"/>
      <c r="Y193" s="9"/>
      <c r="Z193" s="9"/>
    </row>
    <row r="194" spans="8:26" x14ac:dyDescent="0.2">
      <c r="H194" s="9"/>
      <c r="I194" s="9"/>
      <c r="J194" s="9"/>
      <c r="W194" s="9"/>
      <c r="X194" s="47"/>
      <c r="Y194" s="9"/>
      <c r="Z194" s="9"/>
    </row>
    <row r="195" spans="8:26" x14ac:dyDescent="0.2">
      <c r="H195" s="9"/>
      <c r="I195" s="9"/>
      <c r="J195" s="9"/>
      <c r="W195" s="9"/>
      <c r="X195" s="47"/>
      <c r="Y195" s="9"/>
      <c r="Z195" s="9"/>
    </row>
    <row r="196" spans="8:26" x14ac:dyDescent="0.2">
      <c r="H196" s="9"/>
      <c r="I196" s="9"/>
      <c r="J196" s="9"/>
      <c r="W196" s="9"/>
      <c r="X196" s="47"/>
      <c r="Y196" s="9"/>
      <c r="Z196" s="9"/>
    </row>
    <row r="197" spans="8:26" x14ac:dyDescent="0.2">
      <c r="H197" s="9"/>
      <c r="I197" s="9"/>
      <c r="J197" s="9"/>
      <c r="W197" s="9"/>
      <c r="X197" s="47"/>
      <c r="Y197" s="9"/>
      <c r="Z197" s="9"/>
    </row>
    <row r="198" spans="8:26" x14ac:dyDescent="0.2">
      <c r="H198" s="9"/>
      <c r="I198" s="9"/>
      <c r="J198" s="9"/>
      <c r="W198" s="9"/>
      <c r="X198" s="47"/>
      <c r="Y198" s="9"/>
      <c r="Z198" s="9"/>
    </row>
    <row r="199" spans="8:26" x14ac:dyDescent="0.2">
      <c r="H199" s="9"/>
      <c r="I199" s="9"/>
      <c r="J199" s="9"/>
      <c r="W199" s="9"/>
      <c r="X199" s="47"/>
      <c r="Y199" s="9"/>
      <c r="Z199" s="9"/>
    </row>
    <row r="200" spans="8:26" x14ac:dyDescent="0.2">
      <c r="H200" s="9"/>
      <c r="I200" s="9"/>
      <c r="J200" s="9"/>
      <c r="W200" s="9"/>
      <c r="X200" s="47"/>
      <c r="Y200" s="9"/>
      <c r="Z200" s="9"/>
    </row>
    <row r="201" spans="8:26" x14ac:dyDescent="0.2">
      <c r="H201" s="9"/>
      <c r="I201" s="9"/>
      <c r="J201" s="9"/>
      <c r="W201" s="9"/>
      <c r="X201" s="47"/>
      <c r="Y201" s="9"/>
      <c r="Z201" s="9"/>
    </row>
    <row r="202" spans="8:26" x14ac:dyDescent="0.2">
      <c r="H202" s="9"/>
      <c r="I202" s="9"/>
      <c r="J202" s="9"/>
      <c r="W202" s="9"/>
      <c r="X202" s="47"/>
      <c r="Y202" s="9"/>
      <c r="Z202" s="9"/>
    </row>
    <row r="203" spans="8:26" x14ac:dyDescent="0.2">
      <c r="H203" s="9"/>
      <c r="I203" s="9"/>
      <c r="J203" s="9"/>
      <c r="W203" s="9"/>
      <c r="X203" s="47"/>
      <c r="Y203" s="9"/>
      <c r="Z203" s="9"/>
    </row>
    <row r="204" spans="8:26" x14ac:dyDescent="0.2">
      <c r="H204" s="9"/>
      <c r="I204" s="9"/>
      <c r="J204" s="9"/>
      <c r="W204" s="9"/>
      <c r="X204" s="47"/>
      <c r="Y204" s="9"/>
      <c r="Z204" s="9"/>
    </row>
    <row r="205" spans="8:26" x14ac:dyDescent="0.2">
      <c r="H205" s="9"/>
      <c r="I205" s="9"/>
      <c r="J205" s="9"/>
      <c r="W205" s="9"/>
      <c r="X205" s="47"/>
      <c r="Y205" s="9"/>
      <c r="Z205" s="9"/>
    </row>
    <row r="206" spans="8:26" x14ac:dyDescent="0.2">
      <c r="H206" s="9"/>
      <c r="I206" s="9"/>
      <c r="J206" s="9"/>
      <c r="W206" s="9"/>
      <c r="X206" s="47"/>
      <c r="Y206" s="9"/>
      <c r="Z206" s="9"/>
    </row>
    <row r="207" spans="8:26" x14ac:dyDescent="0.2">
      <c r="H207" s="9"/>
      <c r="I207" s="9"/>
      <c r="J207" s="9"/>
      <c r="W207" s="9"/>
      <c r="X207" s="47"/>
      <c r="Y207" s="9"/>
      <c r="Z207" s="9"/>
    </row>
    <row r="208" spans="8:26" x14ac:dyDescent="0.2">
      <c r="H208" s="9"/>
      <c r="I208" s="9"/>
      <c r="J208" s="9"/>
      <c r="W208" s="9"/>
      <c r="X208" s="47"/>
      <c r="Y208" s="9"/>
      <c r="Z208" s="9"/>
    </row>
    <row r="209" spans="8:26" x14ac:dyDescent="0.2">
      <c r="H209" s="9"/>
      <c r="I209" s="9"/>
      <c r="J209" s="9"/>
      <c r="W209" s="9"/>
      <c r="X209" s="47"/>
      <c r="Y209" s="9"/>
      <c r="Z209" s="9"/>
    </row>
    <row r="210" spans="8:26" x14ac:dyDescent="0.2">
      <c r="H210" s="9"/>
      <c r="I210" s="9"/>
      <c r="J210" s="9"/>
      <c r="W210" s="9"/>
      <c r="X210" s="47"/>
      <c r="Y210" s="9"/>
      <c r="Z210" s="9"/>
    </row>
    <row r="211" spans="8:26" x14ac:dyDescent="0.2">
      <c r="H211" s="9"/>
      <c r="I211" s="9"/>
      <c r="J211" s="9"/>
      <c r="W211" s="9"/>
      <c r="X211" s="47"/>
      <c r="Y211" s="9"/>
      <c r="Z211" s="9"/>
    </row>
    <row r="212" spans="8:26" x14ac:dyDescent="0.2">
      <c r="H212" s="9"/>
      <c r="I212" s="9"/>
      <c r="J212" s="9"/>
      <c r="W212" s="9"/>
      <c r="X212" s="47"/>
      <c r="Y212" s="9"/>
      <c r="Z212" s="9"/>
    </row>
    <row r="213" spans="8:26" x14ac:dyDescent="0.2">
      <c r="H213" s="9"/>
      <c r="I213" s="9"/>
      <c r="J213" s="9"/>
      <c r="W213" s="9"/>
      <c r="X213" s="47"/>
      <c r="Y213" s="9"/>
      <c r="Z213" s="9"/>
    </row>
    <row r="214" spans="8:26" x14ac:dyDescent="0.2">
      <c r="H214" s="9"/>
      <c r="I214" s="9"/>
      <c r="J214" s="9"/>
      <c r="W214" s="9"/>
      <c r="X214" s="47"/>
      <c r="Y214" s="9"/>
      <c r="Z214" s="9"/>
    </row>
    <row r="215" spans="8:26" x14ac:dyDescent="0.2">
      <c r="H215" s="9"/>
      <c r="I215" s="9"/>
      <c r="J215" s="9"/>
      <c r="W215" s="9"/>
      <c r="X215" s="47"/>
      <c r="Y215" s="9"/>
      <c r="Z215" s="9"/>
    </row>
    <row r="216" spans="8:26" x14ac:dyDescent="0.2">
      <c r="H216" s="9"/>
      <c r="I216" s="9"/>
      <c r="J216" s="9"/>
      <c r="W216" s="9"/>
      <c r="X216" s="47"/>
      <c r="Y216" s="9"/>
      <c r="Z216" s="9"/>
    </row>
    <row r="217" spans="8:26" x14ac:dyDescent="0.2">
      <c r="H217" s="9"/>
      <c r="I217" s="9"/>
      <c r="J217" s="9"/>
      <c r="W217" s="9"/>
      <c r="X217" s="47"/>
      <c r="Y217" s="9"/>
      <c r="Z217" s="9"/>
    </row>
    <row r="218" spans="8:26" x14ac:dyDescent="0.2">
      <c r="H218" s="9"/>
      <c r="I218" s="9"/>
      <c r="J218" s="9"/>
      <c r="W218" s="9"/>
      <c r="X218" s="47"/>
      <c r="Y218" s="9"/>
      <c r="Z218" s="9"/>
    </row>
    <row r="219" spans="8:26" x14ac:dyDescent="0.2">
      <c r="H219" s="9"/>
      <c r="I219" s="9"/>
      <c r="J219" s="9"/>
      <c r="W219" s="9"/>
      <c r="X219" s="47"/>
      <c r="Y219" s="9"/>
      <c r="Z219" s="9"/>
    </row>
    <row r="220" spans="8:26" x14ac:dyDescent="0.2">
      <c r="H220" s="9"/>
      <c r="I220" s="9"/>
      <c r="J220" s="9"/>
      <c r="W220" s="9"/>
      <c r="X220" s="47"/>
      <c r="Y220" s="9"/>
      <c r="Z220" s="9"/>
    </row>
    <row r="221" spans="8:26" x14ac:dyDescent="0.2">
      <c r="H221" s="9"/>
      <c r="I221" s="9"/>
      <c r="J221" s="9"/>
      <c r="W221" s="9"/>
      <c r="X221" s="47"/>
      <c r="Y221" s="9"/>
      <c r="Z221" s="9"/>
    </row>
    <row r="222" spans="8:26" x14ac:dyDescent="0.2">
      <c r="H222" s="9"/>
      <c r="I222" s="9"/>
      <c r="J222" s="9"/>
      <c r="W222" s="9"/>
      <c r="X222" s="47"/>
      <c r="Y222" s="9"/>
      <c r="Z222" s="9"/>
    </row>
    <row r="223" spans="8:26" x14ac:dyDescent="0.2">
      <c r="H223" s="9"/>
      <c r="I223" s="9"/>
      <c r="J223" s="9"/>
      <c r="W223" s="9"/>
      <c r="X223" s="47"/>
      <c r="Y223" s="9"/>
      <c r="Z223" s="9"/>
    </row>
    <row r="224" spans="8:26" x14ac:dyDescent="0.2">
      <c r="H224" s="9"/>
      <c r="I224" s="9"/>
      <c r="J224" s="9"/>
      <c r="W224" s="9"/>
      <c r="X224" s="47"/>
      <c r="Y224" s="9"/>
      <c r="Z224" s="9"/>
    </row>
    <row r="225" spans="8:26" x14ac:dyDescent="0.2">
      <c r="H225" s="9"/>
      <c r="I225" s="9"/>
      <c r="J225" s="9"/>
      <c r="W225" s="9"/>
      <c r="X225" s="47"/>
      <c r="Y225" s="9"/>
      <c r="Z225" s="9"/>
    </row>
    <row r="226" spans="8:26" x14ac:dyDescent="0.2">
      <c r="H226" s="9"/>
      <c r="I226" s="9"/>
      <c r="J226" s="9"/>
      <c r="W226" s="9"/>
      <c r="X226" s="47"/>
      <c r="Y226" s="9"/>
      <c r="Z226" s="9"/>
    </row>
    <row r="227" spans="8:26" x14ac:dyDescent="0.2">
      <c r="H227" s="9"/>
      <c r="I227" s="9"/>
      <c r="J227" s="9"/>
      <c r="W227" s="9"/>
      <c r="X227" s="47"/>
      <c r="Y227" s="9"/>
      <c r="Z227" s="9"/>
    </row>
    <row r="228" spans="8:26" x14ac:dyDescent="0.2">
      <c r="H228" s="9"/>
      <c r="I228" s="9"/>
      <c r="J228" s="9"/>
      <c r="W228" s="9"/>
      <c r="X228" s="47"/>
      <c r="Y228" s="9"/>
      <c r="Z228" s="9"/>
    </row>
    <row r="229" spans="8:26" x14ac:dyDescent="0.2">
      <c r="H229" s="9"/>
      <c r="I229" s="9"/>
      <c r="J229" s="9"/>
      <c r="W229" s="9"/>
      <c r="X229" s="47"/>
      <c r="Y229" s="9"/>
      <c r="Z229" s="9"/>
    </row>
    <row r="230" spans="8:26" x14ac:dyDescent="0.2">
      <c r="H230" s="9"/>
      <c r="I230" s="9"/>
      <c r="J230" s="9"/>
      <c r="W230" s="9"/>
      <c r="X230" s="47"/>
      <c r="Y230" s="9"/>
      <c r="Z230" s="9"/>
    </row>
    <row r="231" spans="8:26" x14ac:dyDescent="0.2">
      <c r="H231" s="9"/>
      <c r="I231" s="9"/>
      <c r="J231" s="9"/>
      <c r="W231" s="9"/>
      <c r="X231" s="47"/>
      <c r="Y231" s="9"/>
      <c r="Z231" s="9"/>
    </row>
    <row r="232" spans="8:26" x14ac:dyDescent="0.2">
      <c r="H232" s="9"/>
      <c r="I232" s="9"/>
      <c r="J232" s="9"/>
      <c r="W232" s="9"/>
      <c r="X232" s="47"/>
      <c r="Y232" s="9"/>
      <c r="Z232" s="9"/>
    </row>
    <row r="233" spans="8:26" x14ac:dyDescent="0.2">
      <c r="H233" s="9"/>
      <c r="I233" s="9"/>
      <c r="J233" s="9"/>
      <c r="W233" s="9"/>
      <c r="X233" s="47"/>
      <c r="Y233" s="9"/>
      <c r="Z233" s="9"/>
    </row>
    <row r="234" spans="8:26" x14ac:dyDescent="0.2">
      <c r="H234" s="9"/>
      <c r="I234" s="9"/>
      <c r="J234" s="9"/>
      <c r="W234" s="9"/>
      <c r="X234" s="47"/>
      <c r="Y234" s="9"/>
      <c r="Z234" s="9"/>
    </row>
    <row r="235" spans="8:26" x14ac:dyDescent="0.2">
      <c r="H235" s="9"/>
      <c r="I235" s="9"/>
      <c r="J235" s="9"/>
      <c r="W235" s="9"/>
      <c r="X235" s="47"/>
      <c r="Y235" s="9"/>
      <c r="Z235" s="9"/>
    </row>
    <row r="236" spans="8:26" x14ac:dyDescent="0.2">
      <c r="H236" s="9"/>
      <c r="I236" s="9"/>
      <c r="J236" s="9"/>
      <c r="W236" s="9"/>
      <c r="X236" s="47"/>
      <c r="Y236" s="9"/>
      <c r="Z236" s="9"/>
    </row>
    <row r="237" spans="8:26" x14ac:dyDescent="0.2">
      <c r="H237" s="9"/>
      <c r="I237" s="9"/>
      <c r="J237" s="9"/>
      <c r="W237" s="9"/>
      <c r="X237" s="47"/>
      <c r="Y237" s="9"/>
      <c r="Z237" s="9"/>
    </row>
    <row r="238" spans="8:26" x14ac:dyDescent="0.2">
      <c r="H238" s="9"/>
      <c r="I238" s="9"/>
      <c r="J238" s="9"/>
      <c r="W238" s="9"/>
      <c r="X238" s="47"/>
      <c r="Y238" s="9"/>
      <c r="Z238" s="9"/>
    </row>
    <row r="239" spans="8:26" x14ac:dyDescent="0.2">
      <c r="H239" s="9"/>
      <c r="I239" s="9"/>
      <c r="J239" s="9"/>
      <c r="W239" s="9"/>
      <c r="X239" s="47"/>
      <c r="Y239" s="9"/>
      <c r="Z239" s="9"/>
    </row>
    <row r="240" spans="8:26" x14ac:dyDescent="0.2">
      <c r="H240" s="9"/>
      <c r="I240" s="9"/>
      <c r="J240" s="9"/>
      <c r="W240" s="9"/>
      <c r="X240" s="47"/>
      <c r="Y240" s="9"/>
      <c r="Z240" s="9"/>
    </row>
    <row r="241" spans="8:26" x14ac:dyDescent="0.2">
      <c r="H241" s="9"/>
      <c r="I241" s="9"/>
      <c r="J241" s="9"/>
      <c r="W241" s="9"/>
      <c r="X241" s="47"/>
      <c r="Y241" s="9"/>
      <c r="Z241" s="9"/>
    </row>
    <row r="242" spans="8:26" x14ac:dyDescent="0.2">
      <c r="H242" s="9"/>
      <c r="I242" s="9"/>
      <c r="J242" s="9"/>
      <c r="W242" s="9"/>
      <c r="X242" s="47"/>
      <c r="Y242" s="9"/>
      <c r="Z242" s="9"/>
    </row>
    <row r="243" spans="8:26" x14ac:dyDescent="0.2">
      <c r="H243" s="9"/>
      <c r="I243" s="9"/>
      <c r="J243" s="9"/>
      <c r="W243" s="9"/>
      <c r="X243" s="47"/>
      <c r="Y243" s="9"/>
      <c r="Z243" s="9"/>
    </row>
    <row r="244" spans="8:26" x14ac:dyDescent="0.2">
      <c r="H244" s="9"/>
      <c r="I244" s="9"/>
      <c r="J244" s="9"/>
      <c r="W244" s="9"/>
      <c r="X244" s="47"/>
      <c r="Y244" s="9"/>
      <c r="Z244" s="9"/>
    </row>
    <row r="245" spans="8:26" x14ac:dyDescent="0.2">
      <c r="H245" s="9"/>
      <c r="I245" s="9"/>
      <c r="J245" s="9"/>
      <c r="W245" s="9"/>
      <c r="X245" s="47"/>
      <c r="Y245" s="9"/>
      <c r="Z245" s="9"/>
    </row>
    <row r="246" spans="8:26" x14ac:dyDescent="0.2">
      <c r="H246" s="9"/>
      <c r="I246" s="9"/>
      <c r="J246" s="9"/>
      <c r="W246" s="9"/>
      <c r="X246" s="47"/>
      <c r="Y246" s="9"/>
      <c r="Z246" s="9"/>
    </row>
    <row r="247" spans="8:26" x14ac:dyDescent="0.2">
      <c r="H247" s="9"/>
      <c r="I247" s="9"/>
      <c r="J247" s="9"/>
      <c r="W247" s="9"/>
      <c r="X247" s="47"/>
      <c r="Y247" s="9"/>
      <c r="Z247" s="9"/>
    </row>
    <row r="248" spans="8:26" x14ac:dyDescent="0.2">
      <c r="H248" s="9"/>
      <c r="I248" s="9"/>
      <c r="J248" s="9"/>
      <c r="W248" s="9"/>
      <c r="X248" s="47"/>
      <c r="Y248" s="9"/>
      <c r="Z248" s="9"/>
    </row>
    <row r="249" spans="8:26" x14ac:dyDescent="0.2">
      <c r="H249" s="9"/>
      <c r="I249" s="9"/>
      <c r="J249" s="9"/>
      <c r="W249" s="9"/>
      <c r="X249" s="47"/>
      <c r="Y249" s="9"/>
      <c r="Z249" s="9"/>
    </row>
    <row r="250" spans="8:26" x14ac:dyDescent="0.2">
      <c r="H250" s="9"/>
      <c r="I250" s="9"/>
      <c r="J250" s="9"/>
      <c r="W250" s="9"/>
      <c r="X250" s="47"/>
      <c r="Y250" s="9"/>
      <c r="Z250" s="9"/>
    </row>
    <row r="251" spans="8:26" x14ac:dyDescent="0.2">
      <c r="H251" s="9"/>
      <c r="I251" s="9"/>
      <c r="J251" s="9"/>
      <c r="W251" s="9"/>
      <c r="X251" s="47"/>
      <c r="Y251" s="9"/>
      <c r="Z251" s="9"/>
    </row>
    <row r="252" spans="8:26" x14ac:dyDescent="0.2">
      <c r="H252" s="9"/>
      <c r="I252" s="9"/>
      <c r="J252" s="9"/>
      <c r="W252" s="9"/>
      <c r="X252" s="47"/>
      <c r="Y252" s="9"/>
      <c r="Z252" s="9"/>
    </row>
    <row r="253" spans="8:26" x14ac:dyDescent="0.2">
      <c r="H253" s="9"/>
      <c r="I253" s="9"/>
      <c r="J253" s="9"/>
      <c r="W253" s="9"/>
      <c r="X253" s="47"/>
      <c r="Y253" s="9"/>
      <c r="Z253" s="9"/>
    </row>
    <row r="254" spans="8:26" x14ac:dyDescent="0.2">
      <c r="H254" s="9"/>
      <c r="I254" s="9"/>
      <c r="J254" s="9"/>
      <c r="W254" s="9"/>
      <c r="X254" s="47"/>
      <c r="Y254" s="9"/>
      <c r="Z254" s="9"/>
    </row>
    <row r="255" spans="8:26" x14ac:dyDescent="0.2">
      <c r="H255" s="9"/>
      <c r="I255" s="9"/>
      <c r="J255" s="9"/>
      <c r="W255" s="9"/>
      <c r="X255" s="47"/>
      <c r="Y255" s="9"/>
      <c r="Z255" s="9"/>
    </row>
    <row r="256" spans="8:26" x14ac:dyDescent="0.2">
      <c r="H256" s="9"/>
      <c r="I256" s="9"/>
      <c r="J256" s="9"/>
      <c r="W256" s="9"/>
      <c r="X256" s="47"/>
      <c r="Y256" s="9"/>
      <c r="Z256" s="9"/>
    </row>
    <row r="257" spans="8:26" x14ac:dyDescent="0.2">
      <c r="H257" s="9"/>
      <c r="I257" s="9"/>
      <c r="J257" s="9"/>
      <c r="W257" s="9"/>
      <c r="X257" s="47"/>
      <c r="Y257" s="9"/>
      <c r="Z257" s="9"/>
    </row>
    <row r="258" spans="8:26" x14ac:dyDescent="0.2">
      <c r="H258" s="9"/>
      <c r="I258" s="9"/>
      <c r="J258" s="9"/>
      <c r="W258" s="9"/>
      <c r="X258" s="47"/>
      <c r="Y258" s="9"/>
      <c r="Z258" s="9"/>
    </row>
    <row r="259" spans="8:26" x14ac:dyDescent="0.2">
      <c r="H259" s="9"/>
      <c r="I259" s="9"/>
      <c r="J259" s="9"/>
      <c r="W259" s="9"/>
      <c r="X259" s="47"/>
      <c r="Y259" s="9"/>
      <c r="Z259" s="9"/>
    </row>
    <row r="260" spans="8:26" x14ac:dyDescent="0.2">
      <c r="H260" s="9"/>
      <c r="I260" s="9"/>
      <c r="J260" s="9"/>
      <c r="W260" s="9"/>
      <c r="X260" s="47"/>
      <c r="Y260" s="9"/>
      <c r="Z260" s="9"/>
    </row>
    <row r="261" spans="8:26" x14ac:dyDescent="0.2">
      <c r="H261" s="9"/>
      <c r="I261" s="9"/>
      <c r="J261" s="9"/>
      <c r="W261" s="9"/>
      <c r="X261" s="47"/>
      <c r="Y261" s="9"/>
      <c r="Z261" s="9"/>
    </row>
    <row r="262" spans="8:26" x14ac:dyDescent="0.2">
      <c r="H262" s="9"/>
      <c r="I262" s="9"/>
      <c r="J262" s="9"/>
      <c r="W262" s="9"/>
      <c r="X262" s="47"/>
      <c r="Y262" s="9"/>
      <c r="Z262" s="9"/>
    </row>
    <row r="263" spans="8:26" x14ac:dyDescent="0.2">
      <c r="H263" s="9"/>
      <c r="I263" s="9"/>
      <c r="J263" s="9"/>
      <c r="W263" s="9"/>
      <c r="X263" s="47"/>
      <c r="Y263" s="9"/>
      <c r="Z263" s="9"/>
    </row>
    <row r="264" spans="8:26" x14ac:dyDescent="0.2">
      <c r="H264" s="9"/>
      <c r="I264" s="9"/>
      <c r="J264" s="9"/>
      <c r="W264" s="9"/>
      <c r="X264" s="47"/>
      <c r="Y264" s="9"/>
      <c r="Z264" s="9"/>
    </row>
    <row r="265" spans="8:26" x14ac:dyDescent="0.2">
      <c r="H265" s="9"/>
      <c r="I265" s="9"/>
      <c r="J265" s="9"/>
      <c r="W265" s="9"/>
      <c r="X265" s="47"/>
      <c r="Y265" s="9"/>
      <c r="Z265" s="9"/>
    </row>
    <row r="266" spans="8:26" x14ac:dyDescent="0.2">
      <c r="H266" s="9"/>
      <c r="I266" s="9"/>
      <c r="J266" s="9"/>
      <c r="W266" s="9"/>
      <c r="X266" s="47"/>
      <c r="Y266" s="9"/>
      <c r="Z266" s="9"/>
    </row>
    <row r="267" spans="8:26" x14ac:dyDescent="0.2">
      <c r="H267" s="9"/>
      <c r="I267" s="9"/>
      <c r="J267" s="9"/>
      <c r="W267" s="9"/>
      <c r="X267" s="47"/>
      <c r="Y267" s="9"/>
      <c r="Z267" s="9"/>
    </row>
    <row r="268" spans="8:26" x14ac:dyDescent="0.2">
      <c r="H268" s="9"/>
      <c r="I268" s="9"/>
      <c r="J268" s="9"/>
      <c r="W268" s="9"/>
      <c r="X268" s="47"/>
      <c r="Y268" s="9"/>
      <c r="Z268" s="9"/>
    </row>
    <row r="269" spans="8:26" x14ac:dyDescent="0.2">
      <c r="H269" s="9"/>
      <c r="I269" s="9"/>
      <c r="J269" s="9"/>
      <c r="W269" s="9"/>
      <c r="X269" s="47"/>
      <c r="Y269" s="9"/>
      <c r="Z269" s="9"/>
    </row>
    <row r="270" spans="8:26" x14ac:dyDescent="0.2">
      <c r="H270" s="9"/>
      <c r="I270" s="9"/>
      <c r="J270" s="9"/>
      <c r="W270" s="9"/>
      <c r="X270" s="47"/>
      <c r="Y270" s="9"/>
      <c r="Z270" s="9"/>
    </row>
    <row r="271" spans="8:26" x14ac:dyDescent="0.2">
      <c r="H271" s="9"/>
      <c r="I271" s="9"/>
      <c r="J271" s="9"/>
      <c r="W271" s="9"/>
      <c r="X271" s="47"/>
      <c r="Y271" s="9"/>
      <c r="Z271" s="9"/>
    </row>
    <row r="272" spans="8:26" x14ac:dyDescent="0.2">
      <c r="H272" s="9"/>
      <c r="I272" s="9"/>
      <c r="J272" s="9"/>
      <c r="W272" s="9"/>
      <c r="X272" s="47"/>
      <c r="Y272" s="9"/>
      <c r="Z272" s="9"/>
    </row>
    <row r="273" spans="8:26" x14ac:dyDescent="0.2">
      <c r="H273" s="9"/>
      <c r="I273" s="9"/>
      <c r="J273" s="9"/>
      <c r="W273" s="9"/>
      <c r="X273" s="47"/>
      <c r="Y273" s="9"/>
      <c r="Z273" s="9"/>
    </row>
    <row r="274" spans="8:26" x14ac:dyDescent="0.2">
      <c r="H274" s="9"/>
      <c r="I274" s="9"/>
      <c r="J274" s="9"/>
      <c r="W274" s="9"/>
      <c r="X274" s="47"/>
      <c r="Y274" s="9"/>
      <c r="Z274" s="9"/>
    </row>
    <row r="275" spans="8:26" x14ac:dyDescent="0.2">
      <c r="H275" s="9"/>
      <c r="I275" s="9"/>
      <c r="J275" s="9"/>
      <c r="W275" s="9"/>
      <c r="X275" s="47"/>
      <c r="Y275" s="9"/>
      <c r="Z275" s="9"/>
    </row>
    <row r="276" spans="8:26" x14ac:dyDescent="0.2">
      <c r="H276" s="9"/>
      <c r="I276" s="9"/>
      <c r="J276" s="9"/>
      <c r="W276" s="9"/>
      <c r="X276" s="47"/>
      <c r="Y276" s="9"/>
      <c r="Z276" s="9"/>
    </row>
    <row r="277" spans="8:26" x14ac:dyDescent="0.2">
      <c r="H277" s="9"/>
      <c r="I277" s="9"/>
      <c r="J277" s="9"/>
      <c r="W277" s="9"/>
      <c r="X277" s="47"/>
      <c r="Y277" s="9"/>
      <c r="Z277" s="9"/>
    </row>
    <row r="278" spans="8:26" x14ac:dyDescent="0.2">
      <c r="H278" s="9"/>
      <c r="I278" s="9"/>
      <c r="J278" s="9"/>
      <c r="W278" s="9"/>
      <c r="X278" s="47"/>
      <c r="Y278" s="9"/>
      <c r="Z278" s="9"/>
    </row>
    <row r="279" spans="8:26" x14ac:dyDescent="0.2">
      <c r="H279" s="9"/>
      <c r="I279" s="9"/>
      <c r="J279" s="9"/>
      <c r="W279" s="9"/>
      <c r="X279" s="47"/>
      <c r="Y279" s="9"/>
      <c r="Z279" s="9"/>
    </row>
    <row r="280" spans="8:26" x14ac:dyDescent="0.2">
      <c r="H280" s="9"/>
      <c r="I280" s="9"/>
      <c r="J280" s="9"/>
      <c r="W280" s="9"/>
      <c r="X280" s="47"/>
      <c r="Y280" s="9"/>
      <c r="Z280" s="9"/>
    </row>
    <row r="281" spans="8:26" x14ac:dyDescent="0.2">
      <c r="H281" s="9"/>
      <c r="I281" s="9"/>
      <c r="J281" s="9"/>
      <c r="W281" s="9"/>
      <c r="X281" s="47"/>
      <c r="Y281" s="9"/>
      <c r="Z281" s="9"/>
    </row>
    <row r="282" spans="8:26" x14ac:dyDescent="0.2">
      <c r="H282" s="9"/>
      <c r="I282" s="9"/>
      <c r="J282" s="9"/>
      <c r="W282" s="9"/>
      <c r="X282" s="47"/>
      <c r="Y282" s="9"/>
      <c r="Z282" s="9"/>
    </row>
    <row r="283" spans="8:26" x14ac:dyDescent="0.2">
      <c r="H283" s="9"/>
      <c r="I283" s="9"/>
      <c r="J283" s="9"/>
      <c r="W283" s="9"/>
      <c r="X283" s="47"/>
      <c r="Y283" s="9"/>
      <c r="Z283" s="9"/>
    </row>
    <row r="284" spans="8:26" x14ac:dyDescent="0.2">
      <c r="H284" s="9"/>
      <c r="I284" s="9"/>
      <c r="J284" s="9"/>
      <c r="W284" s="9"/>
      <c r="X284" s="47"/>
      <c r="Y284" s="9"/>
      <c r="Z284" s="9"/>
    </row>
    <row r="285" spans="8:26" x14ac:dyDescent="0.2">
      <c r="H285" s="9"/>
      <c r="I285" s="9"/>
      <c r="J285" s="9"/>
      <c r="W285" s="9"/>
      <c r="X285" s="47"/>
      <c r="Y285" s="9"/>
      <c r="Z285" s="9"/>
    </row>
    <row r="286" spans="8:26" x14ac:dyDescent="0.2">
      <c r="H286" s="9"/>
      <c r="I286" s="9"/>
      <c r="J286" s="9"/>
      <c r="W286" s="9"/>
      <c r="X286" s="47"/>
      <c r="Y286" s="9"/>
      <c r="Z286" s="9"/>
    </row>
    <row r="287" spans="8:26" x14ac:dyDescent="0.2">
      <c r="H287" s="9"/>
      <c r="I287" s="9"/>
      <c r="J287" s="9"/>
      <c r="W287" s="9"/>
      <c r="X287" s="47"/>
      <c r="Y287" s="9"/>
      <c r="Z287" s="9"/>
    </row>
    <row r="288" spans="8:26" x14ac:dyDescent="0.2">
      <c r="H288" s="9"/>
      <c r="I288" s="9"/>
      <c r="J288" s="9"/>
      <c r="W288" s="9"/>
      <c r="X288" s="47"/>
      <c r="Y288" s="9"/>
      <c r="Z288" s="9"/>
    </row>
    <row r="289" spans="8:26" x14ac:dyDescent="0.2">
      <c r="H289" s="9"/>
      <c r="I289" s="9"/>
      <c r="J289" s="9"/>
      <c r="W289" s="9"/>
      <c r="X289" s="47"/>
      <c r="Y289" s="9"/>
      <c r="Z289" s="9"/>
    </row>
    <row r="290" spans="8:26" x14ac:dyDescent="0.2">
      <c r="H290" s="9"/>
      <c r="I290" s="9"/>
      <c r="J290" s="9"/>
      <c r="W290" s="9"/>
      <c r="X290" s="47"/>
      <c r="Y290" s="9"/>
      <c r="Z290" s="9"/>
    </row>
    <row r="291" spans="8:26" x14ac:dyDescent="0.2">
      <c r="H291" s="9"/>
      <c r="I291" s="9"/>
      <c r="J291" s="9"/>
      <c r="W291" s="9"/>
      <c r="X291" s="47"/>
      <c r="Y291" s="9"/>
      <c r="Z291" s="9"/>
    </row>
    <row r="292" spans="8:26" x14ac:dyDescent="0.2">
      <c r="H292" s="9"/>
      <c r="I292" s="9"/>
      <c r="J292" s="9"/>
      <c r="W292" s="9"/>
      <c r="X292" s="47"/>
      <c r="Y292" s="9"/>
      <c r="Z292" s="9"/>
    </row>
    <row r="293" spans="8:26" x14ac:dyDescent="0.2">
      <c r="H293" s="9"/>
      <c r="I293" s="9"/>
      <c r="J293" s="9"/>
      <c r="W293" s="9"/>
      <c r="X293" s="47"/>
      <c r="Y293" s="9"/>
      <c r="Z293" s="9"/>
    </row>
    <row r="294" spans="8:26" x14ac:dyDescent="0.2">
      <c r="H294" s="9"/>
      <c r="I294" s="9"/>
      <c r="J294" s="9"/>
      <c r="W294" s="9"/>
      <c r="X294" s="47"/>
      <c r="Y294" s="9"/>
      <c r="Z294" s="9"/>
    </row>
    <row r="295" spans="8:26" x14ac:dyDescent="0.2">
      <c r="H295" s="9"/>
      <c r="I295" s="9"/>
      <c r="J295" s="9"/>
      <c r="W295" s="9"/>
      <c r="X295" s="47"/>
      <c r="Y295" s="9"/>
      <c r="Z295" s="9"/>
    </row>
    <row r="296" spans="8:26" x14ac:dyDescent="0.2">
      <c r="H296" s="9"/>
      <c r="I296" s="9"/>
      <c r="J296" s="9"/>
      <c r="W296" s="9"/>
      <c r="X296" s="47"/>
      <c r="Y296" s="9"/>
      <c r="Z296" s="9"/>
    </row>
    <row r="297" spans="8:26" x14ac:dyDescent="0.2">
      <c r="H297" s="9"/>
      <c r="I297" s="9"/>
      <c r="J297" s="9"/>
      <c r="W297" s="9"/>
      <c r="X297" s="47"/>
      <c r="Y297" s="9"/>
      <c r="Z297" s="9"/>
    </row>
    <row r="298" spans="8:26" x14ac:dyDescent="0.2">
      <c r="H298" s="9"/>
      <c r="I298" s="9"/>
      <c r="J298" s="9"/>
      <c r="W298" s="9"/>
      <c r="X298" s="47"/>
      <c r="Y298" s="9"/>
      <c r="Z298" s="9"/>
    </row>
    <row r="299" spans="8:26" x14ac:dyDescent="0.2">
      <c r="H299" s="9"/>
      <c r="I299" s="9"/>
      <c r="J299" s="9"/>
      <c r="W299" s="9"/>
      <c r="X299" s="47"/>
      <c r="Y299" s="9"/>
      <c r="Z299" s="9"/>
    </row>
    <row r="300" spans="8:26" x14ac:dyDescent="0.2">
      <c r="H300" s="9"/>
      <c r="I300" s="9"/>
      <c r="J300" s="9"/>
      <c r="W300" s="9"/>
      <c r="X300" s="47"/>
      <c r="Y300" s="9"/>
      <c r="Z300" s="9"/>
    </row>
    <row r="301" spans="8:26" x14ac:dyDescent="0.2">
      <c r="H301" s="9"/>
      <c r="I301" s="9"/>
      <c r="J301" s="9"/>
      <c r="W301" s="9"/>
      <c r="X301" s="47"/>
      <c r="Y301" s="9"/>
      <c r="Z301" s="9"/>
    </row>
    <row r="302" spans="8:26" x14ac:dyDescent="0.2">
      <c r="H302" s="9"/>
      <c r="I302" s="9"/>
      <c r="J302" s="9"/>
      <c r="W302" s="9"/>
      <c r="X302" s="47"/>
      <c r="Y302" s="9"/>
      <c r="Z302" s="9"/>
    </row>
    <row r="303" spans="8:26" x14ac:dyDescent="0.2">
      <c r="H303" s="9"/>
      <c r="I303" s="9"/>
      <c r="J303" s="9"/>
      <c r="W303" s="9"/>
      <c r="X303" s="47"/>
      <c r="Y303" s="9"/>
      <c r="Z303" s="9"/>
    </row>
    <row r="304" spans="8:26" x14ac:dyDescent="0.2">
      <c r="H304" s="9"/>
      <c r="I304" s="9"/>
      <c r="J304" s="9"/>
      <c r="W304" s="9"/>
      <c r="X304" s="47"/>
      <c r="Y304" s="9"/>
      <c r="Z304" s="9"/>
    </row>
    <row r="305" spans="8:26" x14ac:dyDescent="0.2">
      <c r="H305" s="9"/>
      <c r="I305" s="9"/>
      <c r="J305" s="9"/>
      <c r="W305" s="9"/>
      <c r="X305" s="47"/>
      <c r="Y305" s="9"/>
      <c r="Z305" s="9"/>
    </row>
    <row r="306" spans="8:26" x14ac:dyDescent="0.2">
      <c r="H306" s="9"/>
      <c r="I306" s="9"/>
      <c r="J306" s="9"/>
      <c r="W306" s="9"/>
      <c r="X306" s="47"/>
      <c r="Y306" s="9"/>
      <c r="Z306" s="9"/>
    </row>
    <row r="307" spans="8:26" x14ac:dyDescent="0.2">
      <c r="H307" s="9"/>
      <c r="I307" s="9"/>
      <c r="J307" s="9"/>
      <c r="W307" s="9"/>
      <c r="X307" s="47"/>
      <c r="Y307" s="9"/>
      <c r="Z307" s="9"/>
    </row>
    <row r="308" spans="8:26" x14ac:dyDescent="0.2">
      <c r="H308" s="9"/>
      <c r="I308" s="9"/>
      <c r="J308" s="9"/>
      <c r="W308" s="9"/>
      <c r="X308" s="47"/>
      <c r="Y308" s="9"/>
      <c r="Z308" s="9"/>
    </row>
    <row r="309" spans="8:26" x14ac:dyDescent="0.2">
      <c r="H309" s="9"/>
      <c r="I309" s="9"/>
      <c r="J309" s="9"/>
      <c r="W309" s="9"/>
      <c r="X309" s="47"/>
      <c r="Y309" s="9"/>
      <c r="Z309" s="9"/>
    </row>
    <row r="310" spans="8:26" x14ac:dyDescent="0.2">
      <c r="H310" s="9"/>
      <c r="I310" s="9"/>
      <c r="J310" s="9"/>
      <c r="W310" s="9"/>
      <c r="X310" s="47"/>
      <c r="Y310" s="9"/>
      <c r="Z310" s="9"/>
    </row>
    <row r="311" spans="8:26" x14ac:dyDescent="0.2">
      <c r="H311" s="9"/>
      <c r="I311" s="9"/>
      <c r="J311" s="9"/>
      <c r="W311" s="9"/>
      <c r="X311" s="47"/>
      <c r="Y311" s="9"/>
      <c r="Z311" s="9"/>
    </row>
    <row r="312" spans="8:26" x14ac:dyDescent="0.2">
      <c r="H312" s="9"/>
      <c r="I312" s="9"/>
      <c r="J312" s="9"/>
      <c r="W312" s="9"/>
      <c r="X312" s="47"/>
      <c r="Y312" s="9"/>
      <c r="Z312" s="9"/>
    </row>
    <row r="313" spans="8:26" x14ac:dyDescent="0.2">
      <c r="H313" s="9"/>
      <c r="I313" s="9"/>
      <c r="J313" s="9"/>
      <c r="W313" s="9"/>
      <c r="X313" s="47"/>
      <c r="Y313" s="9"/>
      <c r="Z313" s="9"/>
    </row>
    <row r="314" spans="8:26" x14ac:dyDescent="0.2">
      <c r="H314" s="9"/>
      <c r="I314" s="9"/>
      <c r="J314" s="9"/>
      <c r="W314" s="9"/>
      <c r="X314" s="47"/>
      <c r="Y314" s="9"/>
      <c r="Z314" s="9"/>
    </row>
    <row r="315" spans="8:26" x14ac:dyDescent="0.2">
      <c r="H315" s="9"/>
      <c r="I315" s="9"/>
      <c r="J315" s="9"/>
      <c r="W315" s="9"/>
      <c r="X315" s="47"/>
      <c r="Y315" s="9"/>
      <c r="Z315" s="9"/>
    </row>
    <row r="316" spans="8:26" x14ac:dyDescent="0.2">
      <c r="H316" s="9"/>
      <c r="I316" s="9"/>
      <c r="J316" s="9"/>
      <c r="W316" s="9"/>
      <c r="X316" s="47"/>
      <c r="Y316" s="9"/>
      <c r="Z316" s="9"/>
    </row>
    <row r="317" spans="8:26" x14ac:dyDescent="0.2">
      <c r="H317" s="9"/>
      <c r="I317" s="9"/>
      <c r="J317" s="9"/>
      <c r="W317" s="9"/>
      <c r="X317" s="47"/>
      <c r="Y317" s="9"/>
      <c r="Z317" s="9"/>
    </row>
    <row r="318" spans="8:26" x14ac:dyDescent="0.2">
      <c r="H318" s="9"/>
      <c r="I318" s="9"/>
      <c r="J318" s="9"/>
      <c r="W318" s="9"/>
      <c r="X318" s="47"/>
      <c r="Y318" s="9"/>
      <c r="Z318" s="9"/>
    </row>
    <row r="319" spans="8:26" x14ac:dyDescent="0.2">
      <c r="H319" s="9"/>
      <c r="I319" s="9"/>
      <c r="J319" s="9"/>
      <c r="W319" s="9"/>
      <c r="X319" s="47"/>
      <c r="Y319" s="9"/>
      <c r="Z319" s="9"/>
    </row>
    <row r="320" spans="8:26" x14ac:dyDescent="0.2">
      <c r="H320" s="9"/>
      <c r="I320" s="9"/>
      <c r="J320" s="9"/>
      <c r="W320" s="9"/>
      <c r="X320" s="47"/>
      <c r="Y320" s="9"/>
      <c r="Z320" s="9"/>
    </row>
    <row r="321" spans="8:26" x14ac:dyDescent="0.2">
      <c r="H321" s="9"/>
      <c r="I321" s="9"/>
      <c r="J321" s="9"/>
      <c r="W321" s="9"/>
      <c r="X321" s="47"/>
      <c r="Y321" s="9"/>
      <c r="Z321" s="9"/>
    </row>
    <row r="322" spans="8:26" x14ac:dyDescent="0.2">
      <c r="H322" s="9"/>
      <c r="I322" s="9"/>
      <c r="J322" s="9"/>
      <c r="W322" s="9"/>
      <c r="X322" s="47"/>
      <c r="Y322" s="9"/>
      <c r="Z322" s="9"/>
    </row>
    <row r="323" spans="8:26" x14ac:dyDescent="0.2">
      <c r="H323" s="9"/>
      <c r="I323" s="9"/>
      <c r="J323" s="9"/>
      <c r="W323" s="9"/>
      <c r="X323" s="47"/>
      <c r="Y323" s="9"/>
      <c r="Z323" s="9"/>
    </row>
    <row r="324" spans="8:26" x14ac:dyDescent="0.2">
      <c r="H324" s="9"/>
      <c r="I324" s="9"/>
      <c r="J324" s="9"/>
      <c r="W324" s="9"/>
      <c r="X324" s="47"/>
      <c r="Y324" s="9"/>
      <c r="Z324" s="9"/>
    </row>
    <row r="325" spans="8:26" x14ac:dyDescent="0.2">
      <c r="H325" s="9"/>
      <c r="I325" s="9"/>
      <c r="J325" s="9"/>
      <c r="W325" s="9"/>
      <c r="X325" s="47"/>
      <c r="Y325" s="9"/>
      <c r="Z325" s="9"/>
    </row>
    <row r="326" spans="8:26" x14ac:dyDescent="0.2">
      <c r="H326" s="9"/>
      <c r="I326" s="9"/>
      <c r="J326" s="9"/>
      <c r="W326" s="9"/>
      <c r="X326" s="47"/>
      <c r="Y326" s="9"/>
      <c r="Z326" s="9"/>
    </row>
    <row r="327" spans="8:26" x14ac:dyDescent="0.2">
      <c r="H327" s="9"/>
      <c r="I327" s="9"/>
      <c r="J327" s="9"/>
      <c r="W327" s="9"/>
      <c r="X327" s="47"/>
      <c r="Y327" s="9"/>
      <c r="Z327" s="9"/>
    </row>
    <row r="328" spans="8:26" x14ac:dyDescent="0.2">
      <c r="H328" s="9"/>
      <c r="I328" s="9"/>
      <c r="J328" s="9"/>
      <c r="W328" s="9"/>
      <c r="X328" s="47"/>
      <c r="Y328" s="9"/>
      <c r="Z328" s="9"/>
    </row>
    <row r="329" spans="8:26" x14ac:dyDescent="0.2">
      <c r="H329" s="9"/>
      <c r="I329" s="9"/>
      <c r="J329" s="9"/>
      <c r="W329" s="9"/>
      <c r="X329" s="47"/>
      <c r="Y329" s="9"/>
      <c r="Z329" s="9"/>
    </row>
    <row r="330" spans="8:26" x14ac:dyDescent="0.2">
      <c r="H330" s="9"/>
      <c r="I330" s="9"/>
      <c r="J330" s="9"/>
      <c r="W330" s="9"/>
      <c r="X330" s="47"/>
      <c r="Y330" s="9"/>
      <c r="Z330" s="9"/>
    </row>
    <row r="331" spans="8:26" x14ac:dyDescent="0.2">
      <c r="H331" s="9"/>
      <c r="I331" s="9"/>
      <c r="J331" s="9"/>
      <c r="W331" s="9"/>
      <c r="X331" s="47"/>
      <c r="Y331" s="9"/>
      <c r="Z331" s="9"/>
    </row>
    <row r="332" spans="8:26" x14ac:dyDescent="0.2">
      <c r="H332" s="9"/>
      <c r="I332" s="9"/>
      <c r="J332" s="9"/>
      <c r="W332" s="9"/>
      <c r="X332" s="47"/>
      <c r="Y332" s="9"/>
      <c r="Z332" s="9"/>
    </row>
    <row r="333" spans="8:26" x14ac:dyDescent="0.2">
      <c r="H333" s="9"/>
      <c r="I333" s="9"/>
      <c r="J333" s="9"/>
      <c r="W333" s="9"/>
      <c r="X333" s="47"/>
      <c r="Y333" s="9"/>
      <c r="Z333" s="9"/>
    </row>
    <row r="334" spans="8:26" x14ac:dyDescent="0.2">
      <c r="H334" s="9"/>
      <c r="I334" s="9"/>
      <c r="J334" s="9"/>
      <c r="W334" s="9"/>
      <c r="X334" s="47"/>
      <c r="Y334" s="9"/>
      <c r="Z334" s="9"/>
    </row>
    <row r="335" spans="8:26" x14ac:dyDescent="0.2">
      <c r="H335" s="9"/>
      <c r="I335" s="9"/>
      <c r="J335" s="9"/>
      <c r="W335" s="9"/>
      <c r="X335" s="47"/>
      <c r="Y335" s="9"/>
      <c r="Z335" s="9"/>
    </row>
    <row r="336" spans="8:26" x14ac:dyDescent="0.2">
      <c r="H336" s="9"/>
      <c r="I336" s="9"/>
      <c r="J336" s="9"/>
      <c r="W336" s="9"/>
      <c r="X336" s="47"/>
      <c r="Y336" s="9"/>
      <c r="Z336" s="9"/>
    </row>
    <row r="337" spans="8:26" x14ac:dyDescent="0.2">
      <c r="H337" s="9"/>
      <c r="I337" s="9"/>
      <c r="J337" s="9"/>
      <c r="W337" s="9"/>
      <c r="X337" s="47"/>
      <c r="Y337" s="9"/>
      <c r="Z337" s="9"/>
    </row>
    <row r="338" spans="8:26" x14ac:dyDescent="0.2">
      <c r="H338" s="9"/>
      <c r="I338" s="9"/>
      <c r="J338" s="9"/>
      <c r="W338" s="9"/>
      <c r="X338" s="47"/>
      <c r="Y338" s="9"/>
      <c r="Z338" s="9"/>
    </row>
    <row r="339" spans="8:26" x14ac:dyDescent="0.2">
      <c r="H339" s="9"/>
      <c r="I339" s="9"/>
      <c r="J339" s="9"/>
      <c r="W339" s="9"/>
      <c r="X339" s="47"/>
      <c r="Y339" s="9"/>
      <c r="Z339" s="9"/>
    </row>
    <row r="340" spans="8:26" x14ac:dyDescent="0.2">
      <c r="H340" s="9"/>
      <c r="I340" s="9"/>
      <c r="J340" s="9"/>
      <c r="W340" s="9"/>
      <c r="X340" s="47"/>
      <c r="Y340" s="9"/>
      <c r="Z340" s="9"/>
    </row>
    <row r="341" spans="8:26" x14ac:dyDescent="0.2">
      <c r="H341" s="9"/>
      <c r="I341" s="9"/>
      <c r="J341" s="9"/>
      <c r="W341" s="9"/>
      <c r="X341" s="47"/>
      <c r="Y341" s="9"/>
      <c r="Z341" s="9"/>
    </row>
    <row r="342" spans="8:26" x14ac:dyDescent="0.2">
      <c r="H342" s="9"/>
      <c r="I342" s="9"/>
      <c r="J342" s="9"/>
      <c r="W342" s="9"/>
      <c r="X342" s="47"/>
      <c r="Y342" s="9"/>
      <c r="Z342" s="9"/>
    </row>
    <row r="343" spans="8:26" x14ac:dyDescent="0.2">
      <c r="H343" s="9"/>
      <c r="I343" s="9"/>
      <c r="J343" s="9"/>
      <c r="W343" s="9"/>
      <c r="X343" s="47"/>
      <c r="Y343" s="9"/>
      <c r="Z343" s="9"/>
    </row>
    <row r="344" spans="8:26" x14ac:dyDescent="0.2">
      <c r="H344" s="9"/>
      <c r="I344" s="9"/>
      <c r="J344" s="9"/>
      <c r="W344" s="9"/>
      <c r="X344" s="47"/>
      <c r="Y344" s="9"/>
      <c r="Z344" s="9"/>
    </row>
    <row r="345" spans="8:26" x14ac:dyDescent="0.2">
      <c r="H345" s="9"/>
      <c r="I345" s="9"/>
      <c r="J345" s="9"/>
      <c r="W345" s="9"/>
      <c r="X345" s="47"/>
      <c r="Y345" s="9"/>
      <c r="Z345" s="9"/>
    </row>
    <row r="346" spans="8:26" x14ac:dyDescent="0.2">
      <c r="H346" s="9"/>
      <c r="I346" s="9"/>
      <c r="J346" s="9"/>
      <c r="W346" s="9"/>
      <c r="X346" s="47"/>
      <c r="Y346" s="9"/>
      <c r="Z346" s="9"/>
    </row>
    <row r="347" spans="8:26" x14ac:dyDescent="0.2">
      <c r="H347" s="9"/>
      <c r="I347" s="9"/>
      <c r="J347" s="9"/>
      <c r="W347" s="9"/>
      <c r="X347" s="47"/>
      <c r="Y347" s="9"/>
      <c r="Z347" s="9"/>
    </row>
    <row r="348" spans="8:26" x14ac:dyDescent="0.2">
      <c r="H348" s="9"/>
      <c r="I348" s="9"/>
      <c r="J348" s="9"/>
      <c r="W348" s="9"/>
      <c r="X348" s="47"/>
      <c r="Y348" s="9"/>
      <c r="Z348" s="9"/>
    </row>
    <row r="349" spans="8:26" x14ac:dyDescent="0.2">
      <c r="H349" s="9"/>
      <c r="I349" s="9"/>
      <c r="J349" s="9"/>
      <c r="W349" s="9"/>
      <c r="X349" s="47"/>
      <c r="Y349" s="9"/>
      <c r="Z349" s="9"/>
    </row>
    <row r="350" spans="8:26" x14ac:dyDescent="0.2">
      <c r="H350" s="9"/>
      <c r="I350" s="9"/>
      <c r="J350" s="9"/>
      <c r="W350" s="9"/>
      <c r="X350" s="47"/>
      <c r="Y350" s="9"/>
      <c r="Z350" s="9"/>
    </row>
    <row r="351" spans="8:26" x14ac:dyDescent="0.2">
      <c r="H351" s="9"/>
      <c r="I351" s="9"/>
      <c r="J351" s="9"/>
      <c r="W351" s="9"/>
      <c r="X351" s="47"/>
      <c r="Y351" s="9"/>
      <c r="Z351" s="9"/>
    </row>
    <row r="352" spans="8:26" x14ac:dyDescent="0.2">
      <c r="H352" s="9"/>
      <c r="I352" s="9"/>
      <c r="J352" s="9"/>
      <c r="W352" s="9"/>
      <c r="X352" s="47"/>
      <c r="Y352" s="9"/>
      <c r="Z352" s="9"/>
    </row>
    <row r="353" spans="8:26" x14ac:dyDescent="0.2">
      <c r="H353" s="9"/>
      <c r="I353" s="9"/>
      <c r="J353" s="9"/>
      <c r="W353" s="9"/>
      <c r="X353" s="47"/>
      <c r="Y353" s="9"/>
      <c r="Z353" s="9"/>
    </row>
    <row r="354" spans="8:26" x14ac:dyDescent="0.2">
      <c r="H354" s="9"/>
      <c r="I354" s="9"/>
      <c r="J354" s="9"/>
      <c r="W354" s="9"/>
      <c r="X354" s="47"/>
      <c r="Y354" s="9"/>
      <c r="Z354" s="9"/>
    </row>
    <row r="355" spans="8:26" x14ac:dyDescent="0.2">
      <c r="H355" s="9"/>
      <c r="I355" s="9"/>
      <c r="J355" s="9"/>
      <c r="W355" s="9"/>
      <c r="X355" s="47"/>
      <c r="Y355" s="9"/>
      <c r="Z355" s="9"/>
    </row>
    <row r="356" spans="8:26" x14ac:dyDescent="0.2">
      <c r="H356" s="9"/>
      <c r="I356" s="9"/>
      <c r="J356" s="9"/>
      <c r="W356" s="9"/>
      <c r="X356" s="47"/>
      <c r="Y356" s="9"/>
      <c r="Z356" s="9"/>
    </row>
    <row r="357" spans="8:26" x14ac:dyDescent="0.2">
      <c r="H357" s="9"/>
      <c r="I357" s="9"/>
      <c r="J357" s="9"/>
      <c r="W357" s="9"/>
      <c r="X357" s="47"/>
      <c r="Y357" s="9"/>
      <c r="Z357" s="9"/>
    </row>
    <row r="358" spans="8:26" x14ac:dyDescent="0.2">
      <c r="H358" s="9"/>
      <c r="I358" s="9"/>
      <c r="J358" s="9"/>
      <c r="W358" s="9"/>
      <c r="X358" s="47"/>
      <c r="Y358" s="9"/>
      <c r="Z358" s="9"/>
    </row>
    <row r="359" spans="8:26" x14ac:dyDescent="0.2">
      <c r="H359" s="9"/>
      <c r="I359" s="9"/>
      <c r="J359" s="9"/>
      <c r="W359" s="9"/>
      <c r="X359" s="47"/>
      <c r="Y359" s="9"/>
      <c r="Z359" s="9"/>
    </row>
    <row r="360" spans="8:26" x14ac:dyDescent="0.2">
      <c r="H360" s="9"/>
      <c r="I360" s="9"/>
      <c r="J360" s="9"/>
      <c r="W360" s="9"/>
      <c r="X360" s="47"/>
      <c r="Y360" s="9"/>
      <c r="Z360" s="9"/>
    </row>
    <row r="361" spans="8:26" x14ac:dyDescent="0.2">
      <c r="H361" s="9"/>
      <c r="I361" s="9"/>
      <c r="J361" s="9"/>
      <c r="W361" s="9"/>
      <c r="X361" s="47"/>
      <c r="Y361" s="9"/>
      <c r="Z361" s="9"/>
    </row>
    <row r="362" spans="8:26" x14ac:dyDescent="0.2">
      <c r="H362" s="9"/>
      <c r="I362" s="9"/>
      <c r="J362" s="9"/>
      <c r="W362" s="9"/>
      <c r="X362" s="47"/>
      <c r="Y362" s="9"/>
      <c r="Z362" s="9"/>
    </row>
    <row r="363" spans="8:26" x14ac:dyDescent="0.2">
      <c r="H363" s="9"/>
      <c r="I363" s="9"/>
      <c r="J363" s="9"/>
      <c r="W363" s="9"/>
      <c r="X363" s="47"/>
      <c r="Y363" s="9"/>
      <c r="Z363" s="9"/>
    </row>
    <row r="364" spans="8:26" x14ac:dyDescent="0.2">
      <c r="H364" s="9"/>
      <c r="I364" s="9"/>
      <c r="J364" s="9"/>
      <c r="W364" s="9"/>
      <c r="X364" s="47"/>
      <c r="Y364" s="9"/>
      <c r="Z364" s="9"/>
    </row>
    <row r="365" spans="8:26" x14ac:dyDescent="0.2">
      <c r="H365" s="9"/>
      <c r="I365" s="9"/>
      <c r="J365" s="9"/>
      <c r="W365" s="9"/>
      <c r="X365" s="47"/>
      <c r="Y365" s="9"/>
      <c r="Z365" s="9"/>
    </row>
    <row r="366" spans="8:26" x14ac:dyDescent="0.2">
      <c r="H366" s="9"/>
      <c r="I366" s="9"/>
      <c r="J366" s="9"/>
      <c r="W366" s="9"/>
      <c r="X366" s="47"/>
      <c r="Y366" s="9"/>
      <c r="Z366" s="9"/>
    </row>
    <row r="367" spans="8:26" x14ac:dyDescent="0.2">
      <c r="H367" s="9"/>
      <c r="I367" s="9"/>
      <c r="J367" s="9"/>
      <c r="W367" s="9"/>
      <c r="X367" s="47"/>
      <c r="Y367" s="9"/>
      <c r="Z367" s="9"/>
    </row>
    <row r="368" spans="8:26" x14ac:dyDescent="0.2">
      <c r="H368" s="9"/>
      <c r="I368" s="9"/>
      <c r="J368" s="9"/>
      <c r="W368" s="9"/>
      <c r="X368" s="47"/>
      <c r="Y368" s="9"/>
      <c r="Z368" s="9"/>
    </row>
    <row r="369" spans="8:26" x14ac:dyDescent="0.2">
      <c r="H369" s="9"/>
      <c r="I369" s="9"/>
      <c r="J369" s="9"/>
      <c r="W369" s="9"/>
      <c r="X369" s="47"/>
      <c r="Y369" s="9"/>
      <c r="Z369" s="9"/>
    </row>
    <row r="370" spans="8:26" x14ac:dyDescent="0.2">
      <c r="H370" s="9"/>
      <c r="I370" s="9"/>
      <c r="J370" s="9"/>
      <c r="W370" s="9"/>
      <c r="X370" s="47"/>
      <c r="Y370" s="9"/>
      <c r="Z370" s="9"/>
    </row>
    <row r="371" spans="8:26" x14ac:dyDescent="0.2">
      <c r="H371" s="9"/>
      <c r="I371" s="9"/>
      <c r="J371" s="9"/>
      <c r="W371" s="9"/>
      <c r="X371" s="47"/>
      <c r="Y371" s="9"/>
      <c r="Z371" s="9"/>
    </row>
    <row r="372" spans="8:26" x14ac:dyDescent="0.2">
      <c r="H372" s="9"/>
      <c r="I372" s="9"/>
      <c r="J372" s="9"/>
      <c r="W372" s="9"/>
      <c r="X372" s="47"/>
      <c r="Y372" s="9"/>
      <c r="Z372" s="9"/>
    </row>
    <row r="373" spans="8:26" x14ac:dyDescent="0.2">
      <c r="H373" s="9"/>
      <c r="I373" s="9"/>
      <c r="J373" s="9"/>
      <c r="W373" s="9"/>
      <c r="X373" s="47"/>
      <c r="Y373" s="9"/>
      <c r="Z373" s="9"/>
    </row>
    <row r="374" spans="8:26" x14ac:dyDescent="0.2">
      <c r="H374" s="9"/>
      <c r="I374" s="9"/>
      <c r="J374" s="9"/>
      <c r="W374" s="9"/>
      <c r="X374" s="47"/>
      <c r="Y374" s="9"/>
      <c r="Z374" s="9"/>
    </row>
    <row r="375" spans="8:26" x14ac:dyDescent="0.2">
      <c r="H375" s="9"/>
      <c r="I375" s="9"/>
      <c r="J375" s="9"/>
      <c r="W375" s="9"/>
      <c r="X375" s="47"/>
      <c r="Y375" s="9"/>
      <c r="Z375" s="9"/>
    </row>
    <row r="376" spans="8:26" x14ac:dyDescent="0.2">
      <c r="H376" s="9"/>
      <c r="I376" s="9"/>
      <c r="J376" s="9"/>
      <c r="W376" s="9"/>
      <c r="X376" s="47"/>
      <c r="Y376" s="9"/>
      <c r="Z376" s="9"/>
    </row>
    <row r="377" spans="8:26" x14ac:dyDescent="0.2">
      <c r="H377" s="9"/>
      <c r="I377" s="9"/>
      <c r="J377" s="9"/>
      <c r="W377" s="9"/>
      <c r="X377" s="47"/>
      <c r="Y377" s="9"/>
      <c r="Z377" s="9"/>
    </row>
    <row r="378" spans="8:26" x14ac:dyDescent="0.2">
      <c r="H378" s="9"/>
      <c r="I378" s="9"/>
      <c r="J378" s="9"/>
      <c r="W378" s="9"/>
      <c r="X378" s="47"/>
      <c r="Y378" s="9"/>
      <c r="Z378" s="9"/>
    </row>
    <row r="379" spans="8:26" x14ac:dyDescent="0.2">
      <c r="H379" s="9"/>
      <c r="I379" s="9"/>
      <c r="J379" s="9"/>
      <c r="W379" s="9"/>
      <c r="X379" s="47"/>
      <c r="Y379" s="9"/>
      <c r="Z379" s="9"/>
    </row>
    <row r="380" spans="8:26" x14ac:dyDescent="0.2">
      <c r="H380" s="9"/>
      <c r="I380" s="9"/>
      <c r="J380" s="9"/>
      <c r="W380" s="9"/>
      <c r="X380" s="47"/>
      <c r="Y380" s="9"/>
      <c r="Z380" s="9"/>
    </row>
    <row r="381" spans="8:26" x14ac:dyDescent="0.2">
      <c r="H381" s="9"/>
      <c r="I381" s="9"/>
      <c r="J381" s="9"/>
      <c r="W381" s="9"/>
      <c r="X381" s="47"/>
      <c r="Y381" s="9"/>
      <c r="Z381" s="9"/>
    </row>
    <row r="382" spans="8:26" x14ac:dyDescent="0.2">
      <c r="H382" s="9"/>
      <c r="I382" s="9"/>
      <c r="J382" s="9"/>
      <c r="W382" s="9"/>
      <c r="X382" s="47"/>
      <c r="Y382" s="9"/>
      <c r="Z382" s="9"/>
    </row>
    <row r="383" spans="8:26" x14ac:dyDescent="0.2">
      <c r="H383" s="9"/>
      <c r="I383" s="9"/>
      <c r="J383" s="9"/>
      <c r="W383" s="9"/>
      <c r="X383" s="47"/>
      <c r="Y383" s="9"/>
      <c r="Z383" s="9"/>
    </row>
    <row r="384" spans="8:26" x14ac:dyDescent="0.2">
      <c r="H384" s="9"/>
      <c r="I384" s="9"/>
      <c r="J384" s="9"/>
      <c r="W384" s="9"/>
      <c r="X384" s="47"/>
      <c r="Y384" s="9"/>
      <c r="Z384" s="9"/>
    </row>
    <row r="385" spans="8:26" x14ac:dyDescent="0.2">
      <c r="H385" s="9"/>
      <c r="I385" s="9"/>
      <c r="J385" s="9"/>
      <c r="W385" s="9"/>
      <c r="X385" s="47"/>
      <c r="Y385" s="9"/>
      <c r="Z385" s="9"/>
    </row>
    <row r="386" spans="8:26" x14ac:dyDescent="0.2">
      <c r="H386" s="9"/>
      <c r="I386" s="9"/>
      <c r="J386" s="9"/>
      <c r="W386" s="9"/>
      <c r="X386" s="47"/>
      <c r="Y386" s="9"/>
      <c r="Z386" s="9"/>
    </row>
    <row r="387" spans="8:26" x14ac:dyDescent="0.2">
      <c r="H387" s="9"/>
      <c r="I387" s="9"/>
      <c r="J387" s="9"/>
      <c r="W387" s="9"/>
      <c r="X387" s="47"/>
      <c r="Y387" s="9"/>
      <c r="Z387" s="9"/>
    </row>
    <row r="388" spans="8:26" x14ac:dyDescent="0.2">
      <c r="H388" s="9"/>
      <c r="I388" s="9"/>
      <c r="J388" s="9"/>
      <c r="W388" s="9"/>
      <c r="X388" s="47"/>
      <c r="Y388" s="9"/>
      <c r="Z388" s="9"/>
    </row>
    <row r="389" spans="8:26" x14ac:dyDescent="0.2">
      <c r="H389" s="9"/>
      <c r="I389" s="9"/>
      <c r="J389" s="9"/>
      <c r="W389" s="9"/>
      <c r="X389" s="47"/>
      <c r="Y389" s="9"/>
      <c r="Z389" s="9"/>
    </row>
    <row r="390" spans="8:26" x14ac:dyDescent="0.2">
      <c r="H390" s="9"/>
      <c r="I390" s="9"/>
      <c r="J390" s="9"/>
      <c r="W390" s="9"/>
      <c r="X390" s="47"/>
      <c r="Y390" s="9"/>
      <c r="Z390" s="9"/>
    </row>
    <row r="391" spans="8:26" x14ac:dyDescent="0.2">
      <c r="H391" s="9"/>
      <c r="I391" s="9"/>
      <c r="J391" s="9"/>
      <c r="W391" s="9"/>
      <c r="X391" s="47"/>
      <c r="Y391" s="9"/>
      <c r="Z391" s="9"/>
    </row>
    <row r="392" spans="8:26" x14ac:dyDescent="0.2">
      <c r="H392" s="9"/>
      <c r="I392" s="9"/>
      <c r="J392" s="9"/>
      <c r="W392" s="9"/>
      <c r="X392" s="47"/>
      <c r="Y392" s="9"/>
      <c r="Z392" s="9"/>
    </row>
    <row r="393" spans="8:26" x14ac:dyDescent="0.2">
      <c r="H393" s="9"/>
      <c r="I393" s="9"/>
      <c r="J393" s="9"/>
      <c r="W393" s="9"/>
      <c r="X393" s="47"/>
      <c r="Y393" s="9"/>
      <c r="Z393" s="9"/>
    </row>
    <row r="394" spans="8:26" x14ac:dyDescent="0.2">
      <c r="H394" s="9"/>
      <c r="I394" s="9"/>
      <c r="J394" s="9"/>
      <c r="W394" s="9"/>
      <c r="X394" s="47"/>
      <c r="Y394" s="9"/>
      <c r="Z394" s="9"/>
    </row>
    <row r="395" spans="8:26" x14ac:dyDescent="0.2">
      <c r="H395" s="9"/>
      <c r="I395" s="9"/>
      <c r="J395" s="9"/>
      <c r="W395" s="9"/>
      <c r="X395" s="47"/>
      <c r="Y395" s="9"/>
      <c r="Z395" s="9"/>
    </row>
    <row r="396" spans="8:26" x14ac:dyDescent="0.2">
      <c r="H396" s="9"/>
      <c r="I396" s="9"/>
      <c r="J396" s="9"/>
      <c r="W396" s="9"/>
      <c r="X396" s="47"/>
      <c r="Y396" s="9"/>
      <c r="Z396" s="9"/>
    </row>
    <row r="397" spans="8:26" x14ac:dyDescent="0.2">
      <c r="H397" s="9"/>
      <c r="I397" s="9"/>
      <c r="J397" s="9"/>
      <c r="W397" s="9"/>
      <c r="X397" s="47"/>
      <c r="Y397" s="9"/>
      <c r="Z397" s="9"/>
    </row>
    <row r="398" spans="8:26" x14ac:dyDescent="0.2">
      <c r="H398" s="9"/>
      <c r="I398" s="9"/>
      <c r="J398" s="9"/>
      <c r="W398" s="9"/>
      <c r="X398" s="47"/>
      <c r="Y398" s="9"/>
      <c r="Z398" s="9"/>
    </row>
    <row r="399" spans="8:26" x14ac:dyDescent="0.2">
      <c r="H399" s="9"/>
      <c r="I399" s="9"/>
      <c r="J399" s="9"/>
      <c r="W399" s="9"/>
      <c r="X399" s="47"/>
      <c r="Y399" s="9"/>
      <c r="Z399" s="9"/>
    </row>
    <row r="400" spans="8:26" x14ac:dyDescent="0.2">
      <c r="H400" s="9"/>
      <c r="I400" s="9"/>
      <c r="J400" s="9"/>
      <c r="W400" s="9"/>
      <c r="X400" s="47"/>
      <c r="Y400" s="9"/>
      <c r="Z400" s="9"/>
    </row>
    <row r="401" spans="8:26" x14ac:dyDescent="0.2">
      <c r="H401" s="9"/>
      <c r="I401" s="9"/>
      <c r="J401" s="9"/>
      <c r="W401" s="9"/>
      <c r="X401" s="47"/>
      <c r="Y401" s="9"/>
      <c r="Z401" s="9"/>
    </row>
    <row r="402" spans="8:26" x14ac:dyDescent="0.2">
      <c r="H402" s="9"/>
      <c r="I402" s="9"/>
      <c r="J402" s="9"/>
      <c r="W402" s="9"/>
      <c r="X402" s="47"/>
      <c r="Y402" s="9"/>
      <c r="Z402" s="9"/>
    </row>
    <row r="403" spans="8:26" x14ac:dyDescent="0.2">
      <c r="H403" s="9"/>
      <c r="I403" s="9"/>
      <c r="J403" s="9"/>
      <c r="W403" s="9"/>
      <c r="X403" s="47"/>
      <c r="Y403" s="9"/>
      <c r="Z403" s="9"/>
    </row>
    <row r="404" spans="8:26" x14ac:dyDescent="0.2">
      <c r="H404" s="9"/>
      <c r="I404" s="9"/>
      <c r="J404" s="9"/>
      <c r="W404" s="9"/>
      <c r="X404" s="47"/>
      <c r="Y404" s="9"/>
      <c r="Z404" s="9"/>
    </row>
    <row r="405" spans="8:26" x14ac:dyDescent="0.2">
      <c r="H405" s="9"/>
      <c r="I405" s="9"/>
      <c r="J405" s="9"/>
      <c r="W405" s="9"/>
      <c r="X405" s="47"/>
      <c r="Y405" s="9"/>
      <c r="Z405" s="9"/>
    </row>
    <row r="406" spans="8:26" x14ac:dyDescent="0.2">
      <c r="H406" s="9"/>
      <c r="I406" s="9"/>
      <c r="J406" s="9"/>
      <c r="W406" s="9"/>
      <c r="X406" s="47"/>
      <c r="Y406" s="9"/>
      <c r="Z406" s="9"/>
    </row>
    <row r="407" spans="8:26" x14ac:dyDescent="0.2">
      <c r="H407" s="9"/>
      <c r="I407" s="9"/>
      <c r="J407" s="9"/>
      <c r="W407" s="9"/>
      <c r="X407" s="47"/>
      <c r="Y407" s="9"/>
      <c r="Z407" s="9"/>
    </row>
    <row r="408" spans="8:26" x14ac:dyDescent="0.2">
      <c r="H408" s="9"/>
      <c r="I408" s="9"/>
      <c r="J408" s="9"/>
      <c r="W408" s="9"/>
      <c r="X408" s="47"/>
      <c r="Y408" s="9"/>
      <c r="Z408" s="9"/>
    </row>
    <row r="409" spans="8:26" x14ac:dyDescent="0.2">
      <c r="H409" s="9"/>
      <c r="I409" s="9"/>
      <c r="J409" s="9"/>
      <c r="W409" s="9"/>
      <c r="X409" s="47"/>
      <c r="Y409" s="9"/>
      <c r="Z409" s="9"/>
    </row>
    <row r="410" spans="8:26" x14ac:dyDescent="0.2">
      <c r="H410" s="9"/>
      <c r="I410" s="9"/>
      <c r="J410" s="9"/>
      <c r="W410" s="9"/>
      <c r="X410" s="47"/>
      <c r="Y410" s="9"/>
      <c r="Z410" s="9"/>
    </row>
    <row r="411" spans="8:26" x14ac:dyDescent="0.2">
      <c r="H411" s="9"/>
      <c r="I411" s="9"/>
      <c r="J411" s="9"/>
      <c r="W411" s="9"/>
      <c r="X411" s="47"/>
      <c r="Y411" s="9"/>
      <c r="Z411" s="9"/>
    </row>
    <row r="412" spans="8:26" x14ac:dyDescent="0.2">
      <c r="H412" s="9"/>
      <c r="I412" s="9"/>
      <c r="J412" s="9"/>
      <c r="W412" s="9"/>
      <c r="X412" s="47"/>
      <c r="Y412" s="9"/>
      <c r="Z412" s="9"/>
    </row>
    <row r="413" spans="8:26" x14ac:dyDescent="0.2">
      <c r="H413" s="9"/>
      <c r="I413" s="9"/>
      <c r="J413" s="9"/>
      <c r="W413" s="9"/>
      <c r="X413" s="47"/>
      <c r="Y413" s="9"/>
      <c r="Z413" s="9"/>
    </row>
    <row r="414" spans="8:26" x14ac:dyDescent="0.2">
      <c r="H414" s="9"/>
      <c r="I414" s="9"/>
      <c r="J414" s="9"/>
      <c r="W414" s="9"/>
      <c r="X414" s="47"/>
      <c r="Y414" s="9"/>
      <c r="Z414" s="9"/>
    </row>
    <row r="415" spans="8:26" x14ac:dyDescent="0.2">
      <c r="H415" s="9"/>
      <c r="I415" s="9"/>
      <c r="J415" s="9"/>
      <c r="W415" s="9"/>
      <c r="X415" s="47"/>
      <c r="Y415" s="9"/>
      <c r="Z415" s="9"/>
    </row>
    <row r="416" spans="8:26" x14ac:dyDescent="0.2">
      <c r="H416" s="9"/>
      <c r="I416" s="9"/>
      <c r="J416" s="9"/>
      <c r="W416" s="9"/>
      <c r="X416" s="47"/>
      <c r="Y416" s="9"/>
      <c r="Z416" s="9"/>
    </row>
    <row r="417" spans="8:26" x14ac:dyDescent="0.2">
      <c r="H417" s="9"/>
      <c r="I417" s="9"/>
      <c r="J417" s="9"/>
      <c r="W417" s="9"/>
      <c r="X417" s="47"/>
      <c r="Y417" s="9"/>
      <c r="Z417" s="9"/>
    </row>
    <row r="418" spans="8:26" x14ac:dyDescent="0.2">
      <c r="H418" s="9"/>
      <c r="I418" s="9"/>
      <c r="J418" s="9"/>
      <c r="W418" s="9"/>
      <c r="X418" s="47"/>
      <c r="Y418" s="9"/>
      <c r="Z418" s="9"/>
    </row>
    <row r="419" spans="8:26" x14ac:dyDescent="0.2">
      <c r="H419" s="9"/>
      <c r="I419" s="9"/>
      <c r="J419" s="9"/>
      <c r="W419" s="9"/>
      <c r="X419" s="47"/>
      <c r="Y419" s="9"/>
      <c r="Z419" s="9"/>
    </row>
    <row r="420" spans="8:26" x14ac:dyDescent="0.2">
      <c r="H420" s="9"/>
      <c r="I420" s="9"/>
      <c r="J420" s="9"/>
      <c r="W420" s="9"/>
      <c r="X420" s="47"/>
      <c r="Y420" s="9"/>
      <c r="Z420" s="9"/>
    </row>
    <row r="421" spans="8:26" x14ac:dyDescent="0.2">
      <c r="H421" s="9"/>
      <c r="I421" s="9"/>
      <c r="J421" s="9"/>
      <c r="W421" s="9"/>
      <c r="X421" s="47"/>
      <c r="Y421" s="9"/>
      <c r="Z421" s="9"/>
    </row>
    <row r="422" spans="8:26" x14ac:dyDescent="0.2">
      <c r="H422" s="9"/>
      <c r="I422" s="9"/>
      <c r="J422" s="9"/>
      <c r="W422" s="9"/>
      <c r="X422" s="47"/>
      <c r="Y422" s="9"/>
      <c r="Z422" s="9"/>
    </row>
    <row r="423" spans="8:26" x14ac:dyDescent="0.2">
      <c r="H423" s="9"/>
      <c r="I423" s="9"/>
      <c r="J423" s="9"/>
      <c r="W423" s="9"/>
      <c r="X423" s="47"/>
      <c r="Y423" s="9"/>
      <c r="Z423" s="9"/>
    </row>
    <row r="424" spans="8:26" x14ac:dyDescent="0.2">
      <c r="H424" s="9"/>
      <c r="I424" s="9"/>
      <c r="J424" s="9"/>
      <c r="W424" s="9"/>
      <c r="X424" s="47"/>
      <c r="Y424" s="9"/>
      <c r="Z424" s="9"/>
    </row>
    <row r="425" spans="8:26" x14ac:dyDescent="0.2">
      <c r="H425" s="9"/>
      <c r="I425" s="9"/>
      <c r="J425" s="9"/>
      <c r="W425" s="9"/>
      <c r="X425" s="47"/>
      <c r="Y425" s="9"/>
      <c r="Z425" s="9"/>
    </row>
    <row r="426" spans="8:26" x14ac:dyDescent="0.2">
      <c r="H426" s="9"/>
      <c r="I426" s="9"/>
      <c r="J426" s="9"/>
      <c r="W426" s="9"/>
      <c r="X426" s="47"/>
      <c r="Y426" s="9"/>
      <c r="Z426" s="9"/>
    </row>
    <row r="427" spans="8:26" x14ac:dyDescent="0.2">
      <c r="H427" s="9"/>
      <c r="I427" s="9"/>
      <c r="J427" s="9"/>
      <c r="W427" s="9"/>
      <c r="X427" s="47"/>
      <c r="Y427" s="9"/>
      <c r="Z427" s="9"/>
    </row>
    <row r="428" spans="8:26" x14ac:dyDescent="0.2">
      <c r="H428" s="9"/>
      <c r="I428" s="9"/>
      <c r="J428" s="9"/>
      <c r="W428" s="9"/>
      <c r="X428" s="47"/>
      <c r="Y428" s="9"/>
      <c r="Z428" s="9"/>
    </row>
    <row r="429" spans="8:26" x14ac:dyDescent="0.2">
      <c r="H429" s="9"/>
      <c r="I429" s="9"/>
      <c r="J429" s="9"/>
      <c r="W429" s="9"/>
      <c r="X429" s="47"/>
      <c r="Y429" s="9"/>
      <c r="Z429" s="9"/>
    </row>
    <row r="430" spans="8:26" x14ac:dyDescent="0.2">
      <c r="H430" s="9"/>
      <c r="I430" s="9"/>
      <c r="J430" s="9"/>
      <c r="W430" s="9"/>
      <c r="X430" s="47"/>
      <c r="Y430" s="9"/>
      <c r="Z430" s="9"/>
    </row>
    <row r="431" spans="8:26" x14ac:dyDescent="0.2">
      <c r="H431" s="9"/>
      <c r="I431" s="9"/>
      <c r="J431" s="9"/>
      <c r="W431" s="9"/>
      <c r="X431" s="47"/>
      <c r="Y431" s="9"/>
      <c r="Z431" s="9"/>
    </row>
    <row r="432" spans="8:26" x14ac:dyDescent="0.2">
      <c r="H432" s="9"/>
      <c r="I432" s="9"/>
      <c r="J432" s="9"/>
      <c r="W432" s="9"/>
      <c r="X432" s="47"/>
      <c r="Y432" s="9"/>
      <c r="Z432" s="9"/>
    </row>
    <row r="433" spans="8:26" x14ac:dyDescent="0.2">
      <c r="H433" s="9"/>
      <c r="I433" s="9"/>
      <c r="J433" s="9"/>
      <c r="W433" s="9"/>
      <c r="X433" s="47"/>
      <c r="Y433" s="9"/>
      <c r="Z433" s="9"/>
    </row>
    <row r="434" spans="8:26" x14ac:dyDescent="0.2">
      <c r="H434" s="9"/>
      <c r="I434" s="9"/>
      <c r="J434" s="9"/>
      <c r="W434" s="9"/>
      <c r="X434" s="47"/>
      <c r="Y434" s="9"/>
      <c r="Z434" s="9"/>
    </row>
    <row r="435" spans="8:26" x14ac:dyDescent="0.2">
      <c r="H435" s="9"/>
      <c r="I435" s="9"/>
      <c r="J435" s="9"/>
      <c r="W435" s="9"/>
      <c r="X435" s="47"/>
      <c r="Y435" s="9"/>
      <c r="Z435" s="9"/>
    </row>
    <row r="436" spans="8:26" x14ac:dyDescent="0.2">
      <c r="H436" s="9"/>
      <c r="I436" s="9"/>
      <c r="J436" s="9"/>
      <c r="W436" s="9"/>
      <c r="X436" s="47"/>
      <c r="Y436" s="9"/>
      <c r="Z436" s="9"/>
    </row>
    <row r="437" spans="8:26" x14ac:dyDescent="0.2">
      <c r="H437" s="9"/>
      <c r="I437" s="9"/>
      <c r="J437" s="9"/>
      <c r="W437" s="9"/>
      <c r="X437" s="47"/>
      <c r="Y437" s="9"/>
      <c r="Z437" s="9"/>
    </row>
    <row r="438" spans="8:26" x14ac:dyDescent="0.2">
      <c r="H438" s="9"/>
      <c r="I438" s="9"/>
      <c r="J438" s="9"/>
      <c r="W438" s="9"/>
      <c r="X438" s="47"/>
      <c r="Y438" s="9"/>
      <c r="Z438" s="9"/>
    </row>
    <row r="439" spans="8:26" x14ac:dyDescent="0.2">
      <c r="H439" s="9"/>
      <c r="I439" s="9"/>
      <c r="J439" s="9"/>
      <c r="W439" s="9"/>
      <c r="X439" s="47"/>
      <c r="Y439" s="9"/>
      <c r="Z439" s="9"/>
    </row>
    <row r="440" spans="8:26" x14ac:dyDescent="0.2">
      <c r="H440" s="9"/>
      <c r="I440" s="9"/>
      <c r="J440" s="9"/>
      <c r="W440" s="9"/>
      <c r="X440" s="47"/>
      <c r="Y440" s="9"/>
      <c r="Z440" s="9"/>
    </row>
    <row r="441" spans="8:26" x14ac:dyDescent="0.2">
      <c r="H441" s="9"/>
      <c r="I441" s="9"/>
      <c r="J441" s="9"/>
      <c r="W441" s="9"/>
      <c r="X441" s="47"/>
      <c r="Y441" s="9"/>
      <c r="Z441" s="9"/>
    </row>
    <row r="442" spans="8:26" x14ac:dyDescent="0.2">
      <c r="H442" s="9"/>
      <c r="I442" s="9"/>
      <c r="J442" s="9"/>
      <c r="W442" s="9"/>
      <c r="X442" s="47"/>
      <c r="Y442" s="9"/>
      <c r="Z442" s="9"/>
    </row>
    <row r="443" spans="8:26" x14ac:dyDescent="0.2">
      <c r="H443" s="9"/>
      <c r="I443" s="9"/>
      <c r="J443" s="9"/>
      <c r="W443" s="9"/>
      <c r="X443" s="47"/>
      <c r="Y443" s="9"/>
      <c r="Z443" s="9"/>
    </row>
    <row r="444" spans="8:26" x14ac:dyDescent="0.2">
      <c r="H444" s="9"/>
      <c r="I444" s="9"/>
      <c r="J444" s="9"/>
      <c r="W444" s="9"/>
      <c r="X444" s="47"/>
      <c r="Y444" s="9"/>
      <c r="Z444" s="9"/>
    </row>
    <row r="445" spans="8:26" x14ac:dyDescent="0.2">
      <c r="H445" s="9"/>
      <c r="I445" s="9"/>
      <c r="J445" s="9"/>
      <c r="W445" s="9"/>
      <c r="X445" s="47"/>
      <c r="Y445" s="9"/>
      <c r="Z445" s="9"/>
    </row>
    <row r="446" spans="8:26" x14ac:dyDescent="0.2">
      <c r="H446" s="9"/>
      <c r="I446" s="9"/>
      <c r="J446" s="9"/>
      <c r="W446" s="9"/>
      <c r="X446" s="47"/>
      <c r="Y446" s="9"/>
      <c r="Z446" s="9"/>
    </row>
    <row r="447" spans="8:26" x14ac:dyDescent="0.2">
      <c r="H447" s="9"/>
      <c r="I447" s="9"/>
      <c r="J447" s="9"/>
      <c r="W447" s="9"/>
      <c r="X447" s="47"/>
      <c r="Y447" s="9"/>
      <c r="Z447" s="9"/>
    </row>
    <row r="448" spans="8:26" x14ac:dyDescent="0.2">
      <c r="H448" s="9"/>
      <c r="I448" s="9"/>
      <c r="J448" s="9"/>
      <c r="W448" s="9"/>
      <c r="X448" s="47"/>
      <c r="Y448" s="9"/>
      <c r="Z448" s="9"/>
    </row>
    <row r="449" spans="8:26" x14ac:dyDescent="0.2">
      <c r="H449" s="9"/>
      <c r="I449" s="9"/>
      <c r="J449" s="9"/>
      <c r="W449" s="9"/>
      <c r="X449" s="47"/>
      <c r="Y449" s="9"/>
      <c r="Z449" s="9"/>
    </row>
    <row r="450" spans="8:26" x14ac:dyDescent="0.2">
      <c r="H450" s="9"/>
      <c r="I450" s="9"/>
      <c r="J450" s="9"/>
      <c r="W450" s="9"/>
      <c r="X450" s="47"/>
      <c r="Y450" s="9"/>
      <c r="Z450" s="9"/>
    </row>
    <row r="451" spans="8:26" x14ac:dyDescent="0.2">
      <c r="H451" s="9"/>
      <c r="I451" s="9"/>
      <c r="J451" s="9"/>
      <c r="W451" s="9"/>
      <c r="X451" s="47"/>
      <c r="Y451" s="9"/>
      <c r="Z451" s="9"/>
    </row>
    <row r="452" spans="8:26" x14ac:dyDescent="0.2">
      <c r="H452" s="9"/>
      <c r="I452" s="9"/>
      <c r="J452" s="9"/>
      <c r="W452" s="9"/>
      <c r="X452" s="47"/>
      <c r="Y452" s="9"/>
      <c r="Z452" s="9"/>
    </row>
    <row r="453" spans="8:26" x14ac:dyDescent="0.2">
      <c r="H453" s="9"/>
      <c r="I453" s="9"/>
      <c r="J453" s="9"/>
      <c r="W453" s="9"/>
      <c r="X453" s="47"/>
      <c r="Y453" s="9"/>
      <c r="Z453" s="9"/>
    </row>
    <row r="454" spans="8:26" x14ac:dyDescent="0.2">
      <c r="H454" s="9"/>
      <c r="I454" s="9"/>
      <c r="J454" s="9"/>
      <c r="W454" s="9"/>
      <c r="X454" s="47"/>
      <c r="Y454" s="9"/>
      <c r="Z454" s="9"/>
    </row>
    <row r="455" spans="8:26" x14ac:dyDescent="0.2">
      <c r="H455" s="9"/>
      <c r="I455" s="9"/>
      <c r="J455" s="9"/>
      <c r="W455" s="9"/>
      <c r="X455" s="47"/>
      <c r="Y455" s="9"/>
      <c r="Z455" s="9"/>
    </row>
    <row r="456" spans="8:26" x14ac:dyDescent="0.2">
      <c r="H456" s="9"/>
      <c r="I456" s="9"/>
      <c r="J456" s="9"/>
      <c r="W456" s="9"/>
      <c r="X456" s="47"/>
      <c r="Y456" s="9"/>
      <c r="Z456" s="9"/>
    </row>
    <row r="457" spans="8:26" x14ac:dyDescent="0.2">
      <c r="H457" s="9"/>
      <c r="I457" s="9"/>
      <c r="J457" s="9"/>
      <c r="W457" s="9"/>
      <c r="X457" s="47"/>
      <c r="Y457" s="9"/>
      <c r="Z457" s="9"/>
    </row>
    <row r="458" spans="8:26" x14ac:dyDescent="0.2">
      <c r="H458" s="9"/>
      <c r="I458" s="9"/>
      <c r="J458" s="9"/>
      <c r="W458" s="9"/>
      <c r="X458" s="47"/>
      <c r="Y458" s="9"/>
      <c r="Z458" s="9"/>
    </row>
    <row r="459" spans="8:26" x14ac:dyDescent="0.2">
      <c r="H459" s="9"/>
      <c r="I459" s="9"/>
      <c r="J459" s="9"/>
      <c r="W459" s="9"/>
      <c r="X459" s="47"/>
      <c r="Y459" s="9"/>
      <c r="Z459" s="9"/>
    </row>
    <row r="460" spans="8:26" x14ac:dyDescent="0.2">
      <c r="H460" s="9"/>
      <c r="I460" s="9"/>
      <c r="J460" s="9"/>
      <c r="W460" s="9"/>
      <c r="X460" s="47"/>
      <c r="Y460" s="9"/>
      <c r="Z460" s="9"/>
    </row>
    <row r="461" spans="8:26" x14ac:dyDescent="0.2">
      <c r="H461" s="9"/>
      <c r="I461" s="9"/>
      <c r="J461" s="9"/>
      <c r="W461" s="9"/>
      <c r="X461" s="47"/>
      <c r="Y461" s="9"/>
      <c r="Z461" s="9"/>
    </row>
    <row r="462" spans="8:26" x14ac:dyDescent="0.2">
      <c r="H462" s="9"/>
      <c r="I462" s="9"/>
      <c r="J462" s="9"/>
      <c r="W462" s="9"/>
      <c r="X462" s="47"/>
      <c r="Y462" s="9"/>
      <c r="Z462" s="9"/>
    </row>
    <row r="463" spans="8:26" x14ac:dyDescent="0.2">
      <c r="H463" s="9"/>
      <c r="I463" s="9"/>
      <c r="J463" s="9"/>
      <c r="W463" s="9"/>
      <c r="X463" s="47"/>
      <c r="Y463" s="9"/>
      <c r="Z463" s="9"/>
    </row>
    <row r="464" spans="8:26" x14ac:dyDescent="0.2">
      <c r="H464" s="9"/>
      <c r="I464" s="9"/>
      <c r="J464" s="9"/>
      <c r="W464" s="9"/>
      <c r="X464" s="47"/>
      <c r="Y464" s="9"/>
      <c r="Z464" s="9"/>
    </row>
    <row r="465" spans="8:26" x14ac:dyDescent="0.2">
      <c r="H465" s="9"/>
      <c r="I465" s="9"/>
      <c r="J465" s="9"/>
      <c r="W465" s="9"/>
      <c r="X465" s="47"/>
      <c r="Y465" s="9"/>
      <c r="Z465" s="9"/>
    </row>
    <row r="466" spans="8:26" x14ac:dyDescent="0.2">
      <c r="H466" s="9"/>
      <c r="I466" s="9"/>
      <c r="J466" s="9"/>
      <c r="W466" s="9"/>
      <c r="X466" s="47"/>
      <c r="Y466" s="9"/>
      <c r="Z466" s="9"/>
    </row>
    <row r="467" spans="8:26" x14ac:dyDescent="0.2">
      <c r="H467" s="9"/>
      <c r="I467" s="9"/>
      <c r="J467" s="9"/>
      <c r="W467" s="9"/>
      <c r="X467" s="47"/>
      <c r="Y467" s="9"/>
      <c r="Z467" s="9"/>
    </row>
    <row r="468" spans="8:26" x14ac:dyDescent="0.2">
      <c r="H468" s="9"/>
      <c r="I468" s="9"/>
      <c r="J468" s="9"/>
      <c r="W468" s="9"/>
      <c r="X468" s="47"/>
      <c r="Y468" s="9"/>
      <c r="Z468" s="9"/>
    </row>
    <row r="469" spans="8:26" x14ac:dyDescent="0.2">
      <c r="H469" s="9"/>
      <c r="I469" s="9"/>
      <c r="J469" s="9"/>
      <c r="W469" s="9"/>
      <c r="X469" s="47"/>
      <c r="Y469" s="9"/>
      <c r="Z469" s="9"/>
    </row>
    <row r="470" spans="8:26" x14ac:dyDescent="0.2">
      <c r="H470" s="9"/>
      <c r="I470" s="9"/>
      <c r="J470" s="9"/>
      <c r="W470" s="9"/>
      <c r="X470" s="47"/>
      <c r="Y470" s="9"/>
      <c r="Z470" s="9"/>
    </row>
    <row r="471" spans="8:26" x14ac:dyDescent="0.2">
      <c r="H471" s="9"/>
      <c r="I471" s="9"/>
      <c r="J471" s="9"/>
      <c r="W471" s="9"/>
      <c r="X471" s="47"/>
      <c r="Y471" s="9"/>
      <c r="Z471" s="9"/>
    </row>
    <row r="472" spans="8:26" x14ac:dyDescent="0.2">
      <c r="H472" s="9"/>
      <c r="I472" s="9"/>
      <c r="J472" s="9"/>
      <c r="W472" s="9"/>
      <c r="X472" s="47"/>
      <c r="Y472" s="9"/>
      <c r="Z472" s="9"/>
    </row>
    <row r="473" spans="8:26" x14ac:dyDescent="0.2">
      <c r="H473" s="9"/>
      <c r="I473" s="9"/>
      <c r="J473" s="9"/>
      <c r="W473" s="9"/>
      <c r="X473" s="47"/>
      <c r="Y473" s="9"/>
      <c r="Z473" s="9"/>
    </row>
    <row r="474" spans="8:26" x14ac:dyDescent="0.2">
      <c r="H474" s="9"/>
      <c r="I474" s="9"/>
      <c r="J474" s="9"/>
      <c r="W474" s="9"/>
      <c r="X474" s="47"/>
      <c r="Y474" s="9"/>
      <c r="Z474" s="9"/>
    </row>
    <row r="475" spans="8:26" x14ac:dyDescent="0.2">
      <c r="H475" s="9"/>
      <c r="I475" s="9"/>
      <c r="J475" s="9"/>
      <c r="W475" s="9"/>
      <c r="X475" s="47"/>
      <c r="Y475" s="9"/>
      <c r="Z475" s="9"/>
    </row>
    <row r="476" spans="8:26" x14ac:dyDescent="0.2">
      <c r="H476" s="9"/>
      <c r="I476" s="9"/>
      <c r="J476" s="9"/>
      <c r="W476" s="9"/>
      <c r="X476" s="47"/>
      <c r="Y476" s="9"/>
      <c r="Z476" s="9"/>
    </row>
    <row r="477" spans="8:26" x14ac:dyDescent="0.2">
      <c r="H477" s="9"/>
      <c r="I477" s="9"/>
      <c r="J477" s="9"/>
      <c r="W477" s="9"/>
      <c r="X477" s="47"/>
      <c r="Y477" s="9"/>
      <c r="Z477" s="9"/>
    </row>
    <row r="478" spans="8:26" x14ac:dyDescent="0.2">
      <c r="H478" s="9"/>
      <c r="I478" s="9"/>
      <c r="J478" s="9"/>
      <c r="W478" s="9"/>
      <c r="X478" s="47"/>
      <c r="Y478" s="9"/>
      <c r="Z478" s="9"/>
    </row>
    <row r="479" spans="8:26" x14ac:dyDescent="0.2">
      <c r="H479" s="9"/>
      <c r="I479" s="9"/>
      <c r="J479" s="9"/>
      <c r="W479" s="9"/>
      <c r="X479" s="47"/>
      <c r="Y479" s="9"/>
      <c r="Z479" s="9"/>
    </row>
    <row r="480" spans="8:26" x14ac:dyDescent="0.2">
      <c r="H480" s="9"/>
      <c r="I480" s="9"/>
      <c r="J480" s="9"/>
      <c r="W480" s="9"/>
      <c r="X480" s="47"/>
      <c r="Y480" s="9"/>
      <c r="Z480" s="9"/>
    </row>
    <row r="481" spans="8:26" x14ac:dyDescent="0.2">
      <c r="H481" s="9"/>
      <c r="I481" s="9"/>
      <c r="J481" s="9"/>
      <c r="W481" s="9"/>
      <c r="X481" s="47"/>
      <c r="Y481" s="9"/>
      <c r="Z481" s="9"/>
    </row>
    <row r="482" spans="8:26" x14ac:dyDescent="0.2">
      <c r="H482" s="9"/>
      <c r="I482" s="9"/>
      <c r="J482" s="9"/>
      <c r="W482" s="9"/>
      <c r="X482" s="47"/>
      <c r="Y482" s="9"/>
      <c r="Z482" s="9"/>
    </row>
    <row r="483" spans="8:26" x14ac:dyDescent="0.2">
      <c r="H483" s="9"/>
      <c r="I483" s="9"/>
      <c r="J483" s="9"/>
      <c r="W483" s="9"/>
      <c r="X483" s="47"/>
      <c r="Y483" s="9"/>
      <c r="Z483" s="9"/>
    </row>
    <row r="484" spans="8:26" x14ac:dyDescent="0.2">
      <c r="H484" s="9"/>
      <c r="I484" s="9"/>
      <c r="J484" s="9"/>
      <c r="W484" s="9"/>
      <c r="X484" s="47"/>
      <c r="Y484" s="9"/>
      <c r="Z484" s="9"/>
    </row>
    <row r="485" spans="8:26" x14ac:dyDescent="0.2">
      <c r="H485" s="9"/>
      <c r="I485" s="9"/>
      <c r="J485" s="9"/>
      <c r="W485" s="9"/>
      <c r="X485" s="47"/>
      <c r="Y485" s="9"/>
      <c r="Z485" s="9"/>
    </row>
    <row r="486" spans="8:26" x14ac:dyDescent="0.2">
      <c r="H486" s="9"/>
      <c r="I486" s="9"/>
      <c r="J486" s="9"/>
      <c r="W486" s="9"/>
      <c r="X486" s="47"/>
      <c r="Y486" s="9"/>
      <c r="Z486" s="9"/>
    </row>
    <row r="487" spans="8:26" x14ac:dyDescent="0.2">
      <c r="H487" s="9"/>
      <c r="I487" s="9"/>
      <c r="J487" s="9"/>
      <c r="W487" s="9"/>
      <c r="X487" s="47"/>
      <c r="Y487" s="9"/>
      <c r="Z487" s="9"/>
    </row>
    <row r="488" spans="8:26" x14ac:dyDescent="0.2">
      <c r="H488" s="9"/>
      <c r="I488" s="9"/>
      <c r="J488" s="9"/>
      <c r="W488" s="9"/>
      <c r="X488" s="47"/>
      <c r="Y488" s="9"/>
      <c r="Z488" s="9"/>
    </row>
    <row r="489" spans="8:26" x14ac:dyDescent="0.2">
      <c r="H489" s="9"/>
      <c r="I489" s="9"/>
      <c r="J489" s="9"/>
      <c r="W489" s="9"/>
      <c r="X489" s="47"/>
      <c r="Y489" s="9"/>
      <c r="Z489" s="9"/>
    </row>
    <row r="490" spans="8:26" x14ac:dyDescent="0.2">
      <c r="H490" s="9"/>
      <c r="I490" s="9"/>
      <c r="J490" s="9"/>
      <c r="W490" s="9"/>
      <c r="X490" s="47"/>
      <c r="Y490" s="9"/>
      <c r="Z490" s="9"/>
    </row>
    <row r="491" spans="8:26" x14ac:dyDescent="0.2">
      <c r="H491" s="9"/>
      <c r="I491" s="9"/>
      <c r="J491" s="9"/>
      <c r="W491" s="9"/>
      <c r="X491" s="47"/>
      <c r="Y491" s="9"/>
      <c r="Z491" s="9"/>
    </row>
    <row r="492" spans="8:26" x14ac:dyDescent="0.2">
      <c r="H492" s="9"/>
      <c r="I492" s="9"/>
      <c r="J492" s="9"/>
      <c r="W492" s="9"/>
      <c r="X492" s="47"/>
      <c r="Y492" s="9"/>
      <c r="Z492" s="9"/>
    </row>
    <row r="493" spans="8:26" x14ac:dyDescent="0.2">
      <c r="H493" s="9"/>
      <c r="I493" s="9"/>
      <c r="J493" s="9"/>
      <c r="W493" s="9"/>
      <c r="X493" s="47"/>
      <c r="Y493" s="9"/>
      <c r="Z493" s="9"/>
    </row>
    <row r="494" spans="8:26" x14ac:dyDescent="0.2">
      <c r="H494" s="9"/>
      <c r="I494" s="9"/>
      <c r="J494" s="9"/>
      <c r="W494" s="9"/>
      <c r="X494" s="47"/>
      <c r="Y494" s="9"/>
      <c r="Z494" s="9"/>
    </row>
    <row r="495" spans="8:26" x14ac:dyDescent="0.2">
      <c r="H495" s="9"/>
      <c r="I495" s="9"/>
      <c r="J495" s="9"/>
      <c r="W495" s="9"/>
      <c r="X495" s="47"/>
      <c r="Y495" s="9"/>
      <c r="Z495" s="9"/>
    </row>
    <row r="496" spans="8:26" x14ac:dyDescent="0.2">
      <c r="H496" s="9"/>
      <c r="I496" s="9"/>
      <c r="J496" s="9"/>
      <c r="W496" s="9"/>
      <c r="X496" s="47"/>
      <c r="Y496" s="9"/>
      <c r="Z496" s="9"/>
    </row>
    <row r="497" spans="8:26" x14ac:dyDescent="0.2">
      <c r="H497" s="9"/>
      <c r="I497" s="9"/>
      <c r="J497" s="9"/>
      <c r="W497" s="9"/>
      <c r="X497" s="47"/>
      <c r="Y497" s="9"/>
      <c r="Z497" s="9"/>
    </row>
    <row r="498" spans="8:26" x14ac:dyDescent="0.2">
      <c r="H498" s="9"/>
      <c r="I498" s="9"/>
      <c r="J498" s="9"/>
      <c r="W498" s="9"/>
      <c r="X498" s="47"/>
      <c r="Y498" s="9"/>
      <c r="Z498" s="9"/>
    </row>
    <row r="499" spans="8:26" x14ac:dyDescent="0.2">
      <c r="H499" s="9"/>
      <c r="I499" s="9"/>
      <c r="J499" s="9"/>
      <c r="W499" s="9"/>
      <c r="X499" s="47"/>
      <c r="Y499" s="9"/>
      <c r="Z499" s="9"/>
    </row>
    <row r="500" spans="8:26" x14ac:dyDescent="0.2">
      <c r="H500" s="9"/>
      <c r="I500" s="9"/>
      <c r="J500" s="9"/>
      <c r="W500" s="9"/>
      <c r="X500" s="47"/>
      <c r="Y500" s="9"/>
      <c r="Z500" s="9"/>
    </row>
    <row r="501" spans="8:26" x14ac:dyDescent="0.2">
      <c r="H501" s="9"/>
      <c r="I501" s="9"/>
      <c r="J501" s="9"/>
      <c r="W501" s="9"/>
      <c r="X501" s="47"/>
      <c r="Y501" s="9"/>
      <c r="Z501" s="9"/>
    </row>
    <row r="502" spans="8:26" x14ac:dyDescent="0.2">
      <c r="H502" s="9"/>
      <c r="I502" s="9"/>
      <c r="J502" s="9"/>
      <c r="W502" s="9"/>
      <c r="X502" s="47"/>
      <c r="Y502" s="9"/>
      <c r="Z502" s="9"/>
    </row>
    <row r="503" spans="8:26" x14ac:dyDescent="0.2">
      <c r="H503" s="9"/>
      <c r="I503" s="9"/>
      <c r="J503" s="9"/>
      <c r="W503" s="9"/>
      <c r="X503" s="47"/>
      <c r="Y503" s="9"/>
      <c r="Z503" s="9"/>
    </row>
    <row r="504" spans="8:26" x14ac:dyDescent="0.2">
      <c r="H504" s="9"/>
      <c r="I504" s="9"/>
      <c r="J504" s="9"/>
      <c r="W504" s="9"/>
      <c r="X504" s="47"/>
      <c r="Y504" s="9"/>
      <c r="Z504" s="9"/>
    </row>
    <row r="505" spans="8:26" x14ac:dyDescent="0.2">
      <c r="H505" s="9"/>
      <c r="I505" s="9"/>
      <c r="J505" s="9"/>
      <c r="W505" s="9"/>
      <c r="X505" s="47"/>
      <c r="Y505" s="9"/>
      <c r="Z505" s="9"/>
    </row>
    <row r="506" spans="8:26" x14ac:dyDescent="0.2">
      <c r="H506" s="9"/>
      <c r="I506" s="9"/>
      <c r="J506" s="9"/>
      <c r="W506" s="9"/>
      <c r="X506" s="47"/>
      <c r="Y506" s="9"/>
      <c r="Z506" s="9"/>
    </row>
    <row r="507" spans="8:26" x14ac:dyDescent="0.2">
      <c r="H507" s="9"/>
      <c r="I507" s="9"/>
      <c r="J507" s="9"/>
      <c r="W507" s="9"/>
      <c r="X507" s="47"/>
      <c r="Y507" s="9"/>
      <c r="Z507" s="9"/>
    </row>
    <row r="508" spans="8:26" x14ac:dyDescent="0.2">
      <c r="H508" s="9"/>
      <c r="I508" s="9"/>
      <c r="J508" s="9"/>
      <c r="W508" s="9"/>
      <c r="X508" s="47"/>
      <c r="Y508" s="9"/>
      <c r="Z508" s="9"/>
    </row>
    <row r="509" spans="8:26" x14ac:dyDescent="0.2">
      <c r="H509" s="9"/>
      <c r="I509" s="9"/>
      <c r="J509" s="9"/>
      <c r="W509" s="9"/>
      <c r="X509" s="47"/>
      <c r="Y509" s="9"/>
      <c r="Z509" s="9"/>
    </row>
    <row r="510" spans="8:26" x14ac:dyDescent="0.2">
      <c r="H510" s="9"/>
      <c r="I510" s="9"/>
      <c r="J510" s="9"/>
      <c r="W510" s="9"/>
      <c r="X510" s="47"/>
      <c r="Y510" s="9"/>
      <c r="Z510" s="9"/>
    </row>
    <row r="511" spans="8:26" x14ac:dyDescent="0.2">
      <c r="H511" s="9"/>
      <c r="I511" s="9"/>
      <c r="J511" s="9"/>
      <c r="W511" s="9"/>
      <c r="X511" s="47"/>
      <c r="Y511" s="9"/>
      <c r="Z511" s="9"/>
    </row>
    <row r="512" spans="8:26" x14ac:dyDescent="0.2">
      <c r="H512" s="9"/>
      <c r="I512" s="9"/>
      <c r="J512" s="9"/>
      <c r="W512" s="9"/>
      <c r="X512" s="47"/>
      <c r="Y512" s="9"/>
      <c r="Z512" s="9"/>
    </row>
    <row r="513" spans="8:26" x14ac:dyDescent="0.2">
      <c r="H513" s="9"/>
      <c r="I513" s="9"/>
      <c r="J513" s="9"/>
      <c r="W513" s="9"/>
      <c r="X513" s="47"/>
      <c r="Y513" s="9"/>
      <c r="Z513" s="9"/>
    </row>
    <row r="514" spans="8:26" x14ac:dyDescent="0.2">
      <c r="H514" s="9"/>
      <c r="I514" s="9"/>
      <c r="J514" s="9"/>
      <c r="W514" s="9"/>
      <c r="X514" s="47"/>
      <c r="Y514" s="9"/>
      <c r="Z514" s="9"/>
    </row>
    <row r="515" spans="8:26" x14ac:dyDescent="0.2">
      <c r="H515" s="9"/>
      <c r="I515" s="9"/>
      <c r="J515" s="9"/>
      <c r="W515" s="9"/>
      <c r="X515" s="47"/>
      <c r="Y515" s="9"/>
      <c r="Z515" s="9"/>
    </row>
    <row r="516" spans="8:26" x14ac:dyDescent="0.2">
      <c r="H516" s="9"/>
      <c r="I516" s="9"/>
      <c r="J516" s="9"/>
      <c r="W516" s="9"/>
      <c r="X516" s="47"/>
      <c r="Y516" s="9"/>
      <c r="Z516" s="9"/>
    </row>
    <row r="517" spans="8:26" x14ac:dyDescent="0.2">
      <c r="H517" s="9"/>
      <c r="I517" s="9"/>
      <c r="J517" s="9"/>
      <c r="W517" s="9"/>
      <c r="X517" s="47"/>
      <c r="Y517" s="9"/>
      <c r="Z517" s="9"/>
    </row>
    <row r="518" spans="8:26" x14ac:dyDescent="0.2">
      <c r="H518" s="9"/>
      <c r="I518" s="9"/>
      <c r="J518" s="9"/>
      <c r="W518" s="9"/>
      <c r="X518" s="47"/>
      <c r="Y518" s="9"/>
      <c r="Z518" s="9"/>
    </row>
    <row r="519" spans="8:26" x14ac:dyDescent="0.2">
      <c r="H519" s="9"/>
      <c r="I519" s="9"/>
      <c r="J519" s="9"/>
      <c r="W519" s="9"/>
      <c r="X519" s="47"/>
      <c r="Y519" s="9"/>
      <c r="Z519" s="9"/>
    </row>
    <row r="520" spans="8:26" x14ac:dyDescent="0.2">
      <c r="H520" s="9"/>
      <c r="I520" s="9"/>
      <c r="J520" s="9"/>
      <c r="W520" s="9"/>
      <c r="X520" s="47"/>
      <c r="Y520" s="9"/>
      <c r="Z520" s="9"/>
    </row>
    <row r="521" spans="8:26" x14ac:dyDescent="0.2">
      <c r="H521" s="9"/>
      <c r="I521" s="9"/>
      <c r="J521" s="9"/>
      <c r="W521" s="9"/>
      <c r="X521" s="47"/>
      <c r="Y521" s="9"/>
      <c r="Z521" s="9"/>
    </row>
    <row r="522" spans="8:26" x14ac:dyDescent="0.2">
      <c r="H522" s="9"/>
      <c r="I522" s="9"/>
      <c r="J522" s="9"/>
      <c r="W522" s="9"/>
      <c r="X522" s="47"/>
      <c r="Y522" s="9"/>
      <c r="Z522" s="9"/>
    </row>
    <row r="523" spans="8:26" x14ac:dyDescent="0.2">
      <c r="H523" s="9"/>
      <c r="I523" s="9"/>
      <c r="J523" s="9"/>
      <c r="W523" s="9"/>
      <c r="X523" s="47"/>
      <c r="Y523" s="9"/>
      <c r="Z523" s="9"/>
    </row>
    <row r="524" spans="8:26" x14ac:dyDescent="0.2">
      <c r="H524" s="9"/>
      <c r="I524" s="9"/>
      <c r="J524" s="9"/>
      <c r="W524" s="9"/>
      <c r="X524" s="47"/>
      <c r="Y524" s="9"/>
      <c r="Z524" s="9"/>
    </row>
    <row r="525" spans="8:26" x14ac:dyDescent="0.2">
      <c r="H525" s="9"/>
      <c r="I525" s="9"/>
      <c r="J525" s="9"/>
      <c r="W525" s="9"/>
      <c r="X525" s="47"/>
      <c r="Y525" s="9"/>
      <c r="Z525" s="9"/>
    </row>
    <row r="526" spans="8:26" x14ac:dyDescent="0.2">
      <c r="H526" s="9"/>
      <c r="I526" s="9"/>
      <c r="J526" s="9"/>
      <c r="W526" s="9"/>
      <c r="X526" s="47"/>
      <c r="Y526" s="9"/>
      <c r="Z526" s="9"/>
    </row>
    <row r="527" spans="8:26" x14ac:dyDescent="0.2">
      <c r="H527" s="9"/>
      <c r="I527" s="9"/>
      <c r="J527" s="9"/>
      <c r="W527" s="9"/>
      <c r="X527" s="47"/>
      <c r="Y527" s="9"/>
      <c r="Z527" s="9"/>
    </row>
    <row r="528" spans="8:26" x14ac:dyDescent="0.2">
      <c r="H528" s="9"/>
      <c r="I528" s="9"/>
      <c r="J528" s="9"/>
      <c r="W528" s="9"/>
      <c r="X528" s="47"/>
      <c r="Y528" s="9"/>
      <c r="Z528" s="9"/>
    </row>
    <row r="529" spans="8:26" x14ac:dyDescent="0.2">
      <c r="H529" s="9"/>
      <c r="I529" s="9"/>
      <c r="J529" s="9"/>
      <c r="W529" s="9"/>
      <c r="X529" s="47"/>
      <c r="Y529" s="9"/>
      <c r="Z529" s="9"/>
    </row>
    <row r="530" spans="8:26" x14ac:dyDescent="0.2">
      <c r="H530" s="9"/>
      <c r="I530" s="9"/>
      <c r="J530" s="9"/>
      <c r="W530" s="9"/>
      <c r="X530" s="47"/>
      <c r="Y530" s="9"/>
      <c r="Z530" s="9"/>
    </row>
    <row r="531" spans="8:26" x14ac:dyDescent="0.2">
      <c r="H531" s="9"/>
      <c r="I531" s="9"/>
      <c r="J531" s="9"/>
      <c r="W531" s="9"/>
      <c r="X531" s="47"/>
      <c r="Y531" s="9"/>
      <c r="Z531" s="9"/>
    </row>
    <row r="532" spans="8:26" x14ac:dyDescent="0.2">
      <c r="H532" s="9"/>
      <c r="I532" s="9"/>
      <c r="J532" s="9"/>
      <c r="W532" s="9"/>
      <c r="X532" s="47"/>
      <c r="Y532" s="9"/>
      <c r="Z532" s="9"/>
    </row>
    <row r="533" spans="8:26" x14ac:dyDescent="0.2">
      <c r="H533" s="9"/>
      <c r="I533" s="9"/>
      <c r="J533" s="9"/>
      <c r="W533" s="9"/>
      <c r="X533" s="47"/>
      <c r="Y533" s="9"/>
      <c r="Z533" s="9"/>
    </row>
    <row r="534" spans="8:26" x14ac:dyDescent="0.2">
      <c r="H534" s="9"/>
      <c r="I534" s="9"/>
      <c r="J534" s="9"/>
      <c r="W534" s="9"/>
      <c r="X534" s="47"/>
      <c r="Y534" s="9"/>
      <c r="Z534" s="9"/>
    </row>
    <row r="535" spans="8:26" x14ac:dyDescent="0.2">
      <c r="H535" s="9"/>
      <c r="I535" s="9"/>
      <c r="J535" s="9"/>
      <c r="W535" s="9"/>
      <c r="X535" s="47"/>
      <c r="Y535" s="9"/>
      <c r="Z535" s="9"/>
    </row>
    <row r="536" spans="8:26" x14ac:dyDescent="0.2">
      <c r="H536" s="9"/>
      <c r="I536" s="9"/>
      <c r="J536" s="9"/>
      <c r="W536" s="9"/>
      <c r="X536" s="47"/>
      <c r="Y536" s="9"/>
      <c r="Z536" s="9"/>
    </row>
    <row r="537" spans="8:26" x14ac:dyDescent="0.2">
      <c r="H537" s="9"/>
      <c r="I537" s="9"/>
      <c r="J537" s="9"/>
      <c r="W537" s="9"/>
      <c r="X537" s="47"/>
      <c r="Y537" s="9"/>
      <c r="Z537" s="9"/>
    </row>
    <row r="538" spans="8:26" x14ac:dyDescent="0.2">
      <c r="H538" s="9"/>
      <c r="I538" s="9"/>
      <c r="J538" s="9"/>
      <c r="W538" s="9"/>
      <c r="X538" s="47"/>
      <c r="Y538" s="9"/>
      <c r="Z538" s="9"/>
    </row>
    <row r="539" spans="8:26" x14ac:dyDescent="0.2">
      <c r="H539" s="9"/>
      <c r="I539" s="9"/>
      <c r="J539" s="9"/>
      <c r="W539" s="9"/>
      <c r="X539" s="47"/>
      <c r="Y539" s="9"/>
      <c r="Z539" s="9"/>
    </row>
    <row r="540" spans="8:26" x14ac:dyDescent="0.2">
      <c r="H540" s="9"/>
      <c r="I540" s="9"/>
      <c r="J540" s="9"/>
      <c r="W540" s="9"/>
      <c r="X540" s="47"/>
      <c r="Y540" s="9"/>
      <c r="Z540" s="9"/>
    </row>
    <row r="541" spans="8:26" x14ac:dyDescent="0.2">
      <c r="H541" s="9"/>
      <c r="I541" s="9"/>
      <c r="J541" s="9"/>
      <c r="W541" s="9"/>
      <c r="X541" s="47"/>
      <c r="Y541" s="9"/>
      <c r="Z541" s="9"/>
    </row>
    <row r="542" spans="8:26" x14ac:dyDescent="0.2">
      <c r="H542" s="9"/>
      <c r="I542" s="9"/>
      <c r="J542" s="9"/>
      <c r="W542" s="9"/>
      <c r="X542" s="47"/>
      <c r="Y542" s="9"/>
      <c r="Z542" s="9"/>
    </row>
    <row r="543" spans="8:26" x14ac:dyDescent="0.2">
      <c r="H543" s="9"/>
      <c r="I543" s="9"/>
      <c r="J543" s="9"/>
      <c r="W543" s="9"/>
      <c r="X543" s="47"/>
      <c r="Y543" s="9"/>
      <c r="Z543" s="9"/>
    </row>
    <row r="544" spans="8:26" x14ac:dyDescent="0.2">
      <c r="H544" s="9"/>
      <c r="I544" s="9"/>
      <c r="J544" s="9"/>
      <c r="W544" s="9"/>
      <c r="X544" s="47"/>
      <c r="Y544" s="9"/>
      <c r="Z544" s="9"/>
    </row>
    <row r="545" spans="8:26" x14ac:dyDescent="0.2">
      <c r="H545" s="9"/>
      <c r="I545" s="9"/>
      <c r="J545" s="9"/>
      <c r="W545" s="9"/>
      <c r="X545" s="47"/>
      <c r="Y545" s="9"/>
      <c r="Z545" s="9"/>
    </row>
    <row r="546" spans="8:26" x14ac:dyDescent="0.2">
      <c r="H546" s="9"/>
      <c r="I546" s="9"/>
      <c r="J546" s="9"/>
      <c r="W546" s="9"/>
      <c r="X546" s="47"/>
      <c r="Y546" s="9"/>
      <c r="Z546" s="9"/>
    </row>
    <row r="547" spans="8:26" x14ac:dyDescent="0.2">
      <c r="H547" s="9"/>
      <c r="I547" s="9"/>
      <c r="J547" s="9"/>
      <c r="W547" s="9"/>
      <c r="X547" s="47"/>
      <c r="Y547" s="9"/>
      <c r="Z547" s="9"/>
    </row>
    <row r="548" spans="8:26" x14ac:dyDescent="0.2">
      <c r="H548" s="9"/>
      <c r="I548" s="9"/>
      <c r="J548" s="9"/>
      <c r="W548" s="9"/>
      <c r="X548" s="47"/>
      <c r="Y548" s="9"/>
      <c r="Z548" s="9"/>
    </row>
    <row r="549" spans="8:26" x14ac:dyDescent="0.2">
      <c r="H549" s="9"/>
      <c r="I549" s="9"/>
      <c r="J549" s="9"/>
      <c r="W549" s="9"/>
      <c r="X549" s="47"/>
      <c r="Y549" s="9"/>
      <c r="Z549" s="9"/>
    </row>
    <row r="550" spans="8:26" x14ac:dyDescent="0.2">
      <c r="H550" s="9"/>
      <c r="I550" s="9"/>
      <c r="J550" s="9"/>
      <c r="W550" s="9"/>
      <c r="X550" s="47"/>
      <c r="Y550" s="9"/>
      <c r="Z550" s="9"/>
    </row>
    <row r="551" spans="8:26" x14ac:dyDescent="0.2">
      <c r="H551" s="9"/>
      <c r="I551" s="9"/>
      <c r="J551" s="9"/>
      <c r="W551" s="9"/>
      <c r="X551" s="47"/>
      <c r="Y551" s="9"/>
      <c r="Z551" s="9"/>
    </row>
    <row r="552" spans="8:26" x14ac:dyDescent="0.2">
      <c r="H552" s="9"/>
      <c r="I552" s="9"/>
      <c r="J552" s="9"/>
      <c r="W552" s="9"/>
      <c r="X552" s="47"/>
      <c r="Y552" s="9"/>
      <c r="Z552" s="9"/>
    </row>
    <row r="553" spans="8:26" x14ac:dyDescent="0.2">
      <c r="H553" s="9"/>
      <c r="I553" s="9"/>
      <c r="J553" s="9"/>
      <c r="W553" s="9"/>
      <c r="X553" s="47"/>
      <c r="Y553" s="9"/>
      <c r="Z553" s="9"/>
    </row>
    <row r="554" spans="8:26" x14ac:dyDescent="0.2">
      <c r="H554" s="9"/>
      <c r="I554" s="9"/>
      <c r="J554" s="9"/>
      <c r="W554" s="9"/>
      <c r="X554" s="47"/>
      <c r="Y554" s="9"/>
      <c r="Z554" s="9"/>
    </row>
    <row r="555" spans="8:26" x14ac:dyDescent="0.2">
      <c r="H555" s="9"/>
      <c r="I555" s="9"/>
      <c r="J555" s="9"/>
      <c r="W555" s="9"/>
      <c r="X555" s="47"/>
      <c r="Y555" s="9"/>
      <c r="Z555" s="9"/>
    </row>
    <row r="556" spans="8:26" x14ac:dyDescent="0.2">
      <c r="H556" s="9"/>
      <c r="I556" s="9"/>
      <c r="J556" s="9"/>
      <c r="W556" s="9"/>
      <c r="X556" s="47"/>
      <c r="Y556" s="9"/>
      <c r="Z556" s="9"/>
    </row>
    <row r="557" spans="8:26" x14ac:dyDescent="0.2">
      <c r="H557" s="9"/>
      <c r="I557" s="9"/>
      <c r="J557" s="9"/>
      <c r="W557" s="9"/>
      <c r="X557" s="47"/>
      <c r="Y557" s="9"/>
      <c r="Z557" s="9"/>
    </row>
    <row r="558" spans="8:26" x14ac:dyDescent="0.2">
      <c r="H558" s="9"/>
      <c r="I558" s="9"/>
      <c r="J558" s="9"/>
      <c r="W558" s="9"/>
      <c r="X558" s="47"/>
      <c r="Y558" s="9"/>
      <c r="Z558" s="9"/>
    </row>
    <row r="559" spans="8:26" x14ac:dyDescent="0.2">
      <c r="H559" s="9"/>
      <c r="I559" s="9"/>
      <c r="J559" s="9"/>
      <c r="W559" s="9"/>
      <c r="X559" s="47"/>
      <c r="Y559" s="9"/>
      <c r="Z559" s="9"/>
    </row>
    <row r="560" spans="8:26" x14ac:dyDescent="0.2">
      <c r="H560" s="9"/>
      <c r="I560" s="9"/>
      <c r="J560" s="9"/>
      <c r="W560" s="9"/>
      <c r="X560" s="47"/>
      <c r="Y560" s="9"/>
      <c r="Z560" s="9"/>
    </row>
    <row r="561" spans="8:26" x14ac:dyDescent="0.2">
      <c r="H561" s="9"/>
      <c r="I561" s="9"/>
      <c r="J561" s="9"/>
      <c r="W561" s="9"/>
      <c r="X561" s="47"/>
      <c r="Y561" s="9"/>
      <c r="Z561" s="9"/>
    </row>
    <row r="562" spans="8:26" x14ac:dyDescent="0.2">
      <c r="H562" s="9"/>
      <c r="I562" s="9"/>
      <c r="J562" s="9"/>
      <c r="W562" s="9"/>
      <c r="X562" s="47"/>
      <c r="Y562" s="9"/>
      <c r="Z562" s="9"/>
    </row>
    <row r="563" spans="8:26" x14ac:dyDescent="0.2">
      <c r="H563" s="9"/>
      <c r="I563" s="9"/>
      <c r="J563" s="9"/>
      <c r="W563" s="9"/>
      <c r="X563" s="47"/>
      <c r="Y563" s="9"/>
      <c r="Z563" s="9"/>
    </row>
    <row r="564" spans="8:26" x14ac:dyDescent="0.2">
      <c r="H564" s="9"/>
      <c r="I564" s="9"/>
      <c r="J564" s="9"/>
      <c r="W564" s="9"/>
      <c r="X564" s="47"/>
      <c r="Y564" s="9"/>
      <c r="Z564" s="9"/>
    </row>
    <row r="565" spans="8:26" x14ac:dyDescent="0.2">
      <c r="H565" s="9"/>
      <c r="I565" s="9"/>
      <c r="J565" s="9"/>
      <c r="W565" s="9"/>
      <c r="X565" s="47"/>
      <c r="Y565" s="9"/>
      <c r="Z565" s="9"/>
    </row>
    <row r="566" spans="8:26" x14ac:dyDescent="0.2">
      <c r="H566" s="9"/>
      <c r="I566" s="9"/>
      <c r="J566" s="9"/>
      <c r="W566" s="9"/>
      <c r="X566" s="47"/>
      <c r="Y566" s="9"/>
      <c r="Z566" s="9"/>
    </row>
    <row r="567" spans="8:26" x14ac:dyDescent="0.2">
      <c r="H567" s="9"/>
      <c r="I567" s="9"/>
      <c r="J567" s="9"/>
      <c r="W567" s="9"/>
      <c r="X567" s="47"/>
      <c r="Y567" s="9"/>
      <c r="Z567" s="9"/>
    </row>
    <row r="568" spans="8:26" x14ac:dyDescent="0.2">
      <c r="H568" s="9"/>
      <c r="I568" s="9"/>
      <c r="J568" s="9"/>
      <c r="W568" s="9"/>
      <c r="X568" s="47"/>
      <c r="Y568" s="9"/>
      <c r="Z568" s="9"/>
    </row>
    <row r="569" spans="8:26" x14ac:dyDescent="0.2">
      <c r="H569" s="9"/>
      <c r="I569" s="9"/>
      <c r="J569" s="9"/>
      <c r="W569" s="9"/>
      <c r="X569" s="47"/>
      <c r="Y569" s="9"/>
      <c r="Z569" s="9"/>
    </row>
    <row r="570" spans="8:26" x14ac:dyDescent="0.2">
      <c r="H570" s="9"/>
      <c r="I570" s="9"/>
      <c r="J570" s="9"/>
      <c r="W570" s="9"/>
      <c r="X570" s="47"/>
      <c r="Y570" s="9"/>
      <c r="Z570" s="9"/>
    </row>
    <row r="571" spans="8:26" x14ac:dyDescent="0.2">
      <c r="H571" s="9"/>
      <c r="I571" s="9"/>
      <c r="J571" s="9"/>
      <c r="W571" s="9"/>
      <c r="X571" s="47"/>
      <c r="Y571" s="9"/>
      <c r="Z571" s="9"/>
    </row>
    <row r="572" spans="8:26" x14ac:dyDescent="0.2">
      <c r="H572" s="9"/>
      <c r="I572" s="9"/>
      <c r="J572" s="9"/>
      <c r="W572" s="9"/>
      <c r="X572" s="47"/>
      <c r="Y572" s="9"/>
      <c r="Z572" s="9"/>
    </row>
    <row r="573" spans="8:26" x14ac:dyDescent="0.2">
      <c r="H573" s="9"/>
      <c r="I573" s="9"/>
      <c r="J573" s="9"/>
      <c r="W573" s="9"/>
      <c r="X573" s="47"/>
      <c r="Y573" s="9"/>
      <c r="Z573" s="9"/>
    </row>
    <row r="574" spans="8:26" x14ac:dyDescent="0.2">
      <c r="H574" s="9"/>
      <c r="I574" s="9"/>
      <c r="J574" s="9"/>
      <c r="W574" s="9"/>
      <c r="X574" s="47"/>
      <c r="Y574" s="9"/>
      <c r="Z574" s="9"/>
    </row>
    <row r="575" spans="8:26" x14ac:dyDescent="0.2">
      <c r="H575" s="9"/>
      <c r="I575" s="9"/>
      <c r="J575" s="9"/>
      <c r="W575" s="9"/>
      <c r="X575" s="47"/>
      <c r="Y575" s="9"/>
      <c r="Z575" s="9"/>
    </row>
    <row r="576" spans="8:26" x14ac:dyDescent="0.2">
      <c r="H576" s="9"/>
      <c r="I576" s="9"/>
      <c r="J576" s="9"/>
      <c r="W576" s="9"/>
      <c r="X576" s="47"/>
      <c r="Y576" s="9"/>
      <c r="Z576" s="9"/>
    </row>
    <row r="577" spans="8:26" x14ac:dyDescent="0.2">
      <c r="H577" s="9"/>
      <c r="I577" s="9"/>
      <c r="J577" s="9"/>
      <c r="W577" s="9"/>
      <c r="X577" s="47"/>
      <c r="Y577" s="9"/>
      <c r="Z577" s="9"/>
    </row>
    <row r="578" spans="8:26" x14ac:dyDescent="0.2">
      <c r="H578" s="9"/>
      <c r="I578" s="9"/>
      <c r="J578" s="9"/>
      <c r="W578" s="9"/>
      <c r="X578" s="47"/>
      <c r="Y578" s="9"/>
      <c r="Z578" s="9"/>
    </row>
    <row r="579" spans="8:26" x14ac:dyDescent="0.2">
      <c r="H579" s="9"/>
      <c r="I579" s="9"/>
      <c r="J579" s="9"/>
      <c r="W579" s="9"/>
      <c r="X579" s="47"/>
      <c r="Y579" s="9"/>
      <c r="Z579" s="9"/>
    </row>
    <row r="580" spans="8:26" x14ac:dyDescent="0.2">
      <c r="H580" s="9"/>
      <c r="I580" s="9"/>
      <c r="J580" s="9"/>
      <c r="W580" s="9"/>
      <c r="X580" s="47"/>
      <c r="Y580" s="9"/>
      <c r="Z580" s="9"/>
    </row>
    <row r="581" spans="8:26" x14ac:dyDescent="0.2">
      <c r="H581" s="9"/>
      <c r="I581" s="9"/>
      <c r="J581" s="9"/>
      <c r="W581" s="9"/>
      <c r="X581" s="47"/>
      <c r="Y581" s="9"/>
      <c r="Z581" s="9"/>
    </row>
    <row r="582" spans="8:26" x14ac:dyDescent="0.2">
      <c r="H582" s="9"/>
      <c r="I582" s="9"/>
      <c r="J582" s="9"/>
      <c r="W582" s="9"/>
      <c r="X582" s="47"/>
      <c r="Y582" s="9"/>
      <c r="Z582" s="9"/>
    </row>
    <row r="583" spans="8:26" x14ac:dyDescent="0.2">
      <c r="H583" s="9"/>
      <c r="I583" s="9"/>
      <c r="J583" s="9"/>
      <c r="W583" s="9"/>
      <c r="X583" s="47"/>
      <c r="Y583" s="9"/>
      <c r="Z583" s="9"/>
    </row>
    <row r="584" spans="8:26" x14ac:dyDescent="0.2">
      <c r="H584" s="9"/>
      <c r="I584" s="9"/>
      <c r="J584" s="9"/>
      <c r="W584" s="9"/>
      <c r="X584" s="47"/>
      <c r="Y584" s="9"/>
      <c r="Z584" s="9"/>
    </row>
    <row r="585" spans="8:26" x14ac:dyDescent="0.2">
      <c r="H585" s="9"/>
      <c r="I585" s="9"/>
      <c r="J585" s="9"/>
      <c r="W585" s="9"/>
      <c r="X585" s="47"/>
      <c r="Y585" s="9"/>
      <c r="Z585" s="9"/>
    </row>
    <row r="586" spans="8:26" x14ac:dyDescent="0.2">
      <c r="H586" s="9"/>
      <c r="I586" s="9"/>
      <c r="J586" s="9"/>
      <c r="W586" s="9"/>
      <c r="X586" s="47"/>
      <c r="Y586" s="9"/>
      <c r="Z586" s="9"/>
    </row>
    <row r="587" spans="8:26" x14ac:dyDescent="0.2">
      <c r="H587" s="9"/>
      <c r="I587" s="9"/>
      <c r="J587" s="9"/>
      <c r="W587" s="9"/>
      <c r="X587" s="47"/>
      <c r="Y587" s="9"/>
      <c r="Z587" s="9"/>
    </row>
    <row r="588" spans="8:26" x14ac:dyDescent="0.2">
      <c r="H588" s="9"/>
      <c r="I588" s="9"/>
      <c r="J588" s="9"/>
      <c r="W588" s="9"/>
      <c r="X588" s="47"/>
      <c r="Y588" s="9"/>
      <c r="Z588" s="9"/>
    </row>
    <row r="589" spans="8:26" x14ac:dyDescent="0.2">
      <c r="H589" s="9"/>
      <c r="I589" s="9"/>
      <c r="J589" s="9"/>
      <c r="W589" s="9"/>
      <c r="X589" s="47"/>
      <c r="Y589" s="9"/>
      <c r="Z589" s="9"/>
    </row>
    <row r="590" spans="8:26" x14ac:dyDescent="0.2">
      <c r="H590" s="9"/>
      <c r="I590" s="9"/>
      <c r="J590" s="9"/>
      <c r="W590" s="9"/>
      <c r="X590" s="47"/>
      <c r="Y590" s="9"/>
      <c r="Z590" s="9"/>
    </row>
    <row r="591" spans="8:26" x14ac:dyDescent="0.2">
      <c r="H591" s="9"/>
      <c r="I591" s="9"/>
      <c r="J591" s="9"/>
      <c r="W591" s="9"/>
      <c r="X591" s="47"/>
      <c r="Y591" s="9"/>
      <c r="Z591" s="9"/>
    </row>
    <row r="592" spans="8:26" x14ac:dyDescent="0.2">
      <c r="H592" s="9"/>
      <c r="I592" s="9"/>
      <c r="J592" s="9"/>
      <c r="W592" s="9"/>
      <c r="X592" s="47"/>
      <c r="Y592" s="9"/>
      <c r="Z592" s="9"/>
    </row>
    <row r="593" spans="8:26" x14ac:dyDescent="0.2">
      <c r="H593" s="9"/>
      <c r="I593" s="9"/>
      <c r="J593" s="9"/>
      <c r="W593" s="9"/>
      <c r="X593" s="47"/>
      <c r="Y593" s="9"/>
      <c r="Z593" s="9"/>
    </row>
    <row r="594" spans="8:26" x14ac:dyDescent="0.2">
      <c r="H594" s="9"/>
      <c r="I594" s="9"/>
      <c r="J594" s="9"/>
      <c r="W594" s="9"/>
      <c r="X594" s="47"/>
      <c r="Y594" s="9"/>
      <c r="Z594" s="9"/>
    </row>
    <row r="595" spans="8:26" x14ac:dyDescent="0.2">
      <c r="H595" s="9"/>
      <c r="I595" s="9"/>
      <c r="J595" s="9"/>
      <c r="W595" s="9"/>
      <c r="X595" s="47"/>
      <c r="Y595" s="9"/>
      <c r="Z595" s="9"/>
    </row>
    <row r="596" spans="8:26" x14ac:dyDescent="0.2">
      <c r="H596" s="9"/>
      <c r="I596" s="9"/>
      <c r="J596" s="9"/>
      <c r="W596" s="9"/>
      <c r="X596" s="47"/>
      <c r="Y596" s="9"/>
      <c r="Z596" s="9"/>
    </row>
    <row r="597" spans="8:26" x14ac:dyDescent="0.2">
      <c r="H597" s="9"/>
      <c r="I597" s="9"/>
      <c r="J597" s="9"/>
      <c r="W597" s="9"/>
      <c r="X597" s="47"/>
      <c r="Y597" s="9"/>
      <c r="Z597" s="9"/>
    </row>
    <row r="598" spans="8:26" x14ac:dyDescent="0.2">
      <c r="H598" s="9"/>
      <c r="I598" s="9"/>
      <c r="J598" s="9"/>
      <c r="W598" s="9"/>
      <c r="X598" s="47"/>
      <c r="Y598" s="9"/>
      <c r="Z598" s="9"/>
    </row>
    <row r="599" spans="8:26" x14ac:dyDescent="0.2">
      <c r="H599" s="9"/>
      <c r="I599" s="9"/>
      <c r="J599" s="9"/>
      <c r="W599" s="9"/>
      <c r="X599" s="47"/>
      <c r="Y599" s="9"/>
      <c r="Z599" s="9"/>
    </row>
    <row r="600" spans="8:26" x14ac:dyDescent="0.2">
      <c r="H600" s="9"/>
      <c r="I600" s="9"/>
      <c r="J600" s="9"/>
      <c r="W600" s="9"/>
      <c r="X600" s="47"/>
      <c r="Y600" s="9"/>
      <c r="Z600" s="9"/>
    </row>
    <row r="601" spans="8:26" x14ac:dyDescent="0.2">
      <c r="H601" s="9"/>
      <c r="I601" s="9"/>
      <c r="J601" s="9"/>
      <c r="W601" s="9"/>
      <c r="X601" s="47"/>
      <c r="Y601" s="9"/>
      <c r="Z601" s="9"/>
    </row>
    <row r="602" spans="8:26" x14ac:dyDescent="0.2">
      <c r="H602" s="9"/>
      <c r="I602" s="9"/>
      <c r="J602" s="9"/>
      <c r="W602" s="9"/>
      <c r="X602" s="47"/>
      <c r="Y602" s="9"/>
      <c r="Z602" s="9"/>
    </row>
    <row r="603" spans="8:26" x14ac:dyDescent="0.2">
      <c r="H603" s="9"/>
      <c r="I603" s="9"/>
      <c r="J603" s="9"/>
      <c r="W603" s="9"/>
      <c r="X603" s="47"/>
      <c r="Y603" s="9"/>
      <c r="Z603" s="9"/>
    </row>
    <row r="604" spans="8:26" x14ac:dyDescent="0.2">
      <c r="H604" s="9"/>
      <c r="I604" s="9"/>
      <c r="J604" s="9"/>
      <c r="W604" s="9"/>
      <c r="X604" s="47"/>
      <c r="Y604" s="9"/>
      <c r="Z604" s="9"/>
    </row>
    <row r="605" spans="8:26" x14ac:dyDescent="0.2">
      <c r="H605" s="9"/>
      <c r="I605" s="9"/>
      <c r="J605" s="9"/>
      <c r="W605" s="9"/>
      <c r="X605" s="47"/>
      <c r="Y605" s="9"/>
      <c r="Z605" s="9"/>
    </row>
    <row r="606" spans="8:26" x14ac:dyDescent="0.2">
      <c r="H606" s="9"/>
      <c r="I606" s="9"/>
      <c r="J606" s="9"/>
      <c r="W606" s="9"/>
      <c r="X606" s="47"/>
      <c r="Y606" s="9"/>
      <c r="Z606" s="9"/>
    </row>
    <row r="607" spans="8:26" x14ac:dyDescent="0.2">
      <c r="H607" s="9"/>
      <c r="I607" s="9"/>
      <c r="J607" s="9"/>
      <c r="W607" s="9"/>
      <c r="X607" s="47"/>
      <c r="Y607" s="9"/>
      <c r="Z607" s="9"/>
    </row>
    <row r="608" spans="8:26" x14ac:dyDescent="0.2">
      <c r="H608" s="9"/>
      <c r="I608" s="9"/>
      <c r="J608" s="9"/>
      <c r="W608" s="9"/>
      <c r="X608" s="47"/>
      <c r="Y608" s="9"/>
      <c r="Z608" s="9"/>
    </row>
    <row r="609" spans="8:26" x14ac:dyDescent="0.2">
      <c r="H609" s="9"/>
      <c r="I609" s="9"/>
      <c r="J609" s="9"/>
      <c r="W609" s="9"/>
      <c r="X609" s="47"/>
      <c r="Y609" s="9"/>
      <c r="Z609" s="9"/>
    </row>
    <row r="610" spans="8:26" x14ac:dyDescent="0.2">
      <c r="H610" s="9"/>
      <c r="I610" s="9"/>
      <c r="J610" s="9"/>
      <c r="W610" s="9"/>
      <c r="X610" s="47"/>
      <c r="Y610" s="9"/>
      <c r="Z610" s="9"/>
    </row>
    <row r="611" spans="8:26" x14ac:dyDescent="0.2">
      <c r="H611" s="9"/>
      <c r="I611" s="9"/>
      <c r="J611" s="9"/>
      <c r="W611" s="9"/>
      <c r="X611" s="47"/>
      <c r="Y611" s="9"/>
      <c r="Z611" s="9"/>
    </row>
    <row r="612" spans="8:26" x14ac:dyDescent="0.2">
      <c r="H612" s="9"/>
      <c r="I612" s="9"/>
      <c r="J612" s="9"/>
      <c r="W612" s="9"/>
      <c r="X612" s="47"/>
      <c r="Y612" s="9"/>
      <c r="Z612" s="9"/>
    </row>
    <row r="613" spans="8:26" x14ac:dyDescent="0.2">
      <c r="H613" s="9"/>
      <c r="I613" s="9"/>
      <c r="J613" s="9"/>
      <c r="W613" s="9"/>
      <c r="X613" s="47"/>
      <c r="Y613" s="9"/>
      <c r="Z613" s="9"/>
    </row>
    <row r="614" spans="8:26" x14ac:dyDescent="0.2">
      <c r="H614" s="9"/>
      <c r="I614" s="9"/>
      <c r="J614" s="9"/>
      <c r="W614" s="9"/>
      <c r="X614" s="47"/>
      <c r="Y614" s="9"/>
      <c r="Z614" s="9"/>
    </row>
    <row r="615" spans="8:26" x14ac:dyDescent="0.2">
      <c r="H615" s="9"/>
      <c r="I615" s="9"/>
      <c r="J615" s="9"/>
      <c r="W615" s="9"/>
      <c r="X615" s="47"/>
      <c r="Y615" s="9"/>
      <c r="Z615" s="9"/>
    </row>
    <row r="616" spans="8:26" x14ac:dyDescent="0.2">
      <c r="H616" s="9"/>
      <c r="I616" s="9"/>
      <c r="J616" s="9"/>
      <c r="W616" s="9"/>
      <c r="X616" s="47"/>
      <c r="Y616" s="9"/>
      <c r="Z616" s="9"/>
    </row>
    <row r="617" spans="8:26" x14ac:dyDescent="0.2">
      <c r="H617" s="9"/>
      <c r="I617" s="9"/>
      <c r="J617" s="9"/>
      <c r="W617" s="9"/>
      <c r="X617" s="47"/>
      <c r="Y617" s="9"/>
      <c r="Z617" s="9"/>
    </row>
    <row r="618" spans="8:26" x14ac:dyDescent="0.2">
      <c r="H618" s="9"/>
      <c r="I618" s="9"/>
      <c r="J618" s="9"/>
      <c r="W618" s="9"/>
      <c r="X618" s="47"/>
      <c r="Y618" s="9"/>
      <c r="Z618" s="9"/>
    </row>
    <row r="619" spans="8:26" x14ac:dyDescent="0.2">
      <c r="H619" s="9"/>
      <c r="I619" s="9"/>
      <c r="J619" s="9"/>
      <c r="W619" s="9"/>
      <c r="X619" s="47"/>
      <c r="Y619" s="9"/>
      <c r="Z619" s="9"/>
    </row>
    <row r="620" spans="8:26" x14ac:dyDescent="0.2">
      <c r="H620" s="9"/>
      <c r="I620" s="9"/>
      <c r="J620" s="9"/>
      <c r="W620" s="9"/>
      <c r="X620" s="47"/>
      <c r="Y620" s="9"/>
      <c r="Z620" s="9"/>
    </row>
    <row r="621" spans="8:26" x14ac:dyDescent="0.2">
      <c r="H621" s="9"/>
      <c r="I621" s="9"/>
      <c r="J621" s="9"/>
      <c r="W621" s="9"/>
      <c r="X621" s="47"/>
      <c r="Y621" s="9"/>
      <c r="Z621" s="9"/>
    </row>
    <row r="622" spans="8:26" x14ac:dyDescent="0.2">
      <c r="H622" s="9"/>
      <c r="I622" s="9"/>
      <c r="J622" s="9"/>
      <c r="W622" s="9"/>
      <c r="X622" s="47"/>
      <c r="Y622" s="9"/>
      <c r="Z622" s="9"/>
    </row>
    <row r="623" spans="8:26" x14ac:dyDescent="0.2">
      <c r="H623" s="9"/>
      <c r="I623" s="9"/>
      <c r="J623" s="9"/>
      <c r="W623" s="9"/>
      <c r="X623" s="47"/>
      <c r="Y623" s="9"/>
      <c r="Z623" s="9"/>
    </row>
    <row r="624" spans="8:26" x14ac:dyDescent="0.2">
      <c r="H624" s="9"/>
      <c r="I624" s="9"/>
      <c r="J624" s="9"/>
      <c r="W624" s="9"/>
      <c r="X624" s="47"/>
      <c r="Y624" s="9"/>
      <c r="Z624" s="9"/>
    </row>
    <row r="625" spans="8:26" x14ac:dyDescent="0.2">
      <c r="H625" s="9"/>
      <c r="I625" s="9"/>
      <c r="J625" s="9"/>
      <c r="W625" s="9"/>
      <c r="X625" s="47"/>
      <c r="Y625" s="9"/>
      <c r="Z625" s="9"/>
    </row>
    <row r="626" spans="8:26" x14ac:dyDescent="0.2">
      <c r="H626" s="9"/>
      <c r="I626" s="9"/>
      <c r="J626" s="9"/>
      <c r="W626" s="9"/>
      <c r="X626" s="47"/>
      <c r="Y626" s="9"/>
      <c r="Z626" s="9"/>
    </row>
    <row r="627" spans="8:26" x14ac:dyDescent="0.2">
      <c r="H627" s="9"/>
      <c r="I627" s="9"/>
      <c r="J627" s="9"/>
      <c r="W627" s="9"/>
      <c r="X627" s="47"/>
      <c r="Y627" s="9"/>
      <c r="Z627" s="9"/>
    </row>
    <row r="628" spans="8:26" x14ac:dyDescent="0.2">
      <c r="H628" s="9"/>
      <c r="I628" s="9"/>
      <c r="J628" s="9"/>
      <c r="W628" s="9"/>
      <c r="X628" s="47"/>
      <c r="Y628" s="9"/>
      <c r="Z628" s="9"/>
    </row>
    <row r="629" spans="8:26" x14ac:dyDescent="0.2">
      <c r="H629" s="9"/>
      <c r="I629" s="9"/>
      <c r="J629" s="9"/>
      <c r="W629" s="9"/>
      <c r="X629" s="47"/>
      <c r="Y629" s="9"/>
      <c r="Z629" s="9"/>
    </row>
    <row r="630" spans="8:26" x14ac:dyDescent="0.2">
      <c r="H630" s="9"/>
      <c r="I630" s="9"/>
      <c r="J630" s="9"/>
      <c r="W630" s="9"/>
      <c r="X630" s="47"/>
      <c r="Y630" s="9"/>
      <c r="Z630" s="9"/>
    </row>
    <row r="631" spans="8:26" x14ac:dyDescent="0.2">
      <c r="H631" s="9"/>
      <c r="I631" s="9"/>
      <c r="J631" s="9"/>
      <c r="W631" s="9"/>
      <c r="X631" s="47"/>
      <c r="Y631" s="9"/>
      <c r="Z631" s="9"/>
    </row>
    <row r="632" spans="8:26" x14ac:dyDescent="0.2">
      <c r="H632" s="9"/>
      <c r="I632" s="9"/>
      <c r="J632" s="9"/>
      <c r="W632" s="9"/>
      <c r="X632" s="47"/>
      <c r="Y632" s="9"/>
      <c r="Z632" s="9"/>
    </row>
    <row r="633" spans="8:26" x14ac:dyDescent="0.2">
      <c r="H633" s="9"/>
      <c r="I633" s="9"/>
      <c r="J633" s="9"/>
      <c r="W633" s="9"/>
      <c r="X633" s="47"/>
      <c r="Y633" s="9"/>
      <c r="Z633" s="9"/>
    </row>
    <row r="634" spans="8:26" x14ac:dyDescent="0.2">
      <c r="H634" s="9"/>
      <c r="I634" s="9"/>
      <c r="J634" s="9"/>
      <c r="W634" s="9"/>
      <c r="X634" s="47"/>
      <c r="Y634" s="9"/>
      <c r="Z634" s="9"/>
    </row>
    <row r="635" spans="8:26" x14ac:dyDescent="0.2">
      <c r="H635" s="9"/>
      <c r="I635" s="9"/>
      <c r="J635" s="9"/>
      <c r="W635" s="9"/>
      <c r="X635" s="47"/>
      <c r="Y635" s="9"/>
      <c r="Z635" s="9"/>
    </row>
    <row r="636" spans="8:26" x14ac:dyDescent="0.2">
      <c r="H636" s="9"/>
      <c r="I636" s="9"/>
      <c r="J636" s="9"/>
      <c r="W636" s="9"/>
      <c r="X636" s="47"/>
      <c r="Y636" s="9"/>
      <c r="Z636" s="9"/>
    </row>
    <row r="637" spans="8:26" x14ac:dyDescent="0.2">
      <c r="H637" s="9"/>
      <c r="I637" s="9"/>
      <c r="J637" s="9"/>
      <c r="W637" s="9"/>
      <c r="X637" s="47"/>
      <c r="Y637" s="9"/>
      <c r="Z637" s="9"/>
    </row>
    <row r="638" spans="8:26" x14ac:dyDescent="0.2">
      <c r="H638" s="9"/>
      <c r="I638" s="9"/>
      <c r="J638" s="9"/>
      <c r="W638" s="9"/>
      <c r="X638" s="47"/>
      <c r="Y638" s="9"/>
      <c r="Z638" s="9"/>
    </row>
    <row r="639" spans="8:26" x14ac:dyDescent="0.2">
      <c r="H639" s="9"/>
      <c r="I639" s="9"/>
      <c r="J639" s="9"/>
      <c r="W639" s="9"/>
      <c r="X639" s="47"/>
      <c r="Y639" s="9"/>
      <c r="Z639" s="9"/>
    </row>
    <row r="640" spans="8:26" x14ac:dyDescent="0.2">
      <c r="H640" s="9"/>
      <c r="I640" s="9"/>
      <c r="J640" s="9"/>
      <c r="W640" s="9"/>
      <c r="X640" s="47"/>
      <c r="Y640" s="9"/>
      <c r="Z640" s="9"/>
    </row>
    <row r="641" spans="8:26" x14ac:dyDescent="0.2">
      <c r="H641" s="9"/>
      <c r="I641" s="9"/>
      <c r="J641" s="9"/>
      <c r="W641" s="9"/>
      <c r="X641" s="47"/>
      <c r="Y641" s="9"/>
      <c r="Z641" s="9"/>
    </row>
    <row r="642" spans="8:26" x14ac:dyDescent="0.2">
      <c r="H642" s="9"/>
      <c r="I642" s="9"/>
      <c r="J642" s="9"/>
      <c r="W642" s="9"/>
      <c r="X642" s="47"/>
      <c r="Y642" s="9"/>
      <c r="Z642" s="9"/>
    </row>
    <row r="643" spans="8:26" x14ac:dyDescent="0.2">
      <c r="H643" s="9"/>
      <c r="I643" s="9"/>
      <c r="J643" s="9"/>
      <c r="W643" s="9"/>
      <c r="X643" s="47"/>
      <c r="Y643" s="9"/>
      <c r="Z643" s="9"/>
    </row>
    <row r="644" spans="8:26" x14ac:dyDescent="0.2">
      <c r="H644" s="9"/>
      <c r="I644" s="9"/>
      <c r="J644" s="9"/>
      <c r="W644" s="9"/>
      <c r="X644" s="47"/>
      <c r="Y644" s="9"/>
      <c r="Z644" s="9"/>
    </row>
    <row r="645" spans="8:26" x14ac:dyDescent="0.2">
      <c r="H645" s="9"/>
      <c r="I645" s="9"/>
      <c r="J645" s="9"/>
      <c r="W645" s="9"/>
      <c r="X645" s="47"/>
      <c r="Y645" s="9"/>
      <c r="Z645" s="9"/>
    </row>
    <row r="646" spans="8:26" x14ac:dyDescent="0.2">
      <c r="H646" s="9"/>
      <c r="I646" s="9"/>
      <c r="J646" s="9"/>
      <c r="W646" s="9"/>
      <c r="X646" s="47"/>
      <c r="Y646" s="9"/>
      <c r="Z646" s="9"/>
    </row>
    <row r="647" spans="8:26" x14ac:dyDescent="0.2">
      <c r="H647" s="9"/>
      <c r="I647" s="9"/>
      <c r="J647" s="9"/>
      <c r="W647" s="9"/>
      <c r="X647" s="47"/>
      <c r="Y647" s="9"/>
      <c r="Z647" s="9"/>
    </row>
    <row r="648" spans="8:26" x14ac:dyDescent="0.2">
      <c r="H648" s="9"/>
      <c r="I648" s="9"/>
      <c r="J648" s="9"/>
      <c r="W648" s="9"/>
      <c r="X648" s="47"/>
      <c r="Y648" s="9"/>
      <c r="Z648" s="9"/>
    </row>
    <row r="649" spans="8:26" x14ac:dyDescent="0.2">
      <c r="H649" s="9"/>
      <c r="I649" s="9"/>
      <c r="J649" s="9"/>
      <c r="W649" s="9"/>
      <c r="X649" s="47"/>
      <c r="Y649" s="9"/>
      <c r="Z649" s="9"/>
    </row>
    <row r="650" spans="8:26" x14ac:dyDescent="0.2">
      <c r="H650" s="9"/>
      <c r="I650" s="9"/>
      <c r="J650" s="9"/>
      <c r="W650" s="9"/>
      <c r="X650" s="47"/>
      <c r="Y650" s="9"/>
      <c r="Z650" s="9"/>
    </row>
    <row r="651" spans="8:26" x14ac:dyDescent="0.2">
      <c r="H651" s="9"/>
      <c r="I651" s="9"/>
      <c r="J651" s="9"/>
      <c r="W651" s="9"/>
      <c r="X651" s="47"/>
      <c r="Y651" s="9"/>
      <c r="Z651" s="9"/>
    </row>
    <row r="652" spans="8:26" x14ac:dyDescent="0.2">
      <c r="H652" s="9"/>
      <c r="I652" s="9"/>
      <c r="J652" s="9"/>
      <c r="W652" s="9"/>
      <c r="X652" s="47"/>
      <c r="Y652" s="9"/>
      <c r="Z652" s="9"/>
    </row>
    <row r="653" spans="8:26" x14ac:dyDescent="0.2">
      <c r="H653" s="9"/>
      <c r="I653" s="9"/>
      <c r="J653" s="9"/>
      <c r="W653" s="9"/>
      <c r="X653" s="47"/>
      <c r="Y653" s="9"/>
      <c r="Z653" s="9"/>
    </row>
    <row r="654" spans="8:26" x14ac:dyDescent="0.2">
      <c r="H654" s="9"/>
      <c r="I654" s="9"/>
      <c r="J654" s="9"/>
      <c r="W654" s="9"/>
      <c r="X654" s="47"/>
      <c r="Y654" s="9"/>
      <c r="Z654" s="9"/>
    </row>
    <row r="655" spans="8:26" x14ac:dyDescent="0.2">
      <c r="H655" s="9"/>
      <c r="I655" s="9"/>
      <c r="J655" s="9"/>
      <c r="W655" s="9"/>
      <c r="X655" s="47"/>
      <c r="Y655" s="9"/>
      <c r="Z655" s="9"/>
    </row>
    <row r="656" spans="8:26" x14ac:dyDescent="0.2">
      <c r="H656" s="9"/>
      <c r="I656" s="9"/>
      <c r="J656" s="9"/>
      <c r="W656" s="9"/>
      <c r="X656" s="47"/>
      <c r="Y656" s="9"/>
      <c r="Z656" s="9"/>
    </row>
    <row r="657" spans="8:26" x14ac:dyDescent="0.2">
      <c r="H657" s="9"/>
      <c r="I657" s="9"/>
      <c r="J657" s="9"/>
      <c r="W657" s="9"/>
      <c r="X657" s="47"/>
      <c r="Y657" s="9"/>
      <c r="Z657" s="9"/>
    </row>
    <row r="658" spans="8:26" x14ac:dyDescent="0.2">
      <c r="H658" s="9"/>
      <c r="I658" s="9"/>
      <c r="J658" s="9"/>
      <c r="W658" s="9"/>
      <c r="X658" s="47"/>
      <c r="Y658" s="9"/>
      <c r="Z658" s="9"/>
    </row>
    <row r="659" spans="8:26" x14ac:dyDescent="0.2">
      <c r="H659" s="9"/>
      <c r="I659" s="9"/>
      <c r="J659" s="9"/>
      <c r="W659" s="9"/>
      <c r="X659" s="47"/>
      <c r="Y659" s="9"/>
      <c r="Z659" s="9"/>
    </row>
    <row r="660" spans="8:26" x14ac:dyDescent="0.2">
      <c r="H660" s="9"/>
      <c r="I660" s="9"/>
      <c r="J660" s="9"/>
      <c r="W660" s="9"/>
      <c r="X660" s="47"/>
      <c r="Y660" s="9"/>
      <c r="Z660" s="9"/>
    </row>
    <row r="661" spans="8:26" x14ac:dyDescent="0.2">
      <c r="H661" s="9"/>
      <c r="I661" s="9"/>
      <c r="J661" s="9"/>
      <c r="W661" s="9"/>
      <c r="X661" s="47"/>
      <c r="Y661" s="9"/>
      <c r="Z661" s="9"/>
    </row>
    <row r="662" spans="8:26" x14ac:dyDescent="0.2">
      <c r="H662" s="9"/>
      <c r="I662" s="9"/>
      <c r="J662" s="9"/>
      <c r="W662" s="9"/>
      <c r="X662" s="47"/>
      <c r="Y662" s="9"/>
      <c r="Z662" s="9"/>
    </row>
    <row r="663" spans="8:26" x14ac:dyDescent="0.2">
      <c r="H663" s="9"/>
      <c r="I663" s="9"/>
      <c r="J663" s="9"/>
      <c r="W663" s="9"/>
      <c r="X663" s="47"/>
      <c r="Y663" s="9"/>
      <c r="Z663" s="9"/>
    </row>
    <row r="664" spans="8:26" x14ac:dyDescent="0.2">
      <c r="H664" s="9"/>
      <c r="I664" s="9"/>
      <c r="J664" s="9"/>
      <c r="W664" s="9"/>
      <c r="X664" s="47"/>
      <c r="Y664" s="9"/>
      <c r="Z664" s="9"/>
    </row>
    <row r="665" spans="8:26" x14ac:dyDescent="0.2">
      <c r="H665" s="9"/>
      <c r="I665" s="9"/>
      <c r="J665" s="9"/>
      <c r="W665" s="9"/>
      <c r="X665" s="47"/>
      <c r="Y665" s="9"/>
      <c r="Z665" s="9"/>
    </row>
    <row r="666" spans="8:26" x14ac:dyDescent="0.2">
      <c r="H666" s="9"/>
      <c r="I666" s="9"/>
      <c r="J666" s="9"/>
      <c r="W666" s="9"/>
      <c r="X666" s="47"/>
      <c r="Y666" s="9"/>
      <c r="Z666" s="9"/>
    </row>
    <row r="667" spans="8:26" x14ac:dyDescent="0.2">
      <c r="H667" s="9"/>
      <c r="I667" s="9"/>
      <c r="J667" s="9"/>
      <c r="W667" s="9"/>
      <c r="X667" s="47"/>
      <c r="Y667" s="9"/>
      <c r="Z667" s="9"/>
    </row>
    <row r="668" spans="8:26" x14ac:dyDescent="0.2">
      <c r="H668" s="9"/>
      <c r="I668" s="9"/>
      <c r="J668" s="9"/>
      <c r="W668" s="9"/>
      <c r="X668" s="47"/>
      <c r="Y668" s="9"/>
      <c r="Z668" s="9"/>
    </row>
    <row r="669" spans="8:26" x14ac:dyDescent="0.2">
      <c r="H669" s="9"/>
      <c r="I669" s="9"/>
      <c r="J669" s="9"/>
      <c r="W669" s="9"/>
      <c r="X669" s="47"/>
      <c r="Y669" s="9"/>
      <c r="Z669" s="9"/>
    </row>
    <row r="670" spans="8:26" x14ac:dyDescent="0.2">
      <c r="H670" s="9"/>
      <c r="I670" s="9"/>
      <c r="J670" s="9"/>
      <c r="W670" s="9"/>
      <c r="X670" s="47"/>
      <c r="Y670" s="9"/>
      <c r="Z670" s="9"/>
    </row>
    <row r="671" spans="8:26" x14ac:dyDescent="0.2">
      <c r="H671" s="9"/>
      <c r="I671" s="9"/>
      <c r="J671" s="9"/>
      <c r="W671" s="9"/>
      <c r="X671" s="47"/>
      <c r="Y671" s="9"/>
      <c r="Z671" s="9"/>
    </row>
    <row r="672" spans="8:26" x14ac:dyDescent="0.2">
      <c r="H672" s="9"/>
      <c r="I672" s="9"/>
      <c r="J672" s="9"/>
      <c r="W672" s="9"/>
      <c r="X672" s="47"/>
      <c r="Y672" s="9"/>
      <c r="Z672" s="9"/>
    </row>
    <row r="673" spans="8:26" x14ac:dyDescent="0.2">
      <c r="H673" s="9"/>
      <c r="I673" s="9"/>
      <c r="J673" s="9"/>
      <c r="W673" s="9"/>
      <c r="X673" s="47"/>
      <c r="Y673" s="9"/>
      <c r="Z673" s="9"/>
    </row>
    <row r="674" spans="8:26" x14ac:dyDescent="0.2">
      <c r="H674" s="9"/>
      <c r="I674" s="9"/>
      <c r="J674" s="9"/>
      <c r="W674" s="9"/>
      <c r="X674" s="47"/>
      <c r="Y674" s="9"/>
      <c r="Z674" s="9"/>
    </row>
    <row r="675" spans="8:26" x14ac:dyDescent="0.2">
      <c r="H675" s="9"/>
      <c r="I675" s="9"/>
      <c r="J675" s="9"/>
      <c r="W675" s="9"/>
      <c r="X675" s="47"/>
      <c r="Y675" s="9"/>
      <c r="Z675" s="9"/>
    </row>
    <row r="676" spans="8:26" x14ac:dyDescent="0.2">
      <c r="H676" s="9"/>
      <c r="I676" s="9"/>
      <c r="J676" s="9"/>
      <c r="W676" s="9"/>
      <c r="X676" s="47"/>
      <c r="Y676" s="9"/>
      <c r="Z676" s="9"/>
    </row>
    <row r="677" spans="8:26" x14ac:dyDescent="0.2">
      <c r="H677" s="9"/>
      <c r="I677" s="9"/>
      <c r="J677" s="9"/>
      <c r="W677" s="9"/>
      <c r="X677" s="47"/>
      <c r="Y677" s="9"/>
      <c r="Z677" s="9"/>
    </row>
    <row r="678" spans="8:26" x14ac:dyDescent="0.2">
      <c r="H678" s="9"/>
      <c r="I678" s="9"/>
      <c r="J678" s="9"/>
      <c r="W678" s="9"/>
      <c r="X678" s="47"/>
      <c r="Y678" s="9"/>
      <c r="Z678" s="9"/>
    </row>
    <row r="679" spans="8:26" x14ac:dyDescent="0.2">
      <c r="H679" s="9"/>
      <c r="I679" s="9"/>
      <c r="J679" s="9"/>
      <c r="W679" s="9"/>
      <c r="X679" s="47"/>
      <c r="Y679" s="9"/>
      <c r="Z679" s="9"/>
    </row>
    <row r="680" spans="8:26" x14ac:dyDescent="0.2">
      <c r="H680" s="9"/>
      <c r="I680" s="9"/>
      <c r="J680" s="9"/>
      <c r="W680" s="9"/>
      <c r="X680" s="47"/>
      <c r="Y680" s="9"/>
      <c r="Z680" s="9"/>
    </row>
    <row r="681" spans="8:26" x14ac:dyDescent="0.2">
      <c r="H681" s="9"/>
      <c r="I681" s="9"/>
      <c r="J681" s="9"/>
      <c r="W681" s="9"/>
      <c r="X681" s="47"/>
      <c r="Y681" s="9"/>
      <c r="Z681" s="9"/>
    </row>
    <row r="682" spans="8:26" x14ac:dyDescent="0.2">
      <c r="H682" s="9"/>
      <c r="I682" s="9"/>
      <c r="J682" s="9"/>
      <c r="W682" s="9"/>
      <c r="X682" s="47"/>
      <c r="Y682" s="9"/>
      <c r="Z682" s="9"/>
    </row>
    <row r="683" spans="8:26" x14ac:dyDescent="0.2">
      <c r="H683" s="9"/>
      <c r="I683" s="9"/>
      <c r="J683" s="9"/>
      <c r="W683" s="9"/>
      <c r="X683" s="47"/>
      <c r="Y683" s="9"/>
      <c r="Z683" s="9"/>
    </row>
    <row r="684" spans="8:26" x14ac:dyDescent="0.2">
      <c r="H684" s="9"/>
      <c r="I684" s="9"/>
      <c r="J684" s="9"/>
      <c r="W684" s="9"/>
      <c r="X684" s="47"/>
      <c r="Y684" s="9"/>
      <c r="Z684" s="9"/>
    </row>
    <row r="685" spans="8:26" x14ac:dyDescent="0.2">
      <c r="H685" s="9"/>
      <c r="I685" s="9"/>
      <c r="J685" s="9"/>
      <c r="W685" s="9"/>
      <c r="X685" s="47"/>
      <c r="Y685" s="9"/>
      <c r="Z685" s="9"/>
    </row>
    <row r="686" spans="8:26" x14ac:dyDescent="0.2">
      <c r="H686" s="9"/>
      <c r="I686" s="9"/>
      <c r="J686" s="9"/>
      <c r="W686" s="9"/>
      <c r="X686" s="47"/>
      <c r="Y686" s="9"/>
      <c r="Z686" s="9"/>
    </row>
    <row r="687" spans="8:26" x14ac:dyDescent="0.2">
      <c r="H687" s="9"/>
      <c r="I687" s="9"/>
      <c r="J687" s="9"/>
      <c r="W687" s="9"/>
      <c r="X687" s="47"/>
      <c r="Y687" s="9"/>
      <c r="Z687" s="9"/>
    </row>
    <row r="688" spans="8:26" x14ac:dyDescent="0.2">
      <c r="H688" s="9"/>
      <c r="I688" s="9"/>
      <c r="J688" s="9"/>
      <c r="W688" s="9"/>
      <c r="X688" s="47"/>
      <c r="Y688" s="9"/>
      <c r="Z688" s="9"/>
    </row>
    <row r="689" spans="8:26" x14ac:dyDescent="0.2">
      <c r="H689" s="9"/>
      <c r="I689" s="9"/>
      <c r="J689" s="9"/>
      <c r="W689" s="9"/>
      <c r="X689" s="47"/>
      <c r="Y689" s="9"/>
      <c r="Z689" s="9"/>
    </row>
    <row r="690" spans="8:26" x14ac:dyDescent="0.2">
      <c r="H690" s="9"/>
      <c r="I690" s="9"/>
      <c r="J690" s="9"/>
      <c r="W690" s="9"/>
      <c r="X690" s="47"/>
      <c r="Y690" s="9"/>
      <c r="Z690" s="9"/>
    </row>
    <row r="691" spans="8:26" x14ac:dyDescent="0.2">
      <c r="H691" s="9"/>
      <c r="I691" s="9"/>
      <c r="J691" s="9"/>
      <c r="W691" s="9"/>
      <c r="X691" s="47"/>
      <c r="Y691" s="9"/>
      <c r="Z691" s="9"/>
    </row>
    <row r="692" spans="8:26" x14ac:dyDescent="0.2">
      <c r="H692" s="9"/>
      <c r="I692" s="9"/>
      <c r="J692" s="9"/>
      <c r="W692" s="9"/>
      <c r="X692" s="47"/>
      <c r="Y692" s="9"/>
      <c r="Z692" s="9"/>
    </row>
    <row r="693" spans="8:26" x14ac:dyDescent="0.2">
      <c r="H693" s="9"/>
      <c r="I693" s="9"/>
      <c r="J693" s="9"/>
      <c r="W693" s="9"/>
      <c r="X693" s="47"/>
      <c r="Y693" s="9"/>
      <c r="Z693" s="9"/>
    </row>
    <row r="694" spans="8:26" x14ac:dyDescent="0.2">
      <c r="H694" s="9"/>
      <c r="I694" s="9"/>
      <c r="J694" s="9"/>
      <c r="W694" s="9"/>
      <c r="X694" s="47"/>
      <c r="Y694" s="9"/>
      <c r="Z694" s="9"/>
    </row>
    <row r="695" spans="8:26" x14ac:dyDescent="0.2">
      <c r="H695" s="9"/>
      <c r="I695" s="9"/>
      <c r="J695" s="9"/>
      <c r="W695" s="9"/>
      <c r="X695" s="47"/>
      <c r="Y695" s="9"/>
      <c r="Z695" s="9"/>
    </row>
    <row r="696" spans="8:26" x14ac:dyDescent="0.2">
      <c r="H696" s="9"/>
      <c r="I696" s="9"/>
      <c r="J696" s="9"/>
      <c r="W696" s="9"/>
      <c r="X696" s="47"/>
      <c r="Y696" s="9"/>
      <c r="Z696" s="9"/>
    </row>
    <row r="697" spans="8:26" x14ac:dyDescent="0.2">
      <c r="H697" s="9"/>
      <c r="I697" s="9"/>
      <c r="J697" s="9"/>
      <c r="W697" s="9"/>
      <c r="X697" s="47"/>
      <c r="Y697" s="9"/>
      <c r="Z697" s="9"/>
    </row>
    <row r="698" spans="8:26" x14ac:dyDescent="0.2">
      <c r="H698" s="9"/>
      <c r="I698" s="9"/>
      <c r="J698" s="9"/>
      <c r="W698" s="9"/>
      <c r="X698" s="47"/>
      <c r="Y698" s="9"/>
      <c r="Z698" s="9"/>
    </row>
    <row r="699" spans="8:26" x14ac:dyDescent="0.2">
      <c r="H699" s="9"/>
      <c r="I699" s="9"/>
      <c r="J699" s="9"/>
      <c r="W699" s="9"/>
      <c r="X699" s="47"/>
      <c r="Y699" s="9"/>
      <c r="Z699" s="9"/>
    </row>
    <row r="700" spans="8:26" x14ac:dyDescent="0.2">
      <c r="H700" s="9"/>
      <c r="I700" s="9"/>
      <c r="J700" s="9"/>
      <c r="W700" s="9"/>
      <c r="X700" s="47"/>
      <c r="Y700" s="9"/>
      <c r="Z700" s="9"/>
    </row>
    <row r="701" spans="8:26" x14ac:dyDescent="0.2">
      <c r="H701" s="9"/>
      <c r="I701" s="9"/>
      <c r="J701" s="9"/>
      <c r="W701" s="9"/>
      <c r="X701" s="47"/>
      <c r="Y701" s="9"/>
      <c r="Z701" s="9"/>
    </row>
    <row r="702" spans="8:26" x14ac:dyDescent="0.2">
      <c r="H702" s="9"/>
      <c r="I702" s="9"/>
      <c r="J702" s="9"/>
      <c r="W702" s="9"/>
      <c r="X702" s="47"/>
      <c r="Y702" s="9"/>
      <c r="Z702" s="9"/>
    </row>
    <row r="703" spans="8:26" x14ac:dyDescent="0.2">
      <c r="H703" s="9"/>
      <c r="I703" s="9"/>
      <c r="J703" s="9"/>
      <c r="W703" s="9"/>
      <c r="X703" s="47"/>
      <c r="Y703" s="9"/>
      <c r="Z703" s="9"/>
    </row>
    <row r="704" spans="8:26" x14ac:dyDescent="0.2">
      <c r="H704" s="9"/>
      <c r="I704" s="9"/>
      <c r="J704" s="9"/>
      <c r="W704" s="9"/>
      <c r="X704" s="47"/>
      <c r="Y704" s="9"/>
      <c r="Z704" s="9"/>
    </row>
    <row r="705" spans="8:26" x14ac:dyDescent="0.2">
      <c r="H705" s="9"/>
      <c r="I705" s="9"/>
      <c r="J705" s="9"/>
      <c r="W705" s="9"/>
      <c r="X705" s="47"/>
      <c r="Y705" s="9"/>
      <c r="Z705" s="9"/>
    </row>
    <row r="706" spans="8:26" x14ac:dyDescent="0.2">
      <c r="H706" s="9"/>
      <c r="I706" s="9"/>
      <c r="J706" s="9"/>
      <c r="W706" s="9"/>
      <c r="X706" s="47"/>
      <c r="Y706" s="9"/>
      <c r="Z706" s="9"/>
    </row>
    <row r="707" spans="8:26" x14ac:dyDescent="0.2">
      <c r="H707" s="9"/>
      <c r="I707" s="9"/>
      <c r="J707" s="9"/>
      <c r="W707" s="9"/>
      <c r="X707" s="47"/>
      <c r="Y707" s="9"/>
      <c r="Z707" s="9"/>
    </row>
    <row r="708" spans="8:26" x14ac:dyDescent="0.2">
      <c r="H708" s="9"/>
      <c r="I708" s="9"/>
      <c r="J708" s="9"/>
      <c r="W708" s="9"/>
      <c r="X708" s="47"/>
      <c r="Y708" s="9"/>
      <c r="Z708" s="9"/>
    </row>
    <row r="709" spans="8:26" x14ac:dyDescent="0.2">
      <c r="H709" s="9"/>
      <c r="I709" s="9"/>
      <c r="J709" s="9"/>
      <c r="W709" s="9"/>
      <c r="X709" s="47"/>
      <c r="Y709" s="9"/>
      <c r="Z709" s="9"/>
    </row>
    <row r="710" spans="8:26" x14ac:dyDescent="0.2">
      <c r="H710" s="9"/>
      <c r="I710" s="9"/>
      <c r="J710" s="9"/>
      <c r="W710" s="9"/>
      <c r="X710" s="47"/>
      <c r="Y710" s="9"/>
      <c r="Z710" s="9"/>
    </row>
    <row r="711" spans="8:26" x14ac:dyDescent="0.2">
      <c r="H711" s="9"/>
      <c r="I711" s="9"/>
      <c r="J711" s="9"/>
      <c r="W711" s="9"/>
      <c r="X711" s="47"/>
      <c r="Y711" s="9"/>
      <c r="Z711" s="9"/>
    </row>
    <row r="712" spans="8:26" x14ac:dyDescent="0.2">
      <c r="H712" s="9"/>
      <c r="I712" s="9"/>
      <c r="J712" s="9"/>
      <c r="W712" s="9"/>
      <c r="X712" s="47"/>
      <c r="Y712" s="9"/>
      <c r="Z712" s="9"/>
    </row>
    <row r="713" spans="8:26" x14ac:dyDescent="0.2">
      <c r="H713" s="9"/>
      <c r="I713" s="9"/>
      <c r="J713" s="9"/>
      <c r="W713" s="9"/>
      <c r="X713" s="47"/>
      <c r="Y713" s="9"/>
      <c r="Z713" s="9"/>
    </row>
    <row r="714" spans="8:26" x14ac:dyDescent="0.2">
      <c r="H714" s="9"/>
      <c r="I714" s="9"/>
      <c r="J714" s="9"/>
      <c r="W714" s="9"/>
      <c r="X714" s="47"/>
      <c r="Y714" s="9"/>
      <c r="Z714" s="9"/>
    </row>
    <row r="715" spans="8:26" x14ac:dyDescent="0.2">
      <c r="H715" s="9"/>
      <c r="I715" s="9"/>
      <c r="J715" s="9"/>
      <c r="W715" s="9"/>
      <c r="X715" s="47"/>
      <c r="Y715" s="9"/>
      <c r="Z715" s="9"/>
    </row>
    <row r="716" spans="8:26" x14ac:dyDescent="0.2">
      <c r="H716" s="9"/>
      <c r="I716" s="9"/>
      <c r="J716" s="9"/>
      <c r="W716" s="9"/>
      <c r="X716" s="47"/>
      <c r="Y716" s="9"/>
      <c r="Z716" s="9"/>
    </row>
    <row r="717" spans="8:26" x14ac:dyDescent="0.2">
      <c r="H717" s="9"/>
      <c r="I717" s="9"/>
      <c r="J717" s="9"/>
      <c r="W717" s="9"/>
      <c r="X717" s="47"/>
      <c r="Y717" s="9"/>
      <c r="Z717" s="9"/>
    </row>
    <row r="718" spans="8:26" x14ac:dyDescent="0.2">
      <c r="H718" s="9"/>
      <c r="I718" s="9"/>
      <c r="J718" s="9"/>
      <c r="W718" s="9"/>
      <c r="X718" s="47"/>
      <c r="Y718" s="9"/>
      <c r="Z718" s="9"/>
    </row>
    <row r="719" spans="8:26" x14ac:dyDescent="0.2">
      <c r="H719" s="9"/>
      <c r="I719" s="9"/>
      <c r="J719" s="9"/>
      <c r="W719" s="9"/>
      <c r="X719" s="47"/>
      <c r="Y719" s="9"/>
      <c r="Z719" s="9"/>
    </row>
    <row r="720" spans="8:26" x14ac:dyDescent="0.2">
      <c r="H720" s="9"/>
      <c r="I720" s="9"/>
      <c r="J720" s="9"/>
      <c r="W720" s="9"/>
      <c r="X720" s="47"/>
      <c r="Y720" s="9"/>
      <c r="Z720" s="9"/>
    </row>
    <row r="721" spans="8:26" x14ac:dyDescent="0.2">
      <c r="H721" s="9"/>
      <c r="I721" s="9"/>
      <c r="J721" s="9"/>
      <c r="W721" s="9"/>
      <c r="X721" s="47"/>
      <c r="Y721" s="9"/>
      <c r="Z721" s="9"/>
    </row>
    <row r="722" spans="8:26" x14ac:dyDescent="0.2">
      <c r="H722" s="9"/>
      <c r="I722" s="9"/>
      <c r="J722" s="9"/>
      <c r="W722" s="9"/>
      <c r="X722" s="47"/>
      <c r="Y722" s="9"/>
      <c r="Z722" s="9"/>
    </row>
    <row r="723" spans="8:26" x14ac:dyDescent="0.2">
      <c r="H723" s="9"/>
      <c r="I723" s="9"/>
      <c r="J723" s="9"/>
      <c r="W723" s="9"/>
      <c r="X723" s="47"/>
      <c r="Y723" s="9"/>
      <c r="Z723" s="9"/>
    </row>
    <row r="724" spans="8:26" x14ac:dyDescent="0.2">
      <c r="H724" s="9"/>
      <c r="I724" s="9"/>
      <c r="J724" s="9"/>
      <c r="W724" s="9"/>
      <c r="X724" s="47"/>
      <c r="Y724" s="9"/>
      <c r="Z724" s="9"/>
    </row>
    <row r="725" spans="8:26" x14ac:dyDescent="0.2">
      <c r="H725" s="9"/>
      <c r="I725" s="9"/>
      <c r="J725" s="9"/>
      <c r="W725" s="9"/>
      <c r="X725" s="47"/>
      <c r="Y725" s="9"/>
      <c r="Z725" s="9"/>
    </row>
    <row r="726" spans="8:26" x14ac:dyDescent="0.2">
      <c r="H726" s="9"/>
      <c r="I726" s="9"/>
      <c r="J726" s="9"/>
      <c r="W726" s="9"/>
      <c r="X726" s="47"/>
      <c r="Y726" s="9"/>
      <c r="Z726" s="9"/>
    </row>
    <row r="727" spans="8:26" x14ac:dyDescent="0.2">
      <c r="H727" s="9"/>
      <c r="I727" s="9"/>
      <c r="J727" s="9"/>
      <c r="W727" s="9"/>
      <c r="X727" s="47"/>
      <c r="Y727" s="9"/>
      <c r="Z727" s="9"/>
    </row>
    <row r="728" spans="8:26" x14ac:dyDescent="0.2">
      <c r="H728" s="9"/>
      <c r="I728" s="9"/>
      <c r="J728" s="9"/>
      <c r="W728" s="9"/>
      <c r="X728" s="47"/>
      <c r="Y728" s="9"/>
      <c r="Z728" s="9"/>
    </row>
    <row r="729" spans="8:26" x14ac:dyDescent="0.2">
      <c r="H729" s="9"/>
      <c r="I729" s="9"/>
      <c r="J729" s="9"/>
      <c r="W729" s="9"/>
      <c r="X729" s="47"/>
      <c r="Y729" s="9"/>
      <c r="Z729" s="9"/>
    </row>
    <row r="730" spans="8:26" x14ac:dyDescent="0.2">
      <c r="H730" s="9"/>
      <c r="I730" s="9"/>
      <c r="J730" s="9"/>
      <c r="W730" s="9"/>
      <c r="X730" s="47"/>
      <c r="Y730" s="9"/>
      <c r="Z730" s="9"/>
    </row>
    <row r="731" spans="8:26" x14ac:dyDescent="0.2">
      <c r="H731" s="9"/>
      <c r="I731" s="9"/>
      <c r="J731" s="9"/>
      <c r="W731" s="9"/>
      <c r="X731" s="47"/>
      <c r="Y731" s="9"/>
      <c r="Z731" s="9"/>
    </row>
    <row r="732" spans="8:26" x14ac:dyDescent="0.2">
      <c r="H732" s="9"/>
      <c r="I732" s="9"/>
      <c r="J732" s="9"/>
      <c r="W732" s="9"/>
      <c r="X732" s="47"/>
      <c r="Y732" s="9"/>
      <c r="Z732" s="9"/>
    </row>
    <row r="733" spans="8:26" x14ac:dyDescent="0.2">
      <c r="H733" s="9"/>
      <c r="I733" s="9"/>
      <c r="J733" s="9"/>
      <c r="W733" s="9"/>
      <c r="X733" s="47"/>
      <c r="Y733" s="9"/>
      <c r="Z733" s="9"/>
    </row>
    <row r="734" spans="8:26" x14ac:dyDescent="0.2">
      <c r="H734" s="9"/>
      <c r="I734" s="9"/>
      <c r="J734" s="9"/>
      <c r="W734" s="9"/>
      <c r="X734" s="47"/>
      <c r="Y734" s="9"/>
      <c r="Z734" s="9"/>
    </row>
    <row r="735" spans="8:26" x14ac:dyDescent="0.2">
      <c r="H735" s="9"/>
      <c r="I735" s="9"/>
      <c r="J735" s="9"/>
      <c r="W735" s="9"/>
      <c r="X735" s="47"/>
      <c r="Y735" s="9"/>
      <c r="Z735" s="9"/>
    </row>
    <row r="736" spans="8:26" x14ac:dyDescent="0.2">
      <c r="H736" s="9"/>
      <c r="I736" s="9"/>
      <c r="J736" s="9"/>
      <c r="W736" s="9"/>
      <c r="X736" s="47"/>
      <c r="Y736" s="9"/>
      <c r="Z736" s="9"/>
    </row>
    <row r="737" spans="8:26" x14ac:dyDescent="0.2">
      <c r="H737" s="9"/>
      <c r="I737" s="9"/>
      <c r="J737" s="9"/>
      <c r="W737" s="9"/>
      <c r="X737" s="47"/>
      <c r="Y737" s="9"/>
      <c r="Z737" s="9"/>
    </row>
    <row r="738" spans="8:26" x14ac:dyDescent="0.2">
      <c r="H738" s="9"/>
      <c r="I738" s="9"/>
      <c r="J738" s="9"/>
      <c r="W738" s="9"/>
      <c r="X738" s="47"/>
      <c r="Y738" s="9"/>
      <c r="Z738" s="9"/>
    </row>
    <row r="739" spans="8:26" x14ac:dyDescent="0.2">
      <c r="H739" s="9"/>
      <c r="I739" s="9"/>
      <c r="J739" s="9"/>
      <c r="W739" s="9"/>
      <c r="X739" s="47"/>
      <c r="Y739" s="9"/>
      <c r="Z739" s="9"/>
    </row>
    <row r="740" spans="8:26" x14ac:dyDescent="0.2">
      <c r="H740" s="9"/>
      <c r="I740" s="9"/>
      <c r="J740" s="9"/>
      <c r="W740" s="9"/>
      <c r="X740" s="47"/>
      <c r="Y740" s="9"/>
      <c r="Z740" s="9"/>
    </row>
    <row r="741" spans="8:26" x14ac:dyDescent="0.2">
      <c r="H741" s="9"/>
      <c r="I741" s="9"/>
      <c r="J741" s="9"/>
      <c r="W741" s="9"/>
      <c r="X741" s="47"/>
      <c r="Y741" s="9"/>
      <c r="Z741" s="9"/>
    </row>
    <row r="742" spans="8:26" x14ac:dyDescent="0.2">
      <c r="H742" s="9"/>
      <c r="I742" s="9"/>
      <c r="J742" s="9"/>
      <c r="W742" s="9"/>
      <c r="X742" s="47"/>
      <c r="Y742" s="9"/>
      <c r="Z742" s="9"/>
    </row>
    <row r="743" spans="8:26" x14ac:dyDescent="0.2">
      <c r="H743" s="9"/>
      <c r="I743" s="9"/>
      <c r="J743" s="9"/>
      <c r="W743" s="9"/>
      <c r="X743" s="47"/>
      <c r="Y743" s="9"/>
      <c r="Z743" s="9"/>
    </row>
    <row r="744" spans="8:26" x14ac:dyDescent="0.2">
      <c r="H744" s="9"/>
      <c r="I744" s="9"/>
      <c r="J744" s="9"/>
      <c r="W744" s="9"/>
      <c r="X744" s="47"/>
      <c r="Y744" s="9"/>
      <c r="Z744" s="9"/>
    </row>
    <row r="745" spans="8:26" x14ac:dyDescent="0.2">
      <c r="H745" s="9"/>
      <c r="I745" s="9"/>
      <c r="J745" s="9"/>
      <c r="W745" s="9"/>
      <c r="X745" s="47"/>
      <c r="Y745" s="9"/>
      <c r="Z745" s="9"/>
    </row>
    <row r="746" spans="8:26" x14ac:dyDescent="0.2">
      <c r="H746" s="9"/>
      <c r="I746" s="9"/>
      <c r="J746" s="9"/>
      <c r="W746" s="9"/>
      <c r="X746" s="47"/>
      <c r="Y746" s="9"/>
      <c r="Z746" s="9"/>
    </row>
    <row r="747" spans="8:26" x14ac:dyDescent="0.2">
      <c r="H747" s="9"/>
      <c r="I747" s="9"/>
      <c r="J747" s="9"/>
      <c r="W747" s="9"/>
      <c r="X747" s="47"/>
      <c r="Y747" s="9"/>
      <c r="Z747" s="9"/>
    </row>
    <row r="748" spans="8:26" x14ac:dyDescent="0.2">
      <c r="H748" s="9"/>
      <c r="I748" s="9"/>
      <c r="J748" s="9"/>
      <c r="W748" s="9"/>
      <c r="X748" s="47"/>
      <c r="Y748" s="9"/>
      <c r="Z748" s="9"/>
    </row>
    <row r="749" spans="8:26" x14ac:dyDescent="0.2">
      <c r="H749" s="9"/>
      <c r="I749" s="9"/>
      <c r="J749" s="9"/>
      <c r="W749" s="9"/>
      <c r="X749" s="47"/>
      <c r="Y749" s="9"/>
      <c r="Z749" s="9"/>
    </row>
    <row r="750" spans="8:26" x14ac:dyDescent="0.2">
      <c r="H750" s="9"/>
      <c r="I750" s="9"/>
      <c r="J750" s="9"/>
      <c r="W750" s="9"/>
      <c r="X750" s="47"/>
      <c r="Y750" s="9"/>
      <c r="Z750" s="9"/>
    </row>
    <row r="751" spans="8:26" x14ac:dyDescent="0.2">
      <c r="H751" s="9"/>
      <c r="I751" s="9"/>
      <c r="J751" s="9"/>
      <c r="W751" s="9"/>
      <c r="X751" s="47"/>
      <c r="Y751" s="9"/>
      <c r="Z751" s="9"/>
    </row>
    <row r="752" spans="8:26" x14ac:dyDescent="0.2">
      <c r="H752" s="9"/>
      <c r="I752" s="9"/>
      <c r="J752" s="9"/>
      <c r="W752" s="9"/>
      <c r="X752" s="47"/>
      <c r="Y752" s="9"/>
      <c r="Z752" s="9"/>
    </row>
    <row r="753" spans="8:26" x14ac:dyDescent="0.2">
      <c r="H753" s="9"/>
      <c r="I753" s="9"/>
      <c r="J753" s="9"/>
      <c r="W753" s="9"/>
      <c r="X753" s="47"/>
      <c r="Y753" s="9"/>
      <c r="Z753" s="9"/>
    </row>
    <row r="754" spans="8:26" x14ac:dyDescent="0.2">
      <c r="H754" s="9"/>
      <c r="I754" s="9"/>
      <c r="J754" s="9"/>
      <c r="W754" s="9"/>
      <c r="X754" s="47"/>
      <c r="Y754" s="9"/>
      <c r="Z754" s="9"/>
    </row>
    <row r="755" spans="8:26" x14ac:dyDescent="0.2">
      <c r="H755" s="9"/>
      <c r="I755" s="9"/>
      <c r="J755" s="9"/>
      <c r="W755" s="9"/>
      <c r="X755" s="47"/>
      <c r="Y755" s="9"/>
      <c r="Z755" s="9"/>
    </row>
    <row r="756" spans="8:26" x14ac:dyDescent="0.2">
      <c r="H756" s="9"/>
      <c r="I756" s="9"/>
      <c r="J756" s="9"/>
      <c r="W756" s="9"/>
      <c r="X756" s="47"/>
      <c r="Y756" s="9"/>
      <c r="Z756" s="9"/>
    </row>
    <row r="757" spans="8:26" x14ac:dyDescent="0.2">
      <c r="H757" s="9"/>
      <c r="I757" s="9"/>
      <c r="J757" s="9"/>
      <c r="W757" s="9"/>
      <c r="X757" s="47"/>
      <c r="Y757" s="9"/>
      <c r="Z757" s="9"/>
    </row>
    <row r="758" spans="8:26" x14ac:dyDescent="0.2">
      <c r="H758" s="9"/>
      <c r="I758" s="9"/>
      <c r="J758" s="9"/>
      <c r="W758" s="9"/>
      <c r="X758" s="47"/>
      <c r="Y758" s="9"/>
      <c r="Z758" s="9"/>
    </row>
    <row r="759" spans="8:26" x14ac:dyDescent="0.2">
      <c r="H759" s="9"/>
      <c r="I759" s="9"/>
      <c r="J759" s="9"/>
      <c r="W759" s="9"/>
      <c r="X759" s="47"/>
      <c r="Y759" s="9"/>
      <c r="Z759" s="9"/>
    </row>
    <row r="760" spans="8:26" x14ac:dyDescent="0.2">
      <c r="H760" s="9"/>
      <c r="I760" s="9"/>
      <c r="J760" s="9"/>
      <c r="W760" s="9"/>
      <c r="X760" s="47"/>
      <c r="Y760" s="9"/>
      <c r="Z760" s="9"/>
    </row>
    <row r="761" spans="8:26" x14ac:dyDescent="0.2">
      <c r="H761" s="9"/>
      <c r="I761" s="9"/>
      <c r="J761" s="9"/>
      <c r="W761" s="9"/>
      <c r="X761" s="47"/>
      <c r="Y761" s="9"/>
      <c r="Z761" s="9"/>
    </row>
    <row r="762" spans="8:26" x14ac:dyDescent="0.2">
      <c r="H762" s="9"/>
      <c r="I762" s="9"/>
      <c r="J762" s="9"/>
      <c r="W762" s="9"/>
      <c r="X762" s="47"/>
      <c r="Y762" s="9"/>
      <c r="Z762" s="9"/>
    </row>
    <row r="763" spans="8:26" x14ac:dyDescent="0.2">
      <c r="H763" s="9"/>
      <c r="I763" s="9"/>
      <c r="J763" s="9"/>
      <c r="W763" s="9"/>
      <c r="X763" s="47"/>
      <c r="Y763" s="9"/>
      <c r="Z763" s="9"/>
    </row>
    <row r="764" spans="8:26" x14ac:dyDescent="0.2">
      <c r="H764" s="9"/>
      <c r="I764" s="9"/>
      <c r="J764" s="9"/>
      <c r="W764" s="9"/>
      <c r="X764" s="47"/>
      <c r="Y764" s="9"/>
      <c r="Z764" s="9"/>
    </row>
    <row r="765" spans="8:26" x14ac:dyDescent="0.2">
      <c r="H765" s="9"/>
      <c r="I765" s="9"/>
      <c r="J765" s="9"/>
      <c r="W765" s="9"/>
      <c r="X765" s="47"/>
      <c r="Y765" s="9"/>
      <c r="Z765" s="9"/>
    </row>
    <row r="766" spans="8:26" x14ac:dyDescent="0.2">
      <c r="H766" s="9"/>
      <c r="I766" s="9"/>
      <c r="J766" s="9"/>
      <c r="W766" s="9"/>
      <c r="X766" s="47"/>
      <c r="Y766" s="9"/>
      <c r="Z766" s="9"/>
    </row>
    <row r="767" spans="8:26" x14ac:dyDescent="0.2">
      <c r="H767" s="9"/>
      <c r="I767" s="9"/>
      <c r="J767" s="9"/>
      <c r="W767" s="9"/>
      <c r="X767" s="47"/>
      <c r="Y767" s="9"/>
      <c r="Z767" s="9"/>
    </row>
    <row r="768" spans="8:26" x14ac:dyDescent="0.2">
      <c r="H768" s="9"/>
      <c r="I768" s="9"/>
      <c r="J768" s="9"/>
      <c r="W768" s="9"/>
      <c r="X768" s="47"/>
      <c r="Y768" s="9"/>
      <c r="Z768" s="9"/>
    </row>
    <row r="769" spans="8:26" x14ac:dyDescent="0.2">
      <c r="H769" s="9"/>
      <c r="I769" s="9"/>
      <c r="J769" s="9"/>
      <c r="W769" s="9"/>
      <c r="X769" s="47"/>
      <c r="Y769" s="9"/>
      <c r="Z769" s="9"/>
    </row>
    <row r="770" spans="8:26" x14ac:dyDescent="0.2">
      <c r="H770" s="9"/>
      <c r="I770" s="9"/>
      <c r="J770" s="9"/>
      <c r="W770" s="9"/>
      <c r="X770" s="47"/>
      <c r="Y770" s="9"/>
      <c r="Z770" s="9"/>
    </row>
    <row r="771" spans="8:26" x14ac:dyDescent="0.2">
      <c r="H771" s="9"/>
      <c r="I771" s="9"/>
      <c r="J771" s="9"/>
      <c r="W771" s="9"/>
      <c r="X771" s="47"/>
      <c r="Y771" s="9"/>
      <c r="Z771" s="9"/>
    </row>
    <row r="772" spans="8:26" x14ac:dyDescent="0.2">
      <c r="H772" s="9"/>
      <c r="I772" s="9"/>
      <c r="J772" s="9"/>
      <c r="W772" s="9"/>
      <c r="X772" s="47"/>
      <c r="Y772" s="9"/>
      <c r="Z772" s="9"/>
    </row>
    <row r="773" spans="8:26" x14ac:dyDescent="0.2">
      <c r="H773" s="9"/>
      <c r="I773" s="9"/>
      <c r="J773" s="9"/>
      <c r="W773" s="9"/>
      <c r="X773" s="47"/>
      <c r="Y773" s="9"/>
      <c r="Z773" s="9"/>
    </row>
    <row r="774" spans="8:26" x14ac:dyDescent="0.2">
      <c r="H774" s="9"/>
      <c r="I774" s="9"/>
      <c r="J774" s="9"/>
      <c r="W774" s="9"/>
      <c r="X774" s="47"/>
      <c r="Y774" s="9"/>
      <c r="Z774" s="9"/>
    </row>
    <row r="775" spans="8:26" x14ac:dyDescent="0.2">
      <c r="H775" s="9"/>
      <c r="I775" s="9"/>
      <c r="J775" s="9"/>
      <c r="W775" s="9"/>
      <c r="X775" s="47"/>
      <c r="Y775" s="9"/>
      <c r="Z775" s="9"/>
    </row>
    <row r="776" spans="8:26" x14ac:dyDescent="0.2">
      <c r="H776" s="9"/>
      <c r="I776" s="9"/>
      <c r="J776" s="9"/>
      <c r="W776" s="9"/>
      <c r="X776" s="47"/>
      <c r="Y776" s="9"/>
      <c r="Z776" s="9"/>
    </row>
    <row r="777" spans="8:26" x14ac:dyDescent="0.2">
      <c r="H777" s="9"/>
      <c r="I777" s="9"/>
      <c r="J777" s="9"/>
      <c r="W777" s="9"/>
      <c r="X777" s="47"/>
      <c r="Y777" s="9"/>
      <c r="Z777" s="9"/>
    </row>
    <row r="778" spans="8:26" x14ac:dyDescent="0.2">
      <c r="H778" s="9"/>
      <c r="I778" s="9"/>
      <c r="J778" s="9"/>
      <c r="W778" s="9"/>
      <c r="X778" s="47"/>
      <c r="Y778" s="9"/>
      <c r="Z778" s="9"/>
    </row>
    <row r="779" spans="8:26" x14ac:dyDescent="0.2">
      <c r="H779" s="9"/>
      <c r="I779" s="9"/>
      <c r="J779" s="9"/>
      <c r="W779" s="9"/>
      <c r="X779" s="47"/>
      <c r="Y779" s="9"/>
      <c r="Z779" s="9"/>
    </row>
    <row r="780" spans="8:26" x14ac:dyDescent="0.2">
      <c r="H780" s="9"/>
      <c r="I780" s="9"/>
      <c r="J780" s="9"/>
      <c r="W780" s="9"/>
      <c r="X780" s="47"/>
      <c r="Y780" s="9"/>
      <c r="Z780" s="9"/>
    </row>
    <row r="781" spans="8:26" x14ac:dyDescent="0.2">
      <c r="H781" s="9"/>
      <c r="I781" s="9"/>
      <c r="J781" s="9"/>
      <c r="W781" s="9"/>
      <c r="X781" s="47"/>
      <c r="Y781" s="9"/>
      <c r="Z781" s="9"/>
    </row>
    <row r="782" spans="8:26" x14ac:dyDescent="0.2">
      <c r="H782" s="9"/>
      <c r="I782" s="9"/>
      <c r="J782" s="9"/>
      <c r="W782" s="9"/>
      <c r="X782" s="47"/>
      <c r="Y782" s="9"/>
      <c r="Z782" s="9"/>
    </row>
    <row r="783" spans="8:26" x14ac:dyDescent="0.2">
      <c r="H783" s="9"/>
      <c r="I783" s="9"/>
      <c r="J783" s="9"/>
      <c r="W783" s="9"/>
      <c r="X783" s="47"/>
      <c r="Y783" s="9"/>
      <c r="Z783" s="9"/>
    </row>
    <row r="784" spans="8:26" x14ac:dyDescent="0.2">
      <c r="H784" s="9"/>
      <c r="I784" s="9"/>
      <c r="J784" s="9"/>
      <c r="W784" s="9"/>
      <c r="X784" s="47"/>
      <c r="Y784" s="9"/>
      <c r="Z784" s="9"/>
    </row>
    <row r="785" spans="8:26" x14ac:dyDescent="0.2">
      <c r="H785" s="9"/>
      <c r="I785" s="9"/>
      <c r="J785" s="9"/>
      <c r="W785" s="9"/>
      <c r="X785" s="47"/>
      <c r="Y785" s="9"/>
      <c r="Z785" s="9"/>
    </row>
    <row r="786" spans="8:26" x14ac:dyDescent="0.2">
      <c r="H786" s="9"/>
      <c r="I786" s="9"/>
      <c r="J786" s="9"/>
      <c r="W786" s="9"/>
      <c r="X786" s="47"/>
      <c r="Y786" s="9"/>
      <c r="Z786" s="9"/>
    </row>
    <row r="787" spans="8:26" x14ac:dyDescent="0.2">
      <c r="H787" s="9"/>
      <c r="I787" s="9"/>
      <c r="J787" s="9"/>
      <c r="W787" s="9"/>
      <c r="X787" s="47"/>
      <c r="Y787" s="9"/>
      <c r="Z787" s="9"/>
    </row>
    <row r="788" spans="8:26" x14ac:dyDescent="0.2">
      <c r="H788" s="9"/>
      <c r="I788" s="9"/>
      <c r="J788" s="9"/>
      <c r="W788" s="9"/>
      <c r="X788" s="47"/>
      <c r="Y788" s="9"/>
      <c r="Z788" s="9"/>
    </row>
    <row r="789" spans="8:26" x14ac:dyDescent="0.2">
      <c r="H789" s="9"/>
      <c r="I789" s="9"/>
      <c r="J789" s="9"/>
      <c r="W789" s="9"/>
      <c r="X789" s="47"/>
      <c r="Y789" s="9"/>
      <c r="Z789" s="9"/>
    </row>
    <row r="790" spans="8:26" x14ac:dyDescent="0.2">
      <c r="H790" s="9"/>
      <c r="I790" s="9"/>
      <c r="J790" s="9"/>
      <c r="W790" s="9"/>
      <c r="X790" s="47"/>
      <c r="Y790" s="9"/>
      <c r="Z790" s="9"/>
    </row>
    <row r="791" spans="8:26" x14ac:dyDescent="0.2">
      <c r="H791" s="9"/>
      <c r="I791" s="9"/>
      <c r="J791" s="9"/>
      <c r="W791" s="9"/>
      <c r="X791" s="47"/>
      <c r="Y791" s="9"/>
      <c r="Z791" s="9"/>
    </row>
    <row r="792" spans="8:26" x14ac:dyDescent="0.2">
      <c r="H792" s="9"/>
      <c r="I792" s="9"/>
      <c r="J792" s="9"/>
      <c r="W792" s="9"/>
      <c r="X792" s="47"/>
      <c r="Y792" s="9"/>
      <c r="Z792" s="9"/>
    </row>
    <row r="793" spans="8:26" x14ac:dyDescent="0.2">
      <c r="H793" s="9"/>
      <c r="I793" s="9"/>
      <c r="J793" s="9"/>
      <c r="W793" s="9"/>
      <c r="X793" s="47"/>
      <c r="Y793" s="9"/>
      <c r="Z793" s="9"/>
    </row>
    <row r="794" spans="8:26" x14ac:dyDescent="0.2">
      <c r="H794" s="9"/>
      <c r="I794" s="9"/>
      <c r="J794" s="9"/>
      <c r="W794" s="9"/>
      <c r="X794" s="47"/>
      <c r="Y794" s="9"/>
      <c r="Z794" s="9"/>
    </row>
    <row r="795" spans="8:26" x14ac:dyDescent="0.2">
      <c r="H795" s="9"/>
      <c r="I795" s="9"/>
      <c r="J795" s="9"/>
      <c r="W795" s="9"/>
      <c r="X795" s="47"/>
      <c r="Y795" s="9"/>
      <c r="Z795" s="9"/>
    </row>
    <row r="796" spans="8:26" x14ac:dyDescent="0.2">
      <c r="H796" s="9"/>
      <c r="I796" s="9"/>
      <c r="J796" s="9"/>
      <c r="W796" s="9"/>
      <c r="X796" s="47"/>
      <c r="Y796" s="9"/>
      <c r="Z796" s="9"/>
    </row>
    <row r="797" spans="8:26" x14ac:dyDescent="0.2">
      <c r="H797" s="9"/>
      <c r="I797" s="9"/>
      <c r="J797" s="9"/>
      <c r="W797" s="9"/>
      <c r="X797" s="47"/>
      <c r="Y797" s="9"/>
      <c r="Z797" s="9"/>
    </row>
    <row r="798" spans="8:26" x14ac:dyDescent="0.2">
      <c r="H798" s="9"/>
      <c r="I798" s="9"/>
      <c r="J798" s="9"/>
      <c r="W798" s="9"/>
      <c r="X798" s="47"/>
      <c r="Y798" s="9"/>
      <c r="Z798" s="9"/>
    </row>
    <row r="799" spans="8:26" x14ac:dyDescent="0.2">
      <c r="H799" s="9"/>
      <c r="I799" s="9"/>
      <c r="J799" s="9"/>
      <c r="W799" s="9"/>
      <c r="X799" s="47"/>
      <c r="Y799" s="9"/>
      <c r="Z799" s="9"/>
    </row>
    <row r="800" spans="8:26" x14ac:dyDescent="0.2">
      <c r="H800" s="9"/>
      <c r="I800" s="9"/>
      <c r="J800" s="9"/>
      <c r="W800" s="9"/>
      <c r="X800" s="47"/>
      <c r="Y800" s="9"/>
      <c r="Z800" s="9"/>
    </row>
    <row r="801" spans="8:26" x14ac:dyDescent="0.2">
      <c r="H801" s="9"/>
      <c r="I801" s="9"/>
      <c r="J801" s="9"/>
      <c r="W801" s="9"/>
      <c r="X801" s="47"/>
      <c r="Y801" s="9"/>
      <c r="Z801" s="9"/>
    </row>
    <row r="802" spans="8:26" x14ac:dyDescent="0.2">
      <c r="H802" s="9"/>
      <c r="I802" s="9"/>
      <c r="J802" s="9"/>
      <c r="W802" s="9"/>
      <c r="X802" s="47"/>
      <c r="Y802" s="9"/>
      <c r="Z802" s="9"/>
    </row>
    <row r="803" spans="8:26" x14ac:dyDescent="0.2">
      <c r="H803" s="9"/>
      <c r="I803" s="9"/>
      <c r="J803" s="9"/>
      <c r="W803" s="9"/>
      <c r="X803" s="47"/>
      <c r="Y803" s="9"/>
      <c r="Z803" s="9"/>
    </row>
    <row r="804" spans="8:26" x14ac:dyDescent="0.2">
      <c r="H804" s="9"/>
      <c r="I804" s="9"/>
      <c r="J804" s="9"/>
      <c r="W804" s="9"/>
      <c r="X804" s="47"/>
      <c r="Y804" s="9"/>
      <c r="Z804" s="9"/>
    </row>
    <row r="805" spans="8:26" x14ac:dyDescent="0.2">
      <c r="H805" s="9"/>
      <c r="I805" s="9"/>
      <c r="J805" s="9"/>
      <c r="W805" s="9"/>
      <c r="X805" s="47"/>
      <c r="Y805" s="9"/>
      <c r="Z805" s="9"/>
    </row>
    <row r="806" spans="8:26" x14ac:dyDescent="0.2">
      <c r="H806" s="9"/>
      <c r="I806" s="9"/>
      <c r="J806" s="9"/>
      <c r="W806" s="9"/>
      <c r="X806" s="47"/>
      <c r="Y806" s="9"/>
      <c r="Z806" s="9"/>
    </row>
    <row r="807" spans="8:26" x14ac:dyDescent="0.2">
      <c r="H807" s="9"/>
      <c r="I807" s="9"/>
      <c r="J807" s="9"/>
      <c r="W807" s="9"/>
      <c r="X807" s="47"/>
      <c r="Y807" s="9"/>
      <c r="Z807" s="9"/>
    </row>
    <row r="808" spans="8:26" x14ac:dyDescent="0.2">
      <c r="H808" s="9"/>
      <c r="I808" s="9"/>
      <c r="J808" s="9"/>
      <c r="W808" s="9"/>
      <c r="X808" s="47"/>
      <c r="Y808" s="9"/>
      <c r="Z808" s="9"/>
    </row>
    <row r="809" spans="8:26" x14ac:dyDescent="0.2">
      <c r="H809" s="9"/>
      <c r="I809" s="9"/>
      <c r="J809" s="9"/>
      <c r="W809" s="9"/>
      <c r="X809" s="47"/>
      <c r="Y809" s="9"/>
      <c r="Z809" s="9"/>
    </row>
    <row r="810" spans="8:26" x14ac:dyDescent="0.2">
      <c r="H810" s="9"/>
      <c r="I810" s="9"/>
      <c r="J810" s="9"/>
      <c r="W810" s="9"/>
      <c r="X810" s="47"/>
      <c r="Y810" s="9"/>
      <c r="Z810" s="9"/>
    </row>
    <row r="811" spans="8:26" x14ac:dyDescent="0.2">
      <c r="H811" s="9"/>
      <c r="I811" s="9"/>
      <c r="J811" s="9"/>
      <c r="W811" s="9"/>
      <c r="X811" s="47"/>
      <c r="Y811" s="9"/>
      <c r="Z811" s="9"/>
    </row>
    <row r="812" spans="8:26" x14ac:dyDescent="0.2">
      <c r="H812" s="9"/>
      <c r="I812" s="9"/>
      <c r="J812" s="9"/>
      <c r="W812" s="9"/>
      <c r="X812" s="47"/>
      <c r="Y812" s="9"/>
      <c r="Z812" s="9"/>
    </row>
    <row r="813" spans="8:26" x14ac:dyDescent="0.2">
      <c r="H813" s="9"/>
      <c r="I813" s="9"/>
      <c r="J813" s="9"/>
      <c r="W813" s="9"/>
      <c r="X813" s="47"/>
      <c r="Y813" s="9"/>
      <c r="Z813" s="9"/>
    </row>
    <row r="814" spans="8:26" x14ac:dyDescent="0.2">
      <c r="H814" s="9"/>
      <c r="I814" s="9"/>
      <c r="J814" s="9"/>
      <c r="W814" s="9"/>
      <c r="X814" s="47"/>
      <c r="Y814" s="9"/>
      <c r="Z814" s="9"/>
    </row>
    <row r="815" spans="8:26" x14ac:dyDescent="0.2">
      <c r="H815" s="9"/>
      <c r="I815" s="9"/>
      <c r="J815" s="9"/>
      <c r="W815" s="9"/>
      <c r="X815" s="47"/>
      <c r="Y815" s="9"/>
      <c r="Z815" s="9"/>
    </row>
    <row r="816" spans="8:26" x14ac:dyDescent="0.2">
      <c r="H816" s="9"/>
      <c r="I816" s="9"/>
      <c r="J816" s="9"/>
      <c r="W816" s="9"/>
      <c r="X816" s="47"/>
      <c r="Y816" s="9"/>
      <c r="Z816" s="9"/>
    </row>
    <row r="817" spans="8:26" x14ac:dyDescent="0.2">
      <c r="H817" s="9"/>
      <c r="I817" s="9"/>
      <c r="J817" s="9"/>
      <c r="W817" s="9"/>
      <c r="X817" s="47"/>
      <c r="Y817" s="9"/>
      <c r="Z817" s="9"/>
    </row>
    <row r="818" spans="8:26" x14ac:dyDescent="0.2">
      <c r="H818" s="9"/>
      <c r="I818" s="9"/>
      <c r="J818" s="9"/>
      <c r="W818" s="9"/>
      <c r="X818" s="47"/>
      <c r="Y818" s="9"/>
      <c r="Z818" s="9"/>
    </row>
    <row r="819" spans="8:26" x14ac:dyDescent="0.2">
      <c r="H819" s="9"/>
      <c r="I819" s="9"/>
      <c r="J819" s="9"/>
      <c r="W819" s="9"/>
      <c r="X819" s="47"/>
      <c r="Y819" s="9"/>
      <c r="Z819" s="9"/>
    </row>
    <row r="820" spans="8:26" x14ac:dyDescent="0.2">
      <c r="H820" s="9"/>
      <c r="I820" s="9"/>
      <c r="J820" s="9"/>
      <c r="W820" s="9"/>
      <c r="X820" s="47"/>
      <c r="Y820" s="9"/>
      <c r="Z820" s="9"/>
    </row>
    <row r="821" spans="8:26" x14ac:dyDescent="0.2">
      <c r="H821" s="9"/>
      <c r="I821" s="9"/>
      <c r="J821" s="9"/>
      <c r="W821" s="9"/>
      <c r="X821" s="47"/>
      <c r="Y821" s="9"/>
      <c r="Z821" s="9"/>
    </row>
    <row r="822" spans="8:26" x14ac:dyDescent="0.2">
      <c r="H822" s="9"/>
      <c r="I822" s="9"/>
      <c r="J822" s="9"/>
      <c r="W822" s="9"/>
      <c r="X822" s="47"/>
      <c r="Y822" s="9"/>
      <c r="Z822" s="9"/>
    </row>
    <row r="823" spans="8:26" x14ac:dyDescent="0.2">
      <c r="H823" s="9"/>
      <c r="I823" s="9"/>
      <c r="J823" s="9"/>
      <c r="W823" s="9"/>
      <c r="X823" s="47"/>
      <c r="Y823" s="9"/>
      <c r="Z823" s="9"/>
    </row>
    <row r="824" spans="8:26" x14ac:dyDescent="0.2">
      <c r="H824" s="9"/>
      <c r="I824" s="9"/>
      <c r="J824" s="9"/>
      <c r="W824" s="9"/>
      <c r="X824" s="47"/>
      <c r="Y824" s="9"/>
      <c r="Z824" s="9"/>
    </row>
    <row r="825" spans="8:26" x14ac:dyDescent="0.2">
      <c r="H825" s="9"/>
      <c r="I825" s="9"/>
      <c r="J825" s="9"/>
      <c r="W825" s="9"/>
      <c r="X825" s="47"/>
      <c r="Y825" s="9"/>
      <c r="Z825" s="9"/>
    </row>
    <row r="826" spans="8:26" x14ac:dyDescent="0.2">
      <c r="H826" s="9"/>
      <c r="I826" s="9"/>
      <c r="J826" s="9"/>
      <c r="W826" s="9"/>
      <c r="X826" s="47"/>
      <c r="Y826" s="9"/>
      <c r="Z826" s="9"/>
    </row>
    <row r="827" spans="8:26" x14ac:dyDescent="0.2">
      <c r="H827" s="9"/>
      <c r="I827" s="9"/>
      <c r="J827" s="9"/>
      <c r="W827" s="9"/>
      <c r="X827" s="47"/>
      <c r="Y827" s="9"/>
      <c r="Z827" s="9"/>
    </row>
    <row r="828" spans="8:26" x14ac:dyDescent="0.2">
      <c r="H828" s="9"/>
      <c r="I828" s="9"/>
      <c r="J828" s="9"/>
      <c r="W828" s="9"/>
      <c r="X828" s="47"/>
      <c r="Y828" s="9"/>
      <c r="Z828" s="9"/>
    </row>
    <row r="829" spans="8:26" x14ac:dyDescent="0.2">
      <c r="H829" s="9"/>
      <c r="I829" s="9"/>
      <c r="J829" s="9"/>
      <c r="W829" s="9"/>
      <c r="X829" s="47"/>
      <c r="Y829" s="9"/>
      <c r="Z829" s="9"/>
    </row>
    <row r="830" spans="8:26" x14ac:dyDescent="0.2">
      <c r="H830" s="9"/>
      <c r="I830" s="9"/>
      <c r="J830" s="9"/>
      <c r="W830" s="9"/>
      <c r="X830" s="47"/>
      <c r="Y830" s="9"/>
      <c r="Z830" s="9"/>
    </row>
    <row r="831" spans="8:26" x14ac:dyDescent="0.2">
      <c r="H831" s="9"/>
      <c r="I831" s="9"/>
      <c r="J831" s="9"/>
      <c r="W831" s="9"/>
      <c r="X831" s="47"/>
      <c r="Y831" s="9"/>
      <c r="Z831" s="9"/>
    </row>
    <row r="832" spans="8:26" x14ac:dyDescent="0.2">
      <c r="H832" s="9"/>
      <c r="I832" s="9"/>
      <c r="J832" s="9"/>
      <c r="W832" s="9"/>
      <c r="X832" s="47"/>
      <c r="Y832" s="9"/>
      <c r="Z832" s="9"/>
    </row>
    <row r="833" spans="8:26" x14ac:dyDescent="0.2">
      <c r="H833" s="9"/>
      <c r="I833" s="9"/>
      <c r="J833" s="9"/>
      <c r="W833" s="9"/>
      <c r="X833" s="47"/>
      <c r="Y833" s="9"/>
      <c r="Z833" s="9"/>
    </row>
    <row r="834" spans="8:26" x14ac:dyDescent="0.2">
      <c r="H834" s="9"/>
      <c r="I834" s="9"/>
      <c r="J834" s="9"/>
      <c r="W834" s="9"/>
      <c r="X834" s="47"/>
      <c r="Y834" s="9"/>
      <c r="Z834" s="9"/>
    </row>
    <row r="835" spans="8:26" x14ac:dyDescent="0.2">
      <c r="H835" s="9"/>
      <c r="I835" s="9"/>
      <c r="J835" s="9"/>
      <c r="W835" s="9"/>
      <c r="X835" s="47"/>
      <c r="Y835" s="9"/>
      <c r="Z835" s="9"/>
    </row>
    <row r="836" spans="8:26" x14ac:dyDescent="0.2">
      <c r="H836" s="9"/>
      <c r="I836" s="9"/>
      <c r="J836" s="9"/>
      <c r="W836" s="9"/>
      <c r="X836" s="47"/>
      <c r="Y836" s="9"/>
      <c r="Z836" s="9"/>
    </row>
    <row r="837" spans="8:26" x14ac:dyDescent="0.2">
      <c r="H837" s="9"/>
      <c r="I837" s="9"/>
      <c r="J837" s="9"/>
      <c r="W837" s="9"/>
      <c r="X837" s="47"/>
      <c r="Y837" s="9"/>
      <c r="Z837" s="9"/>
    </row>
    <row r="838" spans="8:26" x14ac:dyDescent="0.2">
      <c r="H838" s="9"/>
      <c r="I838" s="9"/>
      <c r="J838" s="9"/>
      <c r="W838" s="9"/>
      <c r="X838" s="47"/>
      <c r="Y838" s="9"/>
      <c r="Z838" s="9"/>
    </row>
    <row r="839" spans="8:26" x14ac:dyDescent="0.2">
      <c r="H839" s="9"/>
      <c r="I839" s="9"/>
      <c r="J839" s="9"/>
      <c r="W839" s="9"/>
      <c r="X839" s="47"/>
      <c r="Y839" s="9"/>
      <c r="Z839" s="9"/>
    </row>
    <row r="840" spans="8:26" x14ac:dyDescent="0.2">
      <c r="H840" s="9"/>
      <c r="I840" s="9"/>
      <c r="J840" s="9"/>
      <c r="W840" s="9"/>
      <c r="X840" s="47"/>
      <c r="Y840" s="9"/>
      <c r="Z840" s="9"/>
    </row>
    <row r="841" spans="8:26" x14ac:dyDescent="0.2">
      <c r="H841" s="9"/>
      <c r="I841" s="9"/>
      <c r="J841" s="9"/>
      <c r="W841" s="9"/>
      <c r="X841" s="47"/>
      <c r="Y841" s="9"/>
      <c r="Z841" s="9"/>
    </row>
    <row r="842" spans="8:26" x14ac:dyDescent="0.2">
      <c r="H842" s="9"/>
      <c r="I842" s="9"/>
      <c r="J842" s="9"/>
      <c r="W842" s="9"/>
      <c r="X842" s="47"/>
      <c r="Y842" s="9"/>
      <c r="Z842" s="9"/>
    </row>
    <row r="843" spans="8:26" x14ac:dyDescent="0.2">
      <c r="H843" s="9"/>
      <c r="I843" s="9"/>
      <c r="J843" s="9"/>
      <c r="W843" s="9"/>
      <c r="X843" s="47"/>
      <c r="Y843" s="9"/>
      <c r="Z843" s="9"/>
    </row>
    <row r="844" spans="8:26" x14ac:dyDescent="0.2">
      <c r="H844" s="9"/>
      <c r="I844" s="9"/>
      <c r="J844" s="9"/>
      <c r="W844" s="9"/>
      <c r="X844" s="47"/>
      <c r="Y844" s="9"/>
      <c r="Z844" s="9"/>
    </row>
    <row r="845" spans="8:26" x14ac:dyDescent="0.2">
      <c r="H845" s="9"/>
      <c r="I845" s="9"/>
      <c r="J845" s="9"/>
      <c r="W845" s="9"/>
      <c r="X845" s="47"/>
      <c r="Y845" s="9"/>
      <c r="Z845" s="9"/>
    </row>
    <row r="846" spans="8:26" x14ac:dyDescent="0.2">
      <c r="H846" s="9"/>
      <c r="I846" s="9"/>
      <c r="J846" s="9"/>
      <c r="W846" s="9"/>
      <c r="X846" s="47"/>
      <c r="Y846" s="9"/>
      <c r="Z846" s="9"/>
    </row>
    <row r="847" spans="8:26" x14ac:dyDescent="0.2">
      <c r="H847" s="9"/>
      <c r="I847" s="9"/>
      <c r="J847" s="9"/>
      <c r="W847" s="9"/>
      <c r="X847" s="47"/>
      <c r="Y847" s="9"/>
      <c r="Z847" s="9"/>
    </row>
    <row r="848" spans="8:26" x14ac:dyDescent="0.2">
      <c r="H848" s="9"/>
      <c r="I848" s="9"/>
      <c r="J848" s="9"/>
      <c r="W848" s="9"/>
      <c r="X848" s="47"/>
      <c r="Y848" s="9"/>
      <c r="Z848" s="9"/>
    </row>
    <row r="849" spans="8:26" x14ac:dyDescent="0.2">
      <c r="H849" s="9"/>
      <c r="I849" s="9"/>
      <c r="J849" s="9"/>
      <c r="W849" s="9"/>
      <c r="X849" s="47"/>
      <c r="Y849" s="9"/>
      <c r="Z849" s="9"/>
    </row>
    <row r="850" spans="8:26" x14ac:dyDescent="0.2">
      <c r="H850" s="9"/>
      <c r="I850" s="9"/>
      <c r="J850" s="9"/>
      <c r="W850" s="9"/>
      <c r="X850" s="47"/>
      <c r="Y850" s="9"/>
      <c r="Z850" s="9"/>
    </row>
    <row r="851" spans="8:26" x14ac:dyDescent="0.2">
      <c r="H851" s="9"/>
      <c r="I851" s="9"/>
      <c r="J851" s="9"/>
      <c r="W851" s="9"/>
      <c r="X851" s="47"/>
      <c r="Y851" s="9"/>
      <c r="Z851" s="9"/>
    </row>
    <row r="852" spans="8:26" x14ac:dyDescent="0.2">
      <c r="H852" s="9"/>
      <c r="I852" s="9"/>
      <c r="J852" s="9"/>
      <c r="W852" s="9"/>
      <c r="X852" s="47"/>
      <c r="Y852" s="9"/>
      <c r="Z852" s="9"/>
    </row>
    <row r="853" spans="8:26" x14ac:dyDescent="0.2">
      <c r="H853" s="9"/>
      <c r="I853" s="9"/>
      <c r="J853" s="9"/>
      <c r="W853" s="9"/>
      <c r="X853" s="47"/>
      <c r="Y853" s="9"/>
      <c r="Z853" s="9"/>
    </row>
    <row r="854" spans="8:26" x14ac:dyDescent="0.2">
      <c r="H854" s="9"/>
      <c r="I854" s="9"/>
      <c r="J854" s="9"/>
      <c r="W854" s="9"/>
      <c r="X854" s="47"/>
      <c r="Y854" s="9"/>
      <c r="Z854" s="9"/>
    </row>
    <row r="855" spans="8:26" x14ac:dyDescent="0.2">
      <c r="H855" s="9"/>
      <c r="I855" s="9"/>
      <c r="J855" s="9"/>
      <c r="W855" s="9"/>
      <c r="X855" s="47"/>
      <c r="Y855" s="9"/>
      <c r="Z855" s="9"/>
    </row>
    <row r="856" spans="8:26" x14ac:dyDescent="0.2">
      <c r="H856" s="9"/>
      <c r="I856" s="9"/>
      <c r="J856" s="9"/>
      <c r="W856" s="9"/>
      <c r="X856" s="47"/>
      <c r="Y856" s="9"/>
      <c r="Z856" s="9"/>
    </row>
    <row r="857" spans="8:26" x14ac:dyDescent="0.2">
      <c r="H857" s="9"/>
      <c r="I857" s="9"/>
      <c r="J857" s="9"/>
      <c r="W857" s="9"/>
      <c r="X857" s="47"/>
      <c r="Y857" s="9"/>
      <c r="Z857" s="9"/>
    </row>
    <row r="858" spans="8:26" x14ac:dyDescent="0.2">
      <c r="H858" s="9"/>
      <c r="I858" s="9"/>
      <c r="J858" s="9"/>
      <c r="W858" s="9"/>
      <c r="X858" s="47"/>
      <c r="Y858" s="9"/>
      <c r="Z858" s="9"/>
    </row>
    <row r="859" spans="8:26" x14ac:dyDescent="0.2">
      <c r="H859" s="9"/>
      <c r="I859" s="9"/>
      <c r="J859" s="9"/>
      <c r="W859" s="9"/>
      <c r="X859" s="47"/>
      <c r="Y859" s="9"/>
      <c r="Z859" s="9"/>
    </row>
    <row r="860" spans="8:26" x14ac:dyDescent="0.2">
      <c r="H860" s="9"/>
      <c r="I860" s="9"/>
      <c r="J860" s="9"/>
      <c r="W860" s="9"/>
      <c r="X860" s="47"/>
      <c r="Y860" s="9"/>
      <c r="Z860" s="9"/>
    </row>
    <row r="861" spans="8:26" x14ac:dyDescent="0.2">
      <c r="H861" s="9"/>
      <c r="I861" s="9"/>
      <c r="J861" s="9"/>
      <c r="W861" s="9"/>
      <c r="X861" s="47"/>
      <c r="Y861" s="9"/>
      <c r="Z861" s="9"/>
    </row>
    <row r="862" spans="8:26" x14ac:dyDescent="0.2">
      <c r="H862" s="9"/>
      <c r="I862" s="9"/>
      <c r="J862" s="9"/>
      <c r="W862" s="9"/>
      <c r="X862" s="47"/>
      <c r="Y862" s="9"/>
      <c r="Z862" s="9"/>
    </row>
    <row r="863" spans="8:26" x14ac:dyDescent="0.2">
      <c r="H863" s="9"/>
      <c r="I863" s="9"/>
      <c r="J863" s="9"/>
      <c r="W863" s="9"/>
      <c r="X863" s="47"/>
      <c r="Y863" s="9"/>
      <c r="Z863" s="9"/>
    </row>
    <row r="864" spans="8:26" x14ac:dyDescent="0.2">
      <c r="H864" s="9"/>
      <c r="I864" s="9"/>
      <c r="J864" s="9"/>
      <c r="W864" s="9"/>
      <c r="X864" s="47"/>
      <c r="Y864" s="9"/>
      <c r="Z864" s="9"/>
    </row>
    <row r="865" spans="8:26" x14ac:dyDescent="0.2">
      <c r="H865" s="9"/>
      <c r="I865" s="9"/>
      <c r="J865" s="9"/>
      <c r="W865" s="9"/>
      <c r="X865" s="47"/>
      <c r="Y865" s="9"/>
      <c r="Z865" s="9"/>
    </row>
    <row r="866" spans="8:26" x14ac:dyDescent="0.2">
      <c r="H866" s="9"/>
      <c r="I866" s="9"/>
      <c r="J866" s="9"/>
      <c r="W866" s="9"/>
      <c r="X866" s="47"/>
      <c r="Y866" s="9"/>
      <c r="Z866" s="9"/>
    </row>
    <row r="867" spans="8:26" x14ac:dyDescent="0.2">
      <c r="H867" s="9"/>
      <c r="I867" s="9"/>
      <c r="J867" s="9"/>
      <c r="W867" s="9"/>
      <c r="X867" s="47"/>
      <c r="Y867" s="9"/>
      <c r="Z867" s="9"/>
    </row>
    <row r="868" spans="8:26" x14ac:dyDescent="0.2">
      <c r="H868" s="9"/>
      <c r="I868" s="9"/>
      <c r="J868" s="9"/>
      <c r="W868" s="9"/>
      <c r="X868" s="47"/>
      <c r="Y868" s="9"/>
      <c r="Z868" s="9"/>
    </row>
    <row r="869" spans="8:26" x14ac:dyDescent="0.2">
      <c r="H869" s="9"/>
      <c r="I869" s="9"/>
      <c r="J869" s="9"/>
      <c r="W869" s="9"/>
      <c r="X869" s="47"/>
      <c r="Y869" s="9"/>
      <c r="Z869" s="9"/>
    </row>
    <row r="870" spans="8:26" x14ac:dyDescent="0.2">
      <c r="H870" s="9"/>
      <c r="I870" s="9"/>
      <c r="J870" s="9"/>
      <c r="W870" s="9"/>
      <c r="X870" s="47"/>
      <c r="Y870" s="9"/>
      <c r="Z870" s="9"/>
    </row>
    <row r="871" spans="8:26" x14ac:dyDescent="0.2">
      <c r="H871" s="9"/>
      <c r="I871" s="9"/>
      <c r="J871" s="9"/>
      <c r="W871" s="9"/>
      <c r="X871" s="47"/>
      <c r="Y871" s="9"/>
      <c r="Z871" s="9"/>
    </row>
    <row r="872" spans="8:26" x14ac:dyDescent="0.2">
      <c r="H872" s="9"/>
      <c r="I872" s="9"/>
      <c r="J872" s="9"/>
      <c r="W872" s="9"/>
      <c r="X872" s="47"/>
      <c r="Y872" s="9"/>
      <c r="Z872" s="9"/>
    </row>
    <row r="873" spans="8:26" x14ac:dyDescent="0.2">
      <c r="H873" s="9"/>
      <c r="I873" s="9"/>
      <c r="J873" s="9"/>
      <c r="W873" s="9"/>
      <c r="X873" s="47"/>
      <c r="Y873" s="9"/>
      <c r="Z873" s="9"/>
    </row>
    <row r="874" spans="8:26" x14ac:dyDescent="0.2">
      <c r="H874" s="9"/>
      <c r="I874" s="9"/>
      <c r="J874" s="9"/>
      <c r="W874" s="9"/>
      <c r="X874" s="47"/>
      <c r="Y874" s="9"/>
      <c r="Z874" s="9"/>
    </row>
    <row r="875" spans="8:26" x14ac:dyDescent="0.2">
      <c r="H875" s="9"/>
      <c r="I875" s="9"/>
      <c r="J875" s="9"/>
      <c r="W875" s="9"/>
      <c r="X875" s="47"/>
      <c r="Y875" s="9"/>
      <c r="Z875" s="9"/>
    </row>
    <row r="876" spans="8:26" x14ac:dyDescent="0.2">
      <c r="H876" s="9"/>
      <c r="I876" s="9"/>
      <c r="J876" s="9"/>
      <c r="W876" s="9"/>
      <c r="X876" s="47"/>
      <c r="Y876" s="9"/>
      <c r="Z876" s="9"/>
    </row>
    <row r="877" spans="8:26" x14ac:dyDescent="0.2">
      <c r="H877" s="9"/>
      <c r="I877" s="9"/>
      <c r="J877" s="9"/>
      <c r="W877" s="9"/>
      <c r="X877" s="47"/>
      <c r="Y877" s="9"/>
      <c r="Z877" s="9"/>
    </row>
    <row r="878" spans="8:26" x14ac:dyDescent="0.2">
      <c r="H878" s="9"/>
      <c r="I878" s="9"/>
      <c r="J878" s="9"/>
      <c r="W878" s="9"/>
      <c r="X878" s="47"/>
      <c r="Y878" s="9"/>
      <c r="Z878" s="9"/>
    </row>
    <row r="879" spans="8:26" x14ac:dyDescent="0.2">
      <c r="H879" s="9"/>
      <c r="I879" s="9"/>
      <c r="J879" s="9"/>
      <c r="W879" s="9"/>
      <c r="X879" s="47"/>
      <c r="Y879" s="9"/>
      <c r="Z879" s="9"/>
    </row>
    <row r="880" spans="8:26" x14ac:dyDescent="0.2">
      <c r="H880" s="9"/>
      <c r="I880" s="9"/>
      <c r="J880" s="9"/>
      <c r="W880" s="9"/>
      <c r="X880" s="47"/>
      <c r="Y880" s="9"/>
      <c r="Z880" s="9"/>
    </row>
    <row r="881" spans="8:26" x14ac:dyDescent="0.2">
      <c r="H881" s="9"/>
      <c r="I881" s="9"/>
      <c r="J881" s="9"/>
      <c r="W881" s="9"/>
      <c r="X881" s="47"/>
      <c r="Y881" s="9"/>
      <c r="Z881" s="9"/>
    </row>
    <row r="882" spans="8:26" x14ac:dyDescent="0.2">
      <c r="H882" s="9"/>
      <c r="I882" s="9"/>
      <c r="J882" s="9"/>
      <c r="W882" s="9"/>
      <c r="X882" s="47"/>
      <c r="Y882" s="9"/>
      <c r="Z882" s="9"/>
    </row>
    <row r="883" spans="8:26" x14ac:dyDescent="0.2">
      <c r="H883" s="9"/>
      <c r="I883" s="9"/>
      <c r="J883" s="9"/>
      <c r="W883" s="9"/>
      <c r="X883" s="47"/>
      <c r="Y883" s="9"/>
      <c r="Z883" s="9"/>
    </row>
    <row r="884" spans="8:26" x14ac:dyDescent="0.2">
      <c r="H884" s="9"/>
      <c r="I884" s="9"/>
      <c r="J884" s="9"/>
      <c r="W884" s="9"/>
      <c r="X884" s="47"/>
      <c r="Y884" s="9"/>
      <c r="Z884" s="9"/>
    </row>
    <row r="885" spans="8:26" x14ac:dyDescent="0.2">
      <c r="H885" s="9"/>
      <c r="I885" s="9"/>
      <c r="J885" s="9"/>
      <c r="W885" s="9"/>
      <c r="X885" s="47"/>
      <c r="Y885" s="9"/>
      <c r="Z885" s="9"/>
    </row>
    <row r="886" spans="8:26" x14ac:dyDescent="0.2">
      <c r="H886" s="9"/>
      <c r="I886" s="9"/>
      <c r="J886" s="9"/>
      <c r="W886" s="9"/>
      <c r="X886" s="47"/>
      <c r="Y886" s="9"/>
      <c r="Z886" s="9"/>
    </row>
    <row r="887" spans="8:26" x14ac:dyDescent="0.2">
      <c r="H887" s="9"/>
      <c r="I887" s="9"/>
      <c r="J887" s="9"/>
      <c r="W887" s="9"/>
      <c r="X887" s="47"/>
      <c r="Y887" s="9"/>
      <c r="Z887" s="9"/>
    </row>
    <row r="888" spans="8:26" x14ac:dyDescent="0.2">
      <c r="H888" s="9"/>
      <c r="I888" s="9"/>
      <c r="J888" s="9"/>
      <c r="W888" s="9"/>
      <c r="X888" s="47"/>
      <c r="Y888" s="9"/>
      <c r="Z888" s="9"/>
    </row>
    <row r="889" spans="8:26" x14ac:dyDescent="0.2">
      <c r="H889" s="9"/>
      <c r="I889" s="9"/>
      <c r="J889" s="9"/>
      <c r="W889" s="9"/>
      <c r="X889" s="47"/>
      <c r="Y889" s="9"/>
      <c r="Z889" s="9"/>
    </row>
    <row r="890" spans="8:26" x14ac:dyDescent="0.2">
      <c r="H890" s="9"/>
      <c r="I890" s="9"/>
      <c r="J890" s="9"/>
      <c r="W890" s="9"/>
      <c r="X890" s="47"/>
      <c r="Y890" s="9"/>
      <c r="Z890" s="9"/>
    </row>
    <row r="891" spans="8:26" x14ac:dyDescent="0.2">
      <c r="H891" s="9"/>
      <c r="I891" s="9"/>
      <c r="J891" s="9"/>
      <c r="W891" s="9"/>
      <c r="X891" s="47"/>
      <c r="Y891" s="9"/>
      <c r="Z891" s="9"/>
    </row>
    <row r="892" spans="8:26" x14ac:dyDescent="0.2">
      <c r="H892" s="9"/>
      <c r="I892" s="9"/>
      <c r="J892" s="9"/>
      <c r="W892" s="9"/>
      <c r="X892" s="47"/>
      <c r="Y892" s="9"/>
      <c r="Z892" s="9"/>
    </row>
    <row r="893" spans="8:26" x14ac:dyDescent="0.2">
      <c r="H893" s="9"/>
      <c r="I893" s="9"/>
      <c r="J893" s="9"/>
      <c r="W893" s="9"/>
      <c r="X893" s="47"/>
      <c r="Y893" s="9"/>
      <c r="Z893" s="9"/>
    </row>
    <row r="894" spans="8:26" x14ac:dyDescent="0.2">
      <c r="H894" s="9"/>
      <c r="I894" s="9"/>
      <c r="J894" s="9"/>
      <c r="W894" s="9"/>
      <c r="X894" s="47"/>
      <c r="Y894" s="9"/>
      <c r="Z894" s="9"/>
    </row>
    <row r="895" spans="8:26" x14ac:dyDescent="0.2">
      <c r="H895" s="9"/>
      <c r="I895" s="9"/>
      <c r="J895" s="9"/>
      <c r="W895" s="9"/>
      <c r="X895" s="47"/>
      <c r="Y895" s="9"/>
      <c r="Z895" s="9"/>
    </row>
    <row r="896" spans="8:26" x14ac:dyDescent="0.2">
      <c r="H896" s="9"/>
      <c r="I896" s="9"/>
      <c r="J896" s="9"/>
      <c r="W896" s="9"/>
      <c r="X896" s="47"/>
      <c r="Y896" s="9"/>
      <c r="Z896" s="9"/>
    </row>
    <row r="897" spans="8:26" x14ac:dyDescent="0.2">
      <c r="H897" s="9"/>
      <c r="I897" s="9"/>
      <c r="J897" s="9"/>
      <c r="W897" s="9"/>
      <c r="X897" s="47"/>
      <c r="Y897" s="9"/>
      <c r="Z897" s="9"/>
    </row>
    <row r="898" spans="8:26" x14ac:dyDescent="0.2">
      <c r="H898" s="9"/>
      <c r="I898" s="9"/>
      <c r="J898" s="9"/>
      <c r="W898" s="9"/>
      <c r="X898" s="47"/>
      <c r="Y898" s="9"/>
      <c r="Z898" s="9"/>
    </row>
    <row r="899" spans="8:26" x14ac:dyDescent="0.2">
      <c r="H899" s="9"/>
      <c r="I899" s="9"/>
      <c r="J899" s="9"/>
      <c r="W899" s="9"/>
      <c r="X899" s="47"/>
      <c r="Y899" s="9"/>
      <c r="Z899" s="9"/>
    </row>
    <row r="900" spans="8:26" x14ac:dyDescent="0.2">
      <c r="H900" s="9"/>
      <c r="I900" s="9"/>
      <c r="J900" s="9"/>
      <c r="W900" s="9"/>
      <c r="X900" s="47"/>
      <c r="Y900" s="9"/>
      <c r="Z900" s="9"/>
    </row>
    <row r="901" spans="8:26" x14ac:dyDescent="0.2">
      <c r="H901" s="9"/>
      <c r="I901" s="9"/>
      <c r="J901" s="9"/>
      <c r="W901" s="9"/>
      <c r="X901" s="47"/>
      <c r="Y901" s="9"/>
      <c r="Z901" s="9"/>
    </row>
    <row r="902" spans="8:26" x14ac:dyDescent="0.2">
      <c r="H902" s="9"/>
      <c r="I902" s="9"/>
      <c r="J902" s="9"/>
      <c r="W902" s="9"/>
      <c r="X902" s="47"/>
      <c r="Y902" s="9"/>
      <c r="Z902" s="9"/>
    </row>
    <row r="903" spans="8:26" x14ac:dyDescent="0.2">
      <c r="H903" s="9"/>
      <c r="I903" s="9"/>
      <c r="J903" s="9"/>
      <c r="W903" s="9"/>
      <c r="X903" s="47"/>
      <c r="Y903" s="9"/>
      <c r="Z903" s="9"/>
    </row>
    <row r="904" spans="8:26" x14ac:dyDescent="0.2">
      <c r="H904" s="9"/>
      <c r="I904" s="9"/>
      <c r="J904" s="9"/>
      <c r="W904" s="9"/>
      <c r="X904" s="47"/>
      <c r="Y904" s="9"/>
      <c r="Z904" s="9"/>
    </row>
    <row r="905" spans="8:26" x14ac:dyDescent="0.2">
      <c r="H905" s="9"/>
      <c r="I905" s="9"/>
      <c r="J905" s="9"/>
      <c r="W905" s="9"/>
      <c r="X905" s="47"/>
      <c r="Y905" s="9"/>
      <c r="Z905" s="9"/>
    </row>
    <row r="906" spans="8:26" x14ac:dyDescent="0.2">
      <c r="H906" s="9"/>
      <c r="I906" s="9"/>
      <c r="J906" s="9"/>
      <c r="W906" s="9"/>
      <c r="X906" s="47"/>
      <c r="Y906" s="9"/>
      <c r="Z906" s="9"/>
    </row>
    <row r="907" spans="8:26" x14ac:dyDescent="0.2">
      <c r="H907" s="9"/>
      <c r="I907" s="9"/>
      <c r="J907" s="9"/>
      <c r="W907" s="9"/>
      <c r="X907" s="47"/>
      <c r="Y907" s="9"/>
      <c r="Z907" s="9"/>
    </row>
    <row r="908" spans="8:26" x14ac:dyDescent="0.2">
      <c r="H908" s="9"/>
      <c r="I908" s="9"/>
      <c r="J908" s="9"/>
      <c r="W908" s="9"/>
      <c r="X908" s="47"/>
      <c r="Y908" s="9"/>
      <c r="Z908" s="9"/>
    </row>
    <row r="909" spans="8:26" x14ac:dyDescent="0.2">
      <c r="H909" s="9"/>
      <c r="I909" s="9"/>
      <c r="J909" s="9"/>
      <c r="W909" s="9"/>
      <c r="X909" s="47"/>
      <c r="Y909" s="9"/>
      <c r="Z909" s="9"/>
    </row>
    <row r="910" spans="8:26" x14ac:dyDescent="0.2">
      <c r="H910" s="9"/>
      <c r="I910" s="9"/>
      <c r="J910" s="9"/>
      <c r="W910" s="9"/>
      <c r="X910" s="47"/>
      <c r="Y910" s="9"/>
      <c r="Z910" s="9"/>
    </row>
    <row r="911" spans="8:26" x14ac:dyDescent="0.2">
      <c r="H911" s="9"/>
      <c r="I911" s="9"/>
      <c r="J911" s="9"/>
      <c r="W911" s="9"/>
      <c r="X911" s="47"/>
      <c r="Y911" s="9"/>
      <c r="Z911" s="9"/>
    </row>
    <row r="912" spans="8:26" x14ac:dyDescent="0.2">
      <c r="H912" s="9"/>
      <c r="I912" s="9"/>
      <c r="J912" s="9"/>
      <c r="W912" s="9"/>
      <c r="X912" s="47"/>
      <c r="Y912" s="9"/>
      <c r="Z912" s="9"/>
    </row>
    <row r="913" spans="8:26" x14ac:dyDescent="0.2">
      <c r="H913" s="9"/>
      <c r="I913" s="9"/>
      <c r="J913" s="9"/>
      <c r="W913" s="9"/>
      <c r="X913" s="47"/>
      <c r="Y913" s="9"/>
      <c r="Z913" s="9"/>
    </row>
    <row r="914" spans="8:26" x14ac:dyDescent="0.2">
      <c r="H914" s="9"/>
      <c r="I914" s="9"/>
      <c r="J914" s="9"/>
      <c r="W914" s="9"/>
      <c r="X914" s="47"/>
      <c r="Y914" s="9"/>
      <c r="Z914" s="9"/>
    </row>
    <row r="915" spans="8:26" x14ac:dyDescent="0.2">
      <c r="H915" s="9"/>
      <c r="I915" s="9"/>
      <c r="J915" s="9"/>
      <c r="W915" s="9"/>
      <c r="X915" s="47"/>
      <c r="Y915" s="9"/>
      <c r="Z915" s="9"/>
    </row>
    <row r="916" spans="8:26" x14ac:dyDescent="0.2">
      <c r="H916" s="9"/>
      <c r="I916" s="9"/>
      <c r="J916" s="9"/>
      <c r="W916" s="9"/>
      <c r="X916" s="47"/>
      <c r="Y916" s="9"/>
      <c r="Z916" s="9"/>
    </row>
    <row r="917" spans="8:26" x14ac:dyDescent="0.2">
      <c r="H917" s="9"/>
      <c r="I917" s="9"/>
      <c r="J917" s="9"/>
      <c r="W917" s="9"/>
      <c r="X917" s="47"/>
      <c r="Y917" s="9"/>
      <c r="Z917" s="9"/>
    </row>
    <row r="918" spans="8:26" x14ac:dyDescent="0.2">
      <c r="H918" s="9"/>
      <c r="I918" s="9"/>
      <c r="J918" s="9"/>
      <c r="W918" s="9"/>
      <c r="X918" s="47"/>
      <c r="Y918" s="9"/>
      <c r="Z918" s="9"/>
    </row>
    <row r="919" spans="8:26" x14ac:dyDescent="0.2">
      <c r="H919" s="9"/>
      <c r="I919" s="9"/>
      <c r="J919" s="9"/>
      <c r="W919" s="9"/>
      <c r="X919" s="47"/>
      <c r="Y919" s="9"/>
      <c r="Z919" s="9"/>
    </row>
    <row r="920" spans="8:26" x14ac:dyDescent="0.2">
      <c r="H920" s="9"/>
      <c r="I920" s="9"/>
      <c r="J920" s="9"/>
      <c r="W920" s="9"/>
      <c r="X920" s="47"/>
      <c r="Y920" s="9"/>
      <c r="Z920" s="9"/>
    </row>
    <row r="921" spans="8:26" x14ac:dyDescent="0.2">
      <c r="H921" s="9"/>
      <c r="I921" s="9"/>
      <c r="J921" s="9"/>
      <c r="W921" s="9"/>
      <c r="X921" s="47"/>
      <c r="Y921" s="9"/>
      <c r="Z921" s="9"/>
    </row>
    <row r="922" spans="8:26" x14ac:dyDescent="0.2">
      <c r="H922" s="9"/>
      <c r="I922" s="9"/>
      <c r="J922" s="9"/>
      <c r="W922" s="9"/>
      <c r="X922" s="47"/>
      <c r="Y922" s="9"/>
      <c r="Z922" s="9"/>
    </row>
    <row r="923" spans="8:26" x14ac:dyDescent="0.2">
      <c r="H923" s="9"/>
      <c r="I923" s="9"/>
      <c r="J923" s="9"/>
      <c r="W923" s="9"/>
      <c r="X923" s="47"/>
      <c r="Y923" s="9"/>
      <c r="Z923" s="9"/>
    </row>
    <row r="924" spans="8:26" x14ac:dyDescent="0.2">
      <c r="H924" s="9"/>
      <c r="I924" s="9"/>
      <c r="J924" s="9"/>
      <c r="W924" s="9"/>
      <c r="X924" s="47"/>
      <c r="Y924" s="9"/>
      <c r="Z924" s="9"/>
    </row>
    <row r="925" spans="8:26" x14ac:dyDescent="0.2">
      <c r="H925" s="9"/>
      <c r="I925" s="9"/>
      <c r="J925" s="9"/>
      <c r="W925" s="9"/>
      <c r="X925" s="47"/>
      <c r="Y925" s="9"/>
      <c r="Z925" s="9"/>
    </row>
    <row r="926" spans="8:26" x14ac:dyDescent="0.2">
      <c r="H926" s="9"/>
      <c r="I926" s="9"/>
      <c r="J926" s="9"/>
      <c r="W926" s="9"/>
      <c r="X926" s="47"/>
      <c r="Y926" s="9"/>
      <c r="Z926" s="9"/>
    </row>
    <row r="927" spans="8:26" x14ac:dyDescent="0.2">
      <c r="H927" s="9"/>
      <c r="I927" s="9"/>
      <c r="J927" s="9"/>
      <c r="W927" s="9"/>
      <c r="X927" s="47"/>
      <c r="Y927" s="9"/>
      <c r="Z927" s="9"/>
    </row>
    <row r="928" spans="8:26" x14ac:dyDescent="0.2">
      <c r="H928" s="9"/>
      <c r="I928" s="9"/>
      <c r="J928" s="9"/>
      <c r="W928" s="9"/>
      <c r="X928" s="47"/>
      <c r="Y928" s="9"/>
      <c r="Z928" s="9"/>
    </row>
    <row r="929" spans="8:26" x14ac:dyDescent="0.2">
      <c r="H929" s="9"/>
      <c r="I929" s="9"/>
      <c r="J929" s="9"/>
      <c r="W929" s="9"/>
      <c r="X929" s="47"/>
      <c r="Y929" s="9"/>
      <c r="Z929" s="9"/>
    </row>
    <row r="930" spans="8:26" x14ac:dyDescent="0.2">
      <c r="H930" s="9"/>
      <c r="I930" s="9"/>
      <c r="J930" s="9"/>
      <c r="W930" s="9"/>
      <c r="X930" s="47"/>
      <c r="Y930" s="9"/>
      <c r="Z930" s="9"/>
    </row>
    <row r="931" spans="8:26" x14ac:dyDescent="0.2">
      <c r="H931" s="9"/>
      <c r="I931" s="9"/>
      <c r="J931" s="9"/>
      <c r="W931" s="9"/>
      <c r="X931" s="47"/>
      <c r="Y931" s="9"/>
      <c r="Z931" s="9"/>
    </row>
    <row r="932" spans="8:26" x14ac:dyDescent="0.2">
      <c r="H932" s="9"/>
      <c r="I932" s="9"/>
      <c r="J932" s="9"/>
      <c r="W932" s="9"/>
      <c r="X932" s="47"/>
      <c r="Y932" s="9"/>
      <c r="Z932" s="9"/>
    </row>
    <row r="933" spans="8:26" x14ac:dyDescent="0.2">
      <c r="H933" s="9"/>
      <c r="I933" s="9"/>
      <c r="J933" s="9"/>
      <c r="W933" s="9"/>
      <c r="X933" s="47"/>
      <c r="Y933" s="9"/>
      <c r="Z933" s="9"/>
    </row>
    <row r="934" spans="8:26" x14ac:dyDescent="0.2">
      <c r="H934" s="9"/>
      <c r="I934" s="9"/>
      <c r="J934" s="9"/>
      <c r="W934" s="9"/>
      <c r="X934" s="47"/>
      <c r="Y934" s="9"/>
      <c r="Z934" s="9"/>
    </row>
    <row r="935" spans="8:26" x14ac:dyDescent="0.2">
      <c r="H935" s="9"/>
      <c r="I935" s="9"/>
      <c r="J935" s="9"/>
      <c r="W935" s="9"/>
      <c r="X935" s="47"/>
      <c r="Y935" s="9"/>
      <c r="Z935" s="9"/>
    </row>
    <row r="936" spans="8:26" x14ac:dyDescent="0.2">
      <c r="H936" s="9"/>
      <c r="I936" s="9"/>
      <c r="J936" s="9"/>
      <c r="W936" s="9"/>
      <c r="X936" s="47"/>
      <c r="Y936" s="9"/>
      <c r="Z936" s="9"/>
    </row>
    <row r="937" spans="8:26" x14ac:dyDescent="0.2">
      <c r="H937" s="9"/>
      <c r="I937" s="9"/>
      <c r="J937" s="9"/>
      <c r="W937" s="9"/>
      <c r="X937" s="47"/>
      <c r="Y937" s="9"/>
      <c r="Z937" s="9"/>
    </row>
    <row r="938" spans="8:26" x14ac:dyDescent="0.2">
      <c r="H938" s="9"/>
      <c r="I938" s="9"/>
      <c r="J938" s="9"/>
      <c r="W938" s="9"/>
      <c r="X938" s="47"/>
      <c r="Y938" s="9"/>
      <c r="Z938" s="9"/>
    </row>
    <row r="939" spans="8:26" x14ac:dyDescent="0.2">
      <c r="H939" s="9"/>
      <c r="I939" s="9"/>
      <c r="J939" s="9"/>
      <c r="W939" s="9"/>
      <c r="X939" s="47"/>
      <c r="Y939" s="9"/>
      <c r="Z939" s="9"/>
    </row>
    <row r="940" spans="8:26" x14ac:dyDescent="0.2">
      <c r="H940" s="9"/>
      <c r="I940" s="9"/>
      <c r="J940" s="9"/>
      <c r="W940" s="9"/>
      <c r="X940" s="47"/>
      <c r="Y940" s="9"/>
      <c r="Z940" s="9"/>
    </row>
    <row r="941" spans="8:26" x14ac:dyDescent="0.2">
      <c r="H941" s="9"/>
      <c r="I941" s="9"/>
      <c r="J941" s="9"/>
      <c r="W941" s="9"/>
      <c r="X941" s="47"/>
      <c r="Y941" s="9"/>
      <c r="Z941" s="9"/>
    </row>
    <row r="942" spans="8:26" x14ac:dyDescent="0.2">
      <c r="H942" s="9"/>
      <c r="I942" s="9"/>
      <c r="J942" s="9"/>
      <c r="W942" s="9"/>
      <c r="X942" s="47"/>
      <c r="Y942" s="9"/>
      <c r="Z942" s="9"/>
    </row>
    <row r="943" spans="8:26" x14ac:dyDescent="0.2">
      <c r="H943" s="9"/>
      <c r="I943" s="9"/>
      <c r="J943" s="9"/>
      <c r="W943" s="9"/>
      <c r="X943" s="47"/>
      <c r="Y943" s="9"/>
      <c r="Z943" s="9"/>
    </row>
    <row r="944" spans="8:26" x14ac:dyDescent="0.2">
      <c r="H944" s="9"/>
      <c r="I944" s="9"/>
      <c r="J944" s="9"/>
      <c r="W944" s="9"/>
      <c r="X944" s="47"/>
      <c r="Y944" s="9"/>
      <c r="Z944" s="9"/>
    </row>
    <row r="945" spans="8:26" x14ac:dyDescent="0.2">
      <c r="H945" s="9"/>
      <c r="I945" s="9"/>
      <c r="J945" s="9"/>
      <c r="W945" s="9"/>
      <c r="X945" s="47"/>
      <c r="Y945" s="9"/>
      <c r="Z945" s="9"/>
    </row>
    <row r="946" spans="8:26" x14ac:dyDescent="0.2">
      <c r="H946" s="9"/>
      <c r="I946" s="9"/>
      <c r="J946" s="9"/>
      <c r="W946" s="9"/>
      <c r="X946" s="47"/>
      <c r="Y946" s="9"/>
      <c r="Z946" s="9"/>
    </row>
    <row r="947" spans="8:26" x14ac:dyDescent="0.2">
      <c r="H947" s="9"/>
      <c r="I947" s="9"/>
      <c r="J947" s="9"/>
      <c r="W947" s="9"/>
      <c r="X947" s="47"/>
      <c r="Y947" s="9"/>
      <c r="Z947" s="9"/>
    </row>
    <row r="948" spans="8:26" x14ac:dyDescent="0.2">
      <c r="H948" s="9"/>
      <c r="I948" s="9"/>
      <c r="J948" s="9"/>
      <c r="W948" s="9"/>
      <c r="X948" s="47"/>
      <c r="Y948" s="9"/>
      <c r="Z948" s="9"/>
    </row>
    <row r="949" spans="8:26" x14ac:dyDescent="0.2">
      <c r="H949" s="9"/>
      <c r="I949" s="9"/>
      <c r="J949" s="9"/>
      <c r="W949" s="9"/>
      <c r="X949" s="47"/>
      <c r="Y949" s="9"/>
      <c r="Z949" s="9"/>
    </row>
    <row r="950" spans="8:26" x14ac:dyDescent="0.2">
      <c r="H950" s="9"/>
      <c r="I950" s="9"/>
      <c r="J950" s="9"/>
      <c r="W950" s="9"/>
      <c r="X950" s="47"/>
      <c r="Y950" s="9"/>
      <c r="Z950" s="9"/>
    </row>
    <row r="951" spans="8:26" x14ac:dyDescent="0.2">
      <c r="H951" s="9"/>
      <c r="I951" s="9"/>
      <c r="J951" s="9"/>
      <c r="W951" s="9"/>
      <c r="X951" s="47"/>
      <c r="Y951" s="9"/>
      <c r="Z951" s="9"/>
    </row>
    <row r="952" spans="8:26" x14ac:dyDescent="0.2">
      <c r="H952" s="9"/>
      <c r="I952" s="9"/>
      <c r="J952" s="9"/>
      <c r="W952" s="9"/>
      <c r="X952" s="47"/>
      <c r="Y952" s="9"/>
      <c r="Z952" s="9"/>
    </row>
    <row r="953" spans="8:26" x14ac:dyDescent="0.2">
      <c r="H953" s="9"/>
      <c r="I953" s="9"/>
      <c r="J953" s="9"/>
      <c r="W953" s="9"/>
      <c r="X953" s="47"/>
      <c r="Y953" s="9"/>
      <c r="Z953" s="9"/>
    </row>
    <row r="954" spans="8:26" x14ac:dyDescent="0.2">
      <c r="H954" s="9"/>
      <c r="I954" s="9"/>
      <c r="J954" s="9"/>
      <c r="W954" s="9"/>
      <c r="X954" s="47"/>
      <c r="Y954" s="9"/>
      <c r="Z954" s="9"/>
    </row>
    <row r="955" spans="8:26" x14ac:dyDescent="0.2">
      <c r="H955" s="9"/>
      <c r="I955" s="9"/>
      <c r="J955" s="9"/>
      <c r="W955" s="9"/>
      <c r="X955" s="47"/>
      <c r="Y955" s="9"/>
      <c r="Z955" s="9"/>
    </row>
    <row r="956" spans="8:26" x14ac:dyDescent="0.2">
      <c r="H956" s="9"/>
      <c r="I956" s="9"/>
      <c r="J956" s="9"/>
      <c r="W956" s="9"/>
      <c r="X956" s="47"/>
      <c r="Y956" s="9"/>
      <c r="Z956" s="9"/>
    </row>
    <row r="957" spans="8:26" x14ac:dyDescent="0.2">
      <c r="H957" s="9"/>
      <c r="I957" s="9"/>
      <c r="J957" s="9"/>
      <c r="W957" s="9"/>
      <c r="X957" s="47"/>
      <c r="Y957" s="9"/>
      <c r="Z957" s="9"/>
    </row>
    <row r="958" spans="8:26" x14ac:dyDescent="0.2">
      <c r="H958" s="9"/>
      <c r="I958" s="9"/>
      <c r="J958" s="9"/>
      <c r="W958" s="9"/>
      <c r="X958" s="47"/>
      <c r="Y958" s="9"/>
      <c r="Z958" s="9"/>
    </row>
    <row r="959" spans="8:26" x14ac:dyDescent="0.2">
      <c r="H959" s="9"/>
      <c r="I959" s="9"/>
      <c r="J959" s="9"/>
      <c r="W959" s="9"/>
      <c r="X959" s="47"/>
      <c r="Y959" s="9"/>
      <c r="Z959" s="9"/>
    </row>
    <row r="960" spans="8:26" x14ac:dyDescent="0.2">
      <c r="H960" s="9"/>
      <c r="I960" s="9"/>
      <c r="J960" s="9"/>
      <c r="W960" s="9"/>
      <c r="X960" s="47"/>
      <c r="Y960" s="9"/>
      <c r="Z960" s="9"/>
    </row>
    <row r="961" spans="8:26" x14ac:dyDescent="0.2">
      <c r="H961" s="9"/>
      <c r="I961" s="9"/>
      <c r="J961" s="9"/>
      <c r="W961" s="9"/>
      <c r="X961" s="47"/>
      <c r="Y961" s="9"/>
      <c r="Z961" s="9"/>
    </row>
    <row r="962" spans="8:26" x14ac:dyDescent="0.2">
      <c r="H962" s="9"/>
      <c r="I962" s="9"/>
      <c r="J962" s="9"/>
      <c r="W962" s="9"/>
      <c r="X962" s="47"/>
      <c r="Y962" s="9"/>
      <c r="Z962" s="9"/>
    </row>
    <row r="963" spans="8:26" x14ac:dyDescent="0.2">
      <c r="H963" s="9"/>
      <c r="I963" s="9"/>
      <c r="J963" s="9"/>
      <c r="W963" s="9"/>
      <c r="X963" s="47"/>
      <c r="Y963" s="9"/>
      <c r="Z963" s="9"/>
    </row>
    <row r="964" spans="8:26" x14ac:dyDescent="0.2">
      <c r="H964" s="9"/>
      <c r="I964" s="9"/>
      <c r="J964" s="9"/>
      <c r="W964" s="9"/>
      <c r="X964" s="47"/>
      <c r="Y964" s="9"/>
      <c r="Z964" s="9"/>
    </row>
    <row r="965" spans="8:26" x14ac:dyDescent="0.2">
      <c r="H965" s="9"/>
      <c r="I965" s="9"/>
      <c r="J965" s="9"/>
      <c r="W965" s="9"/>
      <c r="X965" s="47"/>
      <c r="Y965" s="9"/>
      <c r="Z965" s="9"/>
    </row>
    <row r="966" spans="8:26" x14ac:dyDescent="0.2">
      <c r="H966" s="9"/>
      <c r="I966" s="9"/>
      <c r="J966" s="9"/>
      <c r="W966" s="9"/>
      <c r="X966" s="47"/>
      <c r="Y966" s="9"/>
      <c r="Z966" s="9"/>
    </row>
    <row r="967" spans="8:26" x14ac:dyDescent="0.2">
      <c r="H967" s="9"/>
      <c r="I967" s="9"/>
      <c r="J967" s="9"/>
      <c r="W967" s="9"/>
      <c r="X967" s="47"/>
      <c r="Y967" s="9"/>
      <c r="Z967" s="9"/>
    </row>
    <row r="968" spans="8:26" x14ac:dyDescent="0.2">
      <c r="H968" s="9"/>
      <c r="I968" s="9"/>
      <c r="J968" s="9"/>
      <c r="W968" s="9"/>
      <c r="X968" s="47"/>
      <c r="Y968" s="9"/>
      <c r="Z968" s="9"/>
    </row>
    <row r="969" spans="8:26" x14ac:dyDescent="0.2">
      <c r="H969" s="9"/>
      <c r="I969" s="9"/>
      <c r="J969" s="9"/>
      <c r="W969" s="9"/>
      <c r="X969" s="47"/>
      <c r="Y969" s="9"/>
      <c r="Z969" s="9"/>
    </row>
    <row r="970" spans="8:26" x14ac:dyDescent="0.2">
      <c r="H970" s="9"/>
      <c r="I970" s="9"/>
      <c r="J970" s="9"/>
      <c r="W970" s="9"/>
      <c r="X970" s="47"/>
      <c r="Y970" s="9"/>
      <c r="Z970" s="9"/>
    </row>
    <row r="971" spans="8:26" x14ac:dyDescent="0.2">
      <c r="H971" s="9"/>
      <c r="I971" s="9"/>
      <c r="J971" s="9"/>
      <c r="W971" s="9"/>
      <c r="X971" s="47"/>
      <c r="Y971" s="9"/>
      <c r="Z971" s="9"/>
    </row>
    <row r="972" spans="8:26" x14ac:dyDescent="0.2">
      <c r="H972" s="9"/>
      <c r="I972" s="9"/>
      <c r="J972" s="9"/>
      <c r="W972" s="9"/>
      <c r="X972" s="47"/>
      <c r="Y972" s="9"/>
      <c r="Z972" s="9"/>
    </row>
    <row r="973" spans="8:26" x14ac:dyDescent="0.2">
      <c r="H973" s="9"/>
      <c r="I973" s="9"/>
      <c r="J973" s="9"/>
      <c r="W973" s="9"/>
      <c r="X973" s="47"/>
      <c r="Y973" s="9"/>
      <c r="Z973" s="9"/>
    </row>
    <row r="974" spans="8:26" x14ac:dyDescent="0.2">
      <c r="H974" s="9"/>
      <c r="I974" s="9"/>
      <c r="J974" s="9"/>
      <c r="W974" s="9"/>
      <c r="X974" s="47"/>
      <c r="Y974" s="9"/>
      <c r="Z974" s="9"/>
    </row>
    <row r="975" spans="8:26" x14ac:dyDescent="0.2">
      <c r="H975" s="9"/>
      <c r="I975" s="9"/>
      <c r="J975" s="9"/>
      <c r="W975" s="9"/>
      <c r="X975" s="47"/>
      <c r="Y975" s="9"/>
      <c r="Z975" s="9"/>
    </row>
    <row r="976" spans="8:26" x14ac:dyDescent="0.2">
      <c r="H976" s="9"/>
      <c r="I976" s="9"/>
      <c r="J976" s="9"/>
      <c r="W976" s="9"/>
      <c r="X976" s="47"/>
      <c r="Y976" s="9"/>
      <c r="Z976" s="9"/>
    </row>
    <row r="977" spans="8:26" x14ac:dyDescent="0.2">
      <c r="H977" s="9"/>
      <c r="I977" s="9"/>
      <c r="J977" s="9"/>
      <c r="W977" s="9"/>
      <c r="X977" s="47"/>
      <c r="Y977" s="9"/>
      <c r="Z977" s="9"/>
    </row>
    <row r="978" spans="8:26" x14ac:dyDescent="0.2">
      <c r="H978" s="9"/>
      <c r="I978" s="9"/>
      <c r="J978" s="9"/>
      <c r="W978" s="9"/>
      <c r="X978" s="47"/>
      <c r="Y978" s="9"/>
      <c r="Z978" s="9"/>
    </row>
    <row r="979" spans="8:26" x14ac:dyDescent="0.2">
      <c r="H979" s="9"/>
      <c r="I979" s="9"/>
      <c r="J979" s="9"/>
      <c r="W979" s="9"/>
      <c r="X979" s="47"/>
      <c r="Y979" s="9"/>
      <c r="Z979" s="9"/>
    </row>
    <row r="980" spans="8:26" x14ac:dyDescent="0.2">
      <c r="H980" s="9"/>
      <c r="I980" s="9"/>
      <c r="J980" s="9"/>
      <c r="W980" s="9"/>
      <c r="X980" s="47"/>
      <c r="Y980" s="9"/>
      <c r="Z980" s="9"/>
    </row>
    <row r="981" spans="8:26" x14ac:dyDescent="0.2">
      <c r="H981" s="9"/>
      <c r="I981" s="9"/>
      <c r="J981" s="9"/>
      <c r="W981" s="9"/>
      <c r="X981" s="47"/>
      <c r="Y981" s="9"/>
      <c r="Z981" s="9"/>
    </row>
    <row r="982" spans="8:26" x14ac:dyDescent="0.2">
      <c r="H982" s="9"/>
      <c r="I982" s="9"/>
      <c r="J982" s="9"/>
      <c r="W982" s="9"/>
      <c r="X982" s="47"/>
      <c r="Y982" s="9"/>
      <c r="Z982" s="9"/>
    </row>
    <row r="983" spans="8:26" x14ac:dyDescent="0.2">
      <c r="H983" s="9"/>
      <c r="I983" s="9"/>
      <c r="J983" s="9"/>
      <c r="W983" s="9"/>
      <c r="X983" s="47"/>
      <c r="Y983" s="9"/>
      <c r="Z983" s="9"/>
    </row>
    <row r="984" spans="8:26" x14ac:dyDescent="0.2">
      <c r="H984" s="9"/>
      <c r="I984" s="9"/>
      <c r="J984" s="9"/>
      <c r="W984" s="9"/>
      <c r="X984" s="47"/>
      <c r="Y984" s="9"/>
      <c r="Z984" s="9"/>
    </row>
    <row r="985" spans="8:26" x14ac:dyDescent="0.2">
      <c r="H985" s="9"/>
      <c r="I985" s="9"/>
      <c r="J985" s="9"/>
      <c r="W985" s="9"/>
      <c r="X985" s="47"/>
      <c r="Y985" s="9"/>
      <c r="Z985" s="9"/>
    </row>
    <row r="986" spans="8:26" x14ac:dyDescent="0.2">
      <c r="H986" s="9"/>
      <c r="I986" s="9"/>
      <c r="J986" s="9"/>
      <c r="W986" s="9"/>
      <c r="X986" s="47"/>
      <c r="Y986" s="9"/>
      <c r="Z986" s="9"/>
    </row>
    <row r="987" spans="8:26" x14ac:dyDescent="0.2">
      <c r="H987" s="9"/>
      <c r="I987" s="9"/>
      <c r="J987" s="9"/>
      <c r="W987" s="9"/>
      <c r="X987" s="47"/>
      <c r="Y987" s="9"/>
      <c r="Z987" s="9"/>
    </row>
    <row r="988" spans="8:26" x14ac:dyDescent="0.2">
      <c r="H988" s="9"/>
      <c r="I988" s="9"/>
      <c r="J988" s="9"/>
      <c r="W988" s="9"/>
      <c r="X988" s="47"/>
      <c r="Y988" s="9"/>
      <c r="Z988" s="9"/>
    </row>
    <row r="989" spans="8:26" x14ac:dyDescent="0.2">
      <c r="H989" s="9"/>
      <c r="I989" s="9"/>
      <c r="J989" s="9"/>
      <c r="W989" s="9"/>
      <c r="X989" s="47"/>
      <c r="Y989" s="9"/>
      <c r="Z989" s="9"/>
    </row>
    <row r="990" spans="8:26" x14ac:dyDescent="0.2">
      <c r="H990" s="9"/>
      <c r="I990" s="9"/>
      <c r="J990" s="9"/>
      <c r="W990" s="9"/>
      <c r="X990" s="47"/>
      <c r="Y990" s="9"/>
      <c r="Z990" s="9"/>
    </row>
    <row r="991" spans="8:26" x14ac:dyDescent="0.2">
      <c r="H991" s="9"/>
      <c r="I991" s="9"/>
      <c r="J991" s="9"/>
      <c r="W991" s="9"/>
      <c r="X991" s="47"/>
      <c r="Y991" s="9"/>
      <c r="Z991" s="9"/>
    </row>
    <row r="992" spans="8:26" x14ac:dyDescent="0.2">
      <c r="H992" s="9"/>
      <c r="I992" s="9"/>
      <c r="J992" s="9"/>
      <c r="W992" s="9"/>
      <c r="X992" s="47"/>
      <c r="Y992" s="9"/>
      <c r="Z992" s="9"/>
    </row>
    <row r="993" spans="8:26" x14ac:dyDescent="0.2">
      <c r="H993" s="9"/>
      <c r="I993" s="9"/>
      <c r="J993" s="9"/>
      <c r="W993" s="9"/>
      <c r="X993" s="47"/>
      <c r="Y993" s="9"/>
      <c r="Z993" s="9"/>
    </row>
    <row r="994" spans="8:26" x14ac:dyDescent="0.2">
      <c r="H994" s="9"/>
      <c r="I994" s="9"/>
      <c r="J994" s="9"/>
      <c r="W994" s="9"/>
      <c r="X994" s="47"/>
      <c r="Y994" s="9"/>
      <c r="Z994" s="9"/>
    </row>
    <row r="995" spans="8:26" x14ac:dyDescent="0.2">
      <c r="H995" s="9"/>
      <c r="I995" s="9"/>
      <c r="J995" s="9"/>
      <c r="W995" s="9"/>
      <c r="X995" s="47"/>
      <c r="Y995" s="9"/>
      <c r="Z995" s="9"/>
    </row>
    <row r="996" spans="8:26" x14ac:dyDescent="0.2">
      <c r="H996" s="9"/>
      <c r="I996" s="9"/>
      <c r="J996" s="9"/>
      <c r="W996" s="9"/>
      <c r="X996" s="47"/>
      <c r="Y996" s="9"/>
      <c r="Z996" s="9"/>
    </row>
    <row r="997" spans="8:26" x14ac:dyDescent="0.2">
      <c r="H997" s="9"/>
      <c r="I997" s="9"/>
      <c r="J997" s="9"/>
      <c r="W997" s="9"/>
      <c r="X997" s="47"/>
      <c r="Y997" s="9"/>
      <c r="Z997" s="9"/>
    </row>
    <row r="998" spans="8:26" x14ac:dyDescent="0.2">
      <c r="H998" s="9"/>
      <c r="I998" s="9"/>
      <c r="J998" s="9"/>
      <c r="W998" s="9"/>
      <c r="X998" s="47"/>
      <c r="Y998" s="9"/>
      <c r="Z998" s="9"/>
    </row>
    <row r="999" spans="8:26" x14ac:dyDescent="0.2">
      <c r="H999" s="9"/>
      <c r="I999" s="9"/>
      <c r="J999" s="9"/>
      <c r="W999" s="9"/>
      <c r="X999" s="47"/>
      <c r="Y999" s="9"/>
      <c r="Z999" s="9"/>
    </row>
    <row r="1000" spans="8:26" x14ac:dyDescent="0.2">
      <c r="H1000" s="9"/>
      <c r="I1000" s="9"/>
      <c r="J1000" s="9"/>
      <c r="W1000" s="9"/>
      <c r="X1000" s="47"/>
      <c r="Y1000" s="9"/>
      <c r="Z1000" s="9"/>
    </row>
    <row r="1001" spans="8:26" x14ac:dyDescent="0.2">
      <c r="H1001" s="9"/>
      <c r="I1001" s="9"/>
      <c r="J1001" s="9"/>
      <c r="W1001" s="9"/>
      <c r="X1001" s="47"/>
      <c r="Y1001" s="9"/>
      <c r="Z1001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hidden="1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hidden="1" customWidth="1"/>
    <col min="9" max="9" width="9.85546875" hidden="1" customWidth="1"/>
    <col min="10" max="10" width="10.42578125" customWidth="1"/>
    <col min="11" max="11" width="7" customWidth="1"/>
    <col min="12" max="12" width="9.28515625" customWidth="1"/>
    <col min="13" max="13" width="11.7109375" customWidth="1"/>
    <col min="14" max="14" width="9.42578125" customWidth="1"/>
    <col min="15" max="15" width="9.28515625" customWidth="1"/>
    <col min="16" max="16" width="12.5703125" customWidth="1"/>
    <col min="17" max="17" width="9.42578125" customWidth="1"/>
    <col min="18" max="18" width="9.28515625" customWidth="1"/>
    <col min="19" max="19" width="11.7109375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3"/>
      <c r="I1" s="3"/>
      <c r="J1" s="4">
        <f t="shared" ref="J1:K1" si="0">SUM(J3:J179)</f>
        <v>634160.7705000001</v>
      </c>
      <c r="K1" s="6">
        <f t="shared" si="0"/>
        <v>404</v>
      </c>
      <c r="L1" s="1"/>
      <c r="M1" s="1"/>
      <c r="N1" s="7"/>
      <c r="O1" s="1"/>
      <c r="P1" s="1"/>
      <c r="Q1" s="7"/>
      <c r="R1" s="1"/>
      <c r="S1" s="1"/>
      <c r="T1" s="7"/>
      <c r="U1" s="10">
        <f>W1/V1</f>
        <v>1.8883320147830713</v>
      </c>
      <c r="V1" s="12">
        <f t="shared" ref="V1:W1" si="1">SUM(V3:V179)</f>
        <v>2017986.5300000005</v>
      </c>
      <c r="W1" s="12">
        <f t="shared" si="1"/>
        <v>3810628.57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11" t="s">
        <v>12</v>
      </c>
      <c r="M2" s="11" t="s">
        <v>13</v>
      </c>
      <c r="N2" s="7" t="s">
        <v>14</v>
      </c>
      <c r="O2" s="11" t="s">
        <v>15</v>
      </c>
      <c r="P2" s="11" t="s">
        <v>16</v>
      </c>
      <c r="Q2" s="7" t="s">
        <v>17</v>
      </c>
      <c r="R2" s="11" t="s">
        <v>18</v>
      </c>
      <c r="S2" s="11" t="s">
        <v>19</v>
      </c>
      <c r="T2" s="7" t="s">
        <v>20</v>
      </c>
      <c r="U2" s="11" t="s">
        <v>21</v>
      </c>
      <c r="V2" s="15" t="s">
        <v>22</v>
      </c>
      <c r="W2" s="15" t="s">
        <v>23</v>
      </c>
      <c r="X2" s="11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1" t="s">
        <v>34</v>
      </c>
      <c r="AI2" s="11" t="s">
        <v>35</v>
      </c>
      <c r="AJ2" s="11" t="s">
        <v>36</v>
      </c>
      <c r="AK2" s="11" t="s">
        <v>37</v>
      </c>
      <c r="AL2" s="11" t="s">
        <v>38</v>
      </c>
      <c r="AM2" s="11" t="s">
        <v>39</v>
      </c>
      <c r="AN2" s="11" t="s">
        <v>40</v>
      </c>
      <c r="AO2" s="11" t="s">
        <v>41</v>
      </c>
      <c r="AP2" s="11" t="s">
        <v>42</v>
      </c>
      <c r="AQ2" s="11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1" t="s">
        <v>51</v>
      </c>
      <c r="AZ2" s="11" t="s">
        <v>52</v>
      </c>
      <c r="BA2" s="11" t="s">
        <v>53</v>
      </c>
      <c r="BB2" s="11" t="s">
        <v>54</v>
      </c>
      <c r="BC2" s="11" t="s">
        <v>55</v>
      </c>
      <c r="BD2" s="11" t="s">
        <v>56</v>
      </c>
      <c r="BE2" s="11" t="s">
        <v>57</v>
      </c>
      <c r="BF2" s="11" t="s">
        <v>58</v>
      </c>
      <c r="BG2" s="11" t="s">
        <v>59</v>
      </c>
      <c r="BH2" s="11" t="s">
        <v>60</v>
      </c>
      <c r="BI2" s="11" t="s">
        <v>61</v>
      </c>
      <c r="BJ2" s="11" t="s">
        <v>62</v>
      </c>
      <c r="BK2" s="11" t="s">
        <v>63</v>
      </c>
    </row>
    <row r="3" spans="1:63" x14ac:dyDescent="0.2">
      <c r="A3" s="1">
        <v>88124</v>
      </c>
      <c r="B3" s="1" t="s">
        <v>69</v>
      </c>
      <c r="C3" s="1">
        <v>24</v>
      </c>
      <c r="D3" s="1">
        <v>162</v>
      </c>
      <c r="E3" s="1" t="s">
        <v>65</v>
      </c>
      <c r="F3" s="1">
        <v>974</v>
      </c>
      <c r="G3" s="1" t="s">
        <v>70</v>
      </c>
      <c r="H3" s="3">
        <v>76.927700000000002</v>
      </c>
      <c r="I3" s="3">
        <v>1846.2647999999999</v>
      </c>
      <c r="J3" s="2">
        <f t="shared" ref="J3:J179" si="2">K3*I3</f>
        <v>18462.648000000001</v>
      </c>
      <c r="K3" s="5">
        <f t="shared" ref="K3:K179" si="3">SUM(N3+Q3+T3)</f>
        <v>10</v>
      </c>
      <c r="L3" s="1">
        <v>41.04</v>
      </c>
      <c r="M3" s="1">
        <v>55.79</v>
      </c>
      <c r="N3" s="7">
        <v>10</v>
      </c>
      <c r="O3" s="1">
        <v>25.88</v>
      </c>
      <c r="P3" s="1">
        <v>57.62</v>
      </c>
      <c r="Q3" s="7">
        <v>0</v>
      </c>
      <c r="R3" s="1">
        <v>7.15</v>
      </c>
      <c r="S3" s="1">
        <v>20.29</v>
      </c>
      <c r="T3" s="8">
        <f>MAX(0,(TRUNC((R3*1.2)-S3)))</f>
        <v>0</v>
      </c>
      <c r="U3" s="1">
        <v>0</v>
      </c>
      <c r="V3" s="19">
        <v>136738.99</v>
      </c>
      <c r="W3" s="3">
        <v>246860.99</v>
      </c>
      <c r="X3" s="1">
        <v>339</v>
      </c>
      <c r="Y3" s="1">
        <v>334</v>
      </c>
      <c r="Z3" s="1">
        <v>356</v>
      </c>
      <c r="AA3" s="1">
        <v>246</v>
      </c>
      <c r="AB3" s="1">
        <v>1339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183</v>
      </c>
      <c r="AS3" s="1">
        <v>203</v>
      </c>
      <c r="AT3" s="1">
        <v>238</v>
      </c>
      <c r="AU3" s="1">
        <v>197</v>
      </c>
      <c r="AV3" s="1">
        <v>1383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51</v>
      </c>
      <c r="BC3" s="1">
        <v>38</v>
      </c>
      <c r="BD3" s="1">
        <v>69</v>
      </c>
      <c r="BE3" s="1">
        <v>65</v>
      </c>
      <c r="BF3" s="1">
        <v>487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6001</v>
      </c>
      <c r="B4" s="1" t="s">
        <v>73</v>
      </c>
      <c r="C4" s="1">
        <v>32</v>
      </c>
      <c r="D4" s="1">
        <v>162</v>
      </c>
      <c r="E4" s="1" t="s">
        <v>65</v>
      </c>
      <c r="F4" s="1">
        <v>558</v>
      </c>
      <c r="G4" s="1" t="s">
        <v>74</v>
      </c>
      <c r="H4" s="3">
        <v>84.167500000000004</v>
      </c>
      <c r="I4" s="3">
        <v>2693.36</v>
      </c>
      <c r="J4" s="2">
        <f t="shared" si="2"/>
        <v>26933.600000000002</v>
      </c>
      <c r="K4" s="5">
        <f t="shared" si="3"/>
        <v>10</v>
      </c>
      <c r="L4" s="1">
        <v>12.47</v>
      </c>
      <c r="M4" s="1">
        <v>37.97</v>
      </c>
      <c r="N4" s="8">
        <f>MAX(0,(TRUNC((L4*1.2)-M4)))</f>
        <v>0</v>
      </c>
      <c r="O4" s="1">
        <v>11.05</v>
      </c>
      <c r="P4" s="1">
        <v>41.22</v>
      </c>
      <c r="Q4" s="7">
        <v>0</v>
      </c>
      <c r="R4" s="1">
        <v>17.12</v>
      </c>
      <c r="S4" s="1">
        <v>10.59</v>
      </c>
      <c r="T4" s="7">
        <v>10</v>
      </c>
      <c r="U4" s="1">
        <v>0</v>
      </c>
      <c r="V4" s="19">
        <v>109459.83</v>
      </c>
      <c r="W4" s="3">
        <v>241813.23</v>
      </c>
      <c r="X4" s="1">
        <v>113</v>
      </c>
      <c r="Y4" s="1">
        <v>177</v>
      </c>
      <c r="Z4" s="1">
        <v>128</v>
      </c>
      <c r="AA4" s="1">
        <v>139</v>
      </c>
      <c r="AB4" s="1">
        <v>1215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54</v>
      </c>
      <c r="AS4" s="1">
        <v>94</v>
      </c>
      <c r="AT4" s="1">
        <v>171</v>
      </c>
      <c r="AU4" s="1">
        <v>163</v>
      </c>
      <c r="AV4" s="1">
        <v>1319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211</v>
      </c>
      <c r="BC4" s="1">
        <v>108</v>
      </c>
      <c r="BD4" s="1">
        <v>184</v>
      </c>
      <c r="BE4" s="1">
        <v>198</v>
      </c>
      <c r="BF4" s="1">
        <v>339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65124</v>
      </c>
      <c r="B5" s="1" t="s">
        <v>64</v>
      </c>
      <c r="C5" s="1">
        <v>20</v>
      </c>
      <c r="D5" s="1">
        <v>162</v>
      </c>
      <c r="E5" s="1" t="s">
        <v>65</v>
      </c>
      <c r="F5" s="1">
        <v>807</v>
      </c>
      <c r="G5" s="1" t="s">
        <v>67</v>
      </c>
      <c r="H5" s="3">
        <v>80.936000000000007</v>
      </c>
      <c r="I5" s="3">
        <v>1618.72</v>
      </c>
      <c r="J5" s="2">
        <f t="shared" si="2"/>
        <v>97123.199999999997</v>
      </c>
      <c r="K5" s="5">
        <f t="shared" si="3"/>
        <v>60</v>
      </c>
      <c r="L5" s="1">
        <v>53.5</v>
      </c>
      <c r="M5" s="1">
        <v>68.45</v>
      </c>
      <c r="N5" s="7">
        <v>20</v>
      </c>
      <c r="O5" s="1">
        <v>48.6</v>
      </c>
      <c r="P5" s="1">
        <v>45.5</v>
      </c>
      <c r="Q5" s="7">
        <v>20</v>
      </c>
      <c r="R5" s="1">
        <v>44.25</v>
      </c>
      <c r="S5" s="1">
        <v>34.1</v>
      </c>
      <c r="T5" s="7">
        <v>20</v>
      </c>
      <c r="U5" s="1">
        <v>0</v>
      </c>
      <c r="V5" s="19">
        <v>236899.67</v>
      </c>
      <c r="W5" s="3">
        <v>239651.5</v>
      </c>
      <c r="X5" s="1">
        <v>317</v>
      </c>
      <c r="Y5" s="1">
        <v>385</v>
      </c>
      <c r="Z5" s="1">
        <v>387</v>
      </c>
      <c r="AA5" s="1">
        <v>347</v>
      </c>
      <c r="AB5" s="1">
        <v>1369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329</v>
      </c>
      <c r="AS5" s="1">
        <v>311</v>
      </c>
      <c r="AT5" s="1">
        <v>284</v>
      </c>
      <c r="AU5" s="1">
        <v>407</v>
      </c>
      <c r="AV5" s="1">
        <v>910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265</v>
      </c>
      <c r="BC5" s="1">
        <v>281</v>
      </c>
      <c r="BD5" s="1">
        <v>306</v>
      </c>
      <c r="BE5" s="1">
        <v>347</v>
      </c>
      <c r="BF5" s="1">
        <v>682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88102</v>
      </c>
      <c r="B6" s="1" t="s">
        <v>77</v>
      </c>
      <c r="C6" s="1">
        <v>24</v>
      </c>
      <c r="D6" s="1">
        <v>162</v>
      </c>
      <c r="E6" s="1" t="s">
        <v>65</v>
      </c>
      <c r="F6" s="1">
        <v>974</v>
      </c>
      <c r="G6" s="1" t="s">
        <v>70</v>
      </c>
      <c r="H6" s="3">
        <v>76.927999999999997</v>
      </c>
      <c r="I6" s="3">
        <v>1846.2719999999999</v>
      </c>
      <c r="J6" s="2">
        <f t="shared" si="2"/>
        <v>36925.440000000002</v>
      </c>
      <c r="K6" s="5">
        <f t="shared" si="3"/>
        <v>20</v>
      </c>
      <c r="L6" s="1">
        <v>33.04</v>
      </c>
      <c r="M6" s="1">
        <v>39.21</v>
      </c>
      <c r="N6" s="7">
        <v>10</v>
      </c>
      <c r="O6" s="1">
        <v>19.579999999999998</v>
      </c>
      <c r="P6" s="1">
        <v>63.67</v>
      </c>
      <c r="Q6" s="7">
        <v>0</v>
      </c>
      <c r="R6" s="1">
        <v>4.5999999999999996</v>
      </c>
      <c r="S6" s="1">
        <v>9.5</v>
      </c>
      <c r="T6" s="7">
        <v>10</v>
      </c>
      <c r="U6" s="1">
        <v>0</v>
      </c>
      <c r="V6" s="19">
        <v>105660.61</v>
      </c>
      <c r="W6" s="3">
        <v>207474.82</v>
      </c>
      <c r="X6" s="1">
        <v>233</v>
      </c>
      <c r="Y6" s="1">
        <v>247</v>
      </c>
      <c r="Z6" s="1">
        <v>329</v>
      </c>
      <c r="AA6" s="1">
        <v>215</v>
      </c>
      <c r="AB6" s="1">
        <v>941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165</v>
      </c>
      <c r="AS6" s="1">
        <v>139</v>
      </c>
      <c r="AT6" s="1">
        <v>158</v>
      </c>
      <c r="AU6" s="1">
        <v>155</v>
      </c>
      <c r="AV6" s="1">
        <v>1528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36</v>
      </c>
      <c r="BC6" s="1">
        <v>30</v>
      </c>
      <c r="BD6" s="1">
        <v>42</v>
      </c>
      <c r="BE6" s="1">
        <v>35</v>
      </c>
      <c r="BF6" s="1">
        <v>228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65133</v>
      </c>
      <c r="B7" s="1" t="s">
        <v>71</v>
      </c>
      <c r="C7" s="1">
        <v>24</v>
      </c>
      <c r="D7" s="1">
        <v>162</v>
      </c>
      <c r="E7" s="1" t="s">
        <v>65</v>
      </c>
      <c r="F7" s="1">
        <v>807</v>
      </c>
      <c r="G7" s="1" t="s">
        <v>67</v>
      </c>
      <c r="H7" s="3">
        <v>76.069999999999993</v>
      </c>
      <c r="I7" s="3">
        <v>1825.68</v>
      </c>
      <c r="J7" s="2">
        <f t="shared" si="2"/>
        <v>18256.8</v>
      </c>
      <c r="K7" s="5">
        <f t="shared" si="3"/>
        <v>10</v>
      </c>
      <c r="L7" s="1">
        <v>23.79</v>
      </c>
      <c r="M7" s="1">
        <v>46.21</v>
      </c>
      <c r="N7" s="8">
        <f t="shared" ref="N7:N9" si="4">MAX(0,(TRUNC((L7*1.2)-M7)))</f>
        <v>0</v>
      </c>
      <c r="O7" s="1">
        <v>25.83</v>
      </c>
      <c r="P7" s="1">
        <v>33.71</v>
      </c>
      <c r="Q7" s="7">
        <v>0</v>
      </c>
      <c r="R7" s="1">
        <v>26.94</v>
      </c>
      <c r="S7" s="1">
        <v>25.88</v>
      </c>
      <c r="T7" s="7">
        <v>10</v>
      </c>
      <c r="U7" s="1">
        <v>0</v>
      </c>
      <c r="V7" s="19">
        <v>139778.62</v>
      </c>
      <c r="W7" s="3">
        <v>193141.73</v>
      </c>
      <c r="X7" s="1">
        <v>156</v>
      </c>
      <c r="Y7" s="1">
        <v>254</v>
      </c>
      <c r="Z7" s="1">
        <v>192</v>
      </c>
      <c r="AA7" s="1">
        <v>192</v>
      </c>
      <c r="AB7" s="1">
        <v>1109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165</v>
      </c>
      <c r="AS7" s="1">
        <v>248</v>
      </c>
      <c r="AT7" s="1">
        <v>212</v>
      </c>
      <c r="AU7" s="1">
        <v>238</v>
      </c>
      <c r="AV7" s="1">
        <v>809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199</v>
      </c>
      <c r="BC7" s="1">
        <v>209</v>
      </c>
      <c r="BD7" s="1">
        <v>228</v>
      </c>
      <c r="BE7" s="1">
        <v>230</v>
      </c>
      <c r="BF7" s="1">
        <v>621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65109</v>
      </c>
      <c r="B8" s="1" t="s">
        <v>79</v>
      </c>
      <c r="C8" s="1">
        <v>30</v>
      </c>
      <c r="D8" s="1">
        <v>162</v>
      </c>
      <c r="E8" s="1" t="s">
        <v>65</v>
      </c>
      <c r="F8" s="1">
        <v>807</v>
      </c>
      <c r="G8" s="1" t="s">
        <v>67</v>
      </c>
      <c r="H8" s="3">
        <v>65.2744</v>
      </c>
      <c r="I8" s="3">
        <v>1958.232</v>
      </c>
      <c r="J8" s="2">
        <f t="shared" si="2"/>
        <v>19582.32</v>
      </c>
      <c r="K8" s="5">
        <f t="shared" si="3"/>
        <v>10</v>
      </c>
      <c r="L8" s="1">
        <v>20.12</v>
      </c>
      <c r="M8" s="1">
        <v>42.6</v>
      </c>
      <c r="N8" s="8">
        <f t="shared" si="4"/>
        <v>0</v>
      </c>
      <c r="O8" s="1">
        <v>18.72</v>
      </c>
      <c r="P8" s="1">
        <v>29.4</v>
      </c>
      <c r="Q8" s="7">
        <v>0</v>
      </c>
      <c r="R8" s="1">
        <v>15.77</v>
      </c>
      <c r="S8" s="1">
        <v>11.83</v>
      </c>
      <c r="T8" s="7">
        <v>10</v>
      </c>
      <c r="U8" s="1">
        <v>0</v>
      </c>
      <c r="V8" s="19">
        <v>106919.47</v>
      </c>
      <c r="W8" s="3">
        <v>164165.12</v>
      </c>
      <c r="X8" s="1">
        <v>180</v>
      </c>
      <c r="Y8" s="1">
        <v>276</v>
      </c>
      <c r="Z8" s="1">
        <v>198</v>
      </c>
      <c r="AA8" s="1">
        <v>175</v>
      </c>
      <c r="AB8" s="1">
        <v>1278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173</v>
      </c>
      <c r="AS8" s="1">
        <v>221</v>
      </c>
      <c r="AT8" s="1">
        <v>192</v>
      </c>
      <c r="AU8" s="1">
        <v>172</v>
      </c>
      <c r="AV8" s="1">
        <v>882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134</v>
      </c>
      <c r="BC8" s="1">
        <v>194</v>
      </c>
      <c r="BD8" s="1">
        <v>125</v>
      </c>
      <c r="BE8" s="1">
        <v>234</v>
      </c>
      <c r="BF8" s="1">
        <v>355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88135</v>
      </c>
      <c r="B9" s="1" t="s">
        <v>82</v>
      </c>
      <c r="C9" s="1">
        <v>24</v>
      </c>
      <c r="D9" s="1">
        <v>162</v>
      </c>
      <c r="E9" s="1" t="s">
        <v>65</v>
      </c>
      <c r="F9" s="1">
        <v>974</v>
      </c>
      <c r="G9" s="1" t="s">
        <v>70</v>
      </c>
      <c r="H9" s="3">
        <v>76.927700000000002</v>
      </c>
      <c r="I9" s="3">
        <v>1846.2647999999999</v>
      </c>
      <c r="J9" s="2">
        <f t="shared" si="2"/>
        <v>0</v>
      </c>
      <c r="K9" s="5">
        <f t="shared" si="3"/>
        <v>0</v>
      </c>
      <c r="L9" s="1">
        <v>25.92</v>
      </c>
      <c r="M9" s="1">
        <v>51.58</v>
      </c>
      <c r="N9" s="8">
        <f t="shared" si="4"/>
        <v>0</v>
      </c>
      <c r="O9" s="1">
        <v>16.559999999999999</v>
      </c>
      <c r="P9" s="1">
        <v>42.79</v>
      </c>
      <c r="Q9" s="7">
        <v>0</v>
      </c>
      <c r="R9" s="1">
        <v>3.81</v>
      </c>
      <c r="S9" s="1">
        <v>10.58</v>
      </c>
      <c r="T9" s="8">
        <f>MAX(0,(TRUNC((R9*1.2)-S9)))</f>
        <v>0</v>
      </c>
      <c r="U9" s="1">
        <v>0</v>
      </c>
      <c r="V9" s="19">
        <v>85466.67</v>
      </c>
      <c r="W9" s="3">
        <v>193780.88</v>
      </c>
      <c r="X9" s="1">
        <v>188</v>
      </c>
      <c r="Y9" s="1">
        <v>177</v>
      </c>
      <c r="Z9" s="1">
        <v>271</v>
      </c>
      <c r="AA9" s="1">
        <v>149</v>
      </c>
      <c r="AB9" s="1">
        <v>1238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143</v>
      </c>
      <c r="AS9" s="1">
        <v>142</v>
      </c>
      <c r="AT9" s="1">
        <v>118</v>
      </c>
      <c r="AU9" s="1">
        <v>131</v>
      </c>
      <c r="AV9" s="1">
        <v>1027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31</v>
      </c>
      <c r="BC9" s="1">
        <v>16</v>
      </c>
      <c r="BD9" s="1">
        <v>35</v>
      </c>
      <c r="BE9" s="1">
        <v>35</v>
      </c>
      <c r="BF9" s="1">
        <v>254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6002</v>
      </c>
      <c r="B10" s="1" t="s">
        <v>81</v>
      </c>
      <c r="C10" s="1">
        <v>32</v>
      </c>
      <c r="D10" s="1">
        <v>162</v>
      </c>
      <c r="E10" s="1" t="s">
        <v>65</v>
      </c>
      <c r="F10" s="1">
        <v>558</v>
      </c>
      <c r="G10" s="1" t="s">
        <v>74</v>
      </c>
      <c r="H10" s="3">
        <v>84.167500000000004</v>
      </c>
      <c r="I10" s="3">
        <v>2693.36</v>
      </c>
      <c r="J10" s="2">
        <f t="shared" si="2"/>
        <v>26933.600000000002</v>
      </c>
      <c r="K10" s="5">
        <f t="shared" si="3"/>
        <v>10</v>
      </c>
      <c r="L10" s="1">
        <v>10.19</v>
      </c>
      <c r="M10" s="1">
        <v>12.97</v>
      </c>
      <c r="N10" s="7">
        <v>5</v>
      </c>
      <c r="O10" s="1">
        <v>7.55</v>
      </c>
      <c r="P10" s="1">
        <v>22.28</v>
      </c>
      <c r="Q10" s="7">
        <v>0</v>
      </c>
      <c r="R10" s="1">
        <v>11.72</v>
      </c>
      <c r="S10" s="1">
        <v>10.06</v>
      </c>
      <c r="T10" s="7">
        <v>5</v>
      </c>
      <c r="U10" s="1">
        <v>0</v>
      </c>
      <c r="V10" s="19">
        <v>79327.87</v>
      </c>
      <c r="W10" s="3">
        <v>122042.88</v>
      </c>
      <c r="X10" s="1">
        <v>94</v>
      </c>
      <c r="Y10" s="1">
        <v>115</v>
      </c>
      <c r="Z10" s="1">
        <v>125</v>
      </c>
      <c r="AA10" s="1">
        <v>99</v>
      </c>
      <c r="AB10" s="1">
        <v>415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46</v>
      </c>
      <c r="AS10" s="1">
        <v>45</v>
      </c>
      <c r="AT10" s="1">
        <v>107</v>
      </c>
      <c r="AU10" s="1">
        <v>132</v>
      </c>
      <c r="AV10" s="1">
        <v>713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100</v>
      </c>
      <c r="BC10" s="1">
        <v>88</v>
      </c>
      <c r="BD10" s="1">
        <v>158</v>
      </c>
      <c r="BE10" s="1">
        <v>146</v>
      </c>
      <c r="BF10" s="1">
        <v>322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88158</v>
      </c>
      <c r="B11" s="1" t="s">
        <v>85</v>
      </c>
      <c r="C11" s="1">
        <v>24</v>
      </c>
      <c r="D11" s="1">
        <v>162</v>
      </c>
      <c r="E11" s="1" t="s">
        <v>65</v>
      </c>
      <c r="F11" s="1">
        <v>974</v>
      </c>
      <c r="G11" s="1" t="s">
        <v>70</v>
      </c>
      <c r="H11" s="3">
        <v>76.927700000000002</v>
      </c>
      <c r="I11" s="3">
        <v>1846.2647999999999</v>
      </c>
      <c r="J11" s="2">
        <f t="shared" si="2"/>
        <v>0</v>
      </c>
      <c r="K11" s="5">
        <f t="shared" si="3"/>
        <v>0</v>
      </c>
      <c r="L11" s="1">
        <v>16.54</v>
      </c>
      <c r="M11" s="1">
        <v>32.5</v>
      </c>
      <c r="N11" s="8">
        <f t="shared" ref="N11:N12" si="5">MAX(0,(TRUNC((L11*1.2)-M11)))</f>
        <v>0</v>
      </c>
      <c r="O11" s="1">
        <v>14.29</v>
      </c>
      <c r="P11" s="1">
        <v>34.33</v>
      </c>
      <c r="Q11" s="7">
        <v>0</v>
      </c>
      <c r="R11" s="1">
        <v>3.85</v>
      </c>
      <c r="S11" s="1">
        <v>10.92</v>
      </c>
      <c r="T11" s="8">
        <f>MAX(0,(TRUNC((R11*1.2)-S11)))</f>
        <v>0</v>
      </c>
      <c r="U11" s="1">
        <v>0</v>
      </c>
      <c r="V11" s="19">
        <v>64042.31</v>
      </c>
      <c r="W11" s="3">
        <v>143547.09</v>
      </c>
      <c r="X11" s="1">
        <v>83</v>
      </c>
      <c r="Y11" s="1">
        <v>138</v>
      </c>
      <c r="Z11" s="1">
        <v>178</v>
      </c>
      <c r="AA11" s="1">
        <v>134</v>
      </c>
      <c r="AB11" s="1">
        <v>780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116</v>
      </c>
      <c r="AS11" s="1">
        <v>90</v>
      </c>
      <c r="AT11" s="1">
        <v>126</v>
      </c>
      <c r="AU11" s="1">
        <v>112</v>
      </c>
      <c r="AV11" s="1">
        <v>824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27</v>
      </c>
      <c r="BC11" s="1">
        <v>16</v>
      </c>
      <c r="BD11" s="1">
        <v>40</v>
      </c>
      <c r="BE11" s="1">
        <v>35</v>
      </c>
      <c r="BF11" s="1">
        <v>262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88031</v>
      </c>
      <c r="B12" s="1" t="s">
        <v>123</v>
      </c>
      <c r="C12" s="1">
        <v>40</v>
      </c>
      <c r="D12" s="1">
        <v>162</v>
      </c>
      <c r="E12" s="1" t="s">
        <v>65</v>
      </c>
      <c r="F12" s="1">
        <v>974</v>
      </c>
      <c r="G12" s="1" t="s">
        <v>70</v>
      </c>
      <c r="H12" s="3">
        <v>123.2556</v>
      </c>
      <c r="I12" s="3">
        <v>4930.2240000000002</v>
      </c>
      <c r="J12" s="2">
        <f t="shared" si="2"/>
        <v>14790.672</v>
      </c>
      <c r="K12" s="5">
        <f t="shared" si="3"/>
        <v>3</v>
      </c>
      <c r="L12" s="1">
        <v>3.42</v>
      </c>
      <c r="M12" s="1">
        <v>8.8800000000000008</v>
      </c>
      <c r="N12" s="8">
        <f t="shared" si="5"/>
        <v>0</v>
      </c>
      <c r="O12" s="1">
        <v>3.15</v>
      </c>
      <c r="P12" s="1">
        <v>9.6199999999999992</v>
      </c>
      <c r="Q12" s="7">
        <v>0</v>
      </c>
      <c r="R12" s="1">
        <v>2.06</v>
      </c>
      <c r="S12" s="1">
        <v>1.65</v>
      </c>
      <c r="T12" s="7">
        <v>3</v>
      </c>
      <c r="U12" s="1">
        <v>0</v>
      </c>
      <c r="V12" s="19">
        <v>42584.81</v>
      </c>
      <c r="W12" s="3">
        <v>99344.01</v>
      </c>
      <c r="X12" s="1">
        <v>34</v>
      </c>
      <c r="Y12" s="1">
        <v>33</v>
      </c>
      <c r="Z12" s="1">
        <v>61</v>
      </c>
      <c r="AA12" s="1">
        <v>51</v>
      </c>
      <c r="AB12" s="1">
        <v>355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27</v>
      </c>
      <c r="AS12" s="1">
        <v>43</v>
      </c>
      <c r="AT12" s="1">
        <v>49</v>
      </c>
      <c r="AU12" s="1">
        <v>57</v>
      </c>
      <c r="AV12" s="1">
        <v>385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20</v>
      </c>
      <c r="BC12" s="1">
        <v>39</v>
      </c>
      <c r="BD12" s="1">
        <v>15</v>
      </c>
      <c r="BE12" s="1">
        <v>56</v>
      </c>
      <c r="BF12" s="1">
        <v>66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65112</v>
      </c>
      <c r="B13" s="1" t="s">
        <v>87</v>
      </c>
      <c r="C13" s="1">
        <v>24</v>
      </c>
      <c r="D13" s="1">
        <v>162</v>
      </c>
      <c r="E13" s="1" t="s">
        <v>65</v>
      </c>
      <c r="F13" s="1">
        <v>807</v>
      </c>
      <c r="G13" s="1" t="s">
        <v>67</v>
      </c>
      <c r="H13" s="3">
        <v>63.79</v>
      </c>
      <c r="I13" s="3">
        <v>1530.96</v>
      </c>
      <c r="J13" s="2">
        <f t="shared" si="2"/>
        <v>45928.800000000003</v>
      </c>
      <c r="K13" s="5">
        <f t="shared" si="3"/>
        <v>30</v>
      </c>
      <c r="L13" s="1">
        <v>13.69</v>
      </c>
      <c r="M13" s="1">
        <v>28.21</v>
      </c>
      <c r="N13" s="7">
        <v>10</v>
      </c>
      <c r="O13" s="1">
        <v>14.06</v>
      </c>
      <c r="P13" s="1">
        <v>14.33</v>
      </c>
      <c r="Q13" s="7">
        <v>10</v>
      </c>
      <c r="R13" s="1">
        <v>9.69</v>
      </c>
      <c r="S13" s="1">
        <v>2.75</v>
      </c>
      <c r="T13" s="7">
        <v>10</v>
      </c>
      <c r="U13" s="1">
        <v>0</v>
      </c>
      <c r="V13" s="19">
        <v>57315.32</v>
      </c>
      <c r="W13" s="3">
        <v>69339.73</v>
      </c>
      <c r="X13" s="1">
        <v>81</v>
      </c>
      <c r="Y13" s="1">
        <v>144</v>
      </c>
      <c r="Z13" s="1">
        <v>129</v>
      </c>
      <c r="AA13" s="1">
        <v>93</v>
      </c>
      <c r="AB13" s="1">
        <v>677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128</v>
      </c>
      <c r="AS13" s="1">
        <v>111</v>
      </c>
      <c r="AT13" s="1">
        <v>103</v>
      </c>
      <c r="AU13" s="1">
        <v>102</v>
      </c>
      <c r="AV13" s="1">
        <v>344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70</v>
      </c>
      <c r="BC13" s="1">
        <v>69</v>
      </c>
      <c r="BD13" s="1">
        <v>92</v>
      </c>
      <c r="BE13" s="1">
        <v>72</v>
      </c>
      <c r="BF13" s="1">
        <v>66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65152</v>
      </c>
      <c r="B14" s="1" t="s">
        <v>105</v>
      </c>
      <c r="C14" s="1">
        <v>24</v>
      </c>
      <c r="D14" s="1">
        <v>162</v>
      </c>
      <c r="E14" s="1" t="s">
        <v>65</v>
      </c>
      <c r="F14" s="1">
        <v>807</v>
      </c>
      <c r="G14" s="1" t="s">
        <v>67</v>
      </c>
      <c r="H14" s="3">
        <v>63.0306</v>
      </c>
      <c r="I14" s="3">
        <v>1512.7344000000001</v>
      </c>
      <c r="J14" s="2">
        <f t="shared" si="2"/>
        <v>7563.6720000000005</v>
      </c>
      <c r="K14" s="5">
        <f t="shared" si="3"/>
        <v>5</v>
      </c>
      <c r="L14" s="1">
        <v>7.56</v>
      </c>
      <c r="M14" s="1">
        <v>9.5399999999999991</v>
      </c>
      <c r="N14" s="7">
        <v>5</v>
      </c>
      <c r="O14" s="1">
        <v>6.73</v>
      </c>
      <c r="P14" s="1">
        <v>20.21</v>
      </c>
      <c r="Q14" s="7">
        <v>0</v>
      </c>
      <c r="R14" s="1">
        <v>4.9000000000000004</v>
      </c>
      <c r="S14" s="1">
        <v>12.25</v>
      </c>
      <c r="T14" s="8">
        <f>MAX(0,(TRUNC((R14*1.2)-S14)))</f>
        <v>0</v>
      </c>
      <c r="U14" s="1">
        <v>0</v>
      </c>
      <c r="V14" s="19">
        <v>29025.59</v>
      </c>
      <c r="W14" s="3">
        <v>63534.84</v>
      </c>
      <c r="X14" s="1">
        <v>60</v>
      </c>
      <c r="Y14" s="1">
        <v>56</v>
      </c>
      <c r="Z14" s="1">
        <v>78</v>
      </c>
      <c r="AA14" s="1">
        <v>31</v>
      </c>
      <c r="AB14" s="1">
        <v>229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44</v>
      </c>
      <c r="AS14" s="1">
        <v>38</v>
      </c>
      <c r="AT14" s="1">
        <v>70</v>
      </c>
      <c r="AU14" s="1">
        <v>57</v>
      </c>
      <c r="AV14" s="1">
        <v>485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37</v>
      </c>
      <c r="BC14" s="1">
        <v>50</v>
      </c>
      <c r="BD14" s="1">
        <v>33</v>
      </c>
      <c r="BE14" s="1">
        <v>45</v>
      </c>
      <c r="BF14" s="1">
        <v>294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88060</v>
      </c>
      <c r="B15" s="1" t="s">
        <v>86</v>
      </c>
      <c r="C15" s="1">
        <v>24</v>
      </c>
      <c r="D15" s="1">
        <v>162</v>
      </c>
      <c r="E15" s="1" t="s">
        <v>65</v>
      </c>
      <c r="F15" s="1">
        <v>807</v>
      </c>
      <c r="G15" s="1" t="s">
        <v>67</v>
      </c>
      <c r="H15" s="3">
        <v>61.51</v>
      </c>
      <c r="I15" s="3">
        <v>1476.24</v>
      </c>
      <c r="J15" s="2">
        <f t="shared" si="2"/>
        <v>29524.799999999999</v>
      </c>
      <c r="K15" s="5">
        <f t="shared" si="3"/>
        <v>20</v>
      </c>
      <c r="L15" s="1">
        <v>10.44</v>
      </c>
      <c r="M15" s="1">
        <v>13.25</v>
      </c>
      <c r="N15" s="7">
        <v>10</v>
      </c>
      <c r="O15" s="1">
        <v>14.48</v>
      </c>
      <c r="P15" s="1">
        <v>18.079999999999998</v>
      </c>
      <c r="Q15" s="7">
        <v>5</v>
      </c>
      <c r="R15" s="1">
        <v>11.65</v>
      </c>
      <c r="S15" s="1">
        <v>10.88</v>
      </c>
      <c r="T15" s="7">
        <v>5</v>
      </c>
      <c r="U15" s="1">
        <v>0</v>
      </c>
      <c r="V15" s="19">
        <v>53975.02</v>
      </c>
      <c r="W15" s="3">
        <v>62309.63</v>
      </c>
      <c r="X15" s="1">
        <v>82</v>
      </c>
      <c r="Y15" s="1">
        <v>61</v>
      </c>
      <c r="Z15" s="1">
        <v>81</v>
      </c>
      <c r="AA15" s="1">
        <v>114</v>
      </c>
      <c r="AB15" s="1">
        <v>318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85</v>
      </c>
      <c r="AS15" s="1">
        <v>92</v>
      </c>
      <c r="AT15" s="1">
        <v>145</v>
      </c>
      <c r="AU15" s="1">
        <v>143</v>
      </c>
      <c r="AV15" s="1">
        <v>434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135</v>
      </c>
      <c r="BC15" s="1">
        <v>87</v>
      </c>
      <c r="BD15" s="1">
        <v>77</v>
      </c>
      <c r="BE15" s="1">
        <v>48</v>
      </c>
      <c r="BF15" s="1">
        <v>261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6004</v>
      </c>
      <c r="B16" s="1" t="s">
        <v>94</v>
      </c>
      <c r="C16" s="1">
        <v>32</v>
      </c>
      <c r="D16" s="1">
        <v>162</v>
      </c>
      <c r="E16" s="1" t="s">
        <v>65</v>
      </c>
      <c r="F16" s="1">
        <v>558</v>
      </c>
      <c r="G16" s="1" t="s">
        <v>74</v>
      </c>
      <c r="H16" s="3">
        <v>80.55</v>
      </c>
      <c r="I16" s="3">
        <v>2577.6</v>
      </c>
      <c r="J16" s="2">
        <f t="shared" si="2"/>
        <v>12888</v>
      </c>
      <c r="K16" s="5">
        <f t="shared" si="3"/>
        <v>5</v>
      </c>
      <c r="L16" s="1">
        <v>3.53</v>
      </c>
      <c r="M16" s="1">
        <v>2.75</v>
      </c>
      <c r="N16" s="7">
        <v>5</v>
      </c>
      <c r="O16" s="1">
        <v>5.52</v>
      </c>
      <c r="P16" s="1">
        <v>13.5</v>
      </c>
      <c r="Q16" s="7">
        <v>0</v>
      </c>
      <c r="R16" s="1">
        <v>2.73</v>
      </c>
      <c r="S16" s="1">
        <v>6.56</v>
      </c>
      <c r="T16" s="8">
        <f>MAX(0,(TRUNC((R16*1.2)-S16)))</f>
        <v>0</v>
      </c>
      <c r="U16" s="1">
        <v>0</v>
      </c>
      <c r="V16" s="19">
        <v>30367.35</v>
      </c>
      <c r="W16" s="3">
        <v>58801.5</v>
      </c>
      <c r="X16" s="1">
        <v>39</v>
      </c>
      <c r="Y16" s="1">
        <v>35</v>
      </c>
      <c r="Z16" s="1">
        <v>25</v>
      </c>
      <c r="AA16" s="1">
        <v>63</v>
      </c>
      <c r="AB16" s="1">
        <v>88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52</v>
      </c>
      <c r="AS16" s="1">
        <v>45</v>
      </c>
      <c r="AT16" s="1">
        <v>58</v>
      </c>
      <c r="AU16" s="1">
        <v>88</v>
      </c>
      <c r="AV16" s="1">
        <v>432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33</v>
      </c>
      <c r="BC16" s="1">
        <v>24</v>
      </c>
      <c r="BD16" s="1">
        <v>14</v>
      </c>
      <c r="BE16" s="1">
        <v>57</v>
      </c>
      <c r="BF16" s="1">
        <v>210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65117</v>
      </c>
      <c r="B17" s="1" t="s">
        <v>90</v>
      </c>
      <c r="C17" s="1">
        <v>24</v>
      </c>
      <c r="D17" s="1">
        <v>162</v>
      </c>
      <c r="E17" s="1" t="s">
        <v>65</v>
      </c>
      <c r="F17" s="1">
        <v>807</v>
      </c>
      <c r="G17" s="1" t="s">
        <v>67</v>
      </c>
      <c r="H17" s="3">
        <v>63.79</v>
      </c>
      <c r="I17" s="3">
        <v>1530.96</v>
      </c>
      <c r="J17" s="2">
        <f t="shared" si="2"/>
        <v>30619.200000000001</v>
      </c>
      <c r="K17" s="5">
        <f t="shared" si="3"/>
        <v>20</v>
      </c>
      <c r="L17" s="1">
        <v>10.19</v>
      </c>
      <c r="M17" s="1">
        <v>12.5</v>
      </c>
      <c r="N17" s="7">
        <v>10</v>
      </c>
      <c r="O17" s="1">
        <v>11.27</v>
      </c>
      <c r="P17" s="1">
        <v>22.62</v>
      </c>
      <c r="Q17" s="7">
        <v>0</v>
      </c>
      <c r="R17" s="1">
        <v>8.17</v>
      </c>
      <c r="S17" s="1">
        <v>1.42</v>
      </c>
      <c r="T17" s="7">
        <v>10</v>
      </c>
      <c r="U17" s="1">
        <v>0</v>
      </c>
      <c r="V17" s="19">
        <v>45354.69</v>
      </c>
      <c r="W17" s="3">
        <v>55943.83</v>
      </c>
      <c r="X17" s="1">
        <v>43</v>
      </c>
      <c r="Y17" s="1">
        <v>89</v>
      </c>
      <c r="Z17" s="1">
        <v>133</v>
      </c>
      <c r="AA17" s="1">
        <v>48</v>
      </c>
      <c r="AB17" s="1">
        <v>300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85</v>
      </c>
      <c r="AS17" s="1">
        <v>92</v>
      </c>
      <c r="AT17" s="1">
        <v>90</v>
      </c>
      <c r="AU17" s="1">
        <v>99</v>
      </c>
      <c r="AV17" s="1">
        <v>543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49</v>
      </c>
      <c r="BC17" s="1">
        <v>73</v>
      </c>
      <c r="BD17" s="1">
        <v>74</v>
      </c>
      <c r="BE17" s="1">
        <v>73</v>
      </c>
      <c r="BF17" s="1">
        <v>34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6003</v>
      </c>
      <c r="B18" s="1" t="s">
        <v>101</v>
      </c>
      <c r="C18" s="1">
        <v>32</v>
      </c>
      <c r="D18" s="1">
        <v>162</v>
      </c>
      <c r="E18" s="1" t="s">
        <v>65</v>
      </c>
      <c r="F18" s="1">
        <v>558</v>
      </c>
      <c r="G18" s="1" t="s">
        <v>74</v>
      </c>
      <c r="H18" s="3">
        <v>80.55</v>
      </c>
      <c r="I18" s="3">
        <v>2577.6</v>
      </c>
      <c r="J18" s="2">
        <f t="shared" si="2"/>
        <v>12888</v>
      </c>
      <c r="K18" s="5">
        <f t="shared" si="3"/>
        <v>5</v>
      </c>
      <c r="L18" s="1">
        <v>3.58</v>
      </c>
      <c r="M18" s="1">
        <v>4.3099999999999996</v>
      </c>
      <c r="N18" s="7">
        <v>5</v>
      </c>
      <c r="O18" s="1">
        <v>4.67</v>
      </c>
      <c r="P18" s="1">
        <v>9.44</v>
      </c>
      <c r="Q18" s="7">
        <v>0</v>
      </c>
      <c r="R18" s="1">
        <v>3.73</v>
      </c>
      <c r="S18" s="1">
        <v>7.34</v>
      </c>
      <c r="T18" s="8">
        <f>MAX(0,(TRUNC((R18*1.2)-S18)))</f>
        <v>0</v>
      </c>
      <c r="U18" s="1">
        <v>0</v>
      </c>
      <c r="V18" s="19">
        <v>30890.92</v>
      </c>
      <c r="W18" s="3">
        <v>54371.25</v>
      </c>
      <c r="X18" s="1">
        <v>45</v>
      </c>
      <c r="Y18" s="1">
        <v>38</v>
      </c>
      <c r="Z18" s="1">
        <v>19</v>
      </c>
      <c r="AA18" s="1">
        <v>63</v>
      </c>
      <c r="AB18" s="1">
        <v>138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38</v>
      </c>
      <c r="AS18" s="1">
        <v>41</v>
      </c>
      <c r="AT18" s="1">
        <v>51</v>
      </c>
      <c r="AU18" s="1">
        <v>80</v>
      </c>
      <c r="AV18" s="1">
        <v>302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31</v>
      </c>
      <c r="BC18" s="1">
        <v>21</v>
      </c>
      <c r="BD18" s="1">
        <v>52</v>
      </c>
      <c r="BE18" s="1">
        <v>52</v>
      </c>
      <c r="BF18" s="1">
        <v>235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65120</v>
      </c>
      <c r="B19" s="1" t="s">
        <v>96</v>
      </c>
      <c r="C19" s="1">
        <v>24</v>
      </c>
      <c r="D19" s="1">
        <v>162</v>
      </c>
      <c r="E19" s="1" t="s">
        <v>65</v>
      </c>
      <c r="F19" s="1">
        <v>807</v>
      </c>
      <c r="G19" s="1" t="s">
        <v>67</v>
      </c>
      <c r="H19" s="3">
        <v>63.79</v>
      </c>
      <c r="I19" s="3">
        <v>1530.96</v>
      </c>
      <c r="J19" s="2">
        <f t="shared" si="2"/>
        <v>15309.6</v>
      </c>
      <c r="K19" s="5">
        <f t="shared" si="3"/>
        <v>10</v>
      </c>
      <c r="L19" s="1">
        <v>9.6</v>
      </c>
      <c r="M19" s="1">
        <v>10.96</v>
      </c>
      <c r="N19" s="7">
        <v>5</v>
      </c>
      <c r="O19" s="1">
        <v>9.33</v>
      </c>
      <c r="P19" s="1">
        <v>15.75</v>
      </c>
      <c r="Q19" s="7">
        <v>0</v>
      </c>
      <c r="R19" s="1">
        <v>7.65</v>
      </c>
      <c r="S19" s="1">
        <v>6.75</v>
      </c>
      <c r="T19" s="7">
        <v>5</v>
      </c>
      <c r="U19" s="1">
        <v>0</v>
      </c>
      <c r="V19" s="19">
        <v>40698.019999999997</v>
      </c>
      <c r="W19" s="3">
        <v>51223.37</v>
      </c>
      <c r="X19" s="1">
        <v>49</v>
      </c>
      <c r="Y19" s="1">
        <v>74</v>
      </c>
      <c r="Z19" s="1">
        <v>104</v>
      </c>
      <c r="AA19" s="1">
        <v>81</v>
      </c>
      <c r="AB19" s="1">
        <v>263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80</v>
      </c>
      <c r="AS19" s="1">
        <v>62</v>
      </c>
      <c r="AT19" s="1">
        <v>71</v>
      </c>
      <c r="AU19" s="1">
        <v>84</v>
      </c>
      <c r="AV19" s="1">
        <v>378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44</v>
      </c>
      <c r="BC19" s="1">
        <v>86</v>
      </c>
      <c r="BD19" s="1">
        <v>74</v>
      </c>
      <c r="BE19" s="1">
        <v>45</v>
      </c>
      <c r="BF19" s="1">
        <v>162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65113</v>
      </c>
      <c r="B20" s="1" t="s">
        <v>99</v>
      </c>
      <c r="C20" s="1">
        <v>24</v>
      </c>
      <c r="D20" s="1">
        <v>162</v>
      </c>
      <c r="E20" s="1" t="s">
        <v>65</v>
      </c>
      <c r="F20" s="1">
        <v>807</v>
      </c>
      <c r="G20" s="1" t="s">
        <v>67</v>
      </c>
      <c r="H20" s="3">
        <v>63.79</v>
      </c>
      <c r="I20" s="3">
        <v>1530.96</v>
      </c>
      <c r="J20" s="2">
        <f t="shared" si="2"/>
        <v>22964.400000000001</v>
      </c>
      <c r="K20" s="5">
        <f t="shared" si="3"/>
        <v>15</v>
      </c>
      <c r="L20" s="1">
        <v>6.4</v>
      </c>
      <c r="M20" s="1">
        <v>9.83</v>
      </c>
      <c r="N20" s="7">
        <v>5</v>
      </c>
      <c r="O20" s="1">
        <v>8.7100000000000009</v>
      </c>
      <c r="P20" s="1">
        <v>17.29</v>
      </c>
      <c r="Q20" s="7">
        <v>0</v>
      </c>
      <c r="R20" s="1">
        <v>5.25</v>
      </c>
      <c r="S20" s="1">
        <v>2</v>
      </c>
      <c r="T20" s="7">
        <v>10</v>
      </c>
      <c r="U20" s="1">
        <v>0</v>
      </c>
      <c r="V20" s="19">
        <v>31161.42</v>
      </c>
      <c r="W20" s="3">
        <v>44589.21</v>
      </c>
      <c r="X20" s="1">
        <v>11</v>
      </c>
      <c r="Y20" s="1">
        <v>57</v>
      </c>
      <c r="Z20" s="1">
        <v>92</v>
      </c>
      <c r="AA20" s="1">
        <v>44</v>
      </c>
      <c r="AB20" s="1">
        <v>236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74</v>
      </c>
      <c r="AS20" s="1">
        <v>53</v>
      </c>
      <c r="AT20" s="1">
        <v>70</v>
      </c>
      <c r="AU20" s="1">
        <v>77</v>
      </c>
      <c r="AV20" s="1">
        <v>415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32</v>
      </c>
      <c r="BC20" s="1">
        <v>65</v>
      </c>
      <c r="BD20" s="1">
        <v>45</v>
      </c>
      <c r="BE20" s="1">
        <v>33</v>
      </c>
      <c r="BF20" s="1">
        <v>48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65123</v>
      </c>
      <c r="B21" s="1" t="s">
        <v>91</v>
      </c>
      <c r="C21" s="1">
        <v>24</v>
      </c>
      <c r="D21" s="1">
        <v>162</v>
      </c>
      <c r="E21" s="1" t="s">
        <v>65</v>
      </c>
      <c r="F21" s="1">
        <v>807</v>
      </c>
      <c r="G21" s="1" t="s">
        <v>67</v>
      </c>
      <c r="H21" s="3">
        <v>69.987499999999997</v>
      </c>
      <c r="I21" s="3">
        <v>1679.7</v>
      </c>
      <c r="J21" s="2">
        <f t="shared" si="2"/>
        <v>25195.5</v>
      </c>
      <c r="K21" s="5">
        <f t="shared" si="3"/>
        <v>15</v>
      </c>
      <c r="L21" s="1">
        <v>7.96</v>
      </c>
      <c r="M21" s="1">
        <v>8.2899999999999991</v>
      </c>
      <c r="N21" s="7">
        <v>10</v>
      </c>
      <c r="O21" s="1">
        <v>6.19</v>
      </c>
      <c r="P21" s="1">
        <v>11.5</v>
      </c>
      <c r="Q21" s="7">
        <v>0</v>
      </c>
      <c r="R21" s="1">
        <v>4.96</v>
      </c>
      <c r="S21" s="1">
        <v>6.58</v>
      </c>
      <c r="T21" s="7">
        <v>5</v>
      </c>
      <c r="U21" s="1">
        <v>0</v>
      </c>
      <c r="V21" s="19">
        <v>32089.27</v>
      </c>
      <c r="W21" s="3">
        <v>44302.09</v>
      </c>
      <c r="X21" s="1">
        <v>50</v>
      </c>
      <c r="Y21" s="1">
        <v>69</v>
      </c>
      <c r="Z21" s="1">
        <v>70</v>
      </c>
      <c r="AA21" s="1">
        <v>73</v>
      </c>
      <c r="AB21" s="1">
        <v>199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68</v>
      </c>
      <c r="AS21" s="1">
        <v>38</v>
      </c>
      <c r="AT21" s="1">
        <v>29</v>
      </c>
      <c r="AU21" s="1">
        <v>65</v>
      </c>
      <c r="AV21" s="1">
        <v>276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67</v>
      </c>
      <c r="BC21" s="1">
        <v>7</v>
      </c>
      <c r="BD21" s="1">
        <v>23</v>
      </c>
      <c r="BE21" s="1">
        <v>51</v>
      </c>
      <c r="BF21" s="1">
        <v>158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6022</v>
      </c>
      <c r="B22" s="1" t="s">
        <v>155</v>
      </c>
      <c r="C22" s="1">
        <v>24</v>
      </c>
      <c r="D22" s="1">
        <v>162</v>
      </c>
      <c r="E22" s="1" t="s">
        <v>65</v>
      </c>
      <c r="F22" s="1">
        <v>974</v>
      </c>
      <c r="G22" s="1" t="s">
        <v>70</v>
      </c>
      <c r="H22" s="3">
        <v>107.6336</v>
      </c>
      <c r="I22" s="3">
        <v>2583.2064</v>
      </c>
      <c r="J22" s="2">
        <f t="shared" si="2"/>
        <v>7749.6192000000001</v>
      </c>
      <c r="K22" s="5">
        <f t="shared" si="3"/>
        <v>3</v>
      </c>
      <c r="L22" s="1">
        <v>0.69</v>
      </c>
      <c r="M22" s="1">
        <v>1.33</v>
      </c>
      <c r="N22" s="7">
        <v>3</v>
      </c>
      <c r="O22" s="1">
        <v>2.33</v>
      </c>
      <c r="P22" s="1">
        <v>7.79</v>
      </c>
      <c r="Q22" s="7">
        <v>0</v>
      </c>
      <c r="R22" s="1">
        <v>1.42</v>
      </c>
      <c r="S22" s="1">
        <v>6</v>
      </c>
      <c r="T22" s="8">
        <f t="shared" ref="T22:T24" si="6">MAX(0,(TRUNC((R22*1.2)-S22)))</f>
        <v>0</v>
      </c>
      <c r="U22" s="1">
        <v>0</v>
      </c>
      <c r="V22" s="19">
        <v>11462.98</v>
      </c>
      <c r="W22" s="3">
        <v>39071</v>
      </c>
      <c r="X22" s="1">
        <v>8</v>
      </c>
      <c r="Y22" s="1">
        <v>7</v>
      </c>
      <c r="Z22" s="1">
        <v>2</v>
      </c>
      <c r="AA22" s="1">
        <v>6</v>
      </c>
      <c r="AB22" s="1">
        <v>32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18</v>
      </c>
      <c r="AS22" s="1">
        <v>10</v>
      </c>
      <c r="AT22" s="1">
        <v>25</v>
      </c>
      <c r="AU22" s="1">
        <v>16</v>
      </c>
      <c r="AV22" s="1">
        <v>187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9</v>
      </c>
      <c r="BC22" s="1">
        <v>9</v>
      </c>
      <c r="BD22" s="1">
        <v>5</v>
      </c>
      <c r="BE22" s="1">
        <v>31</v>
      </c>
      <c r="BF22" s="1">
        <v>144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88033</v>
      </c>
      <c r="B23" s="1" t="s">
        <v>89</v>
      </c>
      <c r="C23" s="1">
        <v>40</v>
      </c>
      <c r="D23" s="1">
        <v>162</v>
      </c>
      <c r="E23" s="1" t="s">
        <v>65</v>
      </c>
      <c r="F23" s="1">
        <v>974</v>
      </c>
      <c r="G23" s="1" t="s">
        <v>70</v>
      </c>
      <c r="H23" s="3">
        <v>123.2556</v>
      </c>
      <c r="I23" s="3">
        <v>4930.2240000000002</v>
      </c>
      <c r="J23" s="2">
        <f t="shared" si="2"/>
        <v>0</v>
      </c>
      <c r="K23" s="5">
        <f t="shared" si="3"/>
        <v>0</v>
      </c>
      <c r="L23" s="1">
        <v>1.86</v>
      </c>
      <c r="M23" s="1">
        <v>7.25</v>
      </c>
      <c r="N23" s="8">
        <f t="shared" ref="N23:N24" si="7">MAX(0,(TRUNC((L23*1.2)-M23)))</f>
        <v>0</v>
      </c>
      <c r="O23" s="1">
        <v>1.94</v>
      </c>
      <c r="P23" s="1">
        <v>8.5500000000000007</v>
      </c>
      <c r="Q23" s="7">
        <v>0</v>
      </c>
      <c r="R23" s="1">
        <v>1.59</v>
      </c>
      <c r="S23" s="1">
        <v>6.05</v>
      </c>
      <c r="T23" s="8">
        <f t="shared" si="6"/>
        <v>0</v>
      </c>
      <c r="U23" s="1">
        <v>0</v>
      </c>
      <c r="V23" s="19">
        <v>26561.58</v>
      </c>
      <c r="W23" s="3">
        <v>107725.39</v>
      </c>
      <c r="X23" s="1">
        <v>28</v>
      </c>
      <c r="Y23" s="1">
        <v>29</v>
      </c>
      <c r="Z23" s="1">
        <v>32</v>
      </c>
      <c r="AA23" s="1">
        <v>0</v>
      </c>
      <c r="AB23" s="1">
        <v>290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16</v>
      </c>
      <c r="AS23" s="1">
        <v>24</v>
      </c>
      <c r="AT23" s="1">
        <v>40</v>
      </c>
      <c r="AU23" s="1">
        <v>19</v>
      </c>
      <c r="AV23" s="1">
        <v>342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23</v>
      </c>
      <c r="BC23" s="1">
        <v>18</v>
      </c>
      <c r="BD23" s="1">
        <v>31</v>
      </c>
      <c r="BE23" s="1">
        <v>1</v>
      </c>
      <c r="BF23" s="1">
        <v>242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65100</v>
      </c>
      <c r="B24" s="1" t="s">
        <v>104</v>
      </c>
      <c r="C24" s="1">
        <v>24</v>
      </c>
      <c r="D24" s="1">
        <v>162</v>
      </c>
      <c r="E24" s="1" t="s">
        <v>65</v>
      </c>
      <c r="F24" s="1">
        <v>807</v>
      </c>
      <c r="G24" s="1" t="s">
        <v>67</v>
      </c>
      <c r="H24" s="3">
        <v>80.936199999999999</v>
      </c>
      <c r="I24" s="3">
        <v>1942.4688000000001</v>
      </c>
      <c r="J24" s="2">
        <f t="shared" si="2"/>
        <v>0</v>
      </c>
      <c r="K24" s="5">
        <f t="shared" si="3"/>
        <v>0</v>
      </c>
      <c r="L24" s="1">
        <v>2.54</v>
      </c>
      <c r="M24" s="1">
        <v>10.039999999999999</v>
      </c>
      <c r="N24" s="8">
        <f t="shared" si="7"/>
        <v>0</v>
      </c>
      <c r="O24" s="1">
        <v>5.48</v>
      </c>
      <c r="P24" s="1">
        <v>11.04</v>
      </c>
      <c r="Q24" s="7">
        <v>0</v>
      </c>
      <c r="R24" s="1">
        <v>5.4</v>
      </c>
      <c r="S24" s="1">
        <v>8.2100000000000009</v>
      </c>
      <c r="T24" s="8">
        <f t="shared" si="6"/>
        <v>0</v>
      </c>
      <c r="U24" s="1">
        <v>0</v>
      </c>
      <c r="V24" s="19">
        <v>26061.46</v>
      </c>
      <c r="W24" s="3">
        <v>56898.15</v>
      </c>
      <c r="X24" s="1">
        <v>8</v>
      </c>
      <c r="Y24" s="1">
        <v>26</v>
      </c>
      <c r="Z24" s="1">
        <v>25</v>
      </c>
      <c r="AA24" s="1">
        <v>30</v>
      </c>
      <c r="AB24" s="1">
        <v>241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30</v>
      </c>
      <c r="AS24" s="1">
        <v>33</v>
      </c>
      <c r="AT24" s="1">
        <v>60</v>
      </c>
      <c r="AU24" s="1">
        <v>50</v>
      </c>
      <c r="AV24" s="1">
        <v>265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23</v>
      </c>
      <c r="BC24" s="1">
        <v>12</v>
      </c>
      <c r="BD24" s="1">
        <v>47</v>
      </c>
      <c r="BE24" s="1">
        <v>107</v>
      </c>
      <c r="BF24" s="1">
        <v>197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88161</v>
      </c>
      <c r="B25" s="1" t="s">
        <v>109</v>
      </c>
      <c r="C25" s="1">
        <v>24</v>
      </c>
      <c r="D25" s="1">
        <v>162</v>
      </c>
      <c r="E25" s="1" t="s">
        <v>65</v>
      </c>
      <c r="F25" s="1">
        <v>807</v>
      </c>
      <c r="G25" s="1" t="s">
        <v>67</v>
      </c>
      <c r="H25" s="3">
        <v>61.51</v>
      </c>
      <c r="I25" s="3">
        <v>1476.24</v>
      </c>
      <c r="J25" s="2">
        <f t="shared" si="2"/>
        <v>22143.599999999999</v>
      </c>
      <c r="K25" s="5">
        <f t="shared" si="3"/>
        <v>15</v>
      </c>
      <c r="L25" s="1">
        <v>6.17</v>
      </c>
      <c r="M25" s="1">
        <v>8.3800000000000008</v>
      </c>
      <c r="N25" s="7">
        <v>5</v>
      </c>
      <c r="O25" s="1">
        <v>8.1199999999999992</v>
      </c>
      <c r="P25" s="1">
        <v>7.83</v>
      </c>
      <c r="Q25" s="7">
        <v>5</v>
      </c>
      <c r="R25" s="1">
        <v>5.81</v>
      </c>
      <c r="S25" s="1">
        <v>8.33</v>
      </c>
      <c r="T25" s="7">
        <v>5</v>
      </c>
      <c r="U25" s="1">
        <v>0</v>
      </c>
      <c r="V25" s="19">
        <v>29678.58</v>
      </c>
      <c r="W25" s="3">
        <v>36229.39</v>
      </c>
      <c r="X25" s="1">
        <v>62</v>
      </c>
      <c r="Y25" s="1">
        <v>43</v>
      </c>
      <c r="Z25" s="1">
        <v>36</v>
      </c>
      <c r="AA25" s="1">
        <v>57</v>
      </c>
      <c r="AB25" s="1">
        <v>201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58</v>
      </c>
      <c r="AS25" s="1">
        <v>40</v>
      </c>
      <c r="AT25" s="1">
        <v>77</v>
      </c>
      <c r="AU25" s="1">
        <v>80</v>
      </c>
      <c r="AV25" s="1">
        <v>188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59</v>
      </c>
      <c r="BC25" s="1">
        <v>47</v>
      </c>
      <c r="BD25" s="1">
        <v>36</v>
      </c>
      <c r="BE25" s="1">
        <v>42</v>
      </c>
      <c r="BF25" s="1">
        <v>200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A26" s="1">
        <v>6041</v>
      </c>
      <c r="B26" s="1" t="s">
        <v>113</v>
      </c>
      <c r="C26" s="1">
        <v>10</v>
      </c>
      <c r="D26" s="1">
        <v>162</v>
      </c>
      <c r="E26" s="1" t="s">
        <v>65</v>
      </c>
      <c r="F26" s="1">
        <v>558</v>
      </c>
      <c r="G26" s="1" t="s">
        <v>74</v>
      </c>
      <c r="H26" s="3">
        <v>181.1995</v>
      </c>
      <c r="I26" s="3">
        <v>1811.9949999999999</v>
      </c>
      <c r="J26" s="2">
        <f t="shared" si="2"/>
        <v>0</v>
      </c>
      <c r="K26" s="5">
        <f t="shared" si="3"/>
        <v>0</v>
      </c>
      <c r="L26" s="1">
        <v>1</v>
      </c>
      <c r="M26" s="1">
        <v>3.1</v>
      </c>
      <c r="N26" s="8">
        <f t="shared" ref="N26:N28" si="8">MAX(0,(TRUNC((L26*1.2)-M26)))</f>
        <v>0</v>
      </c>
      <c r="O26" s="1">
        <v>11.7</v>
      </c>
      <c r="P26" s="1">
        <v>22.6</v>
      </c>
      <c r="Q26" s="7">
        <v>0</v>
      </c>
      <c r="R26" s="1">
        <v>0.95</v>
      </c>
      <c r="S26" s="1">
        <v>3</v>
      </c>
      <c r="T26" s="8">
        <f t="shared" ref="T26:T27" si="9">MAX(0,(TRUNC((R26*1.2)-S26)))</f>
        <v>0</v>
      </c>
      <c r="U26" s="1">
        <v>0</v>
      </c>
      <c r="V26" s="19">
        <v>24733.73</v>
      </c>
      <c r="W26" s="3">
        <v>52004.26</v>
      </c>
      <c r="X26" s="1">
        <v>2</v>
      </c>
      <c r="Y26" s="1">
        <v>6</v>
      </c>
      <c r="Z26" s="1">
        <v>0</v>
      </c>
      <c r="AA26" s="1">
        <v>10</v>
      </c>
      <c r="AB26" s="1">
        <v>31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29</v>
      </c>
      <c r="AS26" s="1">
        <v>36</v>
      </c>
      <c r="AT26" s="1">
        <v>40</v>
      </c>
      <c r="AU26" s="1">
        <v>60</v>
      </c>
      <c r="AV26" s="1">
        <v>226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</v>
      </c>
      <c r="BC26" s="1">
        <v>2</v>
      </c>
      <c r="BD26" s="1">
        <v>0</v>
      </c>
      <c r="BE26" s="1">
        <v>13</v>
      </c>
      <c r="BF26" s="1">
        <v>30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 x14ac:dyDescent="0.2">
      <c r="A27" s="1">
        <v>65126</v>
      </c>
      <c r="B27" s="1" t="s">
        <v>111</v>
      </c>
      <c r="C27" s="1">
        <v>24</v>
      </c>
      <c r="D27" s="1">
        <v>162</v>
      </c>
      <c r="E27" s="1" t="s">
        <v>65</v>
      </c>
      <c r="F27" s="1">
        <v>807</v>
      </c>
      <c r="G27" s="1" t="s">
        <v>67</v>
      </c>
      <c r="H27" s="3">
        <v>80.936199999999999</v>
      </c>
      <c r="I27" s="3">
        <v>1942.4688000000001</v>
      </c>
      <c r="J27" s="2">
        <f t="shared" si="2"/>
        <v>0</v>
      </c>
      <c r="K27" s="5">
        <f t="shared" si="3"/>
        <v>0</v>
      </c>
      <c r="L27" s="1">
        <v>2.42</v>
      </c>
      <c r="M27" s="1">
        <v>8.17</v>
      </c>
      <c r="N27" s="8">
        <f t="shared" si="8"/>
        <v>0</v>
      </c>
      <c r="O27" s="1">
        <v>4.9000000000000004</v>
      </c>
      <c r="P27" s="1">
        <v>6.12</v>
      </c>
      <c r="Q27" s="7">
        <v>0</v>
      </c>
      <c r="R27" s="1">
        <v>3.73</v>
      </c>
      <c r="S27" s="1">
        <v>8.6199999999999992</v>
      </c>
      <c r="T27" s="8">
        <f t="shared" si="9"/>
        <v>0</v>
      </c>
      <c r="U27" s="1">
        <v>0</v>
      </c>
      <c r="V27" s="19">
        <v>21448.09</v>
      </c>
      <c r="W27" s="3">
        <v>44514.91</v>
      </c>
      <c r="X27" s="1">
        <v>19</v>
      </c>
      <c r="Y27" s="1">
        <v>9</v>
      </c>
      <c r="Z27" s="1">
        <v>27</v>
      </c>
      <c r="AA27" s="1">
        <v>15</v>
      </c>
      <c r="AB27" s="1">
        <v>196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27</v>
      </c>
      <c r="AS27" s="1">
        <v>19</v>
      </c>
      <c r="AT27" s="1">
        <v>47</v>
      </c>
      <c r="AU27" s="1">
        <v>68</v>
      </c>
      <c r="AV27" s="1">
        <v>147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37</v>
      </c>
      <c r="BC27" s="1">
        <v>19</v>
      </c>
      <c r="BD27" s="1">
        <v>16</v>
      </c>
      <c r="BE27" s="1">
        <v>54</v>
      </c>
      <c r="BF27" s="1">
        <v>207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 x14ac:dyDescent="0.2">
      <c r="A28" s="1">
        <v>6020</v>
      </c>
      <c r="B28" s="1" t="s">
        <v>116</v>
      </c>
      <c r="C28" s="1">
        <v>24</v>
      </c>
      <c r="D28" s="1">
        <v>162</v>
      </c>
      <c r="E28" s="1" t="s">
        <v>65</v>
      </c>
      <c r="F28" s="1">
        <v>974</v>
      </c>
      <c r="G28" s="1" t="s">
        <v>70</v>
      </c>
      <c r="H28" s="3">
        <v>107.6336</v>
      </c>
      <c r="I28" s="3">
        <v>2583.2064</v>
      </c>
      <c r="J28" s="2">
        <f t="shared" si="2"/>
        <v>25832.063999999998</v>
      </c>
      <c r="K28" s="5">
        <f t="shared" si="3"/>
        <v>10</v>
      </c>
      <c r="L28" s="1">
        <v>1.67</v>
      </c>
      <c r="M28" s="1">
        <v>7.54</v>
      </c>
      <c r="N28" s="8">
        <f t="shared" si="8"/>
        <v>0</v>
      </c>
      <c r="O28" s="1">
        <v>4.33</v>
      </c>
      <c r="P28" s="1">
        <v>5.71</v>
      </c>
      <c r="Q28" s="7">
        <v>5</v>
      </c>
      <c r="R28" s="1">
        <v>2.23</v>
      </c>
      <c r="S28" s="1">
        <v>0.54</v>
      </c>
      <c r="T28" s="7">
        <v>5</v>
      </c>
      <c r="U28" s="1">
        <v>0</v>
      </c>
      <c r="V28" s="19">
        <v>21257.64</v>
      </c>
      <c r="W28" s="3">
        <v>35626.720000000001</v>
      </c>
      <c r="X28" s="1">
        <v>15</v>
      </c>
      <c r="Y28" s="1">
        <v>10</v>
      </c>
      <c r="Z28" s="1">
        <v>14</v>
      </c>
      <c r="AA28" s="1">
        <v>12</v>
      </c>
      <c r="AB28" s="1">
        <v>181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33</v>
      </c>
      <c r="AS28" s="1">
        <v>35</v>
      </c>
      <c r="AT28" s="1">
        <v>36</v>
      </c>
      <c r="AU28" s="1">
        <v>35</v>
      </c>
      <c r="AV28" s="1">
        <v>137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39</v>
      </c>
      <c r="BC28" s="1">
        <v>4</v>
      </c>
      <c r="BD28" s="1">
        <v>7</v>
      </c>
      <c r="BE28" s="1">
        <v>11</v>
      </c>
      <c r="BF28" s="1">
        <v>13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 x14ac:dyDescent="0.2">
      <c r="A29" s="1">
        <v>65165</v>
      </c>
      <c r="B29" s="1" t="s">
        <v>108</v>
      </c>
      <c r="C29" s="1">
        <v>24</v>
      </c>
      <c r="D29" s="1">
        <v>162</v>
      </c>
      <c r="E29" s="1" t="s">
        <v>65</v>
      </c>
      <c r="F29" s="1">
        <v>807</v>
      </c>
      <c r="G29" s="1" t="s">
        <v>67</v>
      </c>
      <c r="H29" s="3">
        <v>63.79</v>
      </c>
      <c r="I29" s="3">
        <v>1530.96</v>
      </c>
      <c r="J29" s="2">
        <f t="shared" si="2"/>
        <v>15309.6</v>
      </c>
      <c r="K29" s="5">
        <f t="shared" si="3"/>
        <v>10</v>
      </c>
      <c r="L29" s="1">
        <v>4.4000000000000004</v>
      </c>
      <c r="M29" s="1">
        <v>5.12</v>
      </c>
      <c r="N29" s="7">
        <v>5</v>
      </c>
      <c r="O29" s="1">
        <v>7.04</v>
      </c>
      <c r="P29" s="1">
        <v>16.04</v>
      </c>
      <c r="Q29" s="7">
        <v>0</v>
      </c>
      <c r="R29" s="1">
        <v>4.8099999999999996</v>
      </c>
      <c r="S29" s="1">
        <v>1.67</v>
      </c>
      <c r="T29" s="7">
        <v>5</v>
      </c>
      <c r="U29" s="1">
        <v>0</v>
      </c>
      <c r="V29" s="19">
        <v>24878.1</v>
      </c>
      <c r="W29" s="3">
        <v>34956.92</v>
      </c>
      <c r="X29" s="1">
        <v>16</v>
      </c>
      <c r="Y29" s="1">
        <v>39</v>
      </c>
      <c r="Z29" s="1">
        <v>48</v>
      </c>
      <c r="AA29" s="1">
        <v>44</v>
      </c>
      <c r="AB29" s="1">
        <v>123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64</v>
      </c>
      <c r="AS29" s="1">
        <v>32</v>
      </c>
      <c r="AT29" s="1">
        <v>63</v>
      </c>
      <c r="AU29" s="1">
        <v>52</v>
      </c>
      <c r="AV29" s="1">
        <v>385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26</v>
      </c>
      <c r="BC29" s="1">
        <v>54</v>
      </c>
      <c r="BD29" s="1">
        <v>48</v>
      </c>
      <c r="BE29" s="1">
        <v>29</v>
      </c>
      <c r="BF29" s="1">
        <v>40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 x14ac:dyDescent="0.2">
      <c r="A30" s="1">
        <v>6016</v>
      </c>
      <c r="B30" s="1" t="s">
        <v>142</v>
      </c>
      <c r="C30" s="1">
        <v>20</v>
      </c>
      <c r="D30" s="1">
        <v>162</v>
      </c>
      <c r="E30" s="1" t="s">
        <v>65</v>
      </c>
      <c r="F30" s="1">
        <v>807</v>
      </c>
      <c r="G30" s="1" t="s">
        <v>67</v>
      </c>
      <c r="H30" s="3">
        <v>87.816999999999993</v>
      </c>
      <c r="I30" s="3">
        <v>1756.34</v>
      </c>
      <c r="J30" s="2">
        <f t="shared" si="2"/>
        <v>0</v>
      </c>
      <c r="K30" s="5">
        <f t="shared" si="3"/>
        <v>0</v>
      </c>
      <c r="L30" s="1">
        <v>1.85</v>
      </c>
      <c r="M30" s="1">
        <v>1.7</v>
      </c>
      <c r="N30" s="8">
        <f t="shared" ref="N30:N31" si="10">MAX(0,(TRUNC((L30*1.2)-M30)))</f>
        <v>0</v>
      </c>
      <c r="O30" s="1">
        <v>7.42</v>
      </c>
      <c r="P30" s="1">
        <v>16.899999999999999</v>
      </c>
      <c r="Q30" s="7">
        <v>0</v>
      </c>
      <c r="R30" s="1">
        <v>0.75</v>
      </c>
      <c r="S30" s="1">
        <v>2.5</v>
      </c>
      <c r="T30" s="8">
        <f>MAX(0,(TRUNC((R30*1.2)-S30)))</f>
        <v>0</v>
      </c>
      <c r="U30" s="1">
        <v>0</v>
      </c>
      <c r="V30" s="19">
        <v>17607.310000000001</v>
      </c>
      <c r="W30" s="3">
        <v>37058.769999999997</v>
      </c>
      <c r="X30" s="1">
        <v>25</v>
      </c>
      <c r="Y30" s="1">
        <v>24</v>
      </c>
      <c r="Z30" s="1">
        <v>0</v>
      </c>
      <c r="AA30" s="1">
        <v>0</v>
      </c>
      <c r="AB30" s="1">
        <v>34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50</v>
      </c>
      <c r="AS30" s="1">
        <v>37</v>
      </c>
      <c r="AT30" s="1">
        <v>59</v>
      </c>
      <c r="AU30" s="1">
        <v>42</v>
      </c>
      <c r="AV30" s="1">
        <v>338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13</v>
      </c>
      <c r="BC30" s="1">
        <v>4</v>
      </c>
      <c r="BD30" s="1">
        <v>0</v>
      </c>
      <c r="BE30" s="1">
        <v>0</v>
      </c>
      <c r="BF30" s="1">
        <v>50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 x14ac:dyDescent="0.2">
      <c r="A31" s="1">
        <v>2048</v>
      </c>
      <c r="B31" s="1" t="s">
        <v>126</v>
      </c>
      <c r="C31" s="1">
        <v>24</v>
      </c>
      <c r="D31" s="1">
        <v>162</v>
      </c>
      <c r="E31" s="1" t="s">
        <v>65</v>
      </c>
      <c r="F31" s="1">
        <v>974</v>
      </c>
      <c r="G31" s="1" t="s">
        <v>70</v>
      </c>
      <c r="H31" s="3">
        <v>107.6336</v>
      </c>
      <c r="I31" s="3">
        <v>2583.2064</v>
      </c>
      <c r="J31" s="2">
        <f t="shared" si="2"/>
        <v>12916.031999999999</v>
      </c>
      <c r="K31" s="5">
        <f t="shared" si="3"/>
        <v>5</v>
      </c>
      <c r="L31" s="1">
        <v>1.08</v>
      </c>
      <c r="M31" s="1">
        <v>2.21</v>
      </c>
      <c r="N31" s="8">
        <f t="shared" si="10"/>
        <v>0</v>
      </c>
      <c r="O31" s="1">
        <v>3.77</v>
      </c>
      <c r="P31" s="1">
        <v>7.96</v>
      </c>
      <c r="Q31" s="7">
        <v>0</v>
      </c>
      <c r="R31" s="1">
        <v>2.71</v>
      </c>
      <c r="S31" s="1">
        <v>0.88</v>
      </c>
      <c r="T31" s="7">
        <v>5</v>
      </c>
      <c r="U31" s="1">
        <v>0</v>
      </c>
      <c r="V31" s="19">
        <v>19535.5</v>
      </c>
      <c r="W31" s="3">
        <v>28522.9</v>
      </c>
      <c r="X31" s="1">
        <v>10</v>
      </c>
      <c r="Y31" s="1">
        <v>2</v>
      </c>
      <c r="Z31" s="1">
        <v>11</v>
      </c>
      <c r="AA31" s="1">
        <v>8</v>
      </c>
      <c r="AB31" s="1">
        <v>53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29</v>
      </c>
      <c r="AS31" s="1">
        <v>28</v>
      </c>
      <c r="AT31" s="1">
        <v>35</v>
      </c>
      <c r="AU31" s="1">
        <v>25</v>
      </c>
      <c r="AV31" s="1">
        <v>191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39</v>
      </c>
      <c r="BC31" s="1">
        <v>13</v>
      </c>
      <c r="BD31" s="1">
        <v>8</v>
      </c>
      <c r="BE31" s="1">
        <v>23</v>
      </c>
      <c r="BF31" s="1">
        <v>21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 x14ac:dyDescent="0.2">
      <c r="A32" s="1">
        <v>6017</v>
      </c>
      <c r="B32" s="1" t="s">
        <v>134</v>
      </c>
      <c r="C32" s="1">
        <v>12</v>
      </c>
      <c r="D32" s="1">
        <v>162</v>
      </c>
      <c r="E32" s="1" t="s">
        <v>65</v>
      </c>
      <c r="F32" s="1">
        <v>558</v>
      </c>
      <c r="G32" s="1" t="s">
        <v>74</v>
      </c>
      <c r="H32" s="3">
        <v>151.91</v>
      </c>
      <c r="I32" s="3">
        <v>1822.92</v>
      </c>
      <c r="J32" s="2">
        <f t="shared" si="2"/>
        <v>0</v>
      </c>
      <c r="K32" s="5">
        <f t="shared" si="3"/>
        <v>0</v>
      </c>
      <c r="L32" s="1">
        <v>2.21</v>
      </c>
      <c r="M32" s="1">
        <v>0.92</v>
      </c>
      <c r="N32" s="7">
        <v>0</v>
      </c>
      <c r="O32" s="1">
        <v>3.79</v>
      </c>
      <c r="P32" s="1">
        <v>27.67</v>
      </c>
      <c r="Q32" s="7">
        <v>0</v>
      </c>
      <c r="R32" s="1">
        <v>2.88</v>
      </c>
      <c r="S32" s="1">
        <v>3.92</v>
      </c>
      <c r="T32" s="8">
        <f>MAX(0,(TRUNC((R32*1.2)-S32)))</f>
        <v>0</v>
      </c>
      <c r="U32" s="1">
        <v>0</v>
      </c>
      <c r="V32" s="19">
        <v>16178.42</v>
      </c>
      <c r="W32" s="3">
        <v>59244.9</v>
      </c>
      <c r="X32" s="1">
        <v>12</v>
      </c>
      <c r="Y32" s="1">
        <v>3</v>
      </c>
      <c r="Z32" s="1">
        <v>9</v>
      </c>
      <c r="AA32" s="1">
        <v>8</v>
      </c>
      <c r="AB32" s="1">
        <v>11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14</v>
      </c>
      <c r="AS32" s="1">
        <v>15</v>
      </c>
      <c r="AT32" s="1">
        <v>15</v>
      </c>
      <c r="AU32" s="1">
        <v>18</v>
      </c>
      <c r="AV32" s="1">
        <v>332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13</v>
      </c>
      <c r="BC32" s="1">
        <v>0</v>
      </c>
      <c r="BD32" s="1">
        <v>19</v>
      </c>
      <c r="BE32" s="1">
        <v>5</v>
      </c>
      <c r="BF32" s="1">
        <v>47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 x14ac:dyDescent="0.2">
      <c r="A33" s="1">
        <v>65890</v>
      </c>
      <c r="B33" s="1" t="s">
        <v>129</v>
      </c>
      <c r="C33" s="1">
        <v>24</v>
      </c>
      <c r="D33" s="1">
        <v>162</v>
      </c>
      <c r="E33" s="1" t="s">
        <v>65</v>
      </c>
      <c r="F33" s="1">
        <v>807</v>
      </c>
      <c r="G33" s="1" t="s">
        <v>67</v>
      </c>
      <c r="H33" s="3">
        <v>63.79</v>
      </c>
      <c r="I33" s="3">
        <v>1530.96</v>
      </c>
      <c r="J33" s="2">
        <f t="shared" si="2"/>
        <v>0</v>
      </c>
      <c r="K33" s="5">
        <f t="shared" si="3"/>
        <v>0</v>
      </c>
      <c r="L33" s="1">
        <v>3.67</v>
      </c>
      <c r="M33" s="1">
        <v>8.4600000000000009</v>
      </c>
      <c r="N33" s="8">
        <f t="shared" ref="N33:N35" si="11">MAX(0,(TRUNC((L33*1.2)-M33)))</f>
        <v>0</v>
      </c>
      <c r="O33" s="1">
        <v>3.65</v>
      </c>
      <c r="P33" s="1">
        <v>14.42</v>
      </c>
      <c r="Q33" s="7">
        <v>0</v>
      </c>
      <c r="R33" s="1">
        <v>3</v>
      </c>
      <c r="S33" s="1">
        <v>-0.04</v>
      </c>
      <c r="T33" s="7">
        <v>0</v>
      </c>
      <c r="U33" s="1">
        <v>0</v>
      </c>
      <c r="V33" s="19">
        <v>15788.02</v>
      </c>
      <c r="W33" s="3">
        <v>34956.92</v>
      </c>
      <c r="X33" s="1">
        <v>31</v>
      </c>
      <c r="Y33" s="1">
        <v>41</v>
      </c>
      <c r="Z33" s="1">
        <v>26</v>
      </c>
      <c r="AA33" s="1">
        <v>21</v>
      </c>
      <c r="AB33" s="1">
        <v>203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27</v>
      </c>
      <c r="AS33" s="1">
        <v>26</v>
      </c>
      <c r="AT33" s="1">
        <v>24</v>
      </c>
      <c r="AU33" s="1">
        <v>47</v>
      </c>
      <c r="AV33" s="1">
        <v>346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5</v>
      </c>
      <c r="BC33" s="1">
        <v>50</v>
      </c>
      <c r="BD33" s="1">
        <v>24</v>
      </c>
      <c r="BE33" s="1">
        <v>36</v>
      </c>
      <c r="BF33" s="1">
        <v>-1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 x14ac:dyDescent="0.2">
      <c r="A34" s="1">
        <v>6036</v>
      </c>
      <c r="B34" s="1" t="s">
        <v>131</v>
      </c>
      <c r="C34" s="1">
        <v>24</v>
      </c>
      <c r="D34" s="1">
        <v>162</v>
      </c>
      <c r="E34" s="1" t="s">
        <v>65</v>
      </c>
      <c r="F34" s="1">
        <v>558</v>
      </c>
      <c r="G34" s="1" t="s">
        <v>74</v>
      </c>
      <c r="H34" s="3">
        <v>103.33</v>
      </c>
      <c r="I34" s="3">
        <v>2479.92</v>
      </c>
      <c r="J34" s="2">
        <f t="shared" si="2"/>
        <v>0</v>
      </c>
      <c r="K34" s="5">
        <f t="shared" si="3"/>
        <v>0</v>
      </c>
      <c r="L34" s="1">
        <v>1.52</v>
      </c>
      <c r="M34" s="1">
        <v>2.29</v>
      </c>
      <c r="N34" s="8">
        <f t="shared" si="11"/>
        <v>0</v>
      </c>
      <c r="O34" s="1">
        <v>2.67</v>
      </c>
      <c r="P34" s="1">
        <v>21.21</v>
      </c>
      <c r="Q34" s="7">
        <v>0</v>
      </c>
      <c r="R34" s="1">
        <v>1.42</v>
      </c>
      <c r="S34" s="1">
        <v>3.71</v>
      </c>
      <c r="T34" s="8">
        <f t="shared" ref="T34:T35" si="12">MAX(0,(TRUNC((R34*1.2)-S34)))</f>
        <v>0</v>
      </c>
      <c r="U34" s="1">
        <v>0</v>
      </c>
      <c r="V34" s="19">
        <v>13897.89</v>
      </c>
      <c r="W34" s="3">
        <v>67474.490000000005</v>
      </c>
      <c r="X34" s="1">
        <v>18</v>
      </c>
      <c r="Y34" s="1">
        <v>6</v>
      </c>
      <c r="Z34" s="1">
        <v>10</v>
      </c>
      <c r="AA34" s="1">
        <v>11</v>
      </c>
      <c r="AB34" s="1">
        <v>55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13</v>
      </c>
      <c r="AS34" s="1">
        <v>14</v>
      </c>
      <c r="AT34" s="1">
        <v>24</v>
      </c>
      <c r="AU34" s="1">
        <v>40</v>
      </c>
      <c r="AV34" s="1">
        <v>509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5</v>
      </c>
      <c r="BC34" s="1">
        <v>1</v>
      </c>
      <c r="BD34" s="1">
        <v>14</v>
      </c>
      <c r="BE34" s="1">
        <v>29</v>
      </c>
      <c r="BF34" s="1">
        <v>89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 x14ac:dyDescent="0.2">
      <c r="A35" s="1">
        <v>65140</v>
      </c>
      <c r="B35" s="1" t="s">
        <v>114</v>
      </c>
      <c r="C35" s="1">
        <v>24</v>
      </c>
      <c r="D35" s="1">
        <v>162</v>
      </c>
      <c r="E35" s="1" t="s">
        <v>65</v>
      </c>
      <c r="F35" s="1">
        <v>807</v>
      </c>
      <c r="G35" s="1" t="s">
        <v>67</v>
      </c>
      <c r="H35" s="3">
        <v>69.987499999999997</v>
      </c>
      <c r="I35" s="3">
        <v>1679.7</v>
      </c>
      <c r="J35" s="2">
        <f t="shared" si="2"/>
        <v>0</v>
      </c>
      <c r="K35" s="5">
        <f t="shared" si="3"/>
        <v>0</v>
      </c>
      <c r="L35" s="1">
        <v>1.21</v>
      </c>
      <c r="M35" s="1">
        <v>4.58</v>
      </c>
      <c r="N35" s="8">
        <f t="shared" si="11"/>
        <v>0</v>
      </c>
      <c r="O35" s="1">
        <v>4.1900000000000004</v>
      </c>
      <c r="P35" s="1">
        <v>15.08</v>
      </c>
      <c r="Q35" s="7">
        <v>0</v>
      </c>
      <c r="R35" s="1">
        <v>1.83</v>
      </c>
      <c r="S35" s="1">
        <v>3.75</v>
      </c>
      <c r="T35" s="8">
        <f t="shared" si="12"/>
        <v>0</v>
      </c>
      <c r="U35" s="1">
        <v>0</v>
      </c>
      <c r="V35" s="19">
        <v>12142.83</v>
      </c>
      <c r="W35" s="3">
        <v>39332.980000000003</v>
      </c>
      <c r="X35" s="1">
        <v>14</v>
      </c>
      <c r="Y35" s="1">
        <v>12</v>
      </c>
      <c r="Z35" s="1">
        <v>4</v>
      </c>
      <c r="AA35" s="1">
        <v>10</v>
      </c>
      <c r="AB35" s="1">
        <v>110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23</v>
      </c>
      <c r="AS35" s="1">
        <v>22</v>
      </c>
      <c r="AT35" s="1">
        <v>46</v>
      </c>
      <c r="AU35" s="1">
        <v>41</v>
      </c>
      <c r="AV35" s="1">
        <v>362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10</v>
      </c>
      <c r="BC35" s="1">
        <v>17</v>
      </c>
      <c r="BD35" s="1">
        <v>14</v>
      </c>
      <c r="BE35" s="1">
        <v>23</v>
      </c>
      <c r="BF35" s="1">
        <v>90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 x14ac:dyDescent="0.2">
      <c r="A36" s="1">
        <v>6021</v>
      </c>
      <c r="B36" s="1" t="s">
        <v>122</v>
      </c>
      <c r="C36" s="1">
        <v>24</v>
      </c>
      <c r="D36" s="1">
        <v>162</v>
      </c>
      <c r="E36" s="1" t="s">
        <v>65</v>
      </c>
      <c r="F36" s="1">
        <v>974</v>
      </c>
      <c r="G36" s="1" t="s">
        <v>70</v>
      </c>
      <c r="H36" s="3">
        <v>107.6336</v>
      </c>
      <c r="I36" s="3">
        <v>2583.2064</v>
      </c>
      <c r="J36" s="2">
        <f t="shared" si="2"/>
        <v>12916.031999999999</v>
      </c>
      <c r="K36" s="5">
        <f t="shared" si="3"/>
        <v>5</v>
      </c>
      <c r="L36" s="1">
        <v>1.17</v>
      </c>
      <c r="M36" s="1">
        <v>2.92</v>
      </c>
      <c r="N36" s="7">
        <v>2</v>
      </c>
      <c r="O36" s="1">
        <v>2.65</v>
      </c>
      <c r="P36" s="1">
        <v>3.42</v>
      </c>
      <c r="Q36" s="7">
        <v>1</v>
      </c>
      <c r="R36" s="1">
        <v>2.67</v>
      </c>
      <c r="S36" s="1">
        <v>1.79</v>
      </c>
      <c r="T36" s="7">
        <v>2</v>
      </c>
      <c r="U36" s="1">
        <v>0</v>
      </c>
      <c r="V36" s="19">
        <v>16737.02</v>
      </c>
      <c r="W36" s="3">
        <v>20988.55</v>
      </c>
      <c r="X36" s="1">
        <v>15</v>
      </c>
      <c r="Y36" s="1">
        <v>3</v>
      </c>
      <c r="Z36" s="1">
        <v>7</v>
      </c>
      <c r="AA36" s="1">
        <v>9</v>
      </c>
      <c r="AB36" s="1">
        <v>70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21</v>
      </c>
      <c r="AS36" s="1">
        <v>22</v>
      </c>
      <c r="AT36" s="1">
        <v>19</v>
      </c>
      <c r="AU36" s="1">
        <v>25</v>
      </c>
      <c r="AV36" s="1">
        <v>82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43</v>
      </c>
      <c r="BC36" s="1">
        <v>12</v>
      </c>
      <c r="BD36" s="1">
        <v>5</v>
      </c>
      <c r="BE36" s="1">
        <v>20</v>
      </c>
      <c r="BF36" s="1">
        <v>43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 x14ac:dyDescent="0.2">
      <c r="A37" s="1">
        <v>6015</v>
      </c>
      <c r="B37" s="1" t="s">
        <v>121</v>
      </c>
      <c r="C37" s="1">
        <v>18</v>
      </c>
      <c r="D37" s="1">
        <v>162</v>
      </c>
      <c r="E37" s="1" t="s">
        <v>65</v>
      </c>
      <c r="F37" s="1">
        <v>558</v>
      </c>
      <c r="G37" s="1" t="s">
        <v>74</v>
      </c>
      <c r="H37" s="3">
        <v>96.61</v>
      </c>
      <c r="I37" s="3">
        <v>1738.98</v>
      </c>
      <c r="J37" s="2">
        <f t="shared" si="2"/>
        <v>0</v>
      </c>
      <c r="K37" s="5">
        <f t="shared" si="3"/>
        <v>0</v>
      </c>
      <c r="L37" s="1">
        <v>1.58</v>
      </c>
      <c r="M37" s="1">
        <v>1.89</v>
      </c>
      <c r="N37" s="8">
        <f t="shared" ref="N37:N40" si="13">MAX(0,(TRUNC((L37*1.2)-M37)))</f>
        <v>0</v>
      </c>
      <c r="O37" s="1">
        <v>4.67</v>
      </c>
      <c r="P37" s="1">
        <v>11.83</v>
      </c>
      <c r="Q37" s="7">
        <v>0</v>
      </c>
      <c r="R37" s="1">
        <v>0.5</v>
      </c>
      <c r="S37" s="1">
        <v>3.11</v>
      </c>
      <c r="T37" s="8">
        <f t="shared" ref="T37:T38" si="14">MAX(0,(TRUNC((R37*1.2)-S37)))</f>
        <v>0</v>
      </c>
      <c r="U37" s="1">
        <v>0</v>
      </c>
      <c r="V37" s="19">
        <v>11738.12</v>
      </c>
      <c r="W37" s="3">
        <v>29272.83</v>
      </c>
      <c r="X37" s="1">
        <v>19</v>
      </c>
      <c r="Y37" s="1">
        <v>2</v>
      </c>
      <c r="Z37" s="1">
        <v>6</v>
      </c>
      <c r="AA37" s="1">
        <v>5</v>
      </c>
      <c r="AB37" s="1">
        <v>34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14</v>
      </c>
      <c r="AS37" s="1">
        <v>30</v>
      </c>
      <c r="AT37" s="1">
        <v>37</v>
      </c>
      <c r="AU37" s="1">
        <v>36</v>
      </c>
      <c r="AV37" s="1">
        <v>213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6</v>
      </c>
      <c r="BE37" s="1">
        <v>4</v>
      </c>
      <c r="BF37" s="1">
        <v>56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 x14ac:dyDescent="0.2">
      <c r="A38" s="1">
        <v>6012</v>
      </c>
      <c r="B38" s="1" t="s">
        <v>161</v>
      </c>
      <c r="C38" s="1">
        <v>18</v>
      </c>
      <c r="D38" s="1">
        <v>162</v>
      </c>
      <c r="E38" s="1" t="s">
        <v>65</v>
      </c>
      <c r="F38" s="1">
        <v>558</v>
      </c>
      <c r="G38" s="1" t="s">
        <v>74</v>
      </c>
      <c r="H38" s="3">
        <v>96.61</v>
      </c>
      <c r="I38" s="3">
        <v>1738.98</v>
      </c>
      <c r="J38" s="2">
        <f t="shared" si="2"/>
        <v>8694.9</v>
      </c>
      <c r="K38" s="5">
        <f t="shared" si="3"/>
        <v>5</v>
      </c>
      <c r="L38" s="1">
        <v>0.75</v>
      </c>
      <c r="M38" s="1">
        <v>3.94</v>
      </c>
      <c r="N38" s="8">
        <f t="shared" si="13"/>
        <v>0</v>
      </c>
      <c r="O38" s="1">
        <v>5.33</v>
      </c>
      <c r="P38" s="1">
        <v>4.6100000000000003</v>
      </c>
      <c r="Q38" s="7">
        <v>5</v>
      </c>
      <c r="R38" s="1">
        <v>0.44</v>
      </c>
      <c r="S38" s="1">
        <v>2.33</v>
      </c>
      <c r="T38" s="8">
        <f t="shared" si="14"/>
        <v>0</v>
      </c>
      <c r="U38" s="1">
        <v>0</v>
      </c>
      <c r="V38" s="19">
        <v>11351.68</v>
      </c>
      <c r="W38" s="3">
        <v>18935.560000000001</v>
      </c>
      <c r="X38" s="1">
        <v>2</v>
      </c>
      <c r="Y38" s="1">
        <v>4</v>
      </c>
      <c r="Z38" s="1">
        <v>6</v>
      </c>
      <c r="AA38" s="1">
        <v>7</v>
      </c>
      <c r="AB38" s="1">
        <v>71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9</v>
      </c>
      <c r="AS38" s="1">
        <v>12</v>
      </c>
      <c r="AT38" s="1">
        <v>61</v>
      </c>
      <c r="AU38" s="1">
        <v>40</v>
      </c>
      <c r="AV38" s="1">
        <v>83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2</v>
      </c>
      <c r="BD38" s="1">
        <v>5</v>
      </c>
      <c r="BE38" s="1">
        <v>2</v>
      </c>
      <c r="BF38" s="1">
        <v>42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 x14ac:dyDescent="0.2">
      <c r="A39" s="1">
        <v>6093</v>
      </c>
      <c r="B39" s="1" t="s">
        <v>127</v>
      </c>
      <c r="C39" s="1">
        <v>12</v>
      </c>
      <c r="D39" s="1">
        <v>162</v>
      </c>
      <c r="E39" s="1" t="s">
        <v>65</v>
      </c>
      <c r="F39" s="1">
        <v>558</v>
      </c>
      <c r="G39" s="1" t="s">
        <v>74</v>
      </c>
      <c r="H39" s="3">
        <v>84.167500000000004</v>
      </c>
      <c r="I39" s="3">
        <v>1010.01</v>
      </c>
      <c r="J39" s="2">
        <f t="shared" si="2"/>
        <v>5050.05</v>
      </c>
      <c r="K39" s="5">
        <f t="shared" si="3"/>
        <v>5</v>
      </c>
      <c r="L39" s="1">
        <v>2.62</v>
      </c>
      <c r="M39" s="1">
        <v>5.25</v>
      </c>
      <c r="N39" s="8">
        <f t="shared" si="13"/>
        <v>0</v>
      </c>
      <c r="O39" s="1">
        <v>3.12</v>
      </c>
      <c r="P39" s="1">
        <v>10.08</v>
      </c>
      <c r="Q39" s="7">
        <v>0</v>
      </c>
      <c r="R39" s="1">
        <v>4.96</v>
      </c>
      <c r="S39" s="1">
        <v>3.08</v>
      </c>
      <c r="T39" s="7">
        <v>5</v>
      </c>
      <c r="U39" s="1">
        <v>0</v>
      </c>
      <c r="V39" s="19">
        <v>10815.52</v>
      </c>
      <c r="W39" s="3">
        <v>18601.02</v>
      </c>
      <c r="X39" s="1">
        <v>0</v>
      </c>
      <c r="Y39" s="1">
        <v>20</v>
      </c>
      <c r="Z39" s="1">
        <v>20</v>
      </c>
      <c r="AA39" s="1">
        <v>3</v>
      </c>
      <c r="AB39" s="1">
        <v>63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>
        <v>0</v>
      </c>
      <c r="AT39" s="1">
        <v>22</v>
      </c>
      <c r="AU39" s="1">
        <v>27</v>
      </c>
      <c r="AV39" s="1">
        <v>121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16</v>
      </c>
      <c r="BC39" s="1">
        <v>6</v>
      </c>
      <c r="BD39" s="1">
        <v>20</v>
      </c>
      <c r="BE39" s="1">
        <v>41</v>
      </c>
      <c r="BF39" s="1">
        <v>37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 x14ac:dyDescent="0.2">
      <c r="A40" s="1">
        <v>6018</v>
      </c>
      <c r="B40" s="1" t="s">
        <v>197</v>
      </c>
      <c r="C40" s="1">
        <v>12</v>
      </c>
      <c r="D40" s="1">
        <v>162</v>
      </c>
      <c r="E40" s="1" t="s">
        <v>65</v>
      </c>
      <c r="F40" s="1">
        <v>558</v>
      </c>
      <c r="G40" s="1" t="s">
        <v>74</v>
      </c>
      <c r="H40" s="3">
        <v>151.91</v>
      </c>
      <c r="I40" s="3">
        <v>1822.92</v>
      </c>
      <c r="J40" s="2">
        <f t="shared" si="2"/>
        <v>0</v>
      </c>
      <c r="K40" s="5">
        <f t="shared" si="3"/>
        <v>0</v>
      </c>
      <c r="L40" s="1">
        <v>1.46</v>
      </c>
      <c r="M40" s="1">
        <v>4</v>
      </c>
      <c r="N40" s="8">
        <f t="shared" si="13"/>
        <v>0</v>
      </c>
      <c r="O40" s="1">
        <v>3.83</v>
      </c>
      <c r="P40" s="1">
        <v>17.170000000000002</v>
      </c>
      <c r="Q40" s="7">
        <v>0</v>
      </c>
      <c r="R40" s="1">
        <v>0.71</v>
      </c>
      <c r="S40" s="1">
        <v>4.5</v>
      </c>
      <c r="T40" s="8">
        <f>MAX(0,(TRUNC((R40*1.2)-S40)))</f>
        <v>0</v>
      </c>
      <c r="U40" s="1">
        <v>0</v>
      </c>
      <c r="V40" s="19">
        <v>10937.52</v>
      </c>
      <c r="W40" s="3">
        <v>46788.28</v>
      </c>
      <c r="X40" s="1">
        <v>0</v>
      </c>
      <c r="Y40" s="1">
        <v>4</v>
      </c>
      <c r="Z40" s="1">
        <v>12</v>
      </c>
      <c r="AA40" s="1">
        <v>7</v>
      </c>
      <c r="AB40" s="1">
        <v>48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8</v>
      </c>
      <c r="AS40" s="1">
        <v>14</v>
      </c>
      <c r="AT40" s="1">
        <v>17</v>
      </c>
      <c r="AU40" s="1">
        <v>28</v>
      </c>
      <c r="AV40" s="1">
        <v>206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3</v>
      </c>
      <c r="BD40" s="1">
        <v>6</v>
      </c>
      <c r="BE40" s="1">
        <v>0</v>
      </c>
      <c r="BF40" s="1">
        <v>54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 x14ac:dyDescent="0.2">
      <c r="A41" s="1">
        <v>6013</v>
      </c>
      <c r="B41" s="1" t="s">
        <v>140</v>
      </c>
      <c r="C41" s="1">
        <v>6</v>
      </c>
      <c r="D41" s="1">
        <v>162</v>
      </c>
      <c r="E41" s="1" t="s">
        <v>65</v>
      </c>
      <c r="F41" s="1">
        <v>123</v>
      </c>
      <c r="G41" s="1" t="s">
        <v>138</v>
      </c>
      <c r="H41" s="3">
        <v>119.37</v>
      </c>
      <c r="I41" s="3">
        <v>716.22</v>
      </c>
      <c r="J41" s="2">
        <f t="shared" si="2"/>
        <v>7162.2000000000007</v>
      </c>
      <c r="K41" s="5">
        <f t="shared" si="3"/>
        <v>10</v>
      </c>
      <c r="L41" s="1">
        <v>7.25</v>
      </c>
      <c r="M41" s="1">
        <v>5.33</v>
      </c>
      <c r="N41" s="7">
        <v>5</v>
      </c>
      <c r="O41" s="1">
        <v>7.5</v>
      </c>
      <c r="P41" s="1">
        <v>15.5</v>
      </c>
      <c r="Q41" s="7">
        <v>0</v>
      </c>
      <c r="R41" s="1">
        <v>1.67</v>
      </c>
      <c r="S41" s="1">
        <v>0.67</v>
      </c>
      <c r="T41" s="7">
        <v>5</v>
      </c>
      <c r="U41" s="1">
        <v>0</v>
      </c>
      <c r="V41" s="19">
        <v>11757.95</v>
      </c>
      <c r="W41" s="3">
        <v>15398.73</v>
      </c>
      <c r="X41" s="1">
        <v>24</v>
      </c>
      <c r="Y41" s="1">
        <v>6</v>
      </c>
      <c r="Z41" s="1">
        <v>9</v>
      </c>
      <c r="AA41" s="1">
        <v>15</v>
      </c>
      <c r="AB41" s="1">
        <v>32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3</v>
      </c>
      <c r="AS41" s="1">
        <v>22</v>
      </c>
      <c r="AT41" s="1">
        <v>22</v>
      </c>
      <c r="AU41" s="1">
        <v>18</v>
      </c>
      <c r="AV41" s="1">
        <v>93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7</v>
      </c>
      <c r="BD41" s="1">
        <v>1</v>
      </c>
      <c r="BE41" s="1">
        <v>9</v>
      </c>
      <c r="BF41" s="1">
        <v>4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x14ac:dyDescent="0.2">
      <c r="A42" s="1">
        <v>91067</v>
      </c>
      <c r="B42" s="1" t="s">
        <v>159</v>
      </c>
      <c r="C42" s="1">
        <v>6</v>
      </c>
      <c r="D42" s="1">
        <v>162</v>
      </c>
      <c r="E42" s="1" t="s">
        <v>65</v>
      </c>
      <c r="F42" s="1">
        <v>123</v>
      </c>
      <c r="G42" s="1" t="s">
        <v>138</v>
      </c>
      <c r="H42" s="3">
        <v>119.37090000000001</v>
      </c>
      <c r="I42" s="3">
        <v>716.22540000000004</v>
      </c>
      <c r="J42" s="2">
        <f t="shared" si="2"/>
        <v>1432.4508000000001</v>
      </c>
      <c r="K42" s="5">
        <f t="shared" si="3"/>
        <v>2</v>
      </c>
      <c r="L42" s="1">
        <v>4</v>
      </c>
      <c r="M42" s="1">
        <v>8.83</v>
      </c>
      <c r="N42" s="8">
        <f t="shared" ref="N42:N60" si="15">MAX(0,(TRUNC((L42*1.2)-M42)))</f>
        <v>0</v>
      </c>
      <c r="O42" s="1">
        <v>4.83</v>
      </c>
      <c r="P42" s="1">
        <v>7</v>
      </c>
      <c r="Q42" s="7">
        <v>0</v>
      </c>
      <c r="R42" s="1">
        <v>1.67</v>
      </c>
      <c r="S42" s="1">
        <v>0</v>
      </c>
      <c r="T42" s="8">
        <f t="shared" ref="T42:T129" si="16">MAX(0,(TRUNC((R42*1.2)-S42)))</f>
        <v>2</v>
      </c>
      <c r="U42" s="1">
        <v>0</v>
      </c>
      <c r="V42" s="27">
        <v>7520.37</v>
      </c>
      <c r="W42" s="3">
        <v>11340.24</v>
      </c>
      <c r="X42" s="1">
        <v>8</v>
      </c>
      <c r="Y42" s="1">
        <v>3</v>
      </c>
      <c r="Z42" s="1">
        <v>12</v>
      </c>
      <c r="AA42" s="1">
        <v>5</v>
      </c>
      <c r="AB42" s="1">
        <v>53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6</v>
      </c>
      <c r="AS42" s="1">
        <v>13</v>
      </c>
      <c r="AT42" s="1">
        <v>15</v>
      </c>
      <c r="AU42" s="1">
        <v>3</v>
      </c>
      <c r="AV42" s="1">
        <v>42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</v>
      </c>
      <c r="BC42" s="1">
        <v>6</v>
      </c>
      <c r="BD42" s="1">
        <v>5</v>
      </c>
      <c r="BE42" s="1">
        <v>2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 x14ac:dyDescent="0.2">
      <c r="A43" s="1">
        <v>65153</v>
      </c>
      <c r="B43" s="1" t="s">
        <v>143</v>
      </c>
      <c r="C43" s="1">
        <v>20</v>
      </c>
      <c r="D43" s="1">
        <v>162</v>
      </c>
      <c r="E43" s="1" t="s">
        <v>65</v>
      </c>
      <c r="F43" s="1">
        <v>807</v>
      </c>
      <c r="G43" s="1" t="s">
        <v>67</v>
      </c>
      <c r="H43" s="3">
        <v>73.948700000000002</v>
      </c>
      <c r="I43" s="3">
        <v>1478.9739999999999</v>
      </c>
      <c r="J43" s="2">
        <f t="shared" si="2"/>
        <v>0</v>
      </c>
      <c r="K43" s="5">
        <f t="shared" si="3"/>
        <v>0</v>
      </c>
      <c r="L43" s="1">
        <v>0.65</v>
      </c>
      <c r="M43" s="1">
        <v>2.95</v>
      </c>
      <c r="N43" s="8">
        <f t="shared" si="15"/>
        <v>0</v>
      </c>
      <c r="O43" s="1">
        <v>5.9</v>
      </c>
      <c r="P43" s="1">
        <v>16.25</v>
      </c>
      <c r="Q43" s="7">
        <v>0</v>
      </c>
      <c r="R43" s="1">
        <v>0.1</v>
      </c>
      <c r="S43" s="1">
        <v>1.4</v>
      </c>
      <c r="T43" s="8">
        <f t="shared" si="16"/>
        <v>0</v>
      </c>
      <c r="U43" s="1">
        <v>0</v>
      </c>
      <c r="V43" s="27">
        <v>9835.18</v>
      </c>
      <c r="W43" s="3">
        <v>30466.86</v>
      </c>
      <c r="X43" s="1">
        <v>8</v>
      </c>
      <c r="Y43" s="1">
        <v>10</v>
      </c>
      <c r="Z43" s="1">
        <v>0</v>
      </c>
      <c r="AA43" s="1">
        <v>0</v>
      </c>
      <c r="AB43" s="1">
        <v>59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32</v>
      </c>
      <c r="AS43" s="1">
        <v>18</v>
      </c>
      <c r="AT43" s="1">
        <v>49</v>
      </c>
      <c r="AU43" s="1">
        <v>56</v>
      </c>
      <c r="AV43" s="1">
        <v>325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2</v>
      </c>
      <c r="BD43" s="1">
        <v>0</v>
      </c>
      <c r="BE43" s="1">
        <v>0</v>
      </c>
      <c r="BF43" s="1">
        <v>28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 x14ac:dyDescent="0.2">
      <c r="A44" s="1">
        <v>65102</v>
      </c>
      <c r="B44" s="1" t="s">
        <v>149</v>
      </c>
      <c r="C44" s="1">
        <v>30</v>
      </c>
      <c r="D44" s="1">
        <v>162</v>
      </c>
      <c r="E44" s="1" t="s">
        <v>65</v>
      </c>
      <c r="F44" s="1">
        <v>807</v>
      </c>
      <c r="G44" s="1" t="s">
        <v>67</v>
      </c>
      <c r="H44" s="3">
        <v>65.2744</v>
      </c>
      <c r="I44" s="3">
        <v>1958.232</v>
      </c>
      <c r="J44" s="2">
        <f t="shared" si="2"/>
        <v>0</v>
      </c>
      <c r="K44" s="5">
        <f t="shared" si="3"/>
        <v>0</v>
      </c>
      <c r="L44" s="1">
        <v>0.77</v>
      </c>
      <c r="M44" s="1">
        <v>6.47</v>
      </c>
      <c r="N44" s="8">
        <f t="shared" si="15"/>
        <v>0</v>
      </c>
      <c r="O44" s="1">
        <v>2.57</v>
      </c>
      <c r="P44" s="1">
        <v>4.2300000000000004</v>
      </c>
      <c r="Q44" s="7">
        <v>0</v>
      </c>
      <c r="R44" s="1">
        <v>1.03</v>
      </c>
      <c r="S44" s="1">
        <v>4.33</v>
      </c>
      <c r="T44" s="8">
        <f t="shared" si="16"/>
        <v>0</v>
      </c>
      <c r="U44" s="1">
        <v>0</v>
      </c>
      <c r="V44" s="27">
        <v>8550.9500000000007</v>
      </c>
      <c r="W44" s="3">
        <v>29438.75</v>
      </c>
      <c r="X44" s="1">
        <v>0</v>
      </c>
      <c r="Y44" s="1">
        <v>8</v>
      </c>
      <c r="Z44" s="1">
        <v>15</v>
      </c>
      <c r="AA44" s="1">
        <v>8</v>
      </c>
      <c r="AB44" s="1">
        <v>194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30</v>
      </c>
      <c r="AS44" s="1">
        <v>23</v>
      </c>
      <c r="AT44" s="1">
        <v>27</v>
      </c>
      <c r="AU44" s="1">
        <v>17</v>
      </c>
      <c r="AV44" s="1">
        <v>127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12</v>
      </c>
      <c r="BC44" s="1">
        <v>6</v>
      </c>
      <c r="BD44" s="1">
        <v>10</v>
      </c>
      <c r="BE44" s="1">
        <v>12</v>
      </c>
      <c r="BF44" s="1">
        <v>130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 x14ac:dyDescent="0.2">
      <c r="A45" s="1">
        <v>6087</v>
      </c>
      <c r="B45" s="1" t="s">
        <v>164</v>
      </c>
      <c r="C45" s="1">
        <v>4</v>
      </c>
      <c r="D45" s="1">
        <v>162</v>
      </c>
      <c r="E45" s="1" t="s">
        <v>65</v>
      </c>
      <c r="F45" s="1">
        <v>123</v>
      </c>
      <c r="G45" s="1" t="s">
        <v>138</v>
      </c>
      <c r="H45" s="3">
        <v>255.4675</v>
      </c>
      <c r="I45" s="3">
        <v>1021.87</v>
      </c>
      <c r="J45" s="2">
        <f t="shared" si="2"/>
        <v>0</v>
      </c>
      <c r="K45" s="5">
        <f t="shared" si="3"/>
        <v>0</v>
      </c>
      <c r="L45" s="1">
        <v>0.38</v>
      </c>
      <c r="M45" s="1">
        <v>11.25</v>
      </c>
      <c r="N45" s="8">
        <f t="shared" si="15"/>
        <v>0</v>
      </c>
      <c r="O45" s="1">
        <v>7</v>
      </c>
      <c r="P45" s="1">
        <v>10.25</v>
      </c>
      <c r="Q45" s="7">
        <v>0</v>
      </c>
      <c r="R45" s="1">
        <v>0.5</v>
      </c>
      <c r="S45" s="1">
        <v>0</v>
      </c>
      <c r="T45" s="8">
        <f t="shared" si="16"/>
        <v>0</v>
      </c>
      <c r="U45" s="1">
        <v>0</v>
      </c>
      <c r="V45" s="27">
        <v>8047.23</v>
      </c>
      <c r="W45" s="3">
        <v>21970.2</v>
      </c>
      <c r="X45" s="1">
        <v>0</v>
      </c>
      <c r="Y45" s="1">
        <v>0</v>
      </c>
      <c r="Z45" s="1">
        <v>1</v>
      </c>
      <c r="AA45" s="1">
        <v>1</v>
      </c>
      <c r="AB45" s="1">
        <v>45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6</v>
      </c>
      <c r="AS45" s="1">
        <v>14</v>
      </c>
      <c r="AT45" s="1">
        <v>8</v>
      </c>
      <c r="AU45" s="1">
        <v>14</v>
      </c>
      <c r="AV45" s="1">
        <v>41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2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 x14ac:dyDescent="0.2">
      <c r="A46" s="1">
        <v>6063</v>
      </c>
      <c r="B46" s="1" t="s">
        <v>171</v>
      </c>
      <c r="C46" s="1">
        <v>3</v>
      </c>
      <c r="D46" s="1">
        <v>162</v>
      </c>
      <c r="E46" s="1" t="s">
        <v>65</v>
      </c>
      <c r="F46" s="1">
        <v>123</v>
      </c>
      <c r="G46" s="1" t="s">
        <v>138</v>
      </c>
      <c r="H46" s="3">
        <v>220.18870000000001</v>
      </c>
      <c r="I46" s="3">
        <v>660.56610000000001</v>
      </c>
      <c r="J46" s="2">
        <f t="shared" si="2"/>
        <v>3302.8305</v>
      </c>
      <c r="K46" s="5">
        <f t="shared" si="3"/>
        <v>5</v>
      </c>
      <c r="L46" s="1">
        <v>1</v>
      </c>
      <c r="M46" s="1">
        <v>4</v>
      </c>
      <c r="N46" s="8">
        <f t="shared" si="15"/>
        <v>0</v>
      </c>
      <c r="O46" s="1">
        <v>9</v>
      </c>
      <c r="P46" s="1">
        <v>8.67</v>
      </c>
      <c r="Q46" s="7">
        <v>5</v>
      </c>
      <c r="R46" s="1">
        <v>0.5</v>
      </c>
      <c r="S46" s="1">
        <v>0</v>
      </c>
      <c r="T46" s="8">
        <f t="shared" si="16"/>
        <v>0</v>
      </c>
      <c r="U46" s="1">
        <v>0</v>
      </c>
      <c r="V46" s="27">
        <v>6935.94</v>
      </c>
      <c r="W46" s="3">
        <v>8367.17</v>
      </c>
      <c r="X46" s="1">
        <v>0</v>
      </c>
      <c r="Y46" s="1">
        <v>2</v>
      </c>
      <c r="Z46" s="1">
        <v>3</v>
      </c>
      <c r="AA46" s="1">
        <v>-2</v>
      </c>
      <c r="AB46" s="1">
        <v>12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15</v>
      </c>
      <c r="AS46" s="1">
        <v>4</v>
      </c>
      <c r="AT46" s="1">
        <v>8</v>
      </c>
      <c r="AU46" s="1">
        <v>4</v>
      </c>
      <c r="AV46" s="1">
        <v>26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</row>
    <row r="47" spans="1:63" x14ac:dyDescent="0.2">
      <c r="A47" s="1">
        <v>96183</v>
      </c>
      <c r="B47" s="1" t="s">
        <v>119</v>
      </c>
      <c r="C47" s="1">
        <v>20</v>
      </c>
      <c r="D47" s="1">
        <v>162</v>
      </c>
      <c r="E47" s="1" t="s">
        <v>65</v>
      </c>
      <c r="F47" s="1">
        <v>807</v>
      </c>
      <c r="G47" s="1" t="s">
        <v>67</v>
      </c>
      <c r="H47" s="3">
        <v>73.948700000000002</v>
      </c>
      <c r="I47" s="3">
        <v>1478.9739999999999</v>
      </c>
      <c r="J47" s="2">
        <f t="shared" si="2"/>
        <v>0</v>
      </c>
      <c r="K47" s="5">
        <f t="shared" si="3"/>
        <v>0</v>
      </c>
      <c r="L47" s="1">
        <v>1</v>
      </c>
      <c r="M47" s="1">
        <v>1.7</v>
      </c>
      <c r="N47" s="8">
        <f t="shared" si="15"/>
        <v>0</v>
      </c>
      <c r="O47" s="1">
        <v>3.08</v>
      </c>
      <c r="P47" s="1">
        <v>18.649999999999999</v>
      </c>
      <c r="Q47" s="7">
        <v>0</v>
      </c>
      <c r="R47" s="1">
        <v>1</v>
      </c>
      <c r="S47" s="1">
        <v>4</v>
      </c>
      <c r="T47" s="8">
        <f t="shared" si="16"/>
        <v>0</v>
      </c>
      <c r="U47" s="1">
        <v>0</v>
      </c>
      <c r="V47" s="27">
        <v>7505.79</v>
      </c>
      <c r="W47" s="3">
        <v>36013.019999999997</v>
      </c>
      <c r="X47" s="1">
        <v>2</v>
      </c>
      <c r="Y47" s="1">
        <v>7</v>
      </c>
      <c r="Z47" s="1">
        <v>12</v>
      </c>
      <c r="AA47" s="1">
        <v>5</v>
      </c>
      <c r="AB47" s="1">
        <v>34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27</v>
      </c>
      <c r="AS47" s="1">
        <v>31</v>
      </c>
      <c r="AT47" s="1">
        <v>3</v>
      </c>
      <c r="AU47" s="1">
        <v>32</v>
      </c>
      <c r="AV47" s="1">
        <v>373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5</v>
      </c>
      <c r="BC47" s="1">
        <v>6</v>
      </c>
      <c r="BD47" s="1">
        <v>8</v>
      </c>
      <c r="BE47" s="1">
        <v>8</v>
      </c>
      <c r="BF47" s="1">
        <v>80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 x14ac:dyDescent="0.2">
      <c r="A48" s="1">
        <v>88138</v>
      </c>
      <c r="B48" s="1" t="s">
        <v>153</v>
      </c>
      <c r="C48" s="1">
        <v>24</v>
      </c>
      <c r="D48" s="1">
        <v>162</v>
      </c>
      <c r="E48" s="1" t="s">
        <v>65</v>
      </c>
      <c r="F48" s="1">
        <v>974</v>
      </c>
      <c r="G48" s="1" t="s">
        <v>70</v>
      </c>
      <c r="H48" s="3">
        <v>107.6336</v>
      </c>
      <c r="I48" s="3">
        <v>2583.2064</v>
      </c>
      <c r="J48" s="2">
        <f t="shared" si="2"/>
        <v>0</v>
      </c>
      <c r="K48" s="5">
        <f t="shared" si="3"/>
        <v>0</v>
      </c>
      <c r="L48" s="1">
        <v>0.67</v>
      </c>
      <c r="M48" s="1">
        <v>2.58</v>
      </c>
      <c r="N48" s="8">
        <f t="shared" si="15"/>
        <v>0</v>
      </c>
      <c r="O48" s="1">
        <v>1.81</v>
      </c>
      <c r="P48" s="1">
        <v>4.04</v>
      </c>
      <c r="Q48" s="7">
        <v>0</v>
      </c>
      <c r="R48" s="1">
        <v>0.42</v>
      </c>
      <c r="S48" s="1">
        <v>2</v>
      </c>
      <c r="T48" s="8">
        <f t="shared" si="16"/>
        <v>0</v>
      </c>
      <c r="U48" s="1">
        <v>0</v>
      </c>
      <c r="V48" s="27">
        <v>7480.54</v>
      </c>
      <c r="W48" s="3">
        <v>22280.16</v>
      </c>
      <c r="X48" s="1">
        <v>8</v>
      </c>
      <c r="Y48" s="1">
        <v>2</v>
      </c>
      <c r="Z48" s="1">
        <v>4</v>
      </c>
      <c r="AA48" s="1">
        <v>6</v>
      </c>
      <c r="AB48" s="1">
        <v>62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9</v>
      </c>
      <c r="AS48" s="1">
        <v>7</v>
      </c>
      <c r="AT48" s="1">
        <v>21</v>
      </c>
      <c r="AU48" s="1">
        <v>20</v>
      </c>
      <c r="AV48" s="1">
        <v>97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9</v>
      </c>
      <c r="BE48" s="1">
        <v>2</v>
      </c>
      <c r="BF48" s="1">
        <v>48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</row>
    <row r="49" spans="1:63" x14ac:dyDescent="0.2">
      <c r="A49" s="1">
        <v>6060</v>
      </c>
      <c r="B49" s="1" t="s">
        <v>172</v>
      </c>
      <c r="C49" s="1">
        <v>5</v>
      </c>
      <c r="D49" s="1">
        <v>162</v>
      </c>
      <c r="E49" s="1" t="s">
        <v>65</v>
      </c>
      <c r="F49" s="1">
        <v>123</v>
      </c>
      <c r="G49" s="1" t="s">
        <v>138</v>
      </c>
      <c r="H49" s="3">
        <v>208.38839999999999</v>
      </c>
      <c r="I49" s="3">
        <v>1041.942</v>
      </c>
      <c r="J49" s="2">
        <f t="shared" si="2"/>
        <v>5209.71</v>
      </c>
      <c r="K49" s="5">
        <f t="shared" si="3"/>
        <v>5</v>
      </c>
      <c r="L49" s="1">
        <v>0</v>
      </c>
      <c r="M49" s="1">
        <v>2</v>
      </c>
      <c r="N49" s="8">
        <f t="shared" si="15"/>
        <v>0</v>
      </c>
      <c r="O49" s="1">
        <v>5.4</v>
      </c>
      <c r="P49" s="1">
        <v>6</v>
      </c>
      <c r="Q49" s="7">
        <v>5</v>
      </c>
      <c r="R49" s="1">
        <v>0</v>
      </c>
      <c r="S49" s="1">
        <v>0</v>
      </c>
      <c r="T49" s="8">
        <f t="shared" si="16"/>
        <v>0</v>
      </c>
      <c r="U49" s="1">
        <v>0</v>
      </c>
      <c r="V49" s="27">
        <v>5626.49</v>
      </c>
      <c r="W49" s="3">
        <v>8335.5400000000009</v>
      </c>
      <c r="X49" s="1">
        <v>0</v>
      </c>
      <c r="Y49" s="1">
        <v>0</v>
      </c>
      <c r="Z49" s="1">
        <v>0</v>
      </c>
      <c r="AA49" s="1">
        <v>0</v>
      </c>
      <c r="AB49" s="1">
        <v>10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10</v>
      </c>
      <c r="AS49" s="1">
        <v>0</v>
      </c>
      <c r="AT49" s="1">
        <v>11</v>
      </c>
      <c r="AU49" s="1">
        <v>12</v>
      </c>
      <c r="AV49" s="1">
        <v>30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</row>
    <row r="50" spans="1:63" x14ac:dyDescent="0.2">
      <c r="A50" s="1">
        <v>65045</v>
      </c>
      <c r="B50" s="1" t="s">
        <v>137</v>
      </c>
      <c r="C50" s="1">
        <v>18</v>
      </c>
      <c r="D50" s="1">
        <v>162</v>
      </c>
      <c r="E50" s="1" t="s">
        <v>65</v>
      </c>
      <c r="F50" s="1">
        <v>123</v>
      </c>
      <c r="G50" s="1" t="s">
        <v>138</v>
      </c>
      <c r="H50" s="3">
        <v>60.876300000000001</v>
      </c>
      <c r="I50" s="3">
        <v>1095.7734</v>
      </c>
      <c r="J50" s="2">
        <f t="shared" si="2"/>
        <v>0</v>
      </c>
      <c r="K50" s="5">
        <f t="shared" si="3"/>
        <v>0</v>
      </c>
      <c r="L50" s="1">
        <v>1.86</v>
      </c>
      <c r="M50" s="1">
        <v>8.44</v>
      </c>
      <c r="N50" s="8">
        <f t="shared" si="15"/>
        <v>0</v>
      </c>
      <c r="O50" s="1">
        <v>3.14</v>
      </c>
      <c r="P50" s="1">
        <v>10.39</v>
      </c>
      <c r="Q50" s="7">
        <v>0</v>
      </c>
      <c r="R50" s="1">
        <v>0.86</v>
      </c>
      <c r="S50" s="1">
        <v>1.56</v>
      </c>
      <c r="T50" s="8">
        <f t="shared" si="16"/>
        <v>0</v>
      </c>
      <c r="U50" s="1">
        <v>0</v>
      </c>
      <c r="V50" s="27">
        <v>6422.45</v>
      </c>
      <c r="W50" s="3">
        <v>22341.599999999999</v>
      </c>
      <c r="X50" s="1">
        <v>0</v>
      </c>
      <c r="Y50" s="1">
        <v>0</v>
      </c>
      <c r="Z50" s="1">
        <v>26</v>
      </c>
      <c r="AA50" s="1">
        <v>15</v>
      </c>
      <c r="AB50" s="1">
        <v>152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20</v>
      </c>
      <c r="AS50" s="1">
        <v>15</v>
      </c>
      <c r="AT50" s="1">
        <v>9</v>
      </c>
      <c r="AU50" s="1">
        <v>40</v>
      </c>
      <c r="AV50" s="1">
        <v>187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3</v>
      </c>
      <c r="BC50" s="1">
        <v>2</v>
      </c>
      <c r="BD50" s="1">
        <v>11</v>
      </c>
      <c r="BE50" s="1">
        <v>1</v>
      </c>
      <c r="BF50" s="1">
        <v>28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 x14ac:dyDescent="0.2">
      <c r="A51" s="1">
        <v>6029</v>
      </c>
      <c r="B51" s="1" t="s">
        <v>158</v>
      </c>
      <c r="C51" s="1">
        <v>5</v>
      </c>
      <c r="D51" s="1">
        <v>162</v>
      </c>
      <c r="E51" s="1" t="s">
        <v>65</v>
      </c>
      <c r="F51" s="1">
        <v>558</v>
      </c>
      <c r="G51" s="1" t="s">
        <v>74</v>
      </c>
      <c r="H51" s="3">
        <v>208.38839999999999</v>
      </c>
      <c r="I51" s="3">
        <v>1041.942</v>
      </c>
      <c r="J51" s="2">
        <f t="shared" si="2"/>
        <v>0</v>
      </c>
      <c r="K51" s="5">
        <f t="shared" si="3"/>
        <v>0</v>
      </c>
      <c r="L51" s="1">
        <v>1.5</v>
      </c>
      <c r="M51" s="1">
        <v>5.4</v>
      </c>
      <c r="N51" s="8">
        <f t="shared" si="15"/>
        <v>0</v>
      </c>
      <c r="O51" s="1">
        <v>3.8</v>
      </c>
      <c r="P51" s="1">
        <v>12.4</v>
      </c>
      <c r="Q51" s="7">
        <v>0</v>
      </c>
      <c r="R51" s="1">
        <v>0.7</v>
      </c>
      <c r="S51" s="1">
        <v>2.8</v>
      </c>
      <c r="T51" s="8">
        <f t="shared" si="16"/>
        <v>0</v>
      </c>
      <c r="U51" s="1">
        <v>0</v>
      </c>
      <c r="V51" s="27">
        <v>6251.65</v>
      </c>
      <c r="W51" s="3">
        <v>21464.01</v>
      </c>
      <c r="X51" s="1">
        <v>2</v>
      </c>
      <c r="Y51" s="1">
        <v>4</v>
      </c>
      <c r="Z51" s="1">
        <v>2</v>
      </c>
      <c r="AA51" s="1">
        <v>3</v>
      </c>
      <c r="AB51" s="1">
        <v>27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15</v>
      </c>
      <c r="AS51" s="1">
        <v>8</v>
      </c>
      <c r="AT51" s="1">
        <v>0</v>
      </c>
      <c r="AU51" s="1">
        <v>0</v>
      </c>
      <c r="AV51" s="1">
        <v>62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1</v>
      </c>
      <c r="BC51" s="1">
        <v>5</v>
      </c>
      <c r="BD51" s="1">
        <v>0</v>
      </c>
      <c r="BE51" s="1">
        <v>0</v>
      </c>
      <c r="BF51" s="1">
        <v>14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 x14ac:dyDescent="0.2">
      <c r="A52" s="1">
        <v>91118</v>
      </c>
      <c r="B52" s="1" t="s">
        <v>173</v>
      </c>
      <c r="C52" s="1">
        <v>12</v>
      </c>
      <c r="D52" s="1">
        <v>162</v>
      </c>
      <c r="E52" s="1" t="s">
        <v>65</v>
      </c>
      <c r="F52" s="1">
        <v>123</v>
      </c>
      <c r="G52" s="1" t="s">
        <v>138</v>
      </c>
      <c r="H52" s="3">
        <v>59.000900000000001</v>
      </c>
      <c r="I52" s="3">
        <v>708.01080000000002</v>
      </c>
      <c r="J52" s="2">
        <f t="shared" si="2"/>
        <v>4248.0648000000001</v>
      </c>
      <c r="K52" s="5">
        <f t="shared" si="3"/>
        <v>6</v>
      </c>
      <c r="L52" s="1">
        <v>1.46</v>
      </c>
      <c r="M52" s="1">
        <v>0</v>
      </c>
      <c r="N52" s="8">
        <f t="shared" si="15"/>
        <v>1</v>
      </c>
      <c r="O52" s="1">
        <v>4.42</v>
      </c>
      <c r="P52" s="1">
        <v>3.17</v>
      </c>
      <c r="Q52" s="7">
        <v>5</v>
      </c>
      <c r="R52" s="1">
        <v>0.08</v>
      </c>
      <c r="S52" s="1">
        <v>0</v>
      </c>
      <c r="T52" s="8">
        <f t="shared" si="16"/>
        <v>0</v>
      </c>
      <c r="U52" s="1">
        <v>0</v>
      </c>
      <c r="V52" s="20">
        <v>4218.5600000000004</v>
      </c>
      <c r="W52" s="3">
        <v>2242.0300000000002</v>
      </c>
      <c r="X52" s="1">
        <v>2</v>
      </c>
      <c r="Y52" s="1">
        <v>13</v>
      </c>
      <c r="Z52" s="1">
        <v>0</v>
      </c>
      <c r="AA52" s="1">
        <v>18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12</v>
      </c>
      <c r="AS52" s="1">
        <v>10</v>
      </c>
      <c r="AT52" s="1">
        <v>36</v>
      </c>
      <c r="AU52" s="1">
        <v>0</v>
      </c>
      <c r="AV52" s="1">
        <v>38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1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 x14ac:dyDescent="0.2">
      <c r="A53" s="1">
        <v>91046</v>
      </c>
      <c r="B53" s="1" t="s">
        <v>150</v>
      </c>
      <c r="C53" s="1">
        <v>6</v>
      </c>
      <c r="D53" s="1">
        <v>162</v>
      </c>
      <c r="E53" s="1" t="s">
        <v>65</v>
      </c>
      <c r="F53" s="1">
        <v>123</v>
      </c>
      <c r="G53" s="1" t="s">
        <v>138</v>
      </c>
      <c r="H53" s="3">
        <v>119.37</v>
      </c>
      <c r="I53" s="3">
        <v>716.22</v>
      </c>
      <c r="J53" s="2">
        <f t="shared" si="2"/>
        <v>0</v>
      </c>
      <c r="K53" s="5">
        <f t="shared" si="3"/>
        <v>0</v>
      </c>
      <c r="L53" s="1">
        <v>3</v>
      </c>
      <c r="M53" s="1">
        <v>6</v>
      </c>
      <c r="N53" s="8">
        <f t="shared" si="15"/>
        <v>0</v>
      </c>
      <c r="O53" s="1">
        <v>4.17</v>
      </c>
      <c r="P53" s="1">
        <v>9</v>
      </c>
      <c r="Q53" s="7">
        <v>0</v>
      </c>
      <c r="R53" s="1">
        <v>0.25</v>
      </c>
      <c r="S53" s="1">
        <v>0</v>
      </c>
      <c r="T53" s="8">
        <f t="shared" si="16"/>
        <v>0</v>
      </c>
      <c r="U53" s="1">
        <v>0</v>
      </c>
      <c r="V53" s="27">
        <v>5311.96</v>
      </c>
      <c r="W53" s="3">
        <v>10743.3</v>
      </c>
      <c r="X53" s="1">
        <v>0</v>
      </c>
      <c r="Y53" s="1">
        <v>8</v>
      </c>
      <c r="Z53" s="1">
        <v>14</v>
      </c>
      <c r="AA53" s="1">
        <v>0</v>
      </c>
      <c r="AB53" s="1">
        <v>36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3</v>
      </c>
      <c r="AS53" s="1">
        <v>7</v>
      </c>
      <c r="AT53" s="1">
        <v>15</v>
      </c>
      <c r="AU53" s="1">
        <v>7</v>
      </c>
      <c r="AV53" s="1">
        <v>54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3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</row>
    <row r="54" spans="1:63" x14ac:dyDescent="0.2">
      <c r="A54" s="1">
        <v>91047</v>
      </c>
      <c r="B54" s="1" t="s">
        <v>154</v>
      </c>
      <c r="C54" s="1">
        <v>6</v>
      </c>
      <c r="D54" s="1">
        <v>162</v>
      </c>
      <c r="E54" s="1" t="s">
        <v>65</v>
      </c>
      <c r="F54" s="1">
        <v>123</v>
      </c>
      <c r="G54" s="1" t="s">
        <v>138</v>
      </c>
      <c r="H54" s="3">
        <v>119.37</v>
      </c>
      <c r="I54" s="3">
        <v>716.22</v>
      </c>
      <c r="J54" s="2">
        <f t="shared" si="2"/>
        <v>0</v>
      </c>
      <c r="K54" s="5">
        <f t="shared" si="3"/>
        <v>0</v>
      </c>
      <c r="L54" s="1">
        <v>2.33</v>
      </c>
      <c r="M54" s="1">
        <v>10.33</v>
      </c>
      <c r="N54" s="8">
        <f t="shared" si="15"/>
        <v>0</v>
      </c>
      <c r="O54" s="1">
        <v>3.83</v>
      </c>
      <c r="P54" s="1">
        <v>4.83</v>
      </c>
      <c r="Q54" s="7">
        <v>0</v>
      </c>
      <c r="R54" s="1">
        <v>0.57999999999999996</v>
      </c>
      <c r="S54" s="1">
        <v>0.33</v>
      </c>
      <c r="T54" s="8">
        <f t="shared" si="16"/>
        <v>0</v>
      </c>
      <c r="U54" s="1">
        <v>0</v>
      </c>
      <c r="V54" s="20">
        <v>4834.49</v>
      </c>
      <c r="W54" s="3">
        <v>11101.41</v>
      </c>
      <c r="X54" s="1">
        <v>1</v>
      </c>
      <c r="Y54" s="1">
        <v>7</v>
      </c>
      <c r="Z54" s="1">
        <v>2</v>
      </c>
      <c r="AA54" s="1">
        <v>15</v>
      </c>
      <c r="AB54" s="1">
        <v>62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6</v>
      </c>
      <c r="AS54" s="1">
        <v>11</v>
      </c>
      <c r="AT54" s="1">
        <v>9</v>
      </c>
      <c r="AU54" s="1">
        <v>5</v>
      </c>
      <c r="AV54" s="1">
        <v>29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</v>
      </c>
      <c r="BD54" s="1">
        <v>2</v>
      </c>
      <c r="BE54" s="1">
        <v>2</v>
      </c>
      <c r="BF54" s="1">
        <v>2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 x14ac:dyDescent="0.2">
      <c r="A55" s="1">
        <v>95863</v>
      </c>
      <c r="B55" s="1" t="s">
        <v>305</v>
      </c>
      <c r="C55" s="1">
        <v>12</v>
      </c>
      <c r="D55" s="1">
        <v>162</v>
      </c>
      <c r="E55" s="1" t="s">
        <v>65</v>
      </c>
      <c r="F55" s="1">
        <v>807</v>
      </c>
      <c r="G55" s="1" t="s">
        <v>67</v>
      </c>
      <c r="H55" s="3">
        <v>33.910200000000003</v>
      </c>
      <c r="I55" s="3">
        <v>406.92239999999998</v>
      </c>
      <c r="J55" s="2">
        <f t="shared" si="2"/>
        <v>4069.2239999999997</v>
      </c>
      <c r="K55" s="5">
        <f t="shared" si="3"/>
        <v>10</v>
      </c>
      <c r="L55" s="1">
        <v>0.28999999999999998</v>
      </c>
      <c r="M55" s="1">
        <v>0.42</v>
      </c>
      <c r="N55" s="8">
        <f t="shared" si="15"/>
        <v>0</v>
      </c>
      <c r="O55" s="1">
        <v>3.08</v>
      </c>
      <c r="P55" s="1">
        <v>1.83</v>
      </c>
      <c r="Q55" s="7">
        <v>10</v>
      </c>
      <c r="R55" s="1">
        <v>0</v>
      </c>
      <c r="S55" s="1">
        <v>0</v>
      </c>
      <c r="T55" s="8">
        <f t="shared" si="16"/>
        <v>0</v>
      </c>
      <c r="U55" s="1">
        <v>0</v>
      </c>
      <c r="V55" s="20">
        <v>1373.36</v>
      </c>
      <c r="W55" s="3">
        <v>915.58</v>
      </c>
      <c r="X55" s="1">
        <v>2</v>
      </c>
      <c r="Y55" s="1">
        <v>3</v>
      </c>
      <c r="Z55" s="1">
        <v>0</v>
      </c>
      <c r="AA55" s="1">
        <v>0</v>
      </c>
      <c r="AB55" s="1">
        <v>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19</v>
      </c>
      <c r="AS55" s="1">
        <v>11</v>
      </c>
      <c r="AT55" s="1">
        <v>2</v>
      </c>
      <c r="AU55" s="1">
        <v>21</v>
      </c>
      <c r="AV55" s="1">
        <v>22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 x14ac:dyDescent="0.2">
      <c r="A56" s="1">
        <v>88152</v>
      </c>
      <c r="B56" s="1" t="s">
        <v>169</v>
      </c>
      <c r="C56" s="1">
        <v>12</v>
      </c>
      <c r="D56" s="1">
        <v>162</v>
      </c>
      <c r="E56" s="1" t="s">
        <v>65</v>
      </c>
      <c r="F56" s="1">
        <v>974</v>
      </c>
      <c r="G56" s="1" t="s">
        <v>70</v>
      </c>
      <c r="H56" s="3">
        <v>140.29910000000001</v>
      </c>
      <c r="I56" s="3">
        <v>1683.5891999999999</v>
      </c>
      <c r="J56" s="2">
        <f t="shared" si="2"/>
        <v>0</v>
      </c>
      <c r="K56" s="5">
        <f t="shared" si="3"/>
        <v>0</v>
      </c>
      <c r="L56" s="1">
        <v>1.62</v>
      </c>
      <c r="M56" s="1">
        <v>1.33</v>
      </c>
      <c r="N56" s="8">
        <f t="shared" si="15"/>
        <v>0</v>
      </c>
      <c r="O56" s="1">
        <v>0.83</v>
      </c>
      <c r="P56" s="1">
        <v>3.92</v>
      </c>
      <c r="Q56" s="7">
        <v>0</v>
      </c>
      <c r="R56" s="1">
        <v>0.21</v>
      </c>
      <c r="S56" s="1">
        <v>9</v>
      </c>
      <c r="T56" s="8">
        <f t="shared" si="16"/>
        <v>0</v>
      </c>
      <c r="U56" s="1">
        <v>0</v>
      </c>
      <c r="V56" s="20">
        <v>4489.57</v>
      </c>
      <c r="W56" s="3">
        <v>23991.15</v>
      </c>
      <c r="X56" s="1">
        <v>17</v>
      </c>
      <c r="Y56" s="1">
        <v>5</v>
      </c>
      <c r="Z56" s="1">
        <v>0</v>
      </c>
      <c r="AA56" s="1">
        <v>0</v>
      </c>
      <c r="AB56" s="1">
        <v>16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4</v>
      </c>
      <c r="AS56" s="1">
        <v>4</v>
      </c>
      <c r="AT56" s="1">
        <v>4</v>
      </c>
      <c r="AU56" s="1">
        <v>0</v>
      </c>
      <c r="AV56" s="1">
        <v>47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5</v>
      </c>
      <c r="BD56" s="1">
        <v>0</v>
      </c>
      <c r="BE56" s="1">
        <v>0</v>
      </c>
      <c r="BF56" s="1">
        <v>108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 x14ac:dyDescent="0.2">
      <c r="A57" s="1">
        <v>6043</v>
      </c>
      <c r="B57" s="1" t="s">
        <v>209</v>
      </c>
      <c r="C57" s="1">
        <v>12</v>
      </c>
      <c r="D57" s="1">
        <v>162</v>
      </c>
      <c r="E57" s="1" t="s">
        <v>65</v>
      </c>
      <c r="F57" s="1">
        <v>807</v>
      </c>
      <c r="G57" s="1" t="s">
        <v>67</v>
      </c>
      <c r="H57" s="3">
        <v>33.910299999999999</v>
      </c>
      <c r="I57" s="3">
        <v>406.92360000000002</v>
      </c>
      <c r="J57" s="2">
        <f t="shared" si="2"/>
        <v>4069.2360000000003</v>
      </c>
      <c r="K57" s="5">
        <f t="shared" si="3"/>
        <v>10</v>
      </c>
      <c r="L57" s="1">
        <v>0.12</v>
      </c>
      <c r="M57" s="1">
        <v>-0.25</v>
      </c>
      <c r="N57" s="8">
        <f t="shared" si="15"/>
        <v>0</v>
      </c>
      <c r="O57" s="1">
        <v>1.83</v>
      </c>
      <c r="P57" s="1">
        <v>0.42</v>
      </c>
      <c r="Q57" s="7">
        <v>10</v>
      </c>
      <c r="R57" s="1">
        <v>0.08</v>
      </c>
      <c r="S57" s="1">
        <v>1.33</v>
      </c>
      <c r="T57" s="8">
        <f t="shared" si="16"/>
        <v>0</v>
      </c>
      <c r="U57" s="1">
        <v>0</v>
      </c>
      <c r="V57" s="20">
        <v>830.8</v>
      </c>
      <c r="W57" s="3">
        <v>610.39</v>
      </c>
      <c r="X57" s="1">
        <v>1</v>
      </c>
      <c r="Y57" s="1">
        <v>1</v>
      </c>
      <c r="Z57" s="1">
        <v>0</v>
      </c>
      <c r="AA57" s="1">
        <v>0</v>
      </c>
      <c r="AB57" s="1">
        <v>-3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14</v>
      </c>
      <c r="AS57" s="1">
        <v>16</v>
      </c>
      <c r="AT57" s="1">
        <v>0</v>
      </c>
      <c r="AU57" s="1">
        <v>0</v>
      </c>
      <c r="AV57" s="1">
        <v>5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2</v>
      </c>
      <c r="BD57" s="1">
        <v>0</v>
      </c>
      <c r="BE57" s="1">
        <v>0</v>
      </c>
      <c r="BF57" s="1">
        <v>16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 x14ac:dyDescent="0.2">
      <c r="A58" s="1">
        <v>6170</v>
      </c>
      <c r="B58" s="1" t="s">
        <v>157</v>
      </c>
      <c r="C58" s="1">
        <v>6</v>
      </c>
      <c r="D58" s="1">
        <v>162</v>
      </c>
      <c r="E58" s="1" t="s">
        <v>65</v>
      </c>
      <c r="F58" s="1">
        <v>123</v>
      </c>
      <c r="G58" s="1" t="s">
        <v>138</v>
      </c>
      <c r="H58" s="3">
        <v>119.37090000000001</v>
      </c>
      <c r="I58" s="3">
        <v>716.22540000000004</v>
      </c>
      <c r="J58" s="2">
        <f t="shared" si="2"/>
        <v>0</v>
      </c>
      <c r="K58" s="5">
        <f t="shared" si="3"/>
        <v>0</v>
      </c>
      <c r="L58" s="1">
        <v>1.58</v>
      </c>
      <c r="M58" s="1">
        <v>1.67</v>
      </c>
      <c r="N58" s="8">
        <f t="shared" si="15"/>
        <v>0</v>
      </c>
      <c r="O58" s="1">
        <v>3.75</v>
      </c>
      <c r="P58" s="1">
        <v>7.67</v>
      </c>
      <c r="Q58" s="7">
        <v>0</v>
      </c>
      <c r="R58" s="1">
        <v>0.33</v>
      </c>
      <c r="S58" s="1">
        <v>0.17</v>
      </c>
      <c r="T58" s="8">
        <f t="shared" si="16"/>
        <v>0</v>
      </c>
      <c r="U58" s="1">
        <v>0</v>
      </c>
      <c r="V58" s="20">
        <v>4058.61</v>
      </c>
      <c r="W58" s="3">
        <v>6804.14</v>
      </c>
      <c r="X58" s="1">
        <v>6</v>
      </c>
      <c r="Y58" s="1">
        <v>1</v>
      </c>
      <c r="Z58" s="1">
        <v>2</v>
      </c>
      <c r="AA58" s="1">
        <v>2</v>
      </c>
      <c r="AB58" s="1">
        <v>10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4</v>
      </c>
      <c r="AS58" s="1">
        <v>12</v>
      </c>
      <c r="AT58" s="1">
        <v>10</v>
      </c>
      <c r="AU58" s="1">
        <v>5</v>
      </c>
      <c r="AV58" s="1">
        <v>46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4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</row>
    <row r="59" spans="1:63" x14ac:dyDescent="0.2">
      <c r="A59" s="1">
        <v>96156</v>
      </c>
      <c r="B59" s="1" t="s">
        <v>184</v>
      </c>
      <c r="C59" s="1">
        <v>24</v>
      </c>
      <c r="D59" s="1">
        <v>162</v>
      </c>
      <c r="E59" s="1" t="s">
        <v>65</v>
      </c>
      <c r="F59" s="1">
        <v>999</v>
      </c>
      <c r="G59" s="1" t="s">
        <v>68</v>
      </c>
      <c r="H59" s="3">
        <v>291.06</v>
      </c>
      <c r="I59" s="3">
        <v>6985.44</v>
      </c>
      <c r="J59" s="2">
        <f t="shared" si="2"/>
        <v>0</v>
      </c>
      <c r="K59" s="5">
        <f t="shared" si="3"/>
        <v>0</v>
      </c>
      <c r="L59" s="1">
        <v>0.54</v>
      </c>
      <c r="M59" s="1">
        <v>0.21</v>
      </c>
      <c r="N59" s="8">
        <f t="shared" si="15"/>
        <v>0</v>
      </c>
      <c r="O59" s="1">
        <v>0</v>
      </c>
      <c r="P59" s="1">
        <v>0</v>
      </c>
      <c r="Q59" s="7">
        <v>0</v>
      </c>
      <c r="R59" s="1">
        <v>0</v>
      </c>
      <c r="S59" s="1">
        <v>0</v>
      </c>
      <c r="T59" s="8">
        <f t="shared" si="16"/>
        <v>0</v>
      </c>
      <c r="U59" s="1">
        <v>0</v>
      </c>
      <c r="V59" s="20">
        <v>3783.78</v>
      </c>
      <c r="W59" s="3">
        <v>1455.3</v>
      </c>
      <c r="X59" s="1">
        <v>4</v>
      </c>
      <c r="Y59" s="1">
        <v>3</v>
      </c>
      <c r="Z59" s="1">
        <v>5</v>
      </c>
      <c r="AA59" s="1">
        <v>5</v>
      </c>
      <c r="AB59" s="1">
        <v>5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 x14ac:dyDescent="0.2">
      <c r="A60" s="1">
        <v>6171</v>
      </c>
      <c r="B60" s="1" t="s">
        <v>168</v>
      </c>
      <c r="C60" s="1">
        <v>6</v>
      </c>
      <c r="D60" s="1">
        <v>162</v>
      </c>
      <c r="E60" s="1" t="s">
        <v>65</v>
      </c>
      <c r="F60" s="1">
        <v>123</v>
      </c>
      <c r="G60" s="1" t="s">
        <v>138</v>
      </c>
      <c r="H60" s="3">
        <v>119.37</v>
      </c>
      <c r="I60" s="3">
        <v>716.22</v>
      </c>
      <c r="J60" s="2">
        <f t="shared" si="2"/>
        <v>0</v>
      </c>
      <c r="K60" s="5">
        <f t="shared" si="3"/>
        <v>0</v>
      </c>
      <c r="L60" s="1">
        <v>1.25</v>
      </c>
      <c r="M60" s="1">
        <v>3.33</v>
      </c>
      <c r="N60" s="8">
        <f t="shared" si="15"/>
        <v>0</v>
      </c>
      <c r="O60" s="1">
        <v>2.75</v>
      </c>
      <c r="P60" s="1">
        <v>8.67</v>
      </c>
      <c r="Q60" s="7">
        <v>0</v>
      </c>
      <c r="R60" s="1">
        <v>0.67</v>
      </c>
      <c r="S60" s="1">
        <v>0.67</v>
      </c>
      <c r="T60" s="8">
        <f t="shared" si="16"/>
        <v>0</v>
      </c>
      <c r="U60" s="1">
        <v>0</v>
      </c>
      <c r="V60" s="20">
        <v>3342.36</v>
      </c>
      <c r="W60" s="3">
        <v>9072.1200000000008</v>
      </c>
      <c r="X60" s="1">
        <v>2</v>
      </c>
      <c r="Y60" s="1">
        <v>4</v>
      </c>
      <c r="Z60" s="1">
        <v>3</v>
      </c>
      <c r="AA60" s="1">
        <v>1</v>
      </c>
      <c r="AB60" s="1">
        <v>20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3</v>
      </c>
      <c r="AS60" s="1">
        <v>15</v>
      </c>
      <c r="AT60" s="1">
        <v>5</v>
      </c>
      <c r="AU60" s="1">
        <v>2</v>
      </c>
      <c r="AV60" s="1">
        <v>52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4</v>
      </c>
      <c r="BE60" s="1">
        <v>0</v>
      </c>
      <c r="BF60" s="1">
        <v>4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 x14ac:dyDescent="0.2">
      <c r="A61" s="1">
        <v>65108</v>
      </c>
      <c r="B61" s="1" t="s">
        <v>124</v>
      </c>
      <c r="C61" s="1">
        <v>30</v>
      </c>
      <c r="D61" s="1">
        <v>162</v>
      </c>
      <c r="E61" s="1" t="s">
        <v>65</v>
      </c>
      <c r="F61" s="1">
        <v>807</v>
      </c>
      <c r="G61" s="1" t="s">
        <v>67</v>
      </c>
      <c r="H61" s="3">
        <v>57.054400000000001</v>
      </c>
      <c r="I61" s="3">
        <v>1711.6320000000001</v>
      </c>
      <c r="J61" s="2">
        <f t="shared" si="2"/>
        <v>0</v>
      </c>
      <c r="K61" s="5">
        <f t="shared" si="3"/>
        <v>0</v>
      </c>
      <c r="L61" s="1">
        <v>1.3</v>
      </c>
      <c r="M61" s="1">
        <v>0.13</v>
      </c>
      <c r="N61" s="7">
        <v>0</v>
      </c>
      <c r="O61" s="1">
        <v>0.53</v>
      </c>
      <c r="P61" s="1">
        <v>2.63</v>
      </c>
      <c r="Q61" s="7">
        <v>0</v>
      </c>
      <c r="R61" s="1">
        <v>0.12</v>
      </c>
      <c r="S61" s="1">
        <v>0.93</v>
      </c>
      <c r="T61" s="8">
        <f t="shared" si="16"/>
        <v>0</v>
      </c>
      <c r="U61" s="1">
        <v>0</v>
      </c>
      <c r="V61" s="20">
        <v>3337.68</v>
      </c>
      <c r="W61" s="3">
        <v>6333.04</v>
      </c>
      <c r="X61" s="1">
        <v>7</v>
      </c>
      <c r="Y61" s="1">
        <v>30</v>
      </c>
      <c r="Z61" s="1">
        <v>10</v>
      </c>
      <c r="AA61" s="1">
        <v>14</v>
      </c>
      <c r="AB61" s="1">
        <v>4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10</v>
      </c>
      <c r="AS61" s="1">
        <v>1</v>
      </c>
      <c r="AT61" s="1">
        <v>0</v>
      </c>
      <c r="AU61" s="1">
        <v>11</v>
      </c>
      <c r="AV61" s="1">
        <v>79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0</v>
      </c>
      <c r="BE61" s="1">
        <v>5</v>
      </c>
      <c r="BF61" s="1">
        <v>28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 x14ac:dyDescent="0.2">
      <c r="A62" s="1">
        <v>6011</v>
      </c>
      <c r="B62" s="1" t="s">
        <v>188</v>
      </c>
      <c r="C62" s="1">
        <v>24</v>
      </c>
      <c r="D62" s="1">
        <v>162</v>
      </c>
      <c r="E62" s="1" t="s">
        <v>65</v>
      </c>
      <c r="F62" s="1">
        <v>558</v>
      </c>
      <c r="G62" s="1" t="s">
        <v>74</v>
      </c>
      <c r="H62" s="3">
        <v>80.55</v>
      </c>
      <c r="I62" s="3">
        <v>1933.2</v>
      </c>
      <c r="J62" s="2">
        <f t="shared" si="2"/>
        <v>0</v>
      </c>
      <c r="K62" s="5">
        <f t="shared" si="3"/>
        <v>0</v>
      </c>
      <c r="L62" s="1">
        <v>0</v>
      </c>
      <c r="M62" s="1">
        <v>0</v>
      </c>
      <c r="N62" s="8">
        <f t="shared" ref="N62:N83" si="17">MAX(0,(TRUNC((L62*1.2)-M62)))</f>
        <v>0</v>
      </c>
      <c r="O62" s="1">
        <v>1.62</v>
      </c>
      <c r="P62" s="1">
        <v>0</v>
      </c>
      <c r="Q62" s="7">
        <v>0</v>
      </c>
      <c r="R62" s="1">
        <v>0</v>
      </c>
      <c r="S62" s="1">
        <v>0</v>
      </c>
      <c r="T62" s="8">
        <f t="shared" si="16"/>
        <v>0</v>
      </c>
      <c r="U62" s="1">
        <v>0</v>
      </c>
      <c r="V62" s="20">
        <v>3141.45</v>
      </c>
      <c r="W62" s="3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28</v>
      </c>
      <c r="AU62" s="1">
        <v>22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 x14ac:dyDescent="0.2">
      <c r="A63" s="1">
        <v>6044</v>
      </c>
      <c r="B63" s="1" t="s">
        <v>170</v>
      </c>
      <c r="C63" s="1">
        <v>12</v>
      </c>
      <c r="D63" s="1">
        <v>162</v>
      </c>
      <c r="E63" s="1" t="s">
        <v>65</v>
      </c>
      <c r="F63" s="1">
        <v>807</v>
      </c>
      <c r="G63" s="1" t="s">
        <v>67</v>
      </c>
      <c r="H63" s="3">
        <v>73.979200000000006</v>
      </c>
      <c r="I63" s="3">
        <v>887.75040000000001</v>
      </c>
      <c r="J63" s="2">
        <f t="shared" si="2"/>
        <v>0</v>
      </c>
      <c r="K63" s="5">
        <f t="shared" si="3"/>
        <v>0</v>
      </c>
      <c r="L63" s="1">
        <v>0.38</v>
      </c>
      <c r="M63" s="1">
        <v>0.42</v>
      </c>
      <c r="N63" s="8">
        <f t="shared" si="17"/>
        <v>0</v>
      </c>
      <c r="O63" s="1">
        <v>3</v>
      </c>
      <c r="P63" s="1">
        <v>6.42</v>
      </c>
      <c r="Q63" s="7">
        <v>0</v>
      </c>
      <c r="R63" s="1">
        <v>0</v>
      </c>
      <c r="S63" s="1">
        <v>0</v>
      </c>
      <c r="T63" s="8">
        <f t="shared" si="16"/>
        <v>0</v>
      </c>
      <c r="U63" s="1">
        <v>0</v>
      </c>
      <c r="V63" s="20">
        <v>2996.16</v>
      </c>
      <c r="W63" s="3">
        <v>6066.29</v>
      </c>
      <c r="X63" s="1">
        <v>0</v>
      </c>
      <c r="Y63" s="1">
        <v>0</v>
      </c>
      <c r="Z63" s="1">
        <v>2</v>
      </c>
      <c r="AA63" s="1">
        <v>5</v>
      </c>
      <c r="AB63" s="1">
        <v>5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10</v>
      </c>
      <c r="AS63" s="1">
        <v>7</v>
      </c>
      <c r="AT63" s="1">
        <v>14</v>
      </c>
      <c r="AU63" s="1">
        <v>17</v>
      </c>
      <c r="AV63" s="1">
        <v>77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 x14ac:dyDescent="0.2">
      <c r="A64" s="1">
        <v>6045</v>
      </c>
      <c r="B64" s="1" t="s">
        <v>162</v>
      </c>
      <c r="C64" s="1">
        <v>12</v>
      </c>
      <c r="D64" s="1">
        <v>162</v>
      </c>
      <c r="E64" s="1" t="s">
        <v>65</v>
      </c>
      <c r="F64" s="1">
        <v>807</v>
      </c>
      <c r="G64" s="1" t="s">
        <v>67</v>
      </c>
      <c r="H64" s="3">
        <v>73.979100000000003</v>
      </c>
      <c r="I64" s="3">
        <v>887.74919999999997</v>
      </c>
      <c r="J64" s="2">
        <f t="shared" si="2"/>
        <v>0</v>
      </c>
      <c r="K64" s="5">
        <f t="shared" si="3"/>
        <v>0</v>
      </c>
      <c r="L64" s="1">
        <v>0.42</v>
      </c>
      <c r="M64" s="1">
        <v>0.17</v>
      </c>
      <c r="N64" s="8">
        <f t="shared" si="17"/>
        <v>0</v>
      </c>
      <c r="O64" s="1">
        <v>2.54</v>
      </c>
      <c r="P64" s="1">
        <v>6.33</v>
      </c>
      <c r="Q64" s="7">
        <v>0</v>
      </c>
      <c r="R64" s="1">
        <v>0.17</v>
      </c>
      <c r="S64" s="1">
        <v>1.92</v>
      </c>
      <c r="T64" s="8">
        <f t="shared" si="16"/>
        <v>0</v>
      </c>
      <c r="U64" s="1">
        <v>0</v>
      </c>
      <c r="V64" s="20">
        <v>2774.22</v>
      </c>
      <c r="W64" s="3">
        <v>7471.89</v>
      </c>
      <c r="X64" s="1">
        <v>0</v>
      </c>
      <c r="Y64" s="1">
        <v>1</v>
      </c>
      <c r="Z64" s="1">
        <v>4</v>
      </c>
      <c r="AA64" s="1">
        <v>1</v>
      </c>
      <c r="AB64" s="1">
        <v>2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6</v>
      </c>
      <c r="AS64" s="1">
        <v>7</v>
      </c>
      <c r="AT64" s="1">
        <v>13</v>
      </c>
      <c r="AU64" s="1">
        <v>16</v>
      </c>
      <c r="AV64" s="1">
        <v>76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</v>
      </c>
      <c r="BC64" s="1">
        <v>0</v>
      </c>
      <c r="BD64" s="1">
        <v>0</v>
      </c>
      <c r="BE64" s="1">
        <v>0</v>
      </c>
      <c r="BF64" s="1">
        <v>23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 x14ac:dyDescent="0.2">
      <c r="A65" s="1">
        <v>91051</v>
      </c>
      <c r="B65" s="1" t="s">
        <v>160</v>
      </c>
      <c r="C65" s="1">
        <v>7</v>
      </c>
      <c r="D65" s="1">
        <v>162</v>
      </c>
      <c r="E65" s="1" t="s">
        <v>65</v>
      </c>
      <c r="F65" s="1">
        <v>123</v>
      </c>
      <c r="G65" s="1" t="s">
        <v>138</v>
      </c>
      <c r="H65" s="3">
        <v>191.73099999999999</v>
      </c>
      <c r="I65" s="3">
        <v>1342.117</v>
      </c>
      <c r="J65" s="2">
        <f t="shared" si="2"/>
        <v>0</v>
      </c>
      <c r="K65" s="5">
        <f t="shared" si="3"/>
        <v>0</v>
      </c>
      <c r="L65" s="1">
        <v>0.28999999999999998</v>
      </c>
      <c r="M65" s="1">
        <v>3.29</v>
      </c>
      <c r="N65" s="8">
        <f t="shared" si="17"/>
        <v>0</v>
      </c>
      <c r="O65" s="1">
        <v>1.64</v>
      </c>
      <c r="P65" s="1">
        <v>6.14</v>
      </c>
      <c r="Q65" s="7">
        <v>0</v>
      </c>
      <c r="R65" s="1">
        <v>0</v>
      </c>
      <c r="S65" s="1">
        <v>0</v>
      </c>
      <c r="T65" s="8">
        <f t="shared" si="16"/>
        <v>0</v>
      </c>
      <c r="U65" s="1">
        <v>0</v>
      </c>
      <c r="V65" s="20">
        <v>2588.37</v>
      </c>
      <c r="W65" s="3">
        <v>12654.25</v>
      </c>
      <c r="X65" s="1">
        <v>0</v>
      </c>
      <c r="Y65" s="1">
        <v>0</v>
      </c>
      <c r="Z65" s="1">
        <v>3</v>
      </c>
      <c r="AA65" s="1">
        <v>-2</v>
      </c>
      <c r="AB65" s="1">
        <v>23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</v>
      </c>
      <c r="AS65" s="1">
        <v>4</v>
      </c>
      <c r="AT65" s="1">
        <v>5</v>
      </c>
      <c r="AU65" s="1">
        <v>3</v>
      </c>
      <c r="AV65" s="1">
        <v>43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 x14ac:dyDescent="0.2">
      <c r="A66" s="1">
        <v>91045</v>
      </c>
      <c r="B66" s="1" t="s">
        <v>174</v>
      </c>
      <c r="C66" s="1">
        <v>6</v>
      </c>
      <c r="D66" s="1">
        <v>162</v>
      </c>
      <c r="E66" s="1" t="s">
        <v>65</v>
      </c>
      <c r="F66" s="1">
        <v>123</v>
      </c>
      <c r="G66" s="1" t="s">
        <v>138</v>
      </c>
      <c r="H66" s="3">
        <v>119.37</v>
      </c>
      <c r="I66" s="3">
        <v>716.22</v>
      </c>
      <c r="J66" s="2">
        <f t="shared" si="2"/>
        <v>0</v>
      </c>
      <c r="K66" s="5">
        <f t="shared" si="3"/>
        <v>0</v>
      </c>
      <c r="L66" s="1">
        <v>0.75</v>
      </c>
      <c r="M66" s="1">
        <v>1.67</v>
      </c>
      <c r="N66" s="8">
        <f t="shared" si="17"/>
        <v>0</v>
      </c>
      <c r="O66" s="1">
        <v>2.5</v>
      </c>
      <c r="P66" s="1">
        <v>3.33</v>
      </c>
      <c r="Q66" s="7">
        <v>0</v>
      </c>
      <c r="R66" s="1">
        <v>0.33</v>
      </c>
      <c r="S66" s="1">
        <v>0</v>
      </c>
      <c r="T66" s="8">
        <f t="shared" si="16"/>
        <v>0</v>
      </c>
      <c r="U66" s="1">
        <v>0</v>
      </c>
      <c r="V66" s="20">
        <v>2566.46</v>
      </c>
      <c r="W66" s="3">
        <v>3581.1</v>
      </c>
      <c r="X66" s="1">
        <v>1</v>
      </c>
      <c r="Y66" s="1">
        <v>3</v>
      </c>
      <c r="Z66" s="1">
        <v>2</v>
      </c>
      <c r="AA66" s="1">
        <v>0</v>
      </c>
      <c r="AB66" s="1">
        <v>10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</v>
      </c>
      <c r="AS66" s="1">
        <v>11</v>
      </c>
      <c r="AT66" s="1">
        <v>4</v>
      </c>
      <c r="AU66" s="1">
        <v>9</v>
      </c>
      <c r="AV66" s="1">
        <v>20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2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 x14ac:dyDescent="0.2">
      <c r="A67" s="1">
        <v>65129</v>
      </c>
      <c r="B67" s="1" t="s">
        <v>120</v>
      </c>
      <c r="C67" s="1">
        <v>30</v>
      </c>
      <c r="D67" s="1">
        <v>162</v>
      </c>
      <c r="E67" s="1" t="s">
        <v>65</v>
      </c>
      <c r="F67" s="1">
        <v>807</v>
      </c>
      <c r="G67" s="1" t="s">
        <v>67</v>
      </c>
      <c r="H67" s="3">
        <v>57.054400000000001</v>
      </c>
      <c r="I67" s="3">
        <v>1711.6320000000001</v>
      </c>
      <c r="J67" s="2">
        <f t="shared" si="2"/>
        <v>0</v>
      </c>
      <c r="K67" s="5">
        <f t="shared" si="3"/>
        <v>0</v>
      </c>
      <c r="L67" s="1">
        <v>0.4</v>
      </c>
      <c r="M67" s="1">
        <v>0</v>
      </c>
      <c r="N67" s="8">
        <f t="shared" si="17"/>
        <v>0</v>
      </c>
      <c r="O67" s="1">
        <v>1.07</v>
      </c>
      <c r="P67" s="1">
        <v>2.1</v>
      </c>
      <c r="Q67" s="7">
        <v>0</v>
      </c>
      <c r="R67" s="1">
        <v>0</v>
      </c>
      <c r="S67" s="1">
        <v>0</v>
      </c>
      <c r="T67" s="8">
        <f t="shared" si="16"/>
        <v>0</v>
      </c>
      <c r="U67" s="1">
        <v>0</v>
      </c>
      <c r="V67" s="20">
        <v>2510.39</v>
      </c>
      <c r="W67" s="3">
        <v>3594.43</v>
      </c>
      <c r="X67" s="1">
        <v>4</v>
      </c>
      <c r="Y67" s="1">
        <v>6</v>
      </c>
      <c r="Z67" s="1">
        <v>2</v>
      </c>
      <c r="AA67" s="1">
        <v>6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12</v>
      </c>
      <c r="AS67" s="1">
        <v>6</v>
      </c>
      <c r="AT67" s="1">
        <v>10</v>
      </c>
      <c r="AU67" s="1">
        <v>14</v>
      </c>
      <c r="AV67" s="1">
        <v>63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 x14ac:dyDescent="0.2">
      <c r="A68" s="1">
        <v>6008</v>
      </c>
      <c r="B68" s="1" t="s">
        <v>176</v>
      </c>
      <c r="C68" s="1">
        <v>12</v>
      </c>
      <c r="D68" s="1">
        <v>162</v>
      </c>
      <c r="E68" s="1" t="s">
        <v>65</v>
      </c>
      <c r="F68" s="1">
        <v>162</v>
      </c>
      <c r="G68" s="1" t="s">
        <v>84</v>
      </c>
      <c r="H68" s="3">
        <v>59</v>
      </c>
      <c r="I68" s="3">
        <v>708</v>
      </c>
      <c r="J68" s="2">
        <f t="shared" si="2"/>
        <v>0</v>
      </c>
      <c r="K68" s="5">
        <f t="shared" si="3"/>
        <v>0</v>
      </c>
      <c r="L68" s="1">
        <v>1.08</v>
      </c>
      <c r="M68" s="1">
        <v>5.83</v>
      </c>
      <c r="N68" s="8">
        <f t="shared" si="17"/>
        <v>0</v>
      </c>
      <c r="O68" s="1">
        <v>2.46</v>
      </c>
      <c r="P68" s="1">
        <v>4.83</v>
      </c>
      <c r="Q68" s="7">
        <v>0</v>
      </c>
      <c r="R68" s="1">
        <v>0</v>
      </c>
      <c r="S68" s="1">
        <v>0</v>
      </c>
      <c r="T68" s="8">
        <f t="shared" si="16"/>
        <v>0</v>
      </c>
      <c r="U68" s="1">
        <v>0</v>
      </c>
      <c r="V68" s="20">
        <v>2507.5</v>
      </c>
      <c r="W68" s="3">
        <v>7552</v>
      </c>
      <c r="X68" s="1">
        <v>6</v>
      </c>
      <c r="Y68" s="1">
        <v>14</v>
      </c>
      <c r="Z68" s="1">
        <v>0</v>
      </c>
      <c r="AA68" s="1">
        <v>0</v>
      </c>
      <c r="AB68" s="1">
        <v>70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11</v>
      </c>
      <c r="AS68" s="1">
        <v>37</v>
      </c>
      <c r="AT68" s="1">
        <v>0</v>
      </c>
      <c r="AU68" s="1">
        <v>0</v>
      </c>
      <c r="AV68" s="1">
        <v>58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 x14ac:dyDescent="0.2">
      <c r="A69" s="1">
        <v>95253</v>
      </c>
      <c r="B69" s="1" t="s">
        <v>189</v>
      </c>
      <c r="C69" s="1">
        <v>6</v>
      </c>
      <c r="D69" s="1">
        <v>162</v>
      </c>
      <c r="E69" s="1" t="s">
        <v>65</v>
      </c>
      <c r="F69" s="1">
        <v>123</v>
      </c>
      <c r="G69" s="1" t="s">
        <v>138</v>
      </c>
      <c r="H69" s="3">
        <v>119.3703</v>
      </c>
      <c r="I69" s="3">
        <v>716.22180000000003</v>
      </c>
      <c r="J69" s="2">
        <f t="shared" si="2"/>
        <v>0</v>
      </c>
      <c r="K69" s="5">
        <f t="shared" si="3"/>
        <v>0</v>
      </c>
      <c r="L69" s="1">
        <v>1.33</v>
      </c>
      <c r="M69" s="1">
        <v>2.17</v>
      </c>
      <c r="N69" s="8">
        <f t="shared" si="17"/>
        <v>0</v>
      </c>
      <c r="O69" s="1">
        <v>2.08</v>
      </c>
      <c r="P69" s="1">
        <v>10.33</v>
      </c>
      <c r="Q69" s="7">
        <v>0</v>
      </c>
      <c r="R69" s="1">
        <v>0.08</v>
      </c>
      <c r="S69" s="1">
        <v>0.5</v>
      </c>
      <c r="T69" s="8">
        <f t="shared" si="16"/>
        <v>0</v>
      </c>
      <c r="U69" s="1">
        <v>0</v>
      </c>
      <c r="V69" s="20">
        <v>2506.7800000000002</v>
      </c>
      <c r="W69" s="3">
        <v>9310.8799999999992</v>
      </c>
      <c r="X69" s="1">
        <v>5</v>
      </c>
      <c r="Y69" s="1">
        <v>4</v>
      </c>
      <c r="Z69" s="1">
        <v>0</v>
      </c>
      <c r="AA69" s="1">
        <v>2</v>
      </c>
      <c r="AB69" s="1">
        <v>13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>
        <v>8</v>
      </c>
      <c r="AT69" s="1">
        <v>1</v>
      </c>
      <c r="AU69" s="1">
        <v>11</v>
      </c>
      <c r="AV69" s="1">
        <v>62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1</v>
      </c>
      <c r="BD69" s="1">
        <v>0</v>
      </c>
      <c r="BE69" s="1">
        <v>0</v>
      </c>
      <c r="BF69" s="1">
        <v>3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</row>
    <row r="70" spans="1:63" x14ac:dyDescent="0.2">
      <c r="A70" s="1">
        <v>97302</v>
      </c>
      <c r="B70" s="1" t="s">
        <v>215</v>
      </c>
      <c r="C70" s="1">
        <v>14</v>
      </c>
      <c r="D70" s="1">
        <v>162</v>
      </c>
      <c r="E70" s="1" t="s">
        <v>65</v>
      </c>
      <c r="F70" s="1">
        <v>807</v>
      </c>
      <c r="G70" s="1" t="s">
        <v>67</v>
      </c>
      <c r="H70" s="3">
        <v>119.52200000000001</v>
      </c>
      <c r="I70" s="3">
        <v>1673.308</v>
      </c>
      <c r="J70" s="2">
        <f t="shared" si="2"/>
        <v>0</v>
      </c>
      <c r="K70" s="5">
        <f t="shared" si="3"/>
        <v>0</v>
      </c>
      <c r="L70" s="1">
        <v>0.36</v>
      </c>
      <c r="M70" s="1">
        <v>0.36</v>
      </c>
      <c r="N70" s="8">
        <f t="shared" si="17"/>
        <v>0</v>
      </c>
      <c r="O70" s="1">
        <v>0.89</v>
      </c>
      <c r="P70" s="1">
        <v>4</v>
      </c>
      <c r="Q70" s="7">
        <v>0</v>
      </c>
      <c r="R70" s="1">
        <v>0.14000000000000001</v>
      </c>
      <c r="S70" s="1">
        <v>0.79</v>
      </c>
      <c r="T70" s="8">
        <f t="shared" si="16"/>
        <v>0</v>
      </c>
      <c r="U70" s="1">
        <v>0</v>
      </c>
      <c r="V70" s="20">
        <v>2330.6799999999998</v>
      </c>
      <c r="W70" s="3">
        <v>8605.58</v>
      </c>
      <c r="X70" s="1">
        <v>3</v>
      </c>
      <c r="Y70" s="1">
        <v>4</v>
      </c>
      <c r="Z70" s="1">
        <v>0</v>
      </c>
      <c r="AA70" s="1">
        <v>0</v>
      </c>
      <c r="AB70" s="1">
        <v>5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7</v>
      </c>
      <c r="AS70" s="1">
        <v>11</v>
      </c>
      <c r="AT70" s="1">
        <v>0</v>
      </c>
      <c r="AU70" s="1">
        <v>0</v>
      </c>
      <c r="AV70" s="1">
        <v>56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1</v>
      </c>
      <c r="BC70" s="1">
        <v>2</v>
      </c>
      <c r="BD70" s="1">
        <v>0</v>
      </c>
      <c r="BE70" s="1">
        <v>0</v>
      </c>
      <c r="BF70" s="1">
        <v>11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</row>
    <row r="71" spans="1:63" x14ac:dyDescent="0.2">
      <c r="A71" s="1">
        <v>95804</v>
      </c>
      <c r="B71" s="1" t="s">
        <v>179</v>
      </c>
      <c r="C71" s="1">
        <v>12</v>
      </c>
      <c r="D71" s="1">
        <v>162</v>
      </c>
      <c r="E71" s="1" t="s">
        <v>65</v>
      </c>
      <c r="F71" s="1">
        <v>807</v>
      </c>
      <c r="G71" s="1" t="s">
        <v>67</v>
      </c>
      <c r="H71" s="3">
        <v>33.910200000000003</v>
      </c>
      <c r="I71" s="3">
        <v>406.92239999999998</v>
      </c>
      <c r="J71" s="2">
        <f t="shared" si="2"/>
        <v>4069.2239999999997</v>
      </c>
      <c r="K71" s="5">
        <f t="shared" si="3"/>
        <v>10</v>
      </c>
      <c r="L71" s="1">
        <v>0</v>
      </c>
      <c r="M71" s="1">
        <v>0</v>
      </c>
      <c r="N71" s="8">
        <f t="shared" si="17"/>
        <v>0</v>
      </c>
      <c r="O71" s="1">
        <v>5.33</v>
      </c>
      <c r="P71" s="1">
        <v>0.33</v>
      </c>
      <c r="Q71" s="7">
        <v>10</v>
      </c>
      <c r="R71" s="1">
        <v>0.08</v>
      </c>
      <c r="S71" s="1">
        <v>0</v>
      </c>
      <c r="T71" s="8">
        <f t="shared" si="16"/>
        <v>0</v>
      </c>
      <c r="U71" s="1">
        <v>0</v>
      </c>
      <c r="V71" s="20">
        <v>2204.16</v>
      </c>
      <c r="W71" s="3">
        <v>135.63999999999999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33</v>
      </c>
      <c r="AS71" s="1">
        <v>16</v>
      </c>
      <c r="AT71" s="1">
        <v>13</v>
      </c>
      <c r="AU71" s="1">
        <v>20</v>
      </c>
      <c r="AV71" s="1">
        <v>4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 x14ac:dyDescent="0.2">
      <c r="A72" s="1">
        <v>6034</v>
      </c>
      <c r="B72" s="1" t="s">
        <v>214</v>
      </c>
      <c r="C72" s="1">
        <v>8</v>
      </c>
      <c r="D72" s="1">
        <v>162</v>
      </c>
      <c r="E72" s="1" t="s">
        <v>65</v>
      </c>
      <c r="F72" s="1">
        <v>123</v>
      </c>
      <c r="G72" s="1" t="s">
        <v>138</v>
      </c>
      <c r="H72" s="3">
        <v>83.825400000000002</v>
      </c>
      <c r="I72" s="3">
        <v>670.60320000000002</v>
      </c>
      <c r="J72" s="2">
        <f t="shared" si="2"/>
        <v>0</v>
      </c>
      <c r="K72" s="5">
        <f t="shared" si="3"/>
        <v>0</v>
      </c>
      <c r="L72" s="1">
        <v>0.12</v>
      </c>
      <c r="M72" s="1">
        <v>1.75</v>
      </c>
      <c r="N72" s="8">
        <f t="shared" si="17"/>
        <v>0</v>
      </c>
      <c r="O72" s="1">
        <v>3.19</v>
      </c>
      <c r="P72" s="1">
        <v>6.88</v>
      </c>
      <c r="Q72" s="7">
        <v>0</v>
      </c>
      <c r="R72" s="1">
        <v>0</v>
      </c>
      <c r="S72" s="1">
        <v>0</v>
      </c>
      <c r="T72" s="8">
        <f t="shared" si="16"/>
        <v>0</v>
      </c>
      <c r="U72" s="1">
        <v>0</v>
      </c>
      <c r="V72" s="20">
        <v>2221.37</v>
      </c>
      <c r="W72" s="3">
        <v>5783.95</v>
      </c>
      <c r="X72" s="1">
        <v>0</v>
      </c>
      <c r="Y72" s="1">
        <v>2</v>
      </c>
      <c r="Z72" s="1">
        <v>0</v>
      </c>
      <c r="AA72" s="1">
        <v>0</v>
      </c>
      <c r="AB72" s="1">
        <v>14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8</v>
      </c>
      <c r="AS72" s="1">
        <v>9</v>
      </c>
      <c r="AT72" s="1">
        <v>9</v>
      </c>
      <c r="AU72" s="1">
        <v>8</v>
      </c>
      <c r="AV72" s="1">
        <v>55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 x14ac:dyDescent="0.2">
      <c r="A73" s="1">
        <v>486</v>
      </c>
      <c r="B73" s="1" t="s">
        <v>228</v>
      </c>
      <c r="C73" s="1">
        <v>1</v>
      </c>
      <c r="D73" s="1">
        <v>162</v>
      </c>
      <c r="E73" s="1" t="s">
        <v>65</v>
      </c>
      <c r="F73" s="1">
        <v>1</v>
      </c>
      <c r="G73" s="1" t="s">
        <v>98</v>
      </c>
      <c r="H73" s="3">
        <v>14.447800000000001</v>
      </c>
      <c r="I73" s="3">
        <v>14.447800000000001</v>
      </c>
      <c r="J73" s="2">
        <f t="shared" si="2"/>
        <v>115.58240000000001</v>
      </c>
      <c r="K73" s="5">
        <f t="shared" si="3"/>
        <v>8</v>
      </c>
      <c r="L73" s="1">
        <v>7.5</v>
      </c>
      <c r="M73" s="1">
        <v>1</v>
      </c>
      <c r="N73" s="8">
        <f t="shared" si="17"/>
        <v>8</v>
      </c>
      <c r="O73" s="1">
        <v>0</v>
      </c>
      <c r="P73" s="1">
        <v>0</v>
      </c>
      <c r="Q73" s="7">
        <v>0</v>
      </c>
      <c r="R73" s="1">
        <v>0.5</v>
      </c>
      <c r="S73" s="1">
        <v>5</v>
      </c>
      <c r="T73" s="8">
        <f t="shared" si="16"/>
        <v>0</v>
      </c>
      <c r="U73" s="1">
        <v>0</v>
      </c>
      <c r="V73" s="20">
        <v>115.58</v>
      </c>
      <c r="W73" s="3">
        <v>86.69</v>
      </c>
      <c r="X73" s="1">
        <v>5</v>
      </c>
      <c r="Y73" s="1">
        <v>5</v>
      </c>
      <c r="Z73" s="1">
        <v>0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</v>
      </c>
      <c r="BD73" s="1">
        <v>0</v>
      </c>
      <c r="BE73" s="1">
        <v>0</v>
      </c>
      <c r="BF73" s="1">
        <v>5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 x14ac:dyDescent="0.2">
      <c r="A74" s="1">
        <v>88155</v>
      </c>
      <c r="B74" s="1" t="s">
        <v>167</v>
      </c>
      <c r="C74" s="1">
        <v>12</v>
      </c>
      <c r="D74" s="1">
        <v>162</v>
      </c>
      <c r="E74" s="1" t="s">
        <v>65</v>
      </c>
      <c r="F74" s="1">
        <v>974</v>
      </c>
      <c r="G74" s="1" t="s">
        <v>70</v>
      </c>
      <c r="H74" s="3">
        <v>140.29910000000001</v>
      </c>
      <c r="I74" s="3">
        <v>1683.5891999999999</v>
      </c>
      <c r="J74" s="2">
        <f t="shared" si="2"/>
        <v>0</v>
      </c>
      <c r="K74" s="5">
        <f t="shared" si="3"/>
        <v>0</v>
      </c>
      <c r="L74" s="1">
        <v>0.38</v>
      </c>
      <c r="M74" s="1">
        <v>16.329999999999998</v>
      </c>
      <c r="N74" s="8">
        <f t="shared" si="17"/>
        <v>0</v>
      </c>
      <c r="O74" s="1">
        <v>0.62</v>
      </c>
      <c r="P74" s="1">
        <v>4.08</v>
      </c>
      <c r="Q74" s="7">
        <v>0</v>
      </c>
      <c r="R74" s="1">
        <v>0.28999999999999998</v>
      </c>
      <c r="S74" s="1">
        <v>18</v>
      </c>
      <c r="T74" s="8">
        <f t="shared" si="16"/>
        <v>0</v>
      </c>
      <c r="U74" s="1">
        <v>0</v>
      </c>
      <c r="V74" s="20">
        <v>2174.64</v>
      </c>
      <c r="W74" s="3">
        <v>64677.89</v>
      </c>
      <c r="X74" s="1">
        <v>1</v>
      </c>
      <c r="Y74" s="1">
        <v>3</v>
      </c>
      <c r="Z74" s="1">
        <v>2</v>
      </c>
      <c r="AA74" s="1">
        <v>0</v>
      </c>
      <c r="AB74" s="1">
        <v>196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1</v>
      </c>
      <c r="AS74" s="1">
        <v>7</v>
      </c>
      <c r="AT74" s="1">
        <v>2</v>
      </c>
      <c r="AU74" s="1">
        <v>2</v>
      </c>
      <c r="AV74" s="1">
        <v>49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1</v>
      </c>
      <c r="BC74" s="1">
        <v>5</v>
      </c>
      <c r="BD74" s="1">
        <v>0</v>
      </c>
      <c r="BE74" s="1">
        <v>0</v>
      </c>
      <c r="BF74" s="1">
        <v>216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 x14ac:dyDescent="0.2">
      <c r="A75" s="1">
        <v>91052</v>
      </c>
      <c r="B75" s="1" t="s">
        <v>185</v>
      </c>
      <c r="C75" s="1">
        <v>6</v>
      </c>
      <c r="D75" s="1">
        <v>162</v>
      </c>
      <c r="E75" s="1" t="s">
        <v>65</v>
      </c>
      <c r="F75" s="1">
        <v>123</v>
      </c>
      <c r="G75" s="1" t="s">
        <v>138</v>
      </c>
      <c r="H75" s="3">
        <v>107.96559999999999</v>
      </c>
      <c r="I75" s="3">
        <v>647.79359999999997</v>
      </c>
      <c r="J75" s="2">
        <f t="shared" si="2"/>
        <v>0</v>
      </c>
      <c r="K75" s="5">
        <f t="shared" si="3"/>
        <v>0</v>
      </c>
      <c r="L75" s="1">
        <v>0.42</v>
      </c>
      <c r="M75" s="1">
        <v>1.5</v>
      </c>
      <c r="N75" s="8">
        <f t="shared" si="17"/>
        <v>0</v>
      </c>
      <c r="O75" s="1">
        <v>2.92</v>
      </c>
      <c r="P75" s="1">
        <v>15.33</v>
      </c>
      <c r="Q75" s="7">
        <v>0</v>
      </c>
      <c r="R75" s="1">
        <v>0</v>
      </c>
      <c r="S75" s="1">
        <v>0</v>
      </c>
      <c r="T75" s="8">
        <f t="shared" si="16"/>
        <v>0</v>
      </c>
      <c r="U75" s="1">
        <v>0</v>
      </c>
      <c r="V75" s="20">
        <v>2159.31</v>
      </c>
      <c r="W75" s="3">
        <v>10904.53</v>
      </c>
      <c r="X75" s="1">
        <v>0</v>
      </c>
      <c r="Y75" s="1">
        <v>5</v>
      </c>
      <c r="Z75" s="1">
        <v>0</v>
      </c>
      <c r="AA75" s="1">
        <v>0</v>
      </c>
      <c r="AB75" s="1">
        <v>9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6</v>
      </c>
      <c r="AS75" s="1">
        <v>5</v>
      </c>
      <c r="AT75" s="1">
        <v>5</v>
      </c>
      <c r="AU75" s="1">
        <v>8</v>
      </c>
      <c r="AV75" s="1">
        <v>92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 x14ac:dyDescent="0.2">
      <c r="A76" s="1">
        <v>91027</v>
      </c>
      <c r="B76" s="1" t="s">
        <v>196</v>
      </c>
      <c r="C76" s="1">
        <v>12</v>
      </c>
      <c r="D76" s="1">
        <v>162</v>
      </c>
      <c r="E76" s="1" t="s">
        <v>65</v>
      </c>
      <c r="F76" s="1">
        <v>123</v>
      </c>
      <c r="G76" s="1" t="s">
        <v>138</v>
      </c>
      <c r="H76" s="3">
        <v>119.37</v>
      </c>
      <c r="I76" s="3">
        <v>1432.44</v>
      </c>
      <c r="J76" s="2">
        <f t="shared" si="2"/>
        <v>0</v>
      </c>
      <c r="K76" s="5">
        <f t="shared" si="3"/>
        <v>0</v>
      </c>
      <c r="L76" s="1">
        <v>0</v>
      </c>
      <c r="M76" s="1">
        <v>0.08</v>
      </c>
      <c r="N76" s="8">
        <f t="shared" si="17"/>
        <v>0</v>
      </c>
      <c r="O76" s="1">
        <v>1.5</v>
      </c>
      <c r="P76" s="1">
        <v>2.08</v>
      </c>
      <c r="Q76" s="7">
        <v>0</v>
      </c>
      <c r="R76" s="1">
        <v>0</v>
      </c>
      <c r="S76" s="1">
        <v>0.42</v>
      </c>
      <c r="T76" s="8">
        <f t="shared" si="16"/>
        <v>0</v>
      </c>
      <c r="U76" s="1">
        <v>0</v>
      </c>
      <c r="V76" s="20">
        <v>2148.66</v>
      </c>
      <c r="W76" s="3">
        <v>3700.47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4</v>
      </c>
      <c r="AS76" s="1">
        <v>8</v>
      </c>
      <c r="AT76" s="1">
        <v>10</v>
      </c>
      <c r="AU76" s="1">
        <v>0</v>
      </c>
      <c r="AV76" s="1">
        <v>25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5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 x14ac:dyDescent="0.2">
      <c r="A77" s="1">
        <v>91013</v>
      </c>
      <c r="B77" s="1" t="s">
        <v>151</v>
      </c>
      <c r="C77" s="1">
        <v>12</v>
      </c>
      <c r="D77" s="1">
        <v>162</v>
      </c>
      <c r="E77" s="1" t="s">
        <v>65</v>
      </c>
      <c r="F77" s="1">
        <v>123</v>
      </c>
      <c r="G77" s="1" t="s">
        <v>138</v>
      </c>
      <c r="H77" s="3">
        <v>101.8831</v>
      </c>
      <c r="I77" s="3">
        <v>1222.5971999999999</v>
      </c>
      <c r="J77" s="2">
        <f t="shared" si="2"/>
        <v>0</v>
      </c>
      <c r="K77" s="5">
        <f t="shared" si="3"/>
        <v>0</v>
      </c>
      <c r="L77" s="1">
        <v>0.54</v>
      </c>
      <c r="M77" s="1">
        <v>2.83</v>
      </c>
      <c r="N77" s="8">
        <f t="shared" si="17"/>
        <v>0</v>
      </c>
      <c r="O77" s="1">
        <v>0.88</v>
      </c>
      <c r="P77" s="1">
        <v>5.17</v>
      </c>
      <c r="Q77" s="7">
        <v>0</v>
      </c>
      <c r="R77" s="1">
        <v>0.33</v>
      </c>
      <c r="S77" s="1">
        <v>2.17</v>
      </c>
      <c r="T77" s="8">
        <f t="shared" si="16"/>
        <v>0</v>
      </c>
      <c r="U77" s="1">
        <v>0</v>
      </c>
      <c r="V77" s="20">
        <v>2139.5500000000002</v>
      </c>
      <c r="W77" s="3">
        <v>12429.74</v>
      </c>
      <c r="X77" s="1">
        <v>4</v>
      </c>
      <c r="Y77" s="1">
        <v>3</v>
      </c>
      <c r="Z77" s="1">
        <v>1</v>
      </c>
      <c r="AA77" s="1">
        <v>0</v>
      </c>
      <c r="AB77" s="1">
        <v>34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4</v>
      </c>
      <c r="AT77" s="1">
        <v>7</v>
      </c>
      <c r="AU77" s="1">
        <v>3</v>
      </c>
      <c r="AV77" s="1">
        <v>62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2</v>
      </c>
      <c r="BC77" s="1">
        <v>0</v>
      </c>
      <c r="BD77" s="1">
        <v>2</v>
      </c>
      <c r="BE77" s="1">
        <v>0</v>
      </c>
      <c r="BF77" s="1">
        <v>26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 x14ac:dyDescent="0.2">
      <c r="A78" s="1">
        <v>91106</v>
      </c>
      <c r="B78" s="1" t="s">
        <v>187</v>
      </c>
      <c r="C78" s="1">
        <v>8</v>
      </c>
      <c r="D78" s="1">
        <v>162</v>
      </c>
      <c r="E78" s="1" t="s">
        <v>65</v>
      </c>
      <c r="F78" s="1">
        <v>123</v>
      </c>
      <c r="G78" s="1" t="s">
        <v>138</v>
      </c>
      <c r="H78" s="3">
        <v>83.825400000000002</v>
      </c>
      <c r="I78" s="3">
        <v>670.60320000000002</v>
      </c>
      <c r="J78" s="2">
        <f t="shared" si="2"/>
        <v>0</v>
      </c>
      <c r="K78" s="5">
        <f t="shared" si="3"/>
        <v>0</v>
      </c>
      <c r="L78" s="1">
        <v>0.25</v>
      </c>
      <c r="M78" s="1">
        <v>4.25</v>
      </c>
      <c r="N78" s="8">
        <f t="shared" si="17"/>
        <v>0</v>
      </c>
      <c r="O78" s="1">
        <v>2.94</v>
      </c>
      <c r="P78" s="1">
        <v>8.3800000000000008</v>
      </c>
      <c r="Q78" s="7">
        <v>0</v>
      </c>
      <c r="R78" s="1">
        <v>0</v>
      </c>
      <c r="S78" s="1">
        <v>0</v>
      </c>
      <c r="T78" s="8">
        <f t="shared" si="16"/>
        <v>0</v>
      </c>
      <c r="U78" s="1">
        <v>0</v>
      </c>
      <c r="V78" s="20">
        <v>2137.5500000000002</v>
      </c>
      <c r="W78" s="3">
        <v>8466.3700000000008</v>
      </c>
      <c r="X78" s="1">
        <v>1</v>
      </c>
      <c r="Y78" s="1">
        <v>1</v>
      </c>
      <c r="Z78" s="1">
        <v>0</v>
      </c>
      <c r="AA78" s="1">
        <v>1</v>
      </c>
      <c r="AB78" s="1">
        <v>34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3</v>
      </c>
      <c r="AS78" s="1">
        <v>12</v>
      </c>
      <c r="AT78" s="1">
        <v>8</v>
      </c>
      <c r="AU78" s="1">
        <v>13</v>
      </c>
      <c r="AV78" s="1">
        <v>67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 x14ac:dyDescent="0.2">
      <c r="A79" s="1">
        <v>88153</v>
      </c>
      <c r="B79" s="1" t="s">
        <v>166</v>
      </c>
      <c r="C79" s="1">
        <v>12</v>
      </c>
      <c r="D79" s="1">
        <v>162</v>
      </c>
      <c r="E79" s="1" t="s">
        <v>65</v>
      </c>
      <c r="F79" s="1">
        <v>974</v>
      </c>
      <c r="G79" s="1" t="s">
        <v>70</v>
      </c>
      <c r="H79" s="3">
        <v>140.29910000000001</v>
      </c>
      <c r="I79" s="3">
        <v>1683.5891999999999</v>
      </c>
      <c r="J79" s="2">
        <f t="shared" si="2"/>
        <v>0</v>
      </c>
      <c r="K79" s="5">
        <f t="shared" si="3"/>
        <v>0</v>
      </c>
      <c r="L79" s="1">
        <v>0.04</v>
      </c>
      <c r="M79" s="1">
        <v>2</v>
      </c>
      <c r="N79" s="8">
        <f t="shared" si="17"/>
        <v>0</v>
      </c>
      <c r="O79" s="1">
        <v>0.96</v>
      </c>
      <c r="P79" s="1">
        <v>2.75</v>
      </c>
      <c r="Q79" s="7">
        <v>0</v>
      </c>
      <c r="R79" s="1">
        <v>0.25</v>
      </c>
      <c r="S79" s="1">
        <v>6.83</v>
      </c>
      <c r="T79" s="8">
        <f t="shared" si="16"/>
        <v>0</v>
      </c>
      <c r="U79" s="1">
        <v>0</v>
      </c>
      <c r="V79" s="20">
        <v>2104.4899999999998</v>
      </c>
      <c r="W79" s="3">
        <v>19501.57</v>
      </c>
      <c r="X79" s="1">
        <v>0</v>
      </c>
      <c r="Y79" s="1">
        <v>1</v>
      </c>
      <c r="Z79" s="1">
        <v>0</v>
      </c>
      <c r="AA79" s="1">
        <v>0</v>
      </c>
      <c r="AB79" s="1">
        <v>24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3</v>
      </c>
      <c r="AS79" s="1">
        <v>4</v>
      </c>
      <c r="AT79" s="1">
        <v>5</v>
      </c>
      <c r="AU79" s="1">
        <v>3</v>
      </c>
      <c r="AV79" s="1">
        <v>33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4</v>
      </c>
      <c r="BD79" s="1">
        <v>0</v>
      </c>
      <c r="BE79" s="1">
        <v>0</v>
      </c>
      <c r="BF79" s="1">
        <v>82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 x14ac:dyDescent="0.2">
      <c r="A80" s="1">
        <v>65103</v>
      </c>
      <c r="B80" s="1" t="s">
        <v>125</v>
      </c>
      <c r="C80" s="1">
        <v>24</v>
      </c>
      <c r="D80" s="1">
        <v>162</v>
      </c>
      <c r="E80" s="1" t="s">
        <v>65</v>
      </c>
      <c r="F80" s="1">
        <v>807</v>
      </c>
      <c r="G80" s="1" t="s">
        <v>67</v>
      </c>
      <c r="H80" s="3">
        <v>61.1678</v>
      </c>
      <c r="I80" s="3">
        <v>1468.0272</v>
      </c>
      <c r="J80" s="2">
        <f t="shared" si="2"/>
        <v>13212.2448</v>
      </c>
      <c r="K80" s="5">
        <f t="shared" si="3"/>
        <v>9</v>
      </c>
      <c r="L80" s="1">
        <v>2.12</v>
      </c>
      <c r="M80" s="1">
        <v>0</v>
      </c>
      <c r="N80" s="8">
        <f t="shared" si="17"/>
        <v>2</v>
      </c>
      <c r="O80" s="1">
        <v>3.04</v>
      </c>
      <c r="P80" s="1">
        <v>0</v>
      </c>
      <c r="Q80" s="7">
        <v>5</v>
      </c>
      <c r="R80" s="1">
        <v>1.75</v>
      </c>
      <c r="S80" s="1">
        <v>0</v>
      </c>
      <c r="T80" s="8">
        <f t="shared" si="16"/>
        <v>2</v>
      </c>
      <c r="U80" s="1">
        <v>0</v>
      </c>
      <c r="V80" s="19">
        <v>10153.85</v>
      </c>
      <c r="W80" s="3">
        <v>0</v>
      </c>
      <c r="X80" s="1">
        <v>0</v>
      </c>
      <c r="Y80" s="1">
        <v>0</v>
      </c>
      <c r="Z80" s="1">
        <v>37</v>
      </c>
      <c r="AA80" s="1">
        <v>28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40</v>
      </c>
      <c r="AU80" s="1">
        <v>66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31</v>
      </c>
      <c r="BE80" s="1">
        <v>22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 x14ac:dyDescent="0.2">
      <c r="A81" s="1">
        <v>91115</v>
      </c>
      <c r="B81" s="1" t="s">
        <v>186</v>
      </c>
      <c r="C81" s="1">
        <v>12</v>
      </c>
      <c r="D81" s="1">
        <v>162</v>
      </c>
      <c r="E81" s="1" t="s">
        <v>65</v>
      </c>
      <c r="F81" s="1">
        <v>123</v>
      </c>
      <c r="G81" s="1" t="s">
        <v>138</v>
      </c>
      <c r="H81" s="3">
        <v>101.88249999999999</v>
      </c>
      <c r="I81" s="3">
        <v>1222.5899999999999</v>
      </c>
      <c r="J81" s="2">
        <f t="shared" si="2"/>
        <v>0</v>
      </c>
      <c r="K81" s="5">
        <f t="shared" si="3"/>
        <v>0</v>
      </c>
      <c r="L81" s="1">
        <v>0</v>
      </c>
      <c r="M81" s="1">
        <v>5</v>
      </c>
      <c r="N81" s="8">
        <f t="shared" si="17"/>
        <v>0</v>
      </c>
      <c r="O81" s="1">
        <v>1.58</v>
      </c>
      <c r="P81" s="1">
        <v>1.92</v>
      </c>
      <c r="Q81" s="7">
        <v>0</v>
      </c>
      <c r="R81" s="1">
        <v>0</v>
      </c>
      <c r="S81" s="1">
        <v>0.5</v>
      </c>
      <c r="T81" s="8">
        <f t="shared" si="16"/>
        <v>0</v>
      </c>
      <c r="U81" s="1">
        <v>0</v>
      </c>
      <c r="V81" s="20">
        <v>1935.77</v>
      </c>
      <c r="W81" s="3">
        <v>9067.5400000000009</v>
      </c>
      <c r="X81" s="1">
        <v>0</v>
      </c>
      <c r="Y81" s="1">
        <v>0</v>
      </c>
      <c r="Z81" s="1">
        <v>0</v>
      </c>
      <c r="AA81" s="1">
        <v>0</v>
      </c>
      <c r="AB81" s="1">
        <v>60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</v>
      </c>
      <c r="AS81" s="1">
        <v>10</v>
      </c>
      <c r="AT81" s="1">
        <v>11</v>
      </c>
      <c r="AU81" s="1">
        <v>4</v>
      </c>
      <c r="AV81" s="1">
        <v>23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6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 x14ac:dyDescent="0.2">
      <c r="A82" s="1">
        <v>6009</v>
      </c>
      <c r="B82" s="1" t="s">
        <v>178</v>
      </c>
      <c r="C82" s="1">
        <v>8</v>
      </c>
      <c r="D82" s="1">
        <v>162</v>
      </c>
      <c r="E82" s="1" t="s">
        <v>65</v>
      </c>
      <c r="F82" s="1">
        <v>123</v>
      </c>
      <c r="G82" s="1" t="s">
        <v>138</v>
      </c>
      <c r="H82" s="3">
        <v>83.825000000000003</v>
      </c>
      <c r="I82" s="3">
        <v>670.6</v>
      </c>
      <c r="J82" s="2">
        <f t="shared" si="2"/>
        <v>0</v>
      </c>
      <c r="K82" s="5">
        <f t="shared" si="3"/>
        <v>0</v>
      </c>
      <c r="L82" s="1">
        <v>0.31</v>
      </c>
      <c r="M82" s="1">
        <v>1.5</v>
      </c>
      <c r="N82" s="8">
        <f t="shared" si="17"/>
        <v>0</v>
      </c>
      <c r="O82" s="1">
        <v>2.5</v>
      </c>
      <c r="P82" s="1">
        <v>4.75</v>
      </c>
      <c r="Q82" s="7">
        <v>0</v>
      </c>
      <c r="R82" s="1">
        <v>0</v>
      </c>
      <c r="S82" s="1">
        <v>0</v>
      </c>
      <c r="T82" s="8">
        <f t="shared" si="16"/>
        <v>0</v>
      </c>
      <c r="U82" s="1">
        <v>0</v>
      </c>
      <c r="V82" s="20">
        <v>1886.06</v>
      </c>
      <c r="W82" s="3">
        <v>4191.25</v>
      </c>
      <c r="X82" s="1">
        <v>1</v>
      </c>
      <c r="Y82" s="1">
        <v>2</v>
      </c>
      <c r="Z82" s="1">
        <v>0</v>
      </c>
      <c r="AA82" s="1">
        <v>1</v>
      </c>
      <c r="AB82" s="1">
        <v>12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>
        <v>0</v>
      </c>
      <c r="AT82" s="1">
        <v>11</v>
      </c>
      <c r="AU82" s="1">
        <v>14</v>
      </c>
      <c r="AV82" s="1">
        <v>38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 x14ac:dyDescent="0.2">
      <c r="A83" s="1">
        <v>6032</v>
      </c>
      <c r="B83" s="1" t="s">
        <v>199</v>
      </c>
      <c r="C83" s="1">
        <v>12</v>
      </c>
      <c r="D83" s="1">
        <v>162</v>
      </c>
      <c r="E83" s="1" t="s">
        <v>65</v>
      </c>
      <c r="F83" s="1">
        <v>807</v>
      </c>
      <c r="G83" s="1" t="s">
        <v>67</v>
      </c>
      <c r="H83" s="3">
        <v>59.190899999999999</v>
      </c>
      <c r="I83" s="3">
        <v>710.29079999999999</v>
      </c>
      <c r="J83" s="2">
        <f t="shared" si="2"/>
        <v>0</v>
      </c>
      <c r="K83" s="5">
        <f t="shared" si="3"/>
        <v>0</v>
      </c>
      <c r="L83" s="1">
        <v>0.21</v>
      </c>
      <c r="M83" s="1">
        <v>1.42</v>
      </c>
      <c r="N83" s="8">
        <f t="shared" si="17"/>
        <v>0</v>
      </c>
      <c r="O83" s="1">
        <v>1.75</v>
      </c>
      <c r="P83" s="1">
        <v>16.25</v>
      </c>
      <c r="Q83" s="7">
        <v>0</v>
      </c>
      <c r="R83" s="1">
        <v>0.54</v>
      </c>
      <c r="S83" s="1">
        <v>-0.08</v>
      </c>
      <c r="T83" s="8">
        <f t="shared" si="16"/>
        <v>0</v>
      </c>
      <c r="U83" s="1">
        <v>0</v>
      </c>
      <c r="V83" s="20">
        <v>1775.73</v>
      </c>
      <c r="W83" s="3">
        <v>12489.28</v>
      </c>
      <c r="X83" s="1">
        <v>1</v>
      </c>
      <c r="Y83" s="1">
        <v>3</v>
      </c>
      <c r="Z83" s="1">
        <v>0</v>
      </c>
      <c r="AA83" s="1">
        <v>0</v>
      </c>
      <c r="AB83" s="1">
        <v>17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16</v>
      </c>
      <c r="AS83" s="1">
        <v>10</v>
      </c>
      <c r="AT83" s="1">
        <v>0</v>
      </c>
      <c r="AU83" s="1">
        <v>0</v>
      </c>
      <c r="AV83" s="1">
        <v>195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5</v>
      </c>
      <c r="BC83" s="1">
        <v>3</v>
      </c>
      <c r="BD83" s="1">
        <v>0</v>
      </c>
      <c r="BE83" s="1">
        <v>0</v>
      </c>
      <c r="BF83" s="1">
        <v>-1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</row>
    <row r="84" spans="1:63" x14ac:dyDescent="0.2">
      <c r="A84" s="1">
        <v>65157</v>
      </c>
      <c r="B84" s="1" t="s">
        <v>245</v>
      </c>
      <c r="C84" s="1">
        <v>6</v>
      </c>
      <c r="D84" s="1">
        <v>162</v>
      </c>
      <c r="E84" s="1" t="s">
        <v>65</v>
      </c>
      <c r="F84" s="1">
        <v>162</v>
      </c>
      <c r="G84" s="1" t="s">
        <v>84</v>
      </c>
      <c r="H84" s="3">
        <v>323.44</v>
      </c>
      <c r="I84" s="3">
        <v>1940.64</v>
      </c>
      <c r="J84" s="2">
        <f t="shared" si="2"/>
        <v>0</v>
      </c>
      <c r="K84" s="5">
        <f t="shared" si="3"/>
        <v>0</v>
      </c>
      <c r="L84" s="1">
        <v>0.83</v>
      </c>
      <c r="M84" s="1">
        <v>-1.67</v>
      </c>
      <c r="N84" s="7">
        <v>0</v>
      </c>
      <c r="O84" s="1">
        <v>0</v>
      </c>
      <c r="P84" s="1">
        <v>0</v>
      </c>
      <c r="Q84" s="7">
        <v>0</v>
      </c>
      <c r="R84" s="1">
        <v>0</v>
      </c>
      <c r="S84" s="1">
        <v>0</v>
      </c>
      <c r="T84" s="8">
        <f t="shared" si="16"/>
        <v>0</v>
      </c>
      <c r="U84" s="1">
        <v>0</v>
      </c>
      <c r="V84" s="20">
        <v>1617.2</v>
      </c>
      <c r="W84" s="3">
        <v>-3234.4</v>
      </c>
      <c r="X84" s="1">
        <v>5</v>
      </c>
      <c r="Y84" s="1">
        <v>0</v>
      </c>
      <c r="Z84" s="1">
        <v>0</v>
      </c>
      <c r="AA84" s="1">
        <v>0</v>
      </c>
      <c r="AB84" s="1">
        <v>-10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 x14ac:dyDescent="0.2">
      <c r="A85" s="1">
        <v>91003</v>
      </c>
      <c r="B85" s="1" t="s">
        <v>177</v>
      </c>
      <c r="C85" s="1">
        <v>6</v>
      </c>
      <c r="D85" s="1">
        <v>162</v>
      </c>
      <c r="E85" s="1" t="s">
        <v>65</v>
      </c>
      <c r="F85" s="1">
        <v>123</v>
      </c>
      <c r="G85" s="1" t="s">
        <v>138</v>
      </c>
      <c r="H85" s="3">
        <v>119.3702</v>
      </c>
      <c r="I85" s="3">
        <v>716.22119999999995</v>
      </c>
      <c r="J85" s="2">
        <f t="shared" si="2"/>
        <v>0</v>
      </c>
      <c r="K85" s="5">
        <f t="shared" si="3"/>
        <v>0</v>
      </c>
      <c r="L85" s="1">
        <v>0.57999999999999996</v>
      </c>
      <c r="M85" s="1">
        <v>5</v>
      </c>
      <c r="N85" s="8">
        <f t="shared" ref="N85:N86" si="18">MAX(0,(TRUNC((L85*1.2)-M85)))</f>
        <v>0</v>
      </c>
      <c r="O85" s="1">
        <v>1.67</v>
      </c>
      <c r="P85" s="1">
        <v>7.17</v>
      </c>
      <c r="Q85" s="7">
        <v>0</v>
      </c>
      <c r="R85" s="1">
        <v>0</v>
      </c>
      <c r="S85" s="1">
        <v>0</v>
      </c>
      <c r="T85" s="8">
        <f t="shared" si="16"/>
        <v>0</v>
      </c>
      <c r="U85" s="1">
        <v>0</v>
      </c>
      <c r="V85" s="20">
        <v>1611.5</v>
      </c>
      <c r="W85" s="3">
        <v>8714.02</v>
      </c>
      <c r="X85" s="1">
        <v>1</v>
      </c>
      <c r="Y85" s="1">
        <v>5</v>
      </c>
      <c r="Z85" s="1">
        <v>0</v>
      </c>
      <c r="AA85" s="1">
        <v>0</v>
      </c>
      <c r="AB85" s="1">
        <v>30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>
        <v>16</v>
      </c>
      <c r="AT85" s="1">
        <v>0</v>
      </c>
      <c r="AU85" s="1">
        <v>0</v>
      </c>
      <c r="AV85" s="1">
        <v>43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 x14ac:dyDescent="0.2">
      <c r="A86" s="1">
        <v>88156</v>
      </c>
      <c r="B86" s="1" t="s">
        <v>165</v>
      </c>
      <c r="C86" s="1">
        <v>12</v>
      </c>
      <c r="D86" s="1">
        <v>162</v>
      </c>
      <c r="E86" s="1" t="s">
        <v>65</v>
      </c>
      <c r="F86" s="1">
        <v>974</v>
      </c>
      <c r="G86" s="1" t="s">
        <v>70</v>
      </c>
      <c r="H86" s="3">
        <v>140.29910000000001</v>
      </c>
      <c r="I86" s="3">
        <v>1683.5891999999999</v>
      </c>
      <c r="J86" s="2">
        <f t="shared" si="2"/>
        <v>0</v>
      </c>
      <c r="K86" s="5">
        <f t="shared" si="3"/>
        <v>0</v>
      </c>
      <c r="L86" s="1">
        <v>0.12</v>
      </c>
      <c r="M86" s="1">
        <v>5.25</v>
      </c>
      <c r="N86" s="8">
        <f t="shared" si="18"/>
        <v>0</v>
      </c>
      <c r="O86" s="1">
        <v>0.62</v>
      </c>
      <c r="P86" s="1">
        <v>4.83</v>
      </c>
      <c r="Q86" s="7">
        <v>0</v>
      </c>
      <c r="R86" s="1">
        <v>0.12</v>
      </c>
      <c r="S86" s="1">
        <v>3.92</v>
      </c>
      <c r="T86" s="8">
        <f t="shared" si="16"/>
        <v>0</v>
      </c>
      <c r="U86" s="1">
        <v>0</v>
      </c>
      <c r="V86" s="20">
        <v>1473.14</v>
      </c>
      <c r="W86" s="3">
        <v>23570.25</v>
      </c>
      <c r="X86" s="1">
        <v>0</v>
      </c>
      <c r="Y86" s="1">
        <v>3</v>
      </c>
      <c r="Z86" s="1">
        <v>0</v>
      </c>
      <c r="AA86" s="1">
        <v>0</v>
      </c>
      <c r="AB86" s="1">
        <v>63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3</v>
      </c>
      <c r="AS86" s="1">
        <v>0</v>
      </c>
      <c r="AT86" s="1">
        <v>4</v>
      </c>
      <c r="AU86" s="1">
        <v>1</v>
      </c>
      <c r="AV86" s="1">
        <v>58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1</v>
      </c>
      <c r="BC86" s="1">
        <v>1</v>
      </c>
      <c r="BD86" s="1">
        <v>0</v>
      </c>
      <c r="BE86" s="1">
        <v>0</v>
      </c>
      <c r="BF86" s="1">
        <v>47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 x14ac:dyDescent="0.2">
      <c r="A87" s="1">
        <v>91015</v>
      </c>
      <c r="B87" s="1" t="s">
        <v>192</v>
      </c>
      <c r="C87" s="1">
        <v>4</v>
      </c>
      <c r="D87" s="1">
        <v>162</v>
      </c>
      <c r="E87" s="1" t="s">
        <v>65</v>
      </c>
      <c r="F87" s="1">
        <v>123</v>
      </c>
      <c r="G87" s="1" t="s">
        <v>138</v>
      </c>
      <c r="H87" s="3">
        <v>191.6</v>
      </c>
      <c r="I87" s="3">
        <v>766.4</v>
      </c>
      <c r="J87" s="2">
        <f t="shared" si="2"/>
        <v>0</v>
      </c>
      <c r="K87" s="5">
        <f t="shared" si="3"/>
        <v>0</v>
      </c>
      <c r="L87" s="1">
        <v>0</v>
      </c>
      <c r="M87" s="1">
        <v>-1</v>
      </c>
      <c r="N87" s="7">
        <v>0</v>
      </c>
      <c r="O87" s="1">
        <v>1.62</v>
      </c>
      <c r="P87" s="1">
        <v>3.25</v>
      </c>
      <c r="Q87" s="7">
        <v>0</v>
      </c>
      <c r="R87" s="1">
        <v>0.25</v>
      </c>
      <c r="S87" s="1">
        <v>1</v>
      </c>
      <c r="T87" s="8">
        <f t="shared" si="16"/>
        <v>0</v>
      </c>
      <c r="U87" s="1">
        <v>0</v>
      </c>
      <c r="V87" s="20">
        <v>1437</v>
      </c>
      <c r="W87" s="3">
        <v>2490.8000000000002</v>
      </c>
      <c r="X87" s="1">
        <v>0</v>
      </c>
      <c r="Y87" s="1">
        <v>0</v>
      </c>
      <c r="Z87" s="1">
        <v>0</v>
      </c>
      <c r="AA87" s="1">
        <v>0</v>
      </c>
      <c r="AB87" s="1">
        <v>-4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</v>
      </c>
      <c r="AS87" s="1">
        <v>1</v>
      </c>
      <c r="AT87" s="1">
        <v>5</v>
      </c>
      <c r="AU87" s="1">
        <v>0</v>
      </c>
      <c r="AV87" s="1">
        <v>13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4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 x14ac:dyDescent="0.2">
      <c r="A88" s="1">
        <v>6010</v>
      </c>
      <c r="B88" s="1" t="s">
        <v>206</v>
      </c>
      <c r="C88" s="1">
        <v>5</v>
      </c>
      <c r="D88" s="1">
        <v>162</v>
      </c>
      <c r="E88" s="1" t="s">
        <v>65</v>
      </c>
      <c r="F88" s="1">
        <v>123</v>
      </c>
      <c r="G88" s="1" t="s">
        <v>138</v>
      </c>
      <c r="H88" s="3">
        <v>208.38800000000001</v>
      </c>
      <c r="I88" s="3">
        <v>1041.94</v>
      </c>
      <c r="J88" s="2">
        <f t="shared" si="2"/>
        <v>3125.82</v>
      </c>
      <c r="K88" s="5">
        <f t="shared" si="3"/>
        <v>3</v>
      </c>
      <c r="L88" s="1">
        <v>0</v>
      </c>
      <c r="M88" s="1">
        <v>0</v>
      </c>
      <c r="N88" s="8">
        <f t="shared" ref="N88:N161" si="19">MAX(0,(TRUNC((L88*1.2)-M88)))</f>
        <v>0</v>
      </c>
      <c r="O88" s="1">
        <v>2</v>
      </c>
      <c r="P88" s="1">
        <v>0</v>
      </c>
      <c r="Q88" s="7">
        <v>3</v>
      </c>
      <c r="R88" s="1">
        <v>0</v>
      </c>
      <c r="S88" s="1">
        <v>0</v>
      </c>
      <c r="T88" s="8">
        <f t="shared" si="16"/>
        <v>0</v>
      </c>
      <c r="U88" s="1">
        <v>0</v>
      </c>
      <c r="V88" s="20">
        <v>2083.88</v>
      </c>
      <c r="W88" s="3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8</v>
      </c>
      <c r="AU88" s="1">
        <v>4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</row>
    <row r="89" spans="1:63" x14ac:dyDescent="0.2">
      <c r="A89" s="1">
        <v>269</v>
      </c>
      <c r="B89" s="1" t="s">
        <v>191</v>
      </c>
      <c r="C89" s="1">
        <v>144</v>
      </c>
      <c r="D89" s="1">
        <v>162</v>
      </c>
      <c r="E89" s="1" t="s">
        <v>65</v>
      </c>
      <c r="F89" s="1">
        <v>1</v>
      </c>
      <c r="G89" s="1" t="s">
        <v>98</v>
      </c>
      <c r="H89" s="3">
        <v>18.5505</v>
      </c>
      <c r="I89" s="3">
        <v>2671.2719999999999</v>
      </c>
      <c r="J89" s="2">
        <f t="shared" si="2"/>
        <v>0</v>
      </c>
      <c r="K89" s="5">
        <f t="shared" si="3"/>
        <v>0</v>
      </c>
      <c r="L89" s="1">
        <v>0.43</v>
      </c>
      <c r="M89" s="1">
        <v>-0.12</v>
      </c>
      <c r="N89" s="8">
        <f t="shared" si="19"/>
        <v>0</v>
      </c>
      <c r="O89" s="1">
        <v>0</v>
      </c>
      <c r="P89" s="1">
        <v>0</v>
      </c>
      <c r="Q89" s="7">
        <v>0</v>
      </c>
      <c r="R89" s="1">
        <v>0.08</v>
      </c>
      <c r="S89" s="1">
        <v>0.09</v>
      </c>
      <c r="T89" s="8">
        <f t="shared" si="16"/>
        <v>0</v>
      </c>
      <c r="U89" s="1">
        <v>0</v>
      </c>
      <c r="V89" s="20">
        <v>1354.19</v>
      </c>
      <c r="W89" s="3">
        <v>-74.2</v>
      </c>
      <c r="X89" s="1">
        <v>17</v>
      </c>
      <c r="Y89" s="1">
        <v>18</v>
      </c>
      <c r="Z89" s="1">
        <v>22</v>
      </c>
      <c r="AA89" s="1">
        <v>28</v>
      </c>
      <c r="AB89" s="1">
        <v>-17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1</v>
      </c>
      <c r="BC89" s="1">
        <v>5</v>
      </c>
      <c r="BD89" s="1">
        <v>5</v>
      </c>
      <c r="BE89" s="1">
        <v>5</v>
      </c>
      <c r="BF89" s="1">
        <v>13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 x14ac:dyDescent="0.2">
      <c r="A90" s="1">
        <v>97301</v>
      </c>
      <c r="B90" s="1" t="s">
        <v>195</v>
      </c>
      <c r="C90" s="1">
        <v>12</v>
      </c>
      <c r="D90" s="1">
        <v>162</v>
      </c>
      <c r="E90" s="1" t="s">
        <v>65</v>
      </c>
      <c r="F90" s="1">
        <v>807</v>
      </c>
      <c r="G90" s="1" t="s">
        <v>67</v>
      </c>
      <c r="H90" s="3">
        <v>82.114999999999995</v>
      </c>
      <c r="I90" s="3">
        <v>985.38</v>
      </c>
      <c r="J90" s="2">
        <f t="shared" si="2"/>
        <v>0</v>
      </c>
      <c r="K90" s="5">
        <f t="shared" si="3"/>
        <v>0</v>
      </c>
      <c r="L90" s="1">
        <v>0.83</v>
      </c>
      <c r="M90" s="1">
        <v>0</v>
      </c>
      <c r="N90" s="8">
        <f t="shared" si="19"/>
        <v>0</v>
      </c>
      <c r="O90" s="1">
        <v>0.38</v>
      </c>
      <c r="P90" s="1">
        <v>6.17</v>
      </c>
      <c r="Q90" s="7">
        <v>0</v>
      </c>
      <c r="R90" s="1">
        <v>0</v>
      </c>
      <c r="S90" s="1">
        <v>0.92</v>
      </c>
      <c r="T90" s="8">
        <f t="shared" si="16"/>
        <v>0</v>
      </c>
      <c r="U90" s="1">
        <v>0</v>
      </c>
      <c r="V90" s="20">
        <v>1190.67</v>
      </c>
      <c r="W90" s="3">
        <v>6979.77</v>
      </c>
      <c r="X90" s="1">
        <v>9</v>
      </c>
      <c r="Y90" s="1">
        <v>2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3</v>
      </c>
      <c r="AS90" s="1">
        <v>3</v>
      </c>
      <c r="AT90" s="1">
        <v>0</v>
      </c>
      <c r="AU90" s="1">
        <v>0</v>
      </c>
      <c r="AV90" s="1">
        <v>74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11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 x14ac:dyDescent="0.2">
      <c r="A91" s="1">
        <v>91014</v>
      </c>
      <c r="B91" s="1" t="s">
        <v>175</v>
      </c>
      <c r="C91" s="1">
        <v>4</v>
      </c>
      <c r="D91" s="1">
        <v>162</v>
      </c>
      <c r="E91" s="1" t="s">
        <v>65</v>
      </c>
      <c r="F91" s="1">
        <v>123</v>
      </c>
      <c r="G91" s="1" t="s">
        <v>138</v>
      </c>
      <c r="H91" s="3">
        <v>191.6</v>
      </c>
      <c r="I91" s="3">
        <v>766.4</v>
      </c>
      <c r="J91" s="2">
        <f t="shared" si="2"/>
        <v>0</v>
      </c>
      <c r="K91" s="5">
        <f t="shared" si="3"/>
        <v>0</v>
      </c>
      <c r="L91" s="1">
        <v>0.12</v>
      </c>
      <c r="M91" s="1">
        <v>4.5</v>
      </c>
      <c r="N91" s="8">
        <f t="shared" si="19"/>
        <v>0</v>
      </c>
      <c r="O91" s="1">
        <v>1.38</v>
      </c>
      <c r="P91" s="1">
        <v>4.25</v>
      </c>
      <c r="Q91" s="7">
        <v>0</v>
      </c>
      <c r="R91" s="1">
        <v>0</v>
      </c>
      <c r="S91" s="1">
        <v>0</v>
      </c>
      <c r="T91" s="8">
        <f t="shared" si="16"/>
        <v>0</v>
      </c>
      <c r="U91" s="1">
        <v>0</v>
      </c>
      <c r="V91" s="20">
        <v>1149.5999999999999</v>
      </c>
      <c r="W91" s="3">
        <v>6706</v>
      </c>
      <c r="X91" s="1">
        <v>0</v>
      </c>
      <c r="Y91" s="1">
        <v>1</v>
      </c>
      <c r="Z91" s="1">
        <v>0</v>
      </c>
      <c r="AA91" s="1">
        <v>0</v>
      </c>
      <c r="AB91" s="1">
        <v>18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</v>
      </c>
      <c r="AS91" s="1">
        <v>1</v>
      </c>
      <c r="AT91" s="1">
        <v>4</v>
      </c>
      <c r="AU91" s="1">
        <v>0</v>
      </c>
      <c r="AV91" s="1">
        <v>17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 x14ac:dyDescent="0.2">
      <c r="A92" s="1">
        <v>65105</v>
      </c>
      <c r="B92" s="1" t="s">
        <v>128</v>
      </c>
      <c r="C92" s="1">
        <v>24</v>
      </c>
      <c r="D92" s="1">
        <v>162</v>
      </c>
      <c r="E92" s="1" t="s">
        <v>65</v>
      </c>
      <c r="F92" s="1">
        <v>807</v>
      </c>
      <c r="G92" s="1" t="s">
        <v>67</v>
      </c>
      <c r="H92" s="3">
        <v>61.173400000000001</v>
      </c>
      <c r="I92" s="3">
        <v>1468.1615999999999</v>
      </c>
      <c r="J92" s="2">
        <f t="shared" si="2"/>
        <v>0</v>
      </c>
      <c r="K92" s="5">
        <f t="shared" si="3"/>
        <v>0</v>
      </c>
      <c r="L92" s="1">
        <v>0.06</v>
      </c>
      <c r="M92" s="1">
        <v>0</v>
      </c>
      <c r="N92" s="8">
        <f t="shared" si="19"/>
        <v>0</v>
      </c>
      <c r="O92" s="1">
        <v>0.71</v>
      </c>
      <c r="P92" s="1">
        <v>0</v>
      </c>
      <c r="Q92" s="7">
        <v>0</v>
      </c>
      <c r="R92" s="1">
        <v>0</v>
      </c>
      <c r="S92" s="1">
        <v>0</v>
      </c>
      <c r="T92" s="8">
        <f t="shared" si="16"/>
        <v>0</v>
      </c>
      <c r="U92" s="1">
        <v>0</v>
      </c>
      <c r="V92" s="20">
        <v>1131.71</v>
      </c>
      <c r="W92" s="3">
        <v>0</v>
      </c>
      <c r="X92" s="1">
        <v>0</v>
      </c>
      <c r="Y92" s="1">
        <v>0</v>
      </c>
      <c r="Z92" s="1">
        <v>1</v>
      </c>
      <c r="AA92" s="1">
        <v>1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13</v>
      </c>
      <c r="AU92" s="1">
        <v>8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</row>
    <row r="93" spans="1:63" x14ac:dyDescent="0.2">
      <c r="A93" s="1">
        <v>78180</v>
      </c>
      <c r="B93" s="1" t="s">
        <v>106</v>
      </c>
      <c r="C93" s="1">
        <v>32</v>
      </c>
      <c r="D93" s="1">
        <v>162</v>
      </c>
      <c r="E93" s="1" t="s">
        <v>65</v>
      </c>
      <c r="F93" s="1">
        <v>1</v>
      </c>
      <c r="G93" s="1" t="s">
        <v>98</v>
      </c>
      <c r="H93" s="3">
        <v>156.33000000000001</v>
      </c>
      <c r="I93" s="3">
        <v>5002.5600000000004</v>
      </c>
      <c r="J93" s="2">
        <f t="shared" si="2"/>
        <v>0</v>
      </c>
      <c r="K93" s="5">
        <f t="shared" si="3"/>
        <v>0</v>
      </c>
      <c r="L93" s="1">
        <v>0.2</v>
      </c>
      <c r="M93" s="1">
        <v>0.94</v>
      </c>
      <c r="N93" s="8">
        <f t="shared" si="19"/>
        <v>0</v>
      </c>
      <c r="O93" s="1">
        <v>0</v>
      </c>
      <c r="P93" s="1">
        <v>0</v>
      </c>
      <c r="Q93" s="7">
        <v>0</v>
      </c>
      <c r="R93" s="1">
        <v>0</v>
      </c>
      <c r="S93" s="1">
        <v>0</v>
      </c>
      <c r="T93" s="8">
        <f t="shared" si="16"/>
        <v>0</v>
      </c>
      <c r="U93" s="1">
        <v>0</v>
      </c>
      <c r="V93" s="20">
        <v>1016.15</v>
      </c>
      <c r="W93" s="3">
        <v>4689.8999999999996</v>
      </c>
      <c r="X93" s="1">
        <v>0</v>
      </c>
      <c r="Y93" s="1">
        <v>2</v>
      </c>
      <c r="Z93" s="1">
        <v>4</v>
      </c>
      <c r="AA93" s="1">
        <v>3</v>
      </c>
      <c r="AB93" s="1">
        <v>30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</row>
    <row r="94" spans="1:63" x14ac:dyDescent="0.2">
      <c r="A94" s="1">
        <v>6033</v>
      </c>
      <c r="B94" s="1" t="s">
        <v>183</v>
      </c>
      <c r="C94" s="1">
        <v>16</v>
      </c>
      <c r="D94" s="1">
        <v>162</v>
      </c>
      <c r="E94" s="1" t="s">
        <v>65</v>
      </c>
      <c r="F94" s="1">
        <v>123</v>
      </c>
      <c r="G94" s="1" t="s">
        <v>138</v>
      </c>
      <c r="H94" s="3">
        <v>70.367699999999999</v>
      </c>
      <c r="I94" s="3">
        <v>1125.8832</v>
      </c>
      <c r="J94" s="2">
        <f t="shared" si="2"/>
        <v>0</v>
      </c>
      <c r="K94" s="5">
        <f t="shared" si="3"/>
        <v>0</v>
      </c>
      <c r="L94" s="1">
        <v>0.81</v>
      </c>
      <c r="M94" s="1">
        <v>0</v>
      </c>
      <c r="N94" s="8">
        <f t="shared" si="19"/>
        <v>0</v>
      </c>
      <c r="O94" s="1">
        <v>0</v>
      </c>
      <c r="P94" s="1">
        <v>0.44</v>
      </c>
      <c r="Q94" s="7">
        <v>0</v>
      </c>
      <c r="R94" s="1">
        <v>0.06</v>
      </c>
      <c r="S94" s="1">
        <v>0</v>
      </c>
      <c r="T94" s="8">
        <f t="shared" si="16"/>
        <v>0</v>
      </c>
      <c r="U94" s="1">
        <v>0</v>
      </c>
      <c r="V94" s="20">
        <v>985.15</v>
      </c>
      <c r="W94" s="3">
        <v>492.57</v>
      </c>
      <c r="X94" s="1">
        <v>0</v>
      </c>
      <c r="Y94" s="1">
        <v>0</v>
      </c>
      <c r="Z94" s="1">
        <v>7</v>
      </c>
      <c r="AA94" s="1">
        <v>12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7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1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</row>
    <row r="95" spans="1:63" x14ac:dyDescent="0.2">
      <c r="A95" s="1">
        <v>65151</v>
      </c>
      <c r="B95" s="1" t="s">
        <v>190</v>
      </c>
      <c r="C95" s="1">
        <v>12</v>
      </c>
      <c r="D95" s="1">
        <v>162</v>
      </c>
      <c r="E95" s="1" t="s">
        <v>65</v>
      </c>
      <c r="F95" s="1">
        <v>807</v>
      </c>
      <c r="G95" s="1" t="s">
        <v>67</v>
      </c>
      <c r="H95" s="3">
        <v>33.910299999999999</v>
      </c>
      <c r="I95" s="3">
        <v>406.92360000000002</v>
      </c>
      <c r="J95" s="2">
        <f t="shared" si="2"/>
        <v>0</v>
      </c>
      <c r="K95" s="5">
        <f t="shared" si="3"/>
        <v>0</v>
      </c>
      <c r="L95" s="1">
        <v>0</v>
      </c>
      <c r="M95" s="1">
        <v>0.75</v>
      </c>
      <c r="N95" s="8">
        <f t="shared" si="19"/>
        <v>0</v>
      </c>
      <c r="O95" s="1">
        <v>2.33</v>
      </c>
      <c r="P95" s="1">
        <v>5.83</v>
      </c>
      <c r="Q95" s="7">
        <v>0</v>
      </c>
      <c r="R95" s="1">
        <v>0</v>
      </c>
      <c r="S95" s="1">
        <v>0</v>
      </c>
      <c r="T95" s="8">
        <f t="shared" si="16"/>
        <v>0</v>
      </c>
      <c r="U95" s="1">
        <v>0</v>
      </c>
      <c r="V95" s="20">
        <v>949.49</v>
      </c>
      <c r="W95" s="3">
        <v>2678.91</v>
      </c>
      <c r="X95" s="1">
        <v>0</v>
      </c>
      <c r="Y95" s="1">
        <v>0</v>
      </c>
      <c r="Z95" s="1">
        <v>0</v>
      </c>
      <c r="AA95" s="1">
        <v>0</v>
      </c>
      <c r="AB95" s="1">
        <v>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21</v>
      </c>
      <c r="AS95" s="1">
        <v>14</v>
      </c>
      <c r="AT95" s="1">
        <v>0</v>
      </c>
      <c r="AU95" s="1">
        <v>0</v>
      </c>
      <c r="AV95" s="1">
        <v>70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</row>
    <row r="96" spans="1:63" x14ac:dyDescent="0.2">
      <c r="A96" s="1">
        <v>59238</v>
      </c>
      <c r="B96" s="1" t="s">
        <v>103</v>
      </c>
      <c r="C96" s="1">
        <v>24</v>
      </c>
      <c r="D96" s="1">
        <v>162</v>
      </c>
      <c r="E96" s="1" t="s">
        <v>65</v>
      </c>
      <c r="F96" s="1">
        <v>1</v>
      </c>
      <c r="G96" s="1" t="s">
        <v>98</v>
      </c>
      <c r="H96" s="3">
        <v>184.23</v>
      </c>
      <c r="I96" s="3">
        <v>4421.5200000000004</v>
      </c>
      <c r="J96" s="2">
        <f t="shared" si="2"/>
        <v>0</v>
      </c>
      <c r="K96" s="5">
        <f t="shared" si="3"/>
        <v>0</v>
      </c>
      <c r="L96" s="1">
        <v>0.21</v>
      </c>
      <c r="M96" s="1">
        <v>0.79</v>
      </c>
      <c r="N96" s="8">
        <f t="shared" si="19"/>
        <v>0</v>
      </c>
      <c r="O96" s="1">
        <v>0</v>
      </c>
      <c r="P96" s="1">
        <v>0</v>
      </c>
      <c r="Q96" s="7">
        <v>0</v>
      </c>
      <c r="R96" s="1">
        <v>0</v>
      </c>
      <c r="S96" s="1">
        <v>0</v>
      </c>
      <c r="T96" s="8">
        <f t="shared" si="16"/>
        <v>0</v>
      </c>
      <c r="U96" s="1">
        <v>0</v>
      </c>
      <c r="V96" s="20">
        <v>921.15</v>
      </c>
      <c r="W96" s="3">
        <v>3500.37</v>
      </c>
      <c r="X96" s="1">
        <v>4</v>
      </c>
      <c r="Y96" s="1">
        <v>2</v>
      </c>
      <c r="Z96" s="1">
        <v>0</v>
      </c>
      <c r="AA96" s="1">
        <v>0</v>
      </c>
      <c r="AB96" s="1">
        <v>19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</row>
    <row r="97" spans="1:63" x14ac:dyDescent="0.2">
      <c r="A97" s="1">
        <v>69087</v>
      </c>
      <c r="B97" s="1" t="s">
        <v>72</v>
      </c>
      <c r="C97" s="1">
        <v>12</v>
      </c>
      <c r="D97" s="1">
        <v>162</v>
      </c>
      <c r="E97" s="1" t="s">
        <v>65</v>
      </c>
      <c r="F97" s="1">
        <v>999</v>
      </c>
      <c r="G97" s="1" t="s">
        <v>68</v>
      </c>
      <c r="H97" s="3">
        <v>162.9</v>
      </c>
      <c r="I97" s="3">
        <v>1954.8</v>
      </c>
      <c r="J97" s="2">
        <f t="shared" si="2"/>
        <v>0</v>
      </c>
      <c r="K97" s="5">
        <f t="shared" si="3"/>
        <v>0</v>
      </c>
      <c r="L97" s="1">
        <v>0.21</v>
      </c>
      <c r="M97" s="1">
        <v>0.92</v>
      </c>
      <c r="N97" s="8">
        <f t="shared" si="19"/>
        <v>0</v>
      </c>
      <c r="O97" s="1">
        <v>0.25</v>
      </c>
      <c r="P97" s="1">
        <v>0</v>
      </c>
      <c r="Q97" s="7">
        <v>0</v>
      </c>
      <c r="R97" s="1">
        <v>0</v>
      </c>
      <c r="S97" s="1">
        <v>0</v>
      </c>
      <c r="T97" s="8">
        <f t="shared" si="16"/>
        <v>0</v>
      </c>
      <c r="U97" s="1">
        <v>0</v>
      </c>
      <c r="V97" s="20">
        <v>895.95</v>
      </c>
      <c r="W97" s="3">
        <v>1791.9</v>
      </c>
      <c r="X97" s="1">
        <v>0</v>
      </c>
      <c r="Y97" s="1">
        <v>0</v>
      </c>
      <c r="Z97" s="1">
        <v>2</v>
      </c>
      <c r="AA97" s="1">
        <v>1</v>
      </c>
      <c r="AB97" s="1">
        <v>11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3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</row>
    <row r="98" spans="1:63" x14ac:dyDescent="0.2">
      <c r="A98" s="1">
        <v>97300</v>
      </c>
      <c r="B98" s="1" t="s">
        <v>203</v>
      </c>
      <c r="C98" s="1">
        <v>12</v>
      </c>
      <c r="D98" s="1">
        <v>162</v>
      </c>
      <c r="E98" s="1" t="s">
        <v>65</v>
      </c>
      <c r="F98" s="1">
        <v>807</v>
      </c>
      <c r="G98" s="1" t="s">
        <v>67</v>
      </c>
      <c r="H98" s="3">
        <v>82.114999999999995</v>
      </c>
      <c r="I98" s="3">
        <v>985.38</v>
      </c>
      <c r="J98" s="2">
        <f t="shared" si="2"/>
        <v>0</v>
      </c>
      <c r="K98" s="5">
        <f t="shared" si="3"/>
        <v>0</v>
      </c>
      <c r="L98" s="1">
        <v>0.33</v>
      </c>
      <c r="M98" s="1">
        <v>1.08</v>
      </c>
      <c r="N98" s="8">
        <f t="shared" si="19"/>
        <v>0</v>
      </c>
      <c r="O98" s="1">
        <v>0.5</v>
      </c>
      <c r="P98" s="1">
        <v>5.67</v>
      </c>
      <c r="Q98" s="7">
        <v>0</v>
      </c>
      <c r="R98" s="1">
        <v>0.04</v>
      </c>
      <c r="S98" s="1">
        <v>0.83</v>
      </c>
      <c r="T98" s="8">
        <f t="shared" si="16"/>
        <v>0</v>
      </c>
      <c r="U98" s="1">
        <v>0</v>
      </c>
      <c r="V98" s="20">
        <v>862.21</v>
      </c>
      <c r="W98" s="3">
        <v>7472.46</v>
      </c>
      <c r="X98" s="1">
        <v>3</v>
      </c>
      <c r="Y98" s="1">
        <v>2</v>
      </c>
      <c r="Z98" s="1">
        <v>0</v>
      </c>
      <c r="AA98" s="1">
        <v>0</v>
      </c>
      <c r="AB98" s="1">
        <v>13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6</v>
      </c>
      <c r="AS98" s="1">
        <v>0</v>
      </c>
      <c r="AT98" s="1">
        <v>0</v>
      </c>
      <c r="AU98" s="1">
        <v>0</v>
      </c>
      <c r="AV98" s="1">
        <v>68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</v>
      </c>
      <c r="BD98" s="1">
        <v>0</v>
      </c>
      <c r="BE98" s="1">
        <v>0</v>
      </c>
      <c r="BF98" s="1">
        <v>10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</row>
    <row r="99" spans="1:63" x14ac:dyDescent="0.2">
      <c r="A99" s="1">
        <v>6047</v>
      </c>
      <c r="B99" s="1" t="s">
        <v>205</v>
      </c>
      <c r="C99" s="1">
        <v>12</v>
      </c>
      <c r="D99" s="1">
        <v>162</v>
      </c>
      <c r="E99" s="1" t="s">
        <v>65</v>
      </c>
      <c r="F99" s="1">
        <v>558</v>
      </c>
      <c r="G99" s="1" t="s">
        <v>74</v>
      </c>
      <c r="H99" s="3">
        <v>94.66</v>
      </c>
      <c r="I99" s="3">
        <v>1135.92</v>
      </c>
      <c r="J99" s="2">
        <f t="shared" si="2"/>
        <v>5679.6</v>
      </c>
      <c r="K99" s="5">
        <f t="shared" si="3"/>
        <v>5</v>
      </c>
      <c r="L99" s="1">
        <v>0</v>
      </c>
      <c r="M99" s="1">
        <v>0</v>
      </c>
      <c r="N99" s="8">
        <f t="shared" si="19"/>
        <v>0</v>
      </c>
      <c r="O99" s="1">
        <v>2</v>
      </c>
      <c r="P99" s="1">
        <v>0</v>
      </c>
      <c r="Q99" s="7">
        <v>5</v>
      </c>
      <c r="R99" s="1">
        <v>0</v>
      </c>
      <c r="S99" s="1">
        <v>0</v>
      </c>
      <c r="T99" s="8">
        <f t="shared" si="16"/>
        <v>0</v>
      </c>
      <c r="U99" s="1">
        <v>0</v>
      </c>
      <c r="V99" s="20">
        <v>2271.84</v>
      </c>
      <c r="W99" s="3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21</v>
      </c>
      <c r="AU99" s="1">
        <v>6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</row>
    <row r="100" spans="1:63" x14ac:dyDescent="0.2">
      <c r="A100" s="1">
        <v>6173</v>
      </c>
      <c r="B100" s="1" t="s">
        <v>311</v>
      </c>
      <c r="C100" s="1">
        <v>12</v>
      </c>
      <c r="D100" s="1">
        <v>162</v>
      </c>
      <c r="E100" s="1" t="s">
        <v>65</v>
      </c>
      <c r="F100" s="1">
        <v>162</v>
      </c>
      <c r="G100" s="1" t="s">
        <v>84</v>
      </c>
      <c r="H100" s="3">
        <v>92.226900000000001</v>
      </c>
      <c r="I100" s="3">
        <v>1106.7228</v>
      </c>
      <c r="J100" s="2">
        <f t="shared" si="2"/>
        <v>0</v>
      </c>
      <c r="K100" s="5">
        <f t="shared" si="3"/>
        <v>0</v>
      </c>
      <c r="L100" s="1">
        <v>0.57999999999999996</v>
      </c>
      <c r="M100" s="1">
        <v>0.08</v>
      </c>
      <c r="N100" s="8">
        <f t="shared" si="19"/>
        <v>0</v>
      </c>
      <c r="O100" s="1">
        <v>0.17</v>
      </c>
      <c r="P100" s="1">
        <v>5.58</v>
      </c>
      <c r="Q100" s="7">
        <v>0</v>
      </c>
      <c r="R100" s="1">
        <v>0</v>
      </c>
      <c r="S100" s="1">
        <v>2.92</v>
      </c>
      <c r="T100" s="8">
        <f t="shared" si="16"/>
        <v>0</v>
      </c>
      <c r="U100" s="1">
        <v>0</v>
      </c>
      <c r="V100" s="20">
        <v>830.04</v>
      </c>
      <c r="W100" s="3">
        <v>9499.3700000000008</v>
      </c>
      <c r="X100" s="1">
        <v>6</v>
      </c>
      <c r="Y100" s="1">
        <v>2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4</v>
      </c>
      <c r="AT100" s="1">
        <v>0</v>
      </c>
      <c r="AU100" s="1">
        <v>0</v>
      </c>
      <c r="AV100" s="1">
        <v>67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35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</row>
    <row r="101" spans="1:63" x14ac:dyDescent="0.2">
      <c r="A101" s="1">
        <v>96418</v>
      </c>
      <c r="B101" s="1" t="s">
        <v>204</v>
      </c>
      <c r="C101" s="1">
        <v>6</v>
      </c>
      <c r="D101" s="1">
        <v>162</v>
      </c>
      <c r="E101" s="1" t="s">
        <v>65</v>
      </c>
      <c r="F101" s="1">
        <v>999</v>
      </c>
      <c r="G101" s="1" t="s">
        <v>68</v>
      </c>
      <c r="H101" s="3">
        <v>399.52600000000001</v>
      </c>
      <c r="I101" s="3">
        <v>2397.1559999999999</v>
      </c>
      <c r="J101" s="2">
        <f t="shared" si="2"/>
        <v>0</v>
      </c>
      <c r="K101" s="5">
        <f t="shared" si="3"/>
        <v>0</v>
      </c>
      <c r="L101" s="1">
        <v>0.17</v>
      </c>
      <c r="M101" s="1">
        <v>2</v>
      </c>
      <c r="N101" s="8">
        <f t="shared" si="19"/>
        <v>0</v>
      </c>
      <c r="O101" s="1">
        <v>0.17</v>
      </c>
      <c r="P101" s="1">
        <v>0</v>
      </c>
      <c r="Q101" s="7">
        <v>0</v>
      </c>
      <c r="R101" s="1">
        <v>0</v>
      </c>
      <c r="S101" s="1">
        <v>0</v>
      </c>
      <c r="T101" s="8">
        <f t="shared" si="16"/>
        <v>0</v>
      </c>
      <c r="U101" s="1">
        <v>0</v>
      </c>
      <c r="V101" s="20">
        <v>799.05</v>
      </c>
      <c r="W101" s="3">
        <v>4794.3100000000004</v>
      </c>
      <c r="X101" s="1">
        <v>0</v>
      </c>
      <c r="Y101" s="1">
        <v>0</v>
      </c>
      <c r="Z101" s="1">
        <v>0</v>
      </c>
      <c r="AA101" s="1">
        <v>2</v>
      </c>
      <c r="AB101" s="1">
        <v>12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1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</row>
    <row r="102" spans="1:63" x14ac:dyDescent="0.2">
      <c r="A102" s="1">
        <v>88128</v>
      </c>
      <c r="B102" s="1" t="s">
        <v>226</v>
      </c>
      <c r="C102" s="1">
        <v>800</v>
      </c>
      <c r="D102" s="1">
        <v>162</v>
      </c>
      <c r="E102" s="1" t="s">
        <v>65</v>
      </c>
      <c r="F102" s="1">
        <v>1</v>
      </c>
      <c r="G102" s="1" t="s">
        <v>98</v>
      </c>
      <c r="H102" s="3">
        <v>5.7229999999999999</v>
      </c>
      <c r="I102" s="3">
        <v>4578.3999999999996</v>
      </c>
      <c r="J102" s="2">
        <f t="shared" si="2"/>
        <v>0</v>
      </c>
      <c r="K102" s="5">
        <f t="shared" si="3"/>
        <v>0</v>
      </c>
      <c r="L102" s="1">
        <v>0.12</v>
      </c>
      <c r="M102" s="1">
        <v>-0.01</v>
      </c>
      <c r="N102" s="8">
        <f t="shared" si="19"/>
        <v>0</v>
      </c>
      <c r="O102" s="1">
        <v>0</v>
      </c>
      <c r="P102" s="1">
        <v>0</v>
      </c>
      <c r="Q102" s="7">
        <v>0</v>
      </c>
      <c r="R102" s="1">
        <v>0.05</v>
      </c>
      <c r="S102" s="1">
        <v>0.03</v>
      </c>
      <c r="T102" s="8">
        <f t="shared" si="16"/>
        <v>0</v>
      </c>
      <c r="U102" s="1">
        <v>0</v>
      </c>
      <c r="V102" s="20">
        <v>778.33</v>
      </c>
      <c r="W102" s="3">
        <v>114.46</v>
      </c>
      <c r="X102" s="1">
        <v>31</v>
      </c>
      <c r="Y102" s="1">
        <v>19</v>
      </c>
      <c r="Z102" s="1">
        <v>31</v>
      </c>
      <c r="AA102" s="1">
        <v>52</v>
      </c>
      <c r="AB102" s="1">
        <v>-7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10</v>
      </c>
      <c r="BC102" s="1">
        <v>6</v>
      </c>
      <c r="BD102" s="1">
        <v>14</v>
      </c>
      <c r="BE102" s="1">
        <v>23</v>
      </c>
      <c r="BF102" s="1">
        <v>27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</row>
    <row r="103" spans="1:63" x14ac:dyDescent="0.2">
      <c r="A103" s="1">
        <v>6098</v>
      </c>
      <c r="B103" s="1" t="s">
        <v>193</v>
      </c>
      <c r="C103" s="1">
        <v>12</v>
      </c>
      <c r="D103" s="1">
        <v>162</v>
      </c>
      <c r="E103" s="1" t="s">
        <v>65</v>
      </c>
      <c r="F103" s="1">
        <v>807</v>
      </c>
      <c r="G103" s="1" t="s">
        <v>67</v>
      </c>
      <c r="H103" s="3">
        <v>59.191099999999999</v>
      </c>
      <c r="I103" s="3">
        <v>710.29319999999996</v>
      </c>
      <c r="J103" s="2">
        <f t="shared" si="2"/>
        <v>0</v>
      </c>
      <c r="K103" s="5">
        <f t="shared" si="3"/>
        <v>0</v>
      </c>
      <c r="L103" s="1">
        <v>0.17</v>
      </c>
      <c r="M103" s="1">
        <v>5.17</v>
      </c>
      <c r="N103" s="8">
        <f t="shared" si="19"/>
        <v>0</v>
      </c>
      <c r="O103" s="1">
        <v>0.42</v>
      </c>
      <c r="P103" s="1">
        <v>11.75</v>
      </c>
      <c r="Q103" s="7">
        <v>0</v>
      </c>
      <c r="R103" s="1">
        <v>0.5</v>
      </c>
      <c r="S103" s="1">
        <v>2</v>
      </c>
      <c r="T103" s="8">
        <f t="shared" si="16"/>
        <v>0</v>
      </c>
      <c r="U103" s="1">
        <v>0</v>
      </c>
      <c r="V103" s="20">
        <v>769.48</v>
      </c>
      <c r="W103" s="3">
        <v>13436.38</v>
      </c>
      <c r="X103" s="1">
        <v>2</v>
      </c>
      <c r="Y103" s="1">
        <v>0</v>
      </c>
      <c r="Z103" s="1">
        <v>0</v>
      </c>
      <c r="AA103" s="1">
        <v>0</v>
      </c>
      <c r="AB103" s="1">
        <v>62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3</v>
      </c>
      <c r="AS103" s="1">
        <v>4</v>
      </c>
      <c r="AT103" s="1">
        <v>0</v>
      </c>
      <c r="AU103" s="1">
        <v>0</v>
      </c>
      <c r="AV103" s="1">
        <v>141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5</v>
      </c>
      <c r="BC103" s="1">
        <v>2</v>
      </c>
      <c r="BD103" s="1">
        <v>0</v>
      </c>
      <c r="BE103" s="1">
        <v>0</v>
      </c>
      <c r="BF103" s="1">
        <v>24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</row>
    <row r="104" spans="1:63" x14ac:dyDescent="0.2">
      <c r="A104" s="1">
        <v>88136</v>
      </c>
      <c r="B104" s="1" t="s">
        <v>198</v>
      </c>
      <c r="C104" s="1">
        <v>12</v>
      </c>
      <c r="D104" s="1">
        <v>162</v>
      </c>
      <c r="E104" s="1" t="s">
        <v>65</v>
      </c>
      <c r="F104" s="1">
        <v>974</v>
      </c>
      <c r="G104" s="1" t="s">
        <v>70</v>
      </c>
      <c r="H104" s="3">
        <v>107.7872</v>
      </c>
      <c r="I104" s="3">
        <v>1293.4464</v>
      </c>
      <c r="J104" s="2">
        <f t="shared" si="2"/>
        <v>0</v>
      </c>
      <c r="K104" s="5">
        <f t="shared" si="3"/>
        <v>0</v>
      </c>
      <c r="L104" s="1">
        <v>0.12</v>
      </c>
      <c r="M104" s="1">
        <v>0</v>
      </c>
      <c r="N104" s="8">
        <f t="shared" si="19"/>
        <v>0</v>
      </c>
      <c r="O104" s="1">
        <v>0.42</v>
      </c>
      <c r="P104" s="1">
        <v>0</v>
      </c>
      <c r="Q104" s="7">
        <v>0</v>
      </c>
      <c r="R104" s="1">
        <v>0.04</v>
      </c>
      <c r="S104" s="1">
        <v>0</v>
      </c>
      <c r="T104" s="8">
        <f t="shared" si="16"/>
        <v>0</v>
      </c>
      <c r="U104" s="1">
        <v>0</v>
      </c>
      <c r="V104" s="20">
        <v>754.51</v>
      </c>
      <c r="W104" s="3">
        <v>0</v>
      </c>
      <c r="X104" s="1">
        <v>0</v>
      </c>
      <c r="Y104" s="1">
        <v>0</v>
      </c>
      <c r="Z104" s="1">
        <v>1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4</v>
      </c>
      <c r="AU104" s="1">
        <v>2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</row>
    <row r="105" spans="1:63" x14ac:dyDescent="0.2">
      <c r="A105" s="1">
        <v>88162</v>
      </c>
      <c r="B105" s="1" t="s">
        <v>210</v>
      </c>
      <c r="C105" s="1">
        <v>800</v>
      </c>
      <c r="D105" s="1">
        <v>162</v>
      </c>
      <c r="E105" s="1" t="s">
        <v>65</v>
      </c>
      <c r="F105" s="1">
        <v>1</v>
      </c>
      <c r="G105" s="1" t="s">
        <v>98</v>
      </c>
      <c r="H105" s="3">
        <v>5.7229999999999999</v>
      </c>
      <c r="I105" s="3">
        <v>4578.3999999999996</v>
      </c>
      <c r="J105" s="2">
        <f t="shared" si="2"/>
        <v>0</v>
      </c>
      <c r="K105" s="5">
        <f t="shared" si="3"/>
        <v>0</v>
      </c>
      <c r="L105" s="1">
        <v>0.11</v>
      </c>
      <c r="M105" s="1">
        <v>0.03</v>
      </c>
      <c r="N105" s="8">
        <f t="shared" si="19"/>
        <v>0</v>
      </c>
      <c r="O105" s="1">
        <v>0</v>
      </c>
      <c r="P105" s="1">
        <v>0</v>
      </c>
      <c r="Q105" s="7">
        <v>0</v>
      </c>
      <c r="R105" s="1">
        <v>0.05</v>
      </c>
      <c r="S105" s="1">
        <v>-7.0000000000000007E-2</v>
      </c>
      <c r="T105" s="8">
        <f t="shared" si="16"/>
        <v>0</v>
      </c>
      <c r="U105" s="1">
        <v>0</v>
      </c>
      <c r="V105" s="20">
        <v>752.57</v>
      </c>
      <c r="W105" s="3">
        <v>-200.3</v>
      </c>
      <c r="X105" s="1">
        <v>21</v>
      </c>
      <c r="Y105" s="1">
        <v>33</v>
      </c>
      <c r="Z105" s="1">
        <v>52</v>
      </c>
      <c r="AA105" s="1">
        <v>0</v>
      </c>
      <c r="AB105" s="1">
        <v>22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19</v>
      </c>
      <c r="BC105" s="1">
        <v>22</v>
      </c>
      <c r="BD105" s="1">
        <v>12</v>
      </c>
      <c r="BE105" s="1">
        <v>0</v>
      </c>
      <c r="BF105" s="1">
        <v>-57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</row>
    <row r="106" spans="1:63" x14ac:dyDescent="0.2">
      <c r="A106" s="1">
        <v>24</v>
      </c>
      <c r="B106" s="1" t="s">
        <v>207</v>
      </c>
      <c r="C106" s="1">
        <v>240</v>
      </c>
      <c r="D106" s="1">
        <v>162</v>
      </c>
      <c r="E106" s="1" t="s">
        <v>65</v>
      </c>
      <c r="F106" s="1">
        <v>1</v>
      </c>
      <c r="G106" s="1" t="s">
        <v>98</v>
      </c>
      <c r="H106" s="3">
        <v>5.7160000000000002</v>
      </c>
      <c r="I106" s="3">
        <v>1371.84</v>
      </c>
      <c r="J106" s="2">
        <f t="shared" si="2"/>
        <v>0</v>
      </c>
      <c r="K106" s="5">
        <f t="shared" si="3"/>
        <v>0</v>
      </c>
      <c r="L106" s="1">
        <v>0.28000000000000003</v>
      </c>
      <c r="M106" s="1">
        <v>-0.13</v>
      </c>
      <c r="N106" s="8">
        <f t="shared" si="19"/>
        <v>0</v>
      </c>
      <c r="O106" s="1">
        <v>0</v>
      </c>
      <c r="P106" s="1">
        <v>0</v>
      </c>
      <c r="Q106" s="7">
        <v>0</v>
      </c>
      <c r="R106" s="1">
        <v>0.25</v>
      </c>
      <c r="S106" s="1">
        <v>-0.15</v>
      </c>
      <c r="T106" s="8">
        <f t="shared" si="16"/>
        <v>0</v>
      </c>
      <c r="U106" s="1">
        <v>0</v>
      </c>
      <c r="V106" s="20">
        <v>731.65</v>
      </c>
      <c r="W106" s="3">
        <v>-377.26</v>
      </c>
      <c r="X106" s="1">
        <v>4</v>
      </c>
      <c r="Y106" s="1">
        <v>16</v>
      </c>
      <c r="Z106" s="1">
        <v>38</v>
      </c>
      <c r="AA106" s="1">
        <v>36</v>
      </c>
      <c r="AB106" s="1">
        <v>-31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30</v>
      </c>
      <c r="BC106" s="1">
        <v>17</v>
      </c>
      <c r="BD106" s="1">
        <v>13</v>
      </c>
      <c r="BE106" s="1">
        <v>17</v>
      </c>
      <c r="BF106" s="1">
        <v>-35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</row>
    <row r="107" spans="1:63" x14ac:dyDescent="0.2">
      <c r="A107" s="1">
        <v>426</v>
      </c>
      <c r="B107" s="1" t="s">
        <v>217</v>
      </c>
      <c r="C107" s="1">
        <v>240</v>
      </c>
      <c r="D107" s="1">
        <v>162</v>
      </c>
      <c r="E107" s="1" t="s">
        <v>65</v>
      </c>
      <c r="F107" s="1">
        <v>1</v>
      </c>
      <c r="G107" s="1" t="s">
        <v>98</v>
      </c>
      <c r="H107" s="3">
        <v>4.97</v>
      </c>
      <c r="I107" s="3">
        <v>1192.8</v>
      </c>
      <c r="J107" s="2">
        <f t="shared" si="2"/>
        <v>0</v>
      </c>
      <c r="K107" s="5">
        <f t="shared" si="3"/>
        <v>0</v>
      </c>
      <c r="L107" s="1">
        <v>0.19</v>
      </c>
      <c r="M107" s="1">
        <v>-0.08</v>
      </c>
      <c r="N107" s="8">
        <f t="shared" si="19"/>
        <v>0</v>
      </c>
      <c r="O107" s="1">
        <v>0</v>
      </c>
      <c r="P107" s="1">
        <v>0</v>
      </c>
      <c r="Q107" s="7">
        <v>0</v>
      </c>
      <c r="R107" s="1">
        <v>0.26</v>
      </c>
      <c r="S107" s="1">
        <v>0</v>
      </c>
      <c r="T107" s="8">
        <f t="shared" si="16"/>
        <v>0</v>
      </c>
      <c r="U107" s="1">
        <v>0</v>
      </c>
      <c r="V107" s="20">
        <v>531.79</v>
      </c>
      <c r="W107" s="3">
        <v>-94.43</v>
      </c>
      <c r="X107" s="1">
        <v>0</v>
      </c>
      <c r="Y107" s="1">
        <v>0</v>
      </c>
      <c r="Z107" s="1">
        <v>20</v>
      </c>
      <c r="AA107" s="1">
        <v>49</v>
      </c>
      <c r="AB107" s="1">
        <v>-18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20</v>
      </c>
      <c r="BC107" s="1">
        <v>5</v>
      </c>
      <c r="BD107" s="1">
        <v>22</v>
      </c>
      <c r="BE107" s="1">
        <v>36</v>
      </c>
      <c r="BF107" s="1">
        <v>-1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</row>
    <row r="108" spans="1:63" x14ac:dyDescent="0.2">
      <c r="A108" s="1">
        <v>70</v>
      </c>
      <c r="B108" s="1" t="s">
        <v>201</v>
      </c>
      <c r="C108" s="1">
        <v>192</v>
      </c>
      <c r="D108" s="1">
        <v>162</v>
      </c>
      <c r="E108" s="1" t="s">
        <v>65</v>
      </c>
      <c r="F108" s="1">
        <v>1</v>
      </c>
      <c r="G108" s="1" t="s">
        <v>98</v>
      </c>
      <c r="H108" s="3">
        <v>14.5062</v>
      </c>
      <c r="I108" s="3">
        <v>2785.1904</v>
      </c>
      <c r="J108" s="2">
        <f t="shared" si="2"/>
        <v>0</v>
      </c>
      <c r="K108" s="5">
        <f t="shared" si="3"/>
        <v>0</v>
      </c>
      <c r="L108" s="1">
        <v>0.12</v>
      </c>
      <c r="M108" s="1">
        <v>0.01</v>
      </c>
      <c r="N108" s="8">
        <f t="shared" si="19"/>
        <v>0</v>
      </c>
      <c r="O108" s="1">
        <v>0</v>
      </c>
      <c r="P108" s="1">
        <v>0</v>
      </c>
      <c r="Q108" s="7">
        <v>0</v>
      </c>
      <c r="R108" s="1">
        <v>7.0000000000000007E-2</v>
      </c>
      <c r="S108" s="1">
        <v>0.05</v>
      </c>
      <c r="T108" s="8">
        <f t="shared" si="16"/>
        <v>0</v>
      </c>
      <c r="U108" s="1">
        <v>0</v>
      </c>
      <c r="V108" s="20">
        <v>522.22</v>
      </c>
      <c r="W108" s="3">
        <v>159.57</v>
      </c>
      <c r="X108" s="1">
        <v>2</v>
      </c>
      <c r="Y108" s="1">
        <v>4</v>
      </c>
      <c r="Z108" s="1">
        <v>15</v>
      </c>
      <c r="AA108" s="1">
        <v>7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4</v>
      </c>
      <c r="BC108" s="1">
        <v>4</v>
      </c>
      <c r="BD108" s="1">
        <v>2</v>
      </c>
      <c r="BE108" s="1">
        <v>11</v>
      </c>
      <c r="BF108" s="1">
        <v>10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</row>
    <row r="109" spans="1:63" x14ac:dyDescent="0.2">
      <c r="A109" s="1">
        <v>6083</v>
      </c>
      <c r="B109" s="1" t="s">
        <v>301</v>
      </c>
      <c r="C109" s="1">
        <v>5</v>
      </c>
      <c r="D109" s="1">
        <v>162</v>
      </c>
      <c r="E109" s="1" t="s">
        <v>65</v>
      </c>
      <c r="F109" s="1">
        <v>123</v>
      </c>
      <c r="G109" s="1" t="s">
        <v>138</v>
      </c>
      <c r="H109" s="3">
        <v>208.38820000000001</v>
      </c>
      <c r="I109" s="3">
        <v>1041.941</v>
      </c>
      <c r="J109" s="2">
        <f t="shared" si="2"/>
        <v>0</v>
      </c>
      <c r="K109" s="5">
        <f t="shared" si="3"/>
        <v>0</v>
      </c>
      <c r="L109" s="1">
        <v>0.3</v>
      </c>
      <c r="M109" s="1">
        <v>1</v>
      </c>
      <c r="N109" s="8">
        <f t="shared" si="19"/>
        <v>0</v>
      </c>
      <c r="O109" s="1">
        <v>0.2</v>
      </c>
      <c r="P109" s="1">
        <v>0</v>
      </c>
      <c r="Q109" s="7">
        <v>0</v>
      </c>
      <c r="R109" s="1">
        <v>0</v>
      </c>
      <c r="S109" s="1">
        <v>1.4</v>
      </c>
      <c r="T109" s="8">
        <f t="shared" si="16"/>
        <v>0</v>
      </c>
      <c r="U109" s="1">
        <v>0</v>
      </c>
      <c r="V109" s="20">
        <v>520.97</v>
      </c>
      <c r="W109" s="3">
        <v>2500.66</v>
      </c>
      <c r="X109" s="1">
        <v>1</v>
      </c>
      <c r="Y109" s="1">
        <v>1</v>
      </c>
      <c r="Z109" s="1">
        <v>0</v>
      </c>
      <c r="AA109" s="1">
        <v>0</v>
      </c>
      <c r="AB109" s="1">
        <v>5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7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0" spans="1:63" x14ac:dyDescent="0.2">
      <c r="A110" s="1">
        <v>97313</v>
      </c>
      <c r="B110" s="1" t="s">
        <v>236</v>
      </c>
      <c r="C110" s="1">
        <v>6</v>
      </c>
      <c r="D110" s="1">
        <v>162</v>
      </c>
      <c r="E110" s="1" t="s">
        <v>65</v>
      </c>
      <c r="F110" s="1">
        <v>162</v>
      </c>
      <c r="G110" s="1" t="s">
        <v>84</v>
      </c>
      <c r="H110" s="3">
        <v>21.364999999999998</v>
      </c>
      <c r="I110" s="3">
        <v>128.19</v>
      </c>
      <c r="J110" s="2">
        <f t="shared" si="2"/>
        <v>0</v>
      </c>
      <c r="K110" s="5">
        <f t="shared" si="3"/>
        <v>0</v>
      </c>
      <c r="L110" s="1">
        <v>0.25</v>
      </c>
      <c r="M110" s="1">
        <v>0.33</v>
      </c>
      <c r="N110" s="8">
        <f t="shared" si="19"/>
        <v>0</v>
      </c>
      <c r="O110" s="1">
        <v>3.42</v>
      </c>
      <c r="P110" s="1">
        <v>4.67</v>
      </c>
      <c r="Q110" s="7">
        <v>0</v>
      </c>
      <c r="R110" s="1">
        <v>0.33</v>
      </c>
      <c r="S110" s="1">
        <v>0.83</v>
      </c>
      <c r="T110" s="8">
        <f t="shared" si="16"/>
        <v>0</v>
      </c>
      <c r="U110" s="1">
        <v>0</v>
      </c>
      <c r="V110" s="20">
        <v>512.76</v>
      </c>
      <c r="W110" s="3">
        <v>747.78</v>
      </c>
      <c r="X110" s="1">
        <v>1</v>
      </c>
      <c r="Y110" s="1">
        <v>1</v>
      </c>
      <c r="Z110" s="1">
        <v>0</v>
      </c>
      <c r="AA110" s="1">
        <v>0</v>
      </c>
      <c r="AB110" s="1">
        <v>2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19</v>
      </c>
      <c r="AS110" s="1">
        <v>3</v>
      </c>
      <c r="AT110" s="1">
        <v>0</v>
      </c>
      <c r="AU110" s="1">
        <v>0</v>
      </c>
      <c r="AV110" s="1">
        <v>28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2</v>
      </c>
      <c r="BC110" s="1">
        <v>0</v>
      </c>
      <c r="BD110" s="1">
        <v>0</v>
      </c>
      <c r="BE110" s="1">
        <v>0</v>
      </c>
      <c r="BF110" s="1">
        <v>5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</row>
    <row r="111" spans="1:63" x14ac:dyDescent="0.2">
      <c r="A111" s="1">
        <v>6023</v>
      </c>
      <c r="B111" s="1" t="s">
        <v>208</v>
      </c>
      <c r="C111" s="1">
        <v>12</v>
      </c>
      <c r="D111" s="1">
        <v>162</v>
      </c>
      <c r="E111" s="1" t="s">
        <v>65</v>
      </c>
      <c r="F111" s="1">
        <v>123</v>
      </c>
      <c r="G111" s="1" t="s">
        <v>138</v>
      </c>
      <c r="H111" s="3">
        <v>59.000900000000001</v>
      </c>
      <c r="I111" s="3">
        <v>708.01080000000002</v>
      </c>
      <c r="J111" s="2">
        <f t="shared" si="2"/>
        <v>0</v>
      </c>
      <c r="K111" s="5">
        <f t="shared" si="3"/>
        <v>0</v>
      </c>
      <c r="L111" s="1">
        <v>0</v>
      </c>
      <c r="M111" s="1">
        <v>0</v>
      </c>
      <c r="N111" s="8">
        <f t="shared" si="19"/>
        <v>0</v>
      </c>
      <c r="O111" s="1">
        <v>0.71</v>
      </c>
      <c r="P111" s="1">
        <v>4.17</v>
      </c>
      <c r="Q111" s="7">
        <v>0</v>
      </c>
      <c r="R111" s="1">
        <v>0</v>
      </c>
      <c r="S111" s="1">
        <v>0</v>
      </c>
      <c r="T111" s="8">
        <f t="shared" si="16"/>
        <v>0</v>
      </c>
      <c r="U111" s="1">
        <v>0</v>
      </c>
      <c r="V111" s="20">
        <v>501.51</v>
      </c>
      <c r="W111" s="3">
        <v>2950.04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17</v>
      </c>
      <c r="AT111" s="1">
        <v>0</v>
      </c>
      <c r="AU111" s="1">
        <v>0</v>
      </c>
      <c r="AV111" s="1">
        <v>50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</row>
    <row r="112" spans="1:63" x14ac:dyDescent="0.2">
      <c r="A112" s="1">
        <v>71</v>
      </c>
      <c r="B112" s="1" t="s">
        <v>213</v>
      </c>
      <c r="C112" s="1">
        <v>192</v>
      </c>
      <c r="D112" s="1">
        <v>162</v>
      </c>
      <c r="E112" s="1" t="s">
        <v>65</v>
      </c>
      <c r="F112" s="1">
        <v>1</v>
      </c>
      <c r="G112" s="1" t="s">
        <v>98</v>
      </c>
      <c r="H112" s="3">
        <v>14.5062</v>
      </c>
      <c r="I112" s="3">
        <v>2785.1904</v>
      </c>
      <c r="J112" s="2">
        <f t="shared" si="2"/>
        <v>0</v>
      </c>
      <c r="K112" s="5">
        <f t="shared" si="3"/>
        <v>0</v>
      </c>
      <c r="L112" s="1">
        <v>0.11</v>
      </c>
      <c r="M112" s="1">
        <v>-0.03</v>
      </c>
      <c r="N112" s="8">
        <f t="shared" si="19"/>
        <v>0</v>
      </c>
      <c r="O112" s="1">
        <v>0</v>
      </c>
      <c r="P112" s="1">
        <v>0</v>
      </c>
      <c r="Q112" s="7">
        <v>0</v>
      </c>
      <c r="R112" s="1">
        <v>7.0000000000000007E-2</v>
      </c>
      <c r="S112" s="1">
        <v>0.04</v>
      </c>
      <c r="T112" s="8">
        <f t="shared" si="16"/>
        <v>0</v>
      </c>
      <c r="U112" s="1">
        <v>0</v>
      </c>
      <c r="V112" s="20">
        <v>478.7</v>
      </c>
      <c r="W112" s="3">
        <v>29.01</v>
      </c>
      <c r="X112" s="1">
        <v>6</v>
      </c>
      <c r="Y112" s="1">
        <v>3</v>
      </c>
      <c r="Z112" s="1">
        <v>5</v>
      </c>
      <c r="AA112" s="1">
        <v>16</v>
      </c>
      <c r="AB112" s="1">
        <v>-6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9</v>
      </c>
      <c r="BC112" s="1">
        <v>3</v>
      </c>
      <c r="BD112" s="1">
        <v>0</v>
      </c>
      <c r="BE112" s="1">
        <v>4</v>
      </c>
      <c r="BF112" s="1">
        <v>8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</row>
    <row r="113" spans="1:63" x14ac:dyDescent="0.2">
      <c r="A113" s="1">
        <v>96910</v>
      </c>
      <c r="B113" s="1" t="s">
        <v>110</v>
      </c>
      <c r="C113" s="1">
        <v>32</v>
      </c>
      <c r="D113" s="1">
        <v>162</v>
      </c>
      <c r="E113" s="1" t="s">
        <v>65</v>
      </c>
      <c r="F113" s="1">
        <v>1</v>
      </c>
      <c r="G113" s="1" t="s">
        <v>98</v>
      </c>
      <c r="H113" s="3">
        <v>136.14750000000001</v>
      </c>
      <c r="I113" s="3">
        <v>4356.72</v>
      </c>
      <c r="J113" s="2">
        <f t="shared" si="2"/>
        <v>0</v>
      </c>
      <c r="K113" s="5">
        <f t="shared" si="3"/>
        <v>0</v>
      </c>
      <c r="L113" s="1">
        <v>0.11</v>
      </c>
      <c r="M113" s="1">
        <v>1.19</v>
      </c>
      <c r="N113" s="8">
        <f t="shared" si="19"/>
        <v>0</v>
      </c>
      <c r="O113" s="1">
        <v>0</v>
      </c>
      <c r="P113" s="1">
        <v>0</v>
      </c>
      <c r="Q113" s="7">
        <v>0</v>
      </c>
      <c r="R113" s="1">
        <v>0</v>
      </c>
      <c r="S113" s="1">
        <v>0</v>
      </c>
      <c r="T113" s="8">
        <f t="shared" si="16"/>
        <v>0</v>
      </c>
      <c r="U113" s="1">
        <v>0</v>
      </c>
      <c r="V113" s="20">
        <v>476.52</v>
      </c>
      <c r="W113" s="3">
        <v>5173.6099999999997</v>
      </c>
      <c r="X113" s="1">
        <v>2</v>
      </c>
      <c r="Y113" s="1">
        <v>3</v>
      </c>
      <c r="Z113" s="1">
        <v>0</v>
      </c>
      <c r="AA113" s="1">
        <v>0</v>
      </c>
      <c r="AB113" s="1">
        <v>38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</row>
    <row r="114" spans="1:63" x14ac:dyDescent="0.2">
      <c r="A114" s="1">
        <v>507</v>
      </c>
      <c r="B114" s="1" t="s">
        <v>100</v>
      </c>
      <c r="C114" s="1">
        <v>32</v>
      </c>
      <c r="D114" s="1">
        <v>162</v>
      </c>
      <c r="E114" s="1" t="s">
        <v>65</v>
      </c>
      <c r="F114" s="1">
        <v>1</v>
      </c>
      <c r="G114" s="1" t="s">
        <v>98</v>
      </c>
      <c r="H114" s="3">
        <v>101.25</v>
      </c>
      <c r="I114" s="3">
        <v>3240</v>
      </c>
      <c r="J114" s="2">
        <f t="shared" si="2"/>
        <v>0</v>
      </c>
      <c r="K114" s="5">
        <f t="shared" si="3"/>
        <v>0</v>
      </c>
      <c r="L114" s="1">
        <v>0.14000000000000001</v>
      </c>
      <c r="M114" s="1">
        <v>0</v>
      </c>
      <c r="N114" s="8">
        <f t="shared" si="19"/>
        <v>0</v>
      </c>
      <c r="O114" s="1">
        <v>0</v>
      </c>
      <c r="P114" s="1">
        <v>0</v>
      </c>
      <c r="Q114" s="7">
        <v>0</v>
      </c>
      <c r="R114" s="1">
        <v>0</v>
      </c>
      <c r="S114" s="1">
        <v>0</v>
      </c>
      <c r="T114" s="8">
        <f t="shared" si="16"/>
        <v>0</v>
      </c>
      <c r="U114" s="1">
        <v>0</v>
      </c>
      <c r="V114" s="20">
        <v>455.62</v>
      </c>
      <c r="W114" s="3">
        <v>0</v>
      </c>
      <c r="X114" s="1">
        <v>0</v>
      </c>
      <c r="Y114" s="1">
        <v>0</v>
      </c>
      <c r="Z114" s="1">
        <v>2</v>
      </c>
      <c r="AA114" s="1">
        <v>5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</row>
    <row r="115" spans="1:63" x14ac:dyDescent="0.2">
      <c r="A115" s="1">
        <v>88168</v>
      </c>
      <c r="B115" s="1" t="s">
        <v>233</v>
      </c>
      <c r="C115" s="1">
        <v>16</v>
      </c>
      <c r="D115" s="1">
        <v>162</v>
      </c>
      <c r="E115" s="1" t="s">
        <v>65</v>
      </c>
      <c r="F115" s="1">
        <v>123</v>
      </c>
      <c r="G115" s="1" t="s">
        <v>138</v>
      </c>
      <c r="H115" s="3">
        <v>70.367699999999999</v>
      </c>
      <c r="I115" s="3">
        <v>1125.8832</v>
      </c>
      <c r="J115" s="2">
        <f t="shared" si="2"/>
        <v>0</v>
      </c>
      <c r="K115" s="5">
        <f t="shared" si="3"/>
        <v>0</v>
      </c>
      <c r="L115" s="1">
        <v>0</v>
      </c>
      <c r="M115" s="1">
        <v>0</v>
      </c>
      <c r="N115" s="8">
        <f t="shared" si="19"/>
        <v>0</v>
      </c>
      <c r="O115" s="1">
        <v>0.38</v>
      </c>
      <c r="P115" s="1">
        <v>1.81</v>
      </c>
      <c r="Q115" s="7">
        <v>0</v>
      </c>
      <c r="R115" s="1">
        <v>0</v>
      </c>
      <c r="S115" s="1">
        <v>0</v>
      </c>
      <c r="T115" s="8">
        <f t="shared" si="16"/>
        <v>0</v>
      </c>
      <c r="U115" s="1">
        <v>0</v>
      </c>
      <c r="V115" s="20">
        <v>422.21</v>
      </c>
      <c r="W115" s="3">
        <v>2040.66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3</v>
      </c>
      <c r="AT115" s="1">
        <v>3</v>
      </c>
      <c r="AU115" s="1">
        <v>3</v>
      </c>
      <c r="AV115" s="1">
        <v>29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</row>
    <row r="116" spans="1:63" x14ac:dyDescent="0.2">
      <c r="A116" s="1">
        <v>6101</v>
      </c>
      <c r="B116" s="1" t="s">
        <v>232</v>
      </c>
      <c r="C116" s="1">
        <v>16</v>
      </c>
      <c r="D116" s="1">
        <v>162</v>
      </c>
      <c r="E116" s="1" t="s">
        <v>65</v>
      </c>
      <c r="F116" s="1">
        <v>123</v>
      </c>
      <c r="G116" s="1" t="s">
        <v>138</v>
      </c>
      <c r="H116" s="3">
        <v>64.494200000000006</v>
      </c>
      <c r="I116" s="3">
        <v>1031.9072000000001</v>
      </c>
      <c r="J116" s="2">
        <f t="shared" si="2"/>
        <v>0</v>
      </c>
      <c r="K116" s="5">
        <f t="shared" si="3"/>
        <v>0</v>
      </c>
      <c r="L116" s="1">
        <v>0</v>
      </c>
      <c r="M116" s="1">
        <v>0</v>
      </c>
      <c r="N116" s="8">
        <f t="shared" si="19"/>
        <v>0</v>
      </c>
      <c r="O116" s="1">
        <v>0.41</v>
      </c>
      <c r="P116" s="1">
        <v>3.5</v>
      </c>
      <c r="Q116" s="7">
        <v>0</v>
      </c>
      <c r="R116" s="1">
        <v>0</v>
      </c>
      <c r="S116" s="1">
        <v>0</v>
      </c>
      <c r="T116" s="8">
        <f t="shared" si="16"/>
        <v>0</v>
      </c>
      <c r="U116" s="1">
        <v>0</v>
      </c>
      <c r="V116" s="20">
        <v>419.21</v>
      </c>
      <c r="W116" s="3">
        <v>3611.68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5</v>
      </c>
      <c r="AS116" s="1">
        <v>3</v>
      </c>
      <c r="AT116" s="1">
        <v>0</v>
      </c>
      <c r="AU116" s="1">
        <v>0</v>
      </c>
      <c r="AV116" s="1">
        <v>56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</row>
    <row r="117" spans="1:63" x14ac:dyDescent="0.2">
      <c r="A117" s="1">
        <v>97312</v>
      </c>
      <c r="B117" s="1" t="s">
        <v>241</v>
      </c>
      <c r="C117" s="1">
        <v>6</v>
      </c>
      <c r="D117" s="1">
        <v>162</v>
      </c>
      <c r="E117" s="1" t="s">
        <v>65</v>
      </c>
      <c r="F117" s="1">
        <v>162</v>
      </c>
      <c r="G117" s="1" t="s">
        <v>84</v>
      </c>
      <c r="H117" s="3">
        <v>21.364999999999998</v>
      </c>
      <c r="I117" s="3">
        <v>128.19</v>
      </c>
      <c r="J117" s="2">
        <f t="shared" si="2"/>
        <v>0</v>
      </c>
      <c r="K117" s="5">
        <f t="shared" si="3"/>
        <v>0</v>
      </c>
      <c r="L117" s="1">
        <v>0</v>
      </c>
      <c r="M117" s="1">
        <v>0.67</v>
      </c>
      <c r="N117" s="8">
        <f t="shared" si="19"/>
        <v>0</v>
      </c>
      <c r="O117" s="1">
        <v>2.67</v>
      </c>
      <c r="P117" s="1">
        <v>3</v>
      </c>
      <c r="Q117" s="7">
        <v>0</v>
      </c>
      <c r="R117" s="1">
        <v>0</v>
      </c>
      <c r="S117" s="1">
        <v>0.5</v>
      </c>
      <c r="T117" s="8">
        <f t="shared" si="16"/>
        <v>0</v>
      </c>
      <c r="U117" s="1">
        <v>0</v>
      </c>
      <c r="V117" s="20">
        <v>341.84</v>
      </c>
      <c r="W117" s="3">
        <v>534.12</v>
      </c>
      <c r="X117" s="1">
        <v>0</v>
      </c>
      <c r="Y117" s="1">
        <v>0</v>
      </c>
      <c r="Z117" s="1">
        <v>0</v>
      </c>
      <c r="AA117" s="1">
        <v>0</v>
      </c>
      <c r="AB117" s="1">
        <v>4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12</v>
      </c>
      <c r="AS117" s="1">
        <v>8</v>
      </c>
      <c r="AT117" s="1">
        <v>0</v>
      </c>
      <c r="AU117" s="1">
        <v>0</v>
      </c>
      <c r="AV117" s="1">
        <v>18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3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</row>
    <row r="118" spans="1:63" x14ac:dyDescent="0.2">
      <c r="A118" s="1">
        <v>33</v>
      </c>
      <c r="B118" s="1" t="s">
        <v>216</v>
      </c>
      <c r="C118" s="1">
        <v>144</v>
      </c>
      <c r="D118" s="1">
        <v>162</v>
      </c>
      <c r="E118" s="1" t="s">
        <v>65</v>
      </c>
      <c r="F118" s="1">
        <v>1</v>
      </c>
      <c r="G118" s="1" t="s">
        <v>98</v>
      </c>
      <c r="H118" s="3">
        <v>17.020099999999999</v>
      </c>
      <c r="I118" s="3">
        <v>2450.8944000000001</v>
      </c>
      <c r="J118" s="2">
        <f t="shared" si="2"/>
        <v>0</v>
      </c>
      <c r="K118" s="5">
        <f t="shared" si="3"/>
        <v>0</v>
      </c>
      <c r="L118" s="1">
        <v>7.0000000000000007E-2</v>
      </c>
      <c r="M118" s="1">
        <v>0.15</v>
      </c>
      <c r="N118" s="8">
        <f t="shared" si="19"/>
        <v>0</v>
      </c>
      <c r="O118" s="1">
        <v>0</v>
      </c>
      <c r="P118" s="1">
        <v>0</v>
      </c>
      <c r="Q118" s="7">
        <v>0</v>
      </c>
      <c r="R118" s="1">
        <v>0.05</v>
      </c>
      <c r="S118" s="1">
        <v>-0.05</v>
      </c>
      <c r="T118" s="8">
        <f t="shared" si="16"/>
        <v>0</v>
      </c>
      <c r="U118" s="1">
        <v>0</v>
      </c>
      <c r="V118" s="20">
        <v>289.33999999999997</v>
      </c>
      <c r="W118" s="3">
        <v>238.28</v>
      </c>
      <c r="X118" s="1">
        <v>0</v>
      </c>
      <c r="Y118" s="1">
        <v>0</v>
      </c>
      <c r="Z118" s="1">
        <v>7</v>
      </c>
      <c r="AA118" s="1">
        <v>7</v>
      </c>
      <c r="AB118" s="1">
        <v>21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2</v>
      </c>
      <c r="BC118" s="1">
        <v>1</v>
      </c>
      <c r="BD118" s="1">
        <v>2</v>
      </c>
      <c r="BE118" s="1">
        <v>4</v>
      </c>
      <c r="BF118" s="1">
        <v>-7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</row>
    <row r="119" spans="1:63" x14ac:dyDescent="0.2">
      <c r="A119" s="1">
        <v>26</v>
      </c>
      <c r="B119" s="1" t="s">
        <v>221</v>
      </c>
      <c r="C119" s="1">
        <v>144</v>
      </c>
      <c r="D119" s="1">
        <v>162</v>
      </c>
      <c r="E119" s="1" t="s">
        <v>65</v>
      </c>
      <c r="F119" s="1">
        <v>1</v>
      </c>
      <c r="G119" s="1" t="s">
        <v>98</v>
      </c>
      <c r="H119" s="3">
        <v>8.19</v>
      </c>
      <c r="I119" s="3">
        <v>1179.3599999999999</v>
      </c>
      <c r="J119" s="2">
        <f t="shared" si="2"/>
        <v>0</v>
      </c>
      <c r="K119" s="5">
        <f t="shared" si="3"/>
        <v>0</v>
      </c>
      <c r="L119" s="1">
        <v>0.14000000000000001</v>
      </c>
      <c r="M119" s="1">
        <v>0</v>
      </c>
      <c r="N119" s="8">
        <f t="shared" si="19"/>
        <v>0</v>
      </c>
      <c r="O119" s="1">
        <v>0</v>
      </c>
      <c r="P119" s="1">
        <v>0</v>
      </c>
      <c r="Q119" s="7">
        <v>0</v>
      </c>
      <c r="R119" s="1">
        <v>0.1</v>
      </c>
      <c r="S119" s="1">
        <v>-0.13</v>
      </c>
      <c r="T119" s="8">
        <f t="shared" si="16"/>
        <v>0</v>
      </c>
      <c r="U119" s="1">
        <v>0</v>
      </c>
      <c r="V119" s="20">
        <v>282.56</v>
      </c>
      <c r="W119" s="3">
        <v>-155.61000000000001</v>
      </c>
      <c r="X119" s="1">
        <v>0</v>
      </c>
      <c r="Y119" s="1">
        <v>0</v>
      </c>
      <c r="Z119" s="1">
        <v>6</v>
      </c>
      <c r="AA119" s="1">
        <v>28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8</v>
      </c>
      <c r="BE119" s="1">
        <v>13</v>
      </c>
      <c r="BF119" s="1">
        <v>-19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</row>
    <row r="120" spans="1:63" x14ac:dyDescent="0.2">
      <c r="A120" s="1">
        <v>319</v>
      </c>
      <c r="B120" s="1" t="s">
        <v>223</v>
      </c>
      <c r="C120" s="1">
        <v>144</v>
      </c>
      <c r="D120" s="1">
        <v>162</v>
      </c>
      <c r="E120" s="1" t="s">
        <v>65</v>
      </c>
      <c r="F120" s="1">
        <v>1</v>
      </c>
      <c r="G120" s="1" t="s">
        <v>98</v>
      </c>
      <c r="H120" s="3">
        <v>14.447699999999999</v>
      </c>
      <c r="I120" s="3">
        <v>2080.4688000000001</v>
      </c>
      <c r="J120" s="2">
        <f t="shared" si="2"/>
        <v>0</v>
      </c>
      <c r="K120" s="5">
        <f t="shared" si="3"/>
        <v>0</v>
      </c>
      <c r="L120" s="1">
        <v>0.08</v>
      </c>
      <c r="M120" s="1">
        <v>-0.06</v>
      </c>
      <c r="N120" s="8">
        <f t="shared" si="19"/>
        <v>0</v>
      </c>
      <c r="O120" s="1">
        <v>0</v>
      </c>
      <c r="P120" s="1">
        <v>0</v>
      </c>
      <c r="Q120" s="7">
        <v>0</v>
      </c>
      <c r="R120" s="1">
        <v>0.03</v>
      </c>
      <c r="S120" s="1">
        <v>0.05</v>
      </c>
      <c r="T120" s="8">
        <f t="shared" si="16"/>
        <v>0</v>
      </c>
      <c r="U120" s="1">
        <v>0</v>
      </c>
      <c r="V120" s="20">
        <v>223.94</v>
      </c>
      <c r="W120" s="3">
        <v>-28.9</v>
      </c>
      <c r="X120" s="1">
        <v>6</v>
      </c>
      <c r="Y120" s="1">
        <v>11</v>
      </c>
      <c r="Z120" s="1">
        <v>0</v>
      </c>
      <c r="AA120" s="1">
        <v>0</v>
      </c>
      <c r="AB120" s="1">
        <v>-9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3</v>
      </c>
      <c r="BC120" s="1">
        <v>2</v>
      </c>
      <c r="BD120" s="1">
        <v>0</v>
      </c>
      <c r="BE120" s="1">
        <v>0</v>
      </c>
      <c r="BF120" s="1">
        <v>7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</row>
    <row r="121" spans="1:63" x14ac:dyDescent="0.2">
      <c r="A121" s="1">
        <v>59502</v>
      </c>
      <c r="B121" s="1" t="s">
        <v>66</v>
      </c>
      <c r="C121" s="1">
        <v>12</v>
      </c>
      <c r="D121" s="1">
        <v>162</v>
      </c>
      <c r="E121" s="1" t="s">
        <v>65</v>
      </c>
      <c r="F121" s="1">
        <v>999</v>
      </c>
      <c r="G121" s="1" t="s">
        <v>68</v>
      </c>
      <c r="H121" s="3">
        <v>147.06</v>
      </c>
      <c r="I121" s="3">
        <v>1764.72</v>
      </c>
      <c r="J121" s="2">
        <f t="shared" si="2"/>
        <v>0</v>
      </c>
      <c r="K121" s="5">
        <f t="shared" si="3"/>
        <v>0</v>
      </c>
      <c r="L121" s="1">
        <v>0.12</v>
      </c>
      <c r="M121" s="1">
        <v>1.25</v>
      </c>
      <c r="N121" s="8">
        <f t="shared" si="19"/>
        <v>0</v>
      </c>
      <c r="O121" s="1">
        <v>0</v>
      </c>
      <c r="P121" s="1">
        <v>0</v>
      </c>
      <c r="Q121" s="7">
        <v>0</v>
      </c>
      <c r="R121" s="1">
        <v>0</v>
      </c>
      <c r="S121" s="1">
        <v>0</v>
      </c>
      <c r="T121" s="8">
        <f t="shared" si="16"/>
        <v>0</v>
      </c>
      <c r="U121" s="1">
        <v>0</v>
      </c>
      <c r="V121" s="20">
        <v>220.59</v>
      </c>
      <c r="W121" s="3">
        <v>2205.9</v>
      </c>
      <c r="X121" s="1">
        <v>1</v>
      </c>
      <c r="Y121" s="1">
        <v>1</v>
      </c>
      <c r="Z121" s="1">
        <v>0</v>
      </c>
      <c r="AA121" s="1">
        <v>0</v>
      </c>
      <c r="AB121" s="1">
        <v>15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</row>
    <row r="122" spans="1:63" x14ac:dyDescent="0.2">
      <c r="A122" s="1">
        <v>25</v>
      </c>
      <c r="B122" s="1" t="s">
        <v>220</v>
      </c>
      <c r="C122" s="1">
        <v>120</v>
      </c>
      <c r="D122" s="1">
        <v>162</v>
      </c>
      <c r="E122" s="1" t="s">
        <v>65</v>
      </c>
      <c r="F122" s="1">
        <v>1</v>
      </c>
      <c r="G122" s="1" t="s">
        <v>98</v>
      </c>
      <c r="H122" s="3">
        <v>11.7698</v>
      </c>
      <c r="I122" s="3">
        <v>1412.376</v>
      </c>
      <c r="J122" s="2">
        <f t="shared" si="2"/>
        <v>0</v>
      </c>
      <c r="K122" s="5">
        <f t="shared" si="3"/>
        <v>0</v>
      </c>
      <c r="L122" s="1">
        <v>0.11</v>
      </c>
      <c r="M122" s="1">
        <v>-0.03</v>
      </c>
      <c r="N122" s="8">
        <f t="shared" si="19"/>
        <v>0</v>
      </c>
      <c r="O122" s="1">
        <v>0</v>
      </c>
      <c r="P122" s="1">
        <v>0</v>
      </c>
      <c r="Q122" s="7">
        <v>0</v>
      </c>
      <c r="R122" s="1">
        <v>0.03</v>
      </c>
      <c r="S122" s="1">
        <v>0.02</v>
      </c>
      <c r="T122" s="8">
        <f t="shared" si="16"/>
        <v>0</v>
      </c>
      <c r="U122" s="1">
        <v>0</v>
      </c>
      <c r="V122" s="20">
        <v>200.09</v>
      </c>
      <c r="W122" s="3">
        <v>-23.54</v>
      </c>
      <c r="X122" s="1">
        <v>3</v>
      </c>
      <c r="Y122" s="1">
        <v>4</v>
      </c>
      <c r="Z122" s="1">
        <v>1</v>
      </c>
      <c r="AA122" s="1">
        <v>14</v>
      </c>
      <c r="AB122" s="1">
        <v>-4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2</v>
      </c>
      <c r="BC122" s="1">
        <v>4</v>
      </c>
      <c r="BD122" s="1">
        <v>0</v>
      </c>
      <c r="BE122" s="1">
        <v>0</v>
      </c>
      <c r="BF122" s="1">
        <v>2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</row>
    <row r="123" spans="1:63" x14ac:dyDescent="0.2">
      <c r="A123" s="1">
        <v>59290</v>
      </c>
      <c r="B123" s="1" t="s">
        <v>102</v>
      </c>
      <c r="C123" s="1">
        <v>12</v>
      </c>
      <c r="D123" s="1">
        <v>162</v>
      </c>
      <c r="E123" s="1" t="s">
        <v>65</v>
      </c>
      <c r="F123" s="1">
        <v>1</v>
      </c>
      <c r="G123" s="1" t="s">
        <v>98</v>
      </c>
      <c r="H123" s="3">
        <v>199.76300000000001</v>
      </c>
      <c r="I123" s="3">
        <v>2397.1559999999999</v>
      </c>
      <c r="J123" s="2">
        <f t="shared" si="2"/>
        <v>0</v>
      </c>
      <c r="K123" s="5">
        <f t="shared" si="3"/>
        <v>0</v>
      </c>
      <c r="L123" s="1">
        <v>0.08</v>
      </c>
      <c r="M123" s="1">
        <v>0.08</v>
      </c>
      <c r="N123" s="8">
        <f t="shared" si="19"/>
        <v>0</v>
      </c>
      <c r="O123" s="1">
        <v>0</v>
      </c>
      <c r="P123" s="1">
        <v>0</v>
      </c>
      <c r="Q123" s="7">
        <v>0</v>
      </c>
      <c r="R123" s="1">
        <v>0</v>
      </c>
      <c r="S123" s="1">
        <v>0</v>
      </c>
      <c r="T123" s="8">
        <f t="shared" si="16"/>
        <v>0</v>
      </c>
      <c r="U123" s="1">
        <v>0</v>
      </c>
      <c r="V123" s="20">
        <v>199.76</v>
      </c>
      <c r="W123" s="3">
        <v>199.76</v>
      </c>
      <c r="X123" s="1">
        <v>0</v>
      </c>
      <c r="Y123" s="1">
        <v>2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</row>
    <row r="124" spans="1:63" x14ac:dyDescent="0.2">
      <c r="A124" s="1">
        <v>297</v>
      </c>
      <c r="B124" s="1" t="s">
        <v>219</v>
      </c>
      <c r="C124" s="1">
        <v>144</v>
      </c>
      <c r="D124" s="1">
        <v>162</v>
      </c>
      <c r="E124" s="1" t="s">
        <v>65</v>
      </c>
      <c r="F124" s="1">
        <v>1</v>
      </c>
      <c r="G124" s="1" t="s">
        <v>98</v>
      </c>
      <c r="H124" s="3">
        <v>12.886699999999999</v>
      </c>
      <c r="I124" s="3">
        <v>1855.6848</v>
      </c>
      <c r="J124" s="2">
        <f t="shared" si="2"/>
        <v>0</v>
      </c>
      <c r="K124" s="5">
        <f t="shared" si="3"/>
        <v>0</v>
      </c>
      <c r="L124" s="1">
        <v>0.1</v>
      </c>
      <c r="M124" s="1">
        <v>0.06</v>
      </c>
      <c r="N124" s="8">
        <f t="shared" si="19"/>
        <v>0</v>
      </c>
      <c r="O124" s="1">
        <v>0</v>
      </c>
      <c r="P124" s="1">
        <v>0</v>
      </c>
      <c r="Q124" s="7">
        <v>0</v>
      </c>
      <c r="R124" s="1">
        <v>0</v>
      </c>
      <c r="S124" s="1">
        <v>0</v>
      </c>
      <c r="T124" s="8">
        <f t="shared" si="16"/>
        <v>0</v>
      </c>
      <c r="U124" s="1">
        <v>0</v>
      </c>
      <c r="V124" s="20">
        <v>186.86</v>
      </c>
      <c r="W124" s="3">
        <v>103.09</v>
      </c>
      <c r="X124" s="1">
        <v>3</v>
      </c>
      <c r="Y124" s="1">
        <v>3</v>
      </c>
      <c r="Z124" s="1">
        <v>2</v>
      </c>
      <c r="AA124" s="1">
        <v>16</v>
      </c>
      <c r="AB124" s="1">
        <v>8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</row>
    <row r="125" spans="1:63" x14ac:dyDescent="0.2">
      <c r="A125" s="1">
        <v>6031</v>
      </c>
      <c r="B125" s="1" t="s">
        <v>224</v>
      </c>
      <c r="C125" s="1">
        <v>12</v>
      </c>
      <c r="D125" s="1">
        <v>162</v>
      </c>
      <c r="E125" s="1" t="s">
        <v>65</v>
      </c>
      <c r="F125" s="1">
        <v>123</v>
      </c>
      <c r="G125" s="1" t="s">
        <v>138</v>
      </c>
      <c r="H125" s="3">
        <v>74.130899999999997</v>
      </c>
      <c r="I125" s="3">
        <v>889.57079999999996</v>
      </c>
      <c r="J125" s="2">
        <f t="shared" si="2"/>
        <v>0</v>
      </c>
      <c r="K125" s="5">
        <f t="shared" si="3"/>
        <v>0</v>
      </c>
      <c r="L125" s="1">
        <v>0</v>
      </c>
      <c r="M125" s="1">
        <v>0</v>
      </c>
      <c r="N125" s="8">
        <f t="shared" si="19"/>
        <v>0</v>
      </c>
      <c r="O125" s="1">
        <v>0.17</v>
      </c>
      <c r="P125" s="1">
        <v>2.75</v>
      </c>
      <c r="Q125" s="7">
        <v>0</v>
      </c>
      <c r="R125" s="1">
        <v>0</v>
      </c>
      <c r="S125" s="1">
        <v>0</v>
      </c>
      <c r="T125" s="8">
        <f t="shared" si="16"/>
        <v>0</v>
      </c>
      <c r="U125" s="1">
        <v>0</v>
      </c>
      <c r="V125" s="20">
        <v>148.26</v>
      </c>
      <c r="W125" s="3">
        <v>2446.3200000000002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</v>
      </c>
      <c r="AS125" s="1">
        <v>2</v>
      </c>
      <c r="AT125" s="1">
        <v>0</v>
      </c>
      <c r="AU125" s="1">
        <v>0</v>
      </c>
      <c r="AV125" s="1">
        <v>33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</row>
    <row r="126" spans="1:63" x14ac:dyDescent="0.2">
      <c r="A126" s="1">
        <v>59085</v>
      </c>
      <c r="B126" s="1" t="s">
        <v>112</v>
      </c>
      <c r="C126" s="1">
        <v>4</v>
      </c>
      <c r="D126" s="1">
        <v>162</v>
      </c>
      <c r="E126" s="1" t="s">
        <v>65</v>
      </c>
      <c r="F126" s="1">
        <v>1</v>
      </c>
      <c r="G126" s="1" t="s">
        <v>98</v>
      </c>
      <c r="H126" s="3">
        <v>146.297</v>
      </c>
      <c r="I126" s="3">
        <v>585.18799999999999</v>
      </c>
      <c r="J126" s="2">
        <f t="shared" si="2"/>
        <v>0</v>
      </c>
      <c r="K126" s="5">
        <f t="shared" si="3"/>
        <v>0</v>
      </c>
      <c r="L126" s="1">
        <v>0.25</v>
      </c>
      <c r="M126" s="1">
        <v>1.5</v>
      </c>
      <c r="N126" s="8">
        <f t="shared" si="19"/>
        <v>0</v>
      </c>
      <c r="O126" s="1">
        <v>0</v>
      </c>
      <c r="P126" s="1">
        <v>0</v>
      </c>
      <c r="Q126" s="7">
        <v>0</v>
      </c>
      <c r="R126" s="1">
        <v>0</v>
      </c>
      <c r="S126" s="1">
        <v>0</v>
      </c>
      <c r="T126" s="8">
        <f t="shared" si="16"/>
        <v>0</v>
      </c>
      <c r="U126" s="1">
        <v>0</v>
      </c>
      <c r="V126" s="20">
        <v>146.30000000000001</v>
      </c>
      <c r="W126" s="3">
        <v>877.78</v>
      </c>
      <c r="X126" s="1">
        <v>0</v>
      </c>
      <c r="Y126" s="1">
        <v>0</v>
      </c>
      <c r="Z126" s="1">
        <v>0</v>
      </c>
      <c r="AA126" s="1">
        <v>2</v>
      </c>
      <c r="AB126" s="1">
        <v>6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</row>
    <row r="127" spans="1:63" x14ac:dyDescent="0.2">
      <c r="A127" s="1">
        <v>296</v>
      </c>
      <c r="B127" s="1" t="s">
        <v>222</v>
      </c>
      <c r="C127" s="1">
        <v>144</v>
      </c>
      <c r="D127" s="1">
        <v>162</v>
      </c>
      <c r="E127" s="1" t="s">
        <v>65</v>
      </c>
      <c r="F127" s="1">
        <v>1</v>
      </c>
      <c r="G127" s="1" t="s">
        <v>98</v>
      </c>
      <c r="H127" s="3">
        <v>12.886699999999999</v>
      </c>
      <c r="I127" s="3">
        <v>1855.6848</v>
      </c>
      <c r="J127" s="2">
        <f t="shared" si="2"/>
        <v>0</v>
      </c>
      <c r="K127" s="5">
        <f t="shared" si="3"/>
        <v>0</v>
      </c>
      <c r="L127" s="1">
        <v>7.0000000000000007E-2</v>
      </c>
      <c r="M127" s="1">
        <v>0.04</v>
      </c>
      <c r="N127" s="8">
        <f t="shared" si="19"/>
        <v>0</v>
      </c>
      <c r="O127" s="1">
        <v>0</v>
      </c>
      <c r="P127" s="1">
        <v>0</v>
      </c>
      <c r="Q127" s="7">
        <v>0</v>
      </c>
      <c r="R127" s="1">
        <v>0</v>
      </c>
      <c r="S127" s="1">
        <v>0.01</v>
      </c>
      <c r="T127" s="8">
        <f t="shared" si="16"/>
        <v>0</v>
      </c>
      <c r="U127" s="1">
        <v>0</v>
      </c>
      <c r="V127" s="20">
        <v>135.31</v>
      </c>
      <c r="W127" s="3">
        <v>103.09</v>
      </c>
      <c r="X127" s="1">
        <v>2</v>
      </c>
      <c r="Y127" s="1">
        <v>4</v>
      </c>
      <c r="Z127" s="1">
        <v>6</v>
      </c>
      <c r="AA127" s="1">
        <v>1</v>
      </c>
      <c r="AB127" s="1">
        <v>6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2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</row>
    <row r="128" spans="1:63" x14ac:dyDescent="0.2">
      <c r="A128" s="1">
        <v>467</v>
      </c>
      <c r="B128" s="1" t="s">
        <v>141</v>
      </c>
      <c r="C128" s="1">
        <v>12</v>
      </c>
      <c r="D128" s="1">
        <v>162</v>
      </c>
      <c r="E128" s="1" t="s">
        <v>65</v>
      </c>
      <c r="F128" s="1">
        <v>28</v>
      </c>
      <c r="G128" s="1" t="s">
        <v>133</v>
      </c>
      <c r="H128" s="3">
        <v>64.226299999999995</v>
      </c>
      <c r="I128" s="3">
        <v>770.71559999999999</v>
      </c>
      <c r="J128" s="2">
        <f t="shared" si="2"/>
        <v>0</v>
      </c>
      <c r="K128" s="5">
        <f t="shared" si="3"/>
        <v>0</v>
      </c>
      <c r="L128" s="1">
        <v>0</v>
      </c>
      <c r="M128" s="1">
        <v>0</v>
      </c>
      <c r="N128" s="8">
        <f t="shared" si="19"/>
        <v>0</v>
      </c>
      <c r="O128" s="1">
        <v>0</v>
      </c>
      <c r="P128" s="1">
        <v>0</v>
      </c>
      <c r="Q128" s="7">
        <v>0</v>
      </c>
      <c r="R128" s="1">
        <v>0.17</v>
      </c>
      <c r="S128" s="1">
        <v>-0.17</v>
      </c>
      <c r="T128" s="8">
        <f t="shared" si="16"/>
        <v>0</v>
      </c>
      <c r="U128" s="1">
        <v>0</v>
      </c>
      <c r="V128" s="20">
        <v>128.44999999999999</v>
      </c>
      <c r="W128" s="3">
        <v>-128.44999999999999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2</v>
      </c>
      <c r="BC128" s="1">
        <v>0</v>
      </c>
      <c r="BD128" s="1">
        <v>0</v>
      </c>
      <c r="BE128" s="1">
        <v>0</v>
      </c>
      <c r="BF128" s="1">
        <v>-2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</row>
    <row r="129" spans="1:63" x14ac:dyDescent="0.2">
      <c r="A129" s="1">
        <v>78155</v>
      </c>
      <c r="B129" s="1" t="s">
        <v>107</v>
      </c>
      <c r="C129" s="1">
        <v>32</v>
      </c>
      <c r="D129" s="1">
        <v>162</v>
      </c>
      <c r="E129" s="1" t="s">
        <v>65</v>
      </c>
      <c r="F129" s="1">
        <v>1</v>
      </c>
      <c r="G129" s="1" t="s">
        <v>98</v>
      </c>
      <c r="H129" s="3">
        <v>82.392499999999998</v>
      </c>
      <c r="I129" s="3">
        <v>2636.56</v>
      </c>
      <c r="J129" s="2">
        <f t="shared" si="2"/>
        <v>0</v>
      </c>
      <c r="K129" s="5">
        <f t="shared" si="3"/>
        <v>0</v>
      </c>
      <c r="L129" s="1">
        <v>0.05</v>
      </c>
      <c r="M129" s="1">
        <v>0.03</v>
      </c>
      <c r="N129" s="8">
        <f t="shared" si="19"/>
        <v>0</v>
      </c>
      <c r="O129" s="1">
        <v>0</v>
      </c>
      <c r="P129" s="1">
        <v>0</v>
      </c>
      <c r="Q129" s="7">
        <v>0</v>
      </c>
      <c r="R129" s="1">
        <v>0</v>
      </c>
      <c r="S129" s="1">
        <v>0</v>
      </c>
      <c r="T129" s="8">
        <f t="shared" si="16"/>
        <v>0</v>
      </c>
      <c r="U129" s="1">
        <v>0</v>
      </c>
      <c r="V129" s="20">
        <v>123.59</v>
      </c>
      <c r="W129" s="3">
        <v>82.39</v>
      </c>
      <c r="X129" s="1">
        <v>0</v>
      </c>
      <c r="Y129" s="1">
        <v>0</v>
      </c>
      <c r="Z129" s="1">
        <v>1</v>
      </c>
      <c r="AA129" s="1">
        <v>1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</row>
    <row r="130" spans="1:63" x14ac:dyDescent="0.2">
      <c r="A130" s="1">
        <v>6077</v>
      </c>
      <c r="B130" s="1" t="s">
        <v>145</v>
      </c>
      <c r="C130" s="1">
        <v>12</v>
      </c>
      <c r="D130" s="1">
        <v>162</v>
      </c>
      <c r="E130" s="1" t="s">
        <v>65</v>
      </c>
      <c r="F130" s="1">
        <v>123</v>
      </c>
      <c r="G130" s="1" t="s">
        <v>138</v>
      </c>
      <c r="H130" s="3">
        <v>99.373900000000006</v>
      </c>
      <c r="I130" s="3">
        <v>1192.4867999999999</v>
      </c>
      <c r="J130" s="2">
        <f t="shared" si="2"/>
        <v>5962.4339999999993</v>
      </c>
      <c r="K130" s="5">
        <f t="shared" si="3"/>
        <v>5</v>
      </c>
      <c r="L130" s="1">
        <v>0.25</v>
      </c>
      <c r="M130" s="1">
        <v>-0.08</v>
      </c>
      <c r="N130" s="8">
        <f t="shared" si="19"/>
        <v>0</v>
      </c>
      <c r="O130" s="1">
        <v>3.08</v>
      </c>
      <c r="P130" s="1">
        <v>-0.57999999999999996</v>
      </c>
      <c r="Q130" s="7">
        <v>5</v>
      </c>
      <c r="R130" s="1">
        <v>0.71</v>
      </c>
      <c r="S130" s="1">
        <v>-0.25</v>
      </c>
      <c r="T130" s="7">
        <v>0</v>
      </c>
      <c r="U130" s="1">
        <v>0</v>
      </c>
      <c r="V130" s="20">
        <v>4819.63</v>
      </c>
      <c r="W130" s="3">
        <v>-1093.1099999999999</v>
      </c>
      <c r="X130" s="1">
        <v>0</v>
      </c>
      <c r="Y130" s="1">
        <v>0</v>
      </c>
      <c r="Z130" s="1">
        <v>2</v>
      </c>
      <c r="AA130" s="1">
        <v>2</v>
      </c>
      <c r="AB130" s="1">
        <v>-1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7</v>
      </c>
      <c r="AS130" s="1">
        <v>25</v>
      </c>
      <c r="AT130" s="1">
        <v>10</v>
      </c>
      <c r="AU130" s="1">
        <v>15</v>
      </c>
      <c r="AV130" s="1">
        <v>-7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2</v>
      </c>
      <c r="BD130" s="1">
        <v>7</v>
      </c>
      <c r="BE130" s="1">
        <v>1</v>
      </c>
      <c r="BF130" s="1">
        <v>-3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</row>
    <row r="131" spans="1:63" x14ac:dyDescent="0.2">
      <c r="A131" s="1">
        <v>91005</v>
      </c>
      <c r="B131" s="1" t="s">
        <v>310</v>
      </c>
      <c r="C131" s="1">
        <v>12</v>
      </c>
      <c r="D131" s="1">
        <v>162</v>
      </c>
      <c r="E131" s="1" t="s">
        <v>65</v>
      </c>
      <c r="F131" s="1">
        <v>162</v>
      </c>
      <c r="G131" s="1" t="s">
        <v>84</v>
      </c>
      <c r="H131" s="3">
        <v>74.013000000000005</v>
      </c>
      <c r="I131" s="3">
        <v>888.15599999999995</v>
      </c>
      <c r="J131" s="2">
        <f t="shared" si="2"/>
        <v>0</v>
      </c>
      <c r="K131" s="5">
        <f t="shared" si="3"/>
        <v>0</v>
      </c>
      <c r="L131" s="1">
        <v>0</v>
      </c>
      <c r="M131" s="1">
        <v>0</v>
      </c>
      <c r="N131" s="8">
        <f t="shared" si="19"/>
        <v>0</v>
      </c>
      <c r="O131" s="1">
        <v>0.08</v>
      </c>
      <c r="P131" s="1">
        <v>4.83</v>
      </c>
      <c r="Q131" s="7">
        <v>0</v>
      </c>
      <c r="R131" s="1">
        <v>0</v>
      </c>
      <c r="S131" s="1">
        <v>0</v>
      </c>
      <c r="T131" s="8">
        <f t="shared" ref="T131:T179" si="20">MAX(0,(TRUNC((R131*1.2)-S131)))</f>
        <v>0</v>
      </c>
      <c r="U131" s="1">
        <v>0</v>
      </c>
      <c r="V131" s="20">
        <v>74.010000000000005</v>
      </c>
      <c r="W131" s="3">
        <v>4292.75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2</v>
      </c>
      <c r="AT131" s="1">
        <v>0</v>
      </c>
      <c r="AU131" s="1">
        <v>0</v>
      </c>
      <c r="AV131" s="1">
        <v>58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</row>
    <row r="132" spans="1:63" x14ac:dyDescent="0.2">
      <c r="A132" s="1">
        <v>6059</v>
      </c>
      <c r="B132" s="1" t="s">
        <v>218</v>
      </c>
      <c r="C132" s="1">
        <v>72</v>
      </c>
      <c r="D132" s="1">
        <v>162</v>
      </c>
      <c r="E132" s="1" t="s">
        <v>65</v>
      </c>
      <c r="F132" s="1">
        <v>1</v>
      </c>
      <c r="G132" s="1" t="s">
        <v>98</v>
      </c>
      <c r="H132" s="3">
        <v>11.37</v>
      </c>
      <c r="I132" s="3">
        <v>818.64</v>
      </c>
      <c r="J132" s="2">
        <f t="shared" si="2"/>
        <v>0</v>
      </c>
      <c r="K132" s="5">
        <f t="shared" si="3"/>
        <v>0</v>
      </c>
      <c r="L132" s="1">
        <v>0</v>
      </c>
      <c r="M132" s="1">
        <v>0</v>
      </c>
      <c r="N132" s="8">
        <f t="shared" si="19"/>
        <v>0</v>
      </c>
      <c r="O132" s="1">
        <v>0</v>
      </c>
      <c r="P132" s="1">
        <v>0</v>
      </c>
      <c r="Q132" s="7">
        <v>0</v>
      </c>
      <c r="R132" s="1">
        <v>0.06</v>
      </c>
      <c r="S132" s="1">
        <v>0</v>
      </c>
      <c r="T132" s="8">
        <f t="shared" si="20"/>
        <v>0</v>
      </c>
      <c r="U132" s="1">
        <v>0</v>
      </c>
      <c r="V132" s="20">
        <v>51.16</v>
      </c>
      <c r="W132" s="3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4</v>
      </c>
      <c r="BE132" s="1">
        <v>1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</row>
    <row r="133" spans="1:63" x14ac:dyDescent="0.2">
      <c r="A133" s="1">
        <v>27</v>
      </c>
      <c r="B133" s="1" t="s">
        <v>235</v>
      </c>
      <c r="C133" s="1">
        <v>6</v>
      </c>
      <c r="D133" s="1">
        <v>162</v>
      </c>
      <c r="E133" s="1" t="s">
        <v>65</v>
      </c>
      <c r="F133" s="1">
        <v>1</v>
      </c>
      <c r="G133" s="1" t="s">
        <v>98</v>
      </c>
      <c r="H133" s="3">
        <v>9.4879999999999995</v>
      </c>
      <c r="I133" s="3">
        <v>56.927999999999997</v>
      </c>
      <c r="J133" s="2">
        <f t="shared" si="2"/>
        <v>0</v>
      </c>
      <c r="K133" s="5">
        <f t="shared" si="3"/>
        <v>0</v>
      </c>
      <c r="L133" s="1">
        <v>0</v>
      </c>
      <c r="M133" s="1">
        <v>1</v>
      </c>
      <c r="N133" s="8">
        <f t="shared" si="19"/>
        <v>0</v>
      </c>
      <c r="O133" s="1">
        <v>0</v>
      </c>
      <c r="P133" s="1">
        <v>0</v>
      </c>
      <c r="Q133" s="7">
        <v>0</v>
      </c>
      <c r="R133" s="1">
        <v>0.67</v>
      </c>
      <c r="S133" s="1">
        <v>0</v>
      </c>
      <c r="T133" s="8">
        <f t="shared" si="20"/>
        <v>0</v>
      </c>
      <c r="U133" s="1">
        <v>0</v>
      </c>
      <c r="V133" s="20">
        <v>37.950000000000003</v>
      </c>
      <c r="W133" s="3">
        <v>56.93</v>
      </c>
      <c r="X133" s="1">
        <v>0</v>
      </c>
      <c r="Y133" s="1">
        <v>0</v>
      </c>
      <c r="Z133" s="1">
        <v>0</v>
      </c>
      <c r="AA133" s="1">
        <v>0</v>
      </c>
      <c r="AB133" s="1">
        <v>6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4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</row>
    <row r="134" spans="1:63" x14ac:dyDescent="0.2">
      <c r="A134" s="1">
        <v>298</v>
      </c>
      <c r="B134" s="1" t="s">
        <v>230</v>
      </c>
      <c r="C134" s="1">
        <v>144</v>
      </c>
      <c r="D134" s="1">
        <v>162</v>
      </c>
      <c r="E134" s="1" t="s">
        <v>65</v>
      </c>
      <c r="F134" s="1">
        <v>1</v>
      </c>
      <c r="G134" s="1" t="s">
        <v>98</v>
      </c>
      <c r="H134" s="3">
        <v>12.089</v>
      </c>
      <c r="I134" s="3">
        <v>1740.816</v>
      </c>
      <c r="J134" s="2">
        <f t="shared" si="2"/>
        <v>0</v>
      </c>
      <c r="K134" s="5">
        <f t="shared" si="3"/>
        <v>0</v>
      </c>
      <c r="L134" s="1">
        <v>0</v>
      </c>
      <c r="M134" s="1">
        <v>-0.01</v>
      </c>
      <c r="N134" s="8">
        <f t="shared" si="19"/>
        <v>0</v>
      </c>
      <c r="O134" s="1">
        <v>0</v>
      </c>
      <c r="P134" s="1">
        <v>0</v>
      </c>
      <c r="Q134" s="7">
        <v>0</v>
      </c>
      <c r="R134" s="1">
        <v>0</v>
      </c>
      <c r="S134" s="1">
        <v>0</v>
      </c>
      <c r="T134" s="8">
        <f t="shared" si="20"/>
        <v>0</v>
      </c>
      <c r="U134" s="1">
        <v>0</v>
      </c>
      <c r="V134" s="20">
        <v>6.04</v>
      </c>
      <c r="W134" s="3">
        <v>-24.18</v>
      </c>
      <c r="X134" s="1">
        <v>0</v>
      </c>
      <c r="Y134" s="1">
        <v>1</v>
      </c>
      <c r="Z134" s="1">
        <v>0</v>
      </c>
      <c r="AA134" s="1">
        <v>0</v>
      </c>
      <c r="AB134" s="1">
        <v>-2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</row>
    <row r="135" spans="1:63" x14ac:dyDescent="0.2">
      <c r="A135" s="1">
        <v>134</v>
      </c>
      <c r="B135" s="1" t="s">
        <v>237</v>
      </c>
      <c r="C135" s="1">
        <v>144</v>
      </c>
      <c r="D135" s="1">
        <v>162</v>
      </c>
      <c r="E135" s="1" t="s">
        <v>65</v>
      </c>
      <c r="F135" s="1">
        <v>1</v>
      </c>
      <c r="G135" s="1" t="s">
        <v>98</v>
      </c>
      <c r="H135" s="3">
        <v>7.0217000000000001</v>
      </c>
      <c r="I135" s="3">
        <v>1011.1248000000001</v>
      </c>
      <c r="J135" s="2">
        <f t="shared" si="2"/>
        <v>0</v>
      </c>
      <c r="K135" s="5">
        <f t="shared" si="3"/>
        <v>0</v>
      </c>
      <c r="L135" s="1">
        <v>0</v>
      </c>
      <c r="M135" s="1">
        <v>0</v>
      </c>
      <c r="N135" s="8">
        <f t="shared" si="19"/>
        <v>0</v>
      </c>
      <c r="O135" s="1">
        <v>0</v>
      </c>
      <c r="P135" s="1">
        <v>0</v>
      </c>
      <c r="Q135" s="7">
        <v>0</v>
      </c>
      <c r="R135" s="1">
        <v>0</v>
      </c>
      <c r="S135" s="1">
        <v>-0.01</v>
      </c>
      <c r="T135" s="8">
        <f t="shared" si="20"/>
        <v>0</v>
      </c>
      <c r="U135" s="1">
        <v>0</v>
      </c>
      <c r="V135" s="20">
        <v>0</v>
      </c>
      <c r="W135" s="3">
        <v>-7.02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-1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</row>
    <row r="136" spans="1:63" x14ac:dyDescent="0.2">
      <c r="A136" s="1">
        <v>235</v>
      </c>
      <c r="B136" s="1" t="s">
        <v>83</v>
      </c>
      <c r="C136" s="1">
        <v>12</v>
      </c>
      <c r="D136" s="1">
        <v>162</v>
      </c>
      <c r="E136" s="1" t="s">
        <v>65</v>
      </c>
      <c r="F136" s="1">
        <v>999</v>
      </c>
      <c r="G136" s="1" t="s">
        <v>68</v>
      </c>
      <c r="H136" s="3">
        <v>11.292</v>
      </c>
      <c r="I136" s="3">
        <v>135.50399999999999</v>
      </c>
      <c r="J136" s="2">
        <f t="shared" si="2"/>
        <v>0</v>
      </c>
      <c r="K136" s="5">
        <f t="shared" si="3"/>
        <v>0</v>
      </c>
      <c r="L136" s="1">
        <v>0</v>
      </c>
      <c r="M136" s="1">
        <v>0</v>
      </c>
      <c r="N136" s="8">
        <f t="shared" si="19"/>
        <v>0</v>
      </c>
      <c r="O136" s="1">
        <v>0</v>
      </c>
      <c r="P136" s="1">
        <v>0</v>
      </c>
      <c r="Q136" s="7">
        <v>0</v>
      </c>
      <c r="R136" s="1">
        <v>0</v>
      </c>
      <c r="S136" s="1">
        <v>0</v>
      </c>
      <c r="T136" s="8">
        <f t="shared" si="20"/>
        <v>0</v>
      </c>
      <c r="U136" s="1">
        <v>0</v>
      </c>
      <c r="V136" s="20">
        <v>0</v>
      </c>
      <c r="W136" s="3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</row>
    <row r="137" spans="1:63" x14ac:dyDescent="0.2">
      <c r="A137" s="1">
        <v>418</v>
      </c>
      <c r="B137" s="1" t="s">
        <v>83</v>
      </c>
      <c r="C137" s="1">
        <v>24</v>
      </c>
      <c r="D137" s="1">
        <v>162</v>
      </c>
      <c r="E137" s="1" t="s">
        <v>65</v>
      </c>
      <c r="F137" s="1">
        <v>162</v>
      </c>
      <c r="G137" s="1" t="s">
        <v>84</v>
      </c>
      <c r="H137" s="3">
        <v>0</v>
      </c>
      <c r="I137" s="3">
        <v>0</v>
      </c>
      <c r="J137" s="2">
        <f t="shared" si="2"/>
        <v>0</v>
      </c>
      <c r="K137" s="5">
        <f t="shared" si="3"/>
        <v>0</v>
      </c>
      <c r="L137" s="1">
        <v>0</v>
      </c>
      <c r="M137" s="1">
        <v>0</v>
      </c>
      <c r="N137" s="8">
        <f t="shared" si="19"/>
        <v>0</v>
      </c>
      <c r="O137" s="1">
        <v>0</v>
      </c>
      <c r="P137" s="1">
        <v>0</v>
      </c>
      <c r="Q137" s="7">
        <v>0</v>
      </c>
      <c r="R137" s="1">
        <v>0</v>
      </c>
      <c r="S137" s="1">
        <v>0</v>
      </c>
      <c r="T137" s="8">
        <f t="shared" si="20"/>
        <v>0</v>
      </c>
      <c r="U137" s="1">
        <v>0</v>
      </c>
      <c r="V137" s="20">
        <v>0</v>
      </c>
      <c r="W137" s="3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</row>
    <row r="138" spans="1:63" x14ac:dyDescent="0.2">
      <c r="A138" s="1">
        <v>419</v>
      </c>
      <c r="B138" s="1" t="s">
        <v>225</v>
      </c>
      <c r="C138" s="1">
        <v>288</v>
      </c>
      <c r="D138" s="1">
        <v>162</v>
      </c>
      <c r="E138" s="1" t="s">
        <v>65</v>
      </c>
      <c r="F138" s="1">
        <v>1</v>
      </c>
      <c r="G138" s="1" t="s">
        <v>98</v>
      </c>
      <c r="H138" s="3">
        <v>5.6608000000000001</v>
      </c>
      <c r="I138" s="3">
        <v>1630.3104000000001</v>
      </c>
      <c r="J138" s="2">
        <f t="shared" si="2"/>
        <v>0</v>
      </c>
      <c r="K138" s="5">
        <f t="shared" si="3"/>
        <v>0</v>
      </c>
      <c r="L138" s="1">
        <v>0</v>
      </c>
      <c r="M138" s="1">
        <v>0</v>
      </c>
      <c r="N138" s="8">
        <f t="shared" si="19"/>
        <v>0</v>
      </c>
      <c r="O138" s="1">
        <v>0</v>
      </c>
      <c r="P138" s="1">
        <v>0</v>
      </c>
      <c r="Q138" s="7">
        <v>0</v>
      </c>
      <c r="R138" s="1">
        <v>0</v>
      </c>
      <c r="S138" s="1">
        <v>0</v>
      </c>
      <c r="T138" s="8">
        <f t="shared" si="20"/>
        <v>0</v>
      </c>
      <c r="U138" s="1">
        <v>0</v>
      </c>
      <c r="V138" s="20">
        <v>0</v>
      </c>
      <c r="W138" s="3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</row>
    <row r="139" spans="1:63" x14ac:dyDescent="0.2">
      <c r="A139" s="1">
        <v>487</v>
      </c>
      <c r="B139" s="1" t="s">
        <v>229</v>
      </c>
      <c r="C139" s="1">
        <v>1</v>
      </c>
      <c r="D139" s="1">
        <v>162</v>
      </c>
      <c r="E139" s="1" t="s">
        <v>65</v>
      </c>
      <c r="F139" s="1">
        <v>1</v>
      </c>
      <c r="G139" s="1" t="s">
        <v>98</v>
      </c>
      <c r="H139" s="3">
        <v>20.148</v>
      </c>
      <c r="I139" s="3">
        <v>20.148</v>
      </c>
      <c r="J139" s="2">
        <f t="shared" si="2"/>
        <v>0</v>
      </c>
      <c r="K139" s="5">
        <f t="shared" si="3"/>
        <v>0</v>
      </c>
      <c r="L139" s="1">
        <v>0</v>
      </c>
      <c r="M139" s="1">
        <v>0</v>
      </c>
      <c r="N139" s="8">
        <f t="shared" si="19"/>
        <v>0</v>
      </c>
      <c r="O139" s="1">
        <v>0</v>
      </c>
      <c r="P139" s="1">
        <v>0</v>
      </c>
      <c r="Q139" s="7">
        <v>0</v>
      </c>
      <c r="R139" s="1">
        <v>0</v>
      </c>
      <c r="S139" s="1">
        <v>0</v>
      </c>
      <c r="T139" s="8">
        <f t="shared" si="20"/>
        <v>0</v>
      </c>
      <c r="U139" s="1">
        <v>0</v>
      </c>
      <c r="V139" s="20">
        <v>0</v>
      </c>
      <c r="W139" s="3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</row>
    <row r="140" spans="1:63" x14ac:dyDescent="0.2">
      <c r="A140" s="1">
        <v>488</v>
      </c>
      <c r="B140" s="1" t="s">
        <v>231</v>
      </c>
      <c r="C140" s="1">
        <v>1</v>
      </c>
      <c r="D140" s="1">
        <v>162</v>
      </c>
      <c r="E140" s="1" t="s">
        <v>65</v>
      </c>
      <c r="F140" s="1">
        <v>1</v>
      </c>
      <c r="G140" s="1" t="s">
        <v>98</v>
      </c>
      <c r="H140" s="3">
        <v>20.148</v>
      </c>
      <c r="I140" s="3">
        <v>20.148</v>
      </c>
      <c r="J140" s="2">
        <f t="shared" si="2"/>
        <v>0</v>
      </c>
      <c r="K140" s="5">
        <f t="shared" si="3"/>
        <v>0</v>
      </c>
      <c r="L140" s="1">
        <v>0</v>
      </c>
      <c r="M140" s="1">
        <v>1</v>
      </c>
      <c r="N140" s="8">
        <f t="shared" si="19"/>
        <v>0</v>
      </c>
      <c r="O140" s="1">
        <v>0</v>
      </c>
      <c r="P140" s="1">
        <v>0</v>
      </c>
      <c r="Q140" s="7">
        <v>0</v>
      </c>
      <c r="R140" s="1">
        <v>0</v>
      </c>
      <c r="S140" s="1">
        <v>0</v>
      </c>
      <c r="T140" s="8">
        <f t="shared" si="20"/>
        <v>0</v>
      </c>
      <c r="U140" s="1">
        <v>0</v>
      </c>
      <c r="V140" s="20">
        <v>0</v>
      </c>
      <c r="W140" s="3">
        <v>20.149999999999999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</row>
    <row r="141" spans="1:63" x14ac:dyDescent="0.2">
      <c r="A141" s="1">
        <v>489</v>
      </c>
      <c r="B141" s="1" t="s">
        <v>234</v>
      </c>
      <c r="C141" s="1">
        <v>1</v>
      </c>
      <c r="D141" s="1">
        <v>162</v>
      </c>
      <c r="E141" s="1" t="s">
        <v>65</v>
      </c>
      <c r="F141" s="1">
        <v>1</v>
      </c>
      <c r="G141" s="1" t="s">
        <v>98</v>
      </c>
      <c r="H141" s="3">
        <v>20.148</v>
      </c>
      <c r="I141" s="3">
        <v>20.148</v>
      </c>
      <c r="J141" s="2">
        <f t="shared" si="2"/>
        <v>0</v>
      </c>
      <c r="K141" s="5">
        <f t="shared" si="3"/>
        <v>0</v>
      </c>
      <c r="L141" s="1">
        <v>0</v>
      </c>
      <c r="M141" s="1">
        <v>0</v>
      </c>
      <c r="N141" s="8">
        <f t="shared" si="19"/>
        <v>0</v>
      </c>
      <c r="O141" s="1">
        <v>0</v>
      </c>
      <c r="P141" s="1">
        <v>0</v>
      </c>
      <c r="Q141" s="7">
        <v>0</v>
      </c>
      <c r="R141" s="1">
        <v>0</v>
      </c>
      <c r="S141" s="1">
        <v>0</v>
      </c>
      <c r="T141" s="8">
        <f t="shared" si="20"/>
        <v>0</v>
      </c>
      <c r="U141" s="1">
        <v>0</v>
      </c>
      <c r="V141" s="20">
        <v>0</v>
      </c>
      <c r="W141" s="3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</row>
    <row r="142" spans="1:63" x14ac:dyDescent="0.2">
      <c r="A142" s="1">
        <v>6006</v>
      </c>
      <c r="B142" s="1" t="s">
        <v>132</v>
      </c>
      <c r="C142" s="1">
        <v>12</v>
      </c>
      <c r="D142" s="1">
        <v>162</v>
      </c>
      <c r="E142" s="1" t="s">
        <v>65</v>
      </c>
      <c r="F142" s="1">
        <v>28</v>
      </c>
      <c r="G142" s="1" t="s">
        <v>133</v>
      </c>
      <c r="H142" s="3">
        <v>31.5059</v>
      </c>
      <c r="I142" s="3">
        <v>378.07080000000002</v>
      </c>
      <c r="J142" s="2">
        <f t="shared" si="2"/>
        <v>0</v>
      </c>
      <c r="K142" s="5">
        <f t="shared" si="3"/>
        <v>0</v>
      </c>
      <c r="L142" s="1">
        <v>0</v>
      </c>
      <c r="M142" s="1">
        <v>0</v>
      </c>
      <c r="N142" s="8">
        <f t="shared" si="19"/>
        <v>0</v>
      </c>
      <c r="O142" s="1">
        <v>0</v>
      </c>
      <c r="P142" s="1">
        <v>0</v>
      </c>
      <c r="Q142" s="7">
        <v>0</v>
      </c>
      <c r="R142" s="1">
        <v>0</v>
      </c>
      <c r="S142" s="1">
        <v>0</v>
      </c>
      <c r="T142" s="8">
        <f t="shared" si="20"/>
        <v>0</v>
      </c>
      <c r="U142" s="1">
        <v>0</v>
      </c>
      <c r="V142" s="20">
        <v>0</v>
      </c>
      <c r="W142" s="3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</row>
    <row r="143" spans="1:63" x14ac:dyDescent="0.2">
      <c r="A143" s="1">
        <v>6007</v>
      </c>
      <c r="B143" s="1" t="s">
        <v>135</v>
      </c>
      <c r="C143" s="1">
        <v>8</v>
      </c>
      <c r="D143" s="1">
        <v>162</v>
      </c>
      <c r="E143" s="1" t="s">
        <v>65</v>
      </c>
      <c r="F143" s="1">
        <v>28</v>
      </c>
      <c r="G143" s="1" t="s">
        <v>133</v>
      </c>
      <c r="H143" s="3">
        <v>52.537999999999997</v>
      </c>
      <c r="I143" s="3">
        <v>420.30399999999997</v>
      </c>
      <c r="J143" s="2">
        <f t="shared" si="2"/>
        <v>0</v>
      </c>
      <c r="K143" s="5">
        <f t="shared" si="3"/>
        <v>0</v>
      </c>
      <c r="L143" s="1">
        <v>0</v>
      </c>
      <c r="M143" s="1">
        <v>0</v>
      </c>
      <c r="N143" s="8">
        <f t="shared" si="19"/>
        <v>0</v>
      </c>
      <c r="O143" s="1">
        <v>0</v>
      </c>
      <c r="P143" s="1">
        <v>0</v>
      </c>
      <c r="Q143" s="7">
        <v>0</v>
      </c>
      <c r="R143" s="1">
        <v>0</v>
      </c>
      <c r="S143" s="1">
        <v>0</v>
      </c>
      <c r="T143" s="8">
        <f t="shared" si="20"/>
        <v>0</v>
      </c>
      <c r="U143" s="1">
        <v>0</v>
      </c>
      <c r="V143" s="20">
        <v>0</v>
      </c>
      <c r="W143" s="3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</row>
    <row r="144" spans="1:63" x14ac:dyDescent="0.2">
      <c r="A144" s="1">
        <v>6019</v>
      </c>
      <c r="B144" s="1" t="s">
        <v>76</v>
      </c>
      <c r="C144" s="1">
        <v>20</v>
      </c>
      <c r="D144" s="1">
        <v>162</v>
      </c>
      <c r="E144" s="1" t="s">
        <v>65</v>
      </c>
      <c r="F144" s="1">
        <v>999</v>
      </c>
      <c r="G144" s="1" t="s">
        <v>68</v>
      </c>
      <c r="H144" s="3">
        <v>34.351300000000002</v>
      </c>
      <c r="I144" s="3">
        <v>687.02599999999995</v>
      </c>
      <c r="J144" s="2">
        <f t="shared" si="2"/>
        <v>0</v>
      </c>
      <c r="K144" s="5">
        <f t="shared" si="3"/>
        <v>0</v>
      </c>
      <c r="L144" s="1">
        <v>0</v>
      </c>
      <c r="M144" s="1">
        <v>0</v>
      </c>
      <c r="N144" s="8">
        <f t="shared" si="19"/>
        <v>0</v>
      </c>
      <c r="O144" s="1">
        <v>0</v>
      </c>
      <c r="P144" s="1">
        <v>0</v>
      </c>
      <c r="Q144" s="7">
        <v>0</v>
      </c>
      <c r="R144" s="1">
        <v>0</v>
      </c>
      <c r="S144" s="1">
        <v>0</v>
      </c>
      <c r="T144" s="8">
        <f t="shared" si="20"/>
        <v>0</v>
      </c>
      <c r="U144" s="1">
        <v>0</v>
      </c>
      <c r="V144" s="20">
        <v>0</v>
      </c>
      <c r="W144" s="3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</row>
    <row r="145" spans="1:63" x14ac:dyDescent="0.2">
      <c r="A145" s="1">
        <v>6042</v>
      </c>
      <c r="B145" s="1" t="s">
        <v>83</v>
      </c>
      <c r="C145" s="1">
        <v>12</v>
      </c>
      <c r="D145" s="1">
        <v>162</v>
      </c>
      <c r="E145" s="1" t="s">
        <v>65</v>
      </c>
      <c r="F145" s="1">
        <v>807</v>
      </c>
      <c r="G145" s="1" t="s">
        <v>67</v>
      </c>
      <c r="H145" s="3">
        <v>70.634</v>
      </c>
      <c r="I145" s="3">
        <v>847.60799999999995</v>
      </c>
      <c r="J145" s="2">
        <f t="shared" si="2"/>
        <v>0</v>
      </c>
      <c r="K145" s="5">
        <f t="shared" si="3"/>
        <v>0</v>
      </c>
      <c r="L145" s="1">
        <v>0</v>
      </c>
      <c r="M145" s="1">
        <v>0</v>
      </c>
      <c r="N145" s="8">
        <f t="shared" si="19"/>
        <v>0</v>
      </c>
      <c r="O145" s="1">
        <v>0</v>
      </c>
      <c r="P145" s="1">
        <v>0</v>
      </c>
      <c r="Q145" s="7">
        <v>0</v>
      </c>
      <c r="R145" s="1">
        <v>0</v>
      </c>
      <c r="S145" s="1">
        <v>0</v>
      </c>
      <c r="T145" s="8">
        <f t="shared" si="20"/>
        <v>0</v>
      </c>
      <c r="U145" s="1">
        <v>0</v>
      </c>
      <c r="V145" s="20">
        <v>0</v>
      </c>
      <c r="W145" s="3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</row>
    <row r="146" spans="1:63" x14ac:dyDescent="0.2">
      <c r="A146" s="1">
        <v>6046</v>
      </c>
      <c r="B146" s="1" t="s">
        <v>78</v>
      </c>
      <c r="C146" s="1">
        <v>24</v>
      </c>
      <c r="D146" s="1">
        <v>162</v>
      </c>
      <c r="E146" s="1" t="s">
        <v>65</v>
      </c>
      <c r="F146" s="1">
        <v>999</v>
      </c>
      <c r="G146" s="1" t="s">
        <v>68</v>
      </c>
      <c r="H146" s="3">
        <v>15.280799999999999</v>
      </c>
      <c r="I146" s="3">
        <v>366.73919999999998</v>
      </c>
      <c r="J146" s="2">
        <f t="shared" si="2"/>
        <v>0</v>
      </c>
      <c r="K146" s="5">
        <f t="shared" si="3"/>
        <v>0</v>
      </c>
      <c r="L146" s="1">
        <v>0</v>
      </c>
      <c r="M146" s="1">
        <v>0</v>
      </c>
      <c r="N146" s="8">
        <f t="shared" si="19"/>
        <v>0</v>
      </c>
      <c r="O146" s="1">
        <v>0</v>
      </c>
      <c r="P146" s="1">
        <v>0</v>
      </c>
      <c r="Q146" s="7">
        <v>0</v>
      </c>
      <c r="R146" s="1">
        <v>0</v>
      </c>
      <c r="S146" s="1">
        <v>0</v>
      </c>
      <c r="T146" s="8">
        <f t="shared" si="20"/>
        <v>0</v>
      </c>
      <c r="U146" s="1">
        <v>0</v>
      </c>
      <c r="V146" s="20">
        <v>0</v>
      </c>
      <c r="W146" s="3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</row>
    <row r="147" spans="1:63" x14ac:dyDescent="0.2">
      <c r="A147" s="1">
        <v>6082</v>
      </c>
      <c r="B147" s="1" t="s">
        <v>136</v>
      </c>
      <c r="C147" s="1">
        <v>12</v>
      </c>
      <c r="D147" s="1">
        <v>162</v>
      </c>
      <c r="E147" s="1" t="s">
        <v>65</v>
      </c>
      <c r="F147" s="1">
        <v>28</v>
      </c>
      <c r="G147" s="1" t="s">
        <v>133</v>
      </c>
      <c r="H147" s="3">
        <v>31.795200000000001</v>
      </c>
      <c r="I147" s="3">
        <v>381.54239999999999</v>
      </c>
      <c r="J147" s="2">
        <f t="shared" si="2"/>
        <v>0</v>
      </c>
      <c r="K147" s="5">
        <f t="shared" si="3"/>
        <v>0</v>
      </c>
      <c r="L147" s="1">
        <v>0</v>
      </c>
      <c r="M147" s="1">
        <v>0</v>
      </c>
      <c r="N147" s="8">
        <f t="shared" si="19"/>
        <v>0</v>
      </c>
      <c r="O147" s="1">
        <v>0</v>
      </c>
      <c r="P147" s="1">
        <v>0</v>
      </c>
      <c r="Q147" s="7">
        <v>0</v>
      </c>
      <c r="R147" s="1">
        <v>0</v>
      </c>
      <c r="S147" s="1">
        <v>0</v>
      </c>
      <c r="T147" s="8">
        <f t="shared" si="20"/>
        <v>0</v>
      </c>
      <c r="U147" s="1">
        <v>0</v>
      </c>
      <c r="V147" s="20">
        <v>0</v>
      </c>
      <c r="W147" s="3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</row>
    <row r="148" spans="1:63" x14ac:dyDescent="0.2">
      <c r="A148" s="1">
        <v>6099</v>
      </c>
      <c r="B148" s="1" t="s">
        <v>247</v>
      </c>
      <c r="C148" s="1">
        <v>4</v>
      </c>
      <c r="D148" s="1">
        <v>162</v>
      </c>
      <c r="E148" s="1" t="s">
        <v>65</v>
      </c>
      <c r="F148" s="1">
        <v>807</v>
      </c>
      <c r="G148" s="1" t="s">
        <v>67</v>
      </c>
      <c r="H148" s="3">
        <v>241.78139999999999</v>
      </c>
      <c r="I148" s="3">
        <v>967.12559999999996</v>
      </c>
      <c r="J148" s="2">
        <f t="shared" si="2"/>
        <v>0</v>
      </c>
      <c r="K148" s="5">
        <f t="shared" si="3"/>
        <v>0</v>
      </c>
      <c r="L148" s="1">
        <v>0</v>
      </c>
      <c r="M148" s="1">
        <v>0</v>
      </c>
      <c r="N148" s="8">
        <f t="shared" si="19"/>
        <v>0</v>
      </c>
      <c r="O148" s="1">
        <v>0</v>
      </c>
      <c r="P148" s="1">
        <v>0</v>
      </c>
      <c r="Q148" s="7">
        <v>0</v>
      </c>
      <c r="R148" s="1">
        <v>0</v>
      </c>
      <c r="S148" s="1">
        <v>0</v>
      </c>
      <c r="T148" s="8">
        <f t="shared" si="20"/>
        <v>0</v>
      </c>
      <c r="U148" s="1">
        <v>0</v>
      </c>
      <c r="V148" s="20">
        <v>0</v>
      </c>
      <c r="W148" s="3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</row>
    <row r="149" spans="1:63" x14ac:dyDescent="0.2">
      <c r="A149" s="1">
        <v>6102</v>
      </c>
      <c r="B149" s="1" t="s">
        <v>250</v>
      </c>
      <c r="C149" s="1">
        <v>4</v>
      </c>
      <c r="D149" s="1">
        <v>162</v>
      </c>
      <c r="E149" s="1" t="s">
        <v>65</v>
      </c>
      <c r="F149" s="1">
        <v>807</v>
      </c>
      <c r="G149" s="1" t="s">
        <v>67</v>
      </c>
      <c r="H149" s="3">
        <v>241.78139999999999</v>
      </c>
      <c r="I149" s="3">
        <v>967.12559999999996</v>
      </c>
      <c r="J149" s="2">
        <f t="shared" si="2"/>
        <v>0</v>
      </c>
      <c r="K149" s="5">
        <f t="shared" si="3"/>
        <v>0</v>
      </c>
      <c r="L149" s="1">
        <v>0</v>
      </c>
      <c r="M149" s="1">
        <v>0</v>
      </c>
      <c r="N149" s="8">
        <f t="shared" si="19"/>
        <v>0</v>
      </c>
      <c r="O149" s="1">
        <v>0</v>
      </c>
      <c r="P149" s="1">
        <v>0</v>
      </c>
      <c r="Q149" s="7">
        <v>0</v>
      </c>
      <c r="R149" s="1">
        <v>0</v>
      </c>
      <c r="S149" s="1">
        <v>0</v>
      </c>
      <c r="T149" s="8">
        <f t="shared" si="20"/>
        <v>0</v>
      </c>
      <c r="U149" s="1">
        <v>0</v>
      </c>
      <c r="V149" s="20">
        <v>0</v>
      </c>
      <c r="W149" s="3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</row>
    <row r="150" spans="1:63" x14ac:dyDescent="0.2">
      <c r="A150" s="1">
        <v>40473</v>
      </c>
      <c r="B150" s="1" t="s">
        <v>148</v>
      </c>
      <c r="C150" s="1">
        <v>24</v>
      </c>
      <c r="D150" s="1">
        <v>162</v>
      </c>
      <c r="E150" s="1" t="s">
        <v>65</v>
      </c>
      <c r="F150" s="1">
        <v>999</v>
      </c>
      <c r="G150" s="1" t="s">
        <v>68</v>
      </c>
      <c r="H150" s="3">
        <v>44.752800000000001</v>
      </c>
      <c r="I150" s="3">
        <v>1074.0672</v>
      </c>
      <c r="J150" s="2">
        <f t="shared" si="2"/>
        <v>0</v>
      </c>
      <c r="K150" s="5">
        <f t="shared" si="3"/>
        <v>0</v>
      </c>
      <c r="L150" s="1">
        <v>0</v>
      </c>
      <c r="M150" s="1">
        <v>0</v>
      </c>
      <c r="N150" s="8">
        <f t="shared" si="19"/>
        <v>0</v>
      </c>
      <c r="O150" s="1">
        <v>0</v>
      </c>
      <c r="P150" s="1">
        <v>0</v>
      </c>
      <c r="Q150" s="7">
        <v>0</v>
      </c>
      <c r="R150" s="1">
        <v>0</v>
      </c>
      <c r="S150" s="1">
        <v>0</v>
      </c>
      <c r="T150" s="8">
        <f t="shared" si="20"/>
        <v>0</v>
      </c>
      <c r="U150" s="1">
        <v>0</v>
      </c>
      <c r="V150" s="20">
        <v>0</v>
      </c>
      <c r="W150" s="3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</row>
    <row r="151" spans="1:63" x14ac:dyDescent="0.2">
      <c r="A151" s="1">
        <v>40475</v>
      </c>
      <c r="B151" s="1" t="s">
        <v>144</v>
      </c>
      <c r="C151" s="1">
        <v>24</v>
      </c>
      <c r="D151" s="1">
        <v>162</v>
      </c>
      <c r="E151" s="1" t="s">
        <v>65</v>
      </c>
      <c r="F151" s="1">
        <v>998</v>
      </c>
      <c r="G151" s="1" t="s">
        <v>146</v>
      </c>
      <c r="H151" s="3">
        <v>44.752800000000001</v>
      </c>
      <c r="I151" s="3">
        <v>1074.0672</v>
      </c>
      <c r="J151" s="2">
        <f t="shared" si="2"/>
        <v>0</v>
      </c>
      <c r="K151" s="5">
        <f t="shared" si="3"/>
        <v>0</v>
      </c>
      <c r="L151" s="1">
        <v>0</v>
      </c>
      <c r="M151" s="1">
        <v>0</v>
      </c>
      <c r="N151" s="8">
        <f t="shared" si="19"/>
        <v>0</v>
      </c>
      <c r="O151" s="1">
        <v>0</v>
      </c>
      <c r="P151" s="1">
        <v>0</v>
      </c>
      <c r="Q151" s="7">
        <v>0</v>
      </c>
      <c r="R151" s="1">
        <v>0</v>
      </c>
      <c r="S151" s="1">
        <v>0</v>
      </c>
      <c r="T151" s="8">
        <f t="shared" si="20"/>
        <v>0</v>
      </c>
      <c r="U151" s="1">
        <v>0</v>
      </c>
      <c r="V151" s="20">
        <v>0</v>
      </c>
      <c r="W151" s="3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</row>
    <row r="152" spans="1:63" x14ac:dyDescent="0.2">
      <c r="A152" s="1">
        <v>59282</v>
      </c>
      <c r="B152" s="1" t="s">
        <v>97</v>
      </c>
      <c r="C152" s="1">
        <v>4</v>
      </c>
      <c r="D152" s="1">
        <v>162</v>
      </c>
      <c r="E152" s="1" t="s">
        <v>65</v>
      </c>
      <c r="F152" s="1">
        <v>1</v>
      </c>
      <c r="G152" s="1" t="s">
        <v>98</v>
      </c>
      <c r="H152" s="3">
        <v>146.297</v>
      </c>
      <c r="I152" s="3">
        <v>585.18799999999999</v>
      </c>
      <c r="J152" s="2">
        <f t="shared" si="2"/>
        <v>0</v>
      </c>
      <c r="K152" s="5">
        <f t="shared" si="3"/>
        <v>0</v>
      </c>
      <c r="L152" s="1">
        <v>0</v>
      </c>
      <c r="M152" s="1">
        <v>0</v>
      </c>
      <c r="N152" s="8">
        <f t="shared" si="19"/>
        <v>0</v>
      </c>
      <c r="O152" s="1">
        <v>0</v>
      </c>
      <c r="P152" s="1">
        <v>0</v>
      </c>
      <c r="Q152" s="7">
        <v>0</v>
      </c>
      <c r="R152" s="1">
        <v>0</v>
      </c>
      <c r="S152" s="1">
        <v>0</v>
      </c>
      <c r="T152" s="8">
        <f t="shared" si="20"/>
        <v>0</v>
      </c>
      <c r="U152" s="1">
        <v>0</v>
      </c>
      <c r="V152" s="20">
        <v>0</v>
      </c>
      <c r="W152" s="3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</row>
    <row r="153" spans="1:63" x14ac:dyDescent="0.2">
      <c r="A153" s="1">
        <v>59902</v>
      </c>
      <c r="B153" s="1" t="s">
        <v>75</v>
      </c>
      <c r="C153" s="1">
        <v>12</v>
      </c>
      <c r="D153" s="1">
        <v>162</v>
      </c>
      <c r="E153" s="1" t="s">
        <v>65</v>
      </c>
      <c r="F153" s="1">
        <v>999</v>
      </c>
      <c r="G153" s="1" t="s">
        <v>68</v>
      </c>
      <c r="H153" s="3">
        <v>155.34</v>
      </c>
      <c r="I153" s="3">
        <v>1864.08</v>
      </c>
      <c r="J153" s="2">
        <f t="shared" si="2"/>
        <v>0</v>
      </c>
      <c r="K153" s="5">
        <f t="shared" si="3"/>
        <v>0</v>
      </c>
      <c r="L153" s="1">
        <v>0</v>
      </c>
      <c r="M153" s="1">
        <v>0.92</v>
      </c>
      <c r="N153" s="8">
        <f t="shared" si="19"/>
        <v>0</v>
      </c>
      <c r="O153" s="1">
        <v>0</v>
      </c>
      <c r="P153" s="1">
        <v>0</v>
      </c>
      <c r="Q153" s="7">
        <v>0</v>
      </c>
      <c r="R153" s="1">
        <v>0</v>
      </c>
      <c r="S153" s="1">
        <v>0</v>
      </c>
      <c r="T153" s="8">
        <f t="shared" si="20"/>
        <v>0</v>
      </c>
      <c r="U153" s="1">
        <v>0</v>
      </c>
      <c r="V153" s="20">
        <v>0</v>
      </c>
      <c r="W153" s="3">
        <v>1708.74</v>
      </c>
      <c r="X153" s="1">
        <v>0</v>
      </c>
      <c r="Y153" s="1">
        <v>0</v>
      </c>
      <c r="Z153" s="1">
        <v>0</v>
      </c>
      <c r="AA153" s="1">
        <v>0</v>
      </c>
      <c r="AB153" s="1">
        <v>11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</row>
    <row r="154" spans="1:63" x14ac:dyDescent="0.2">
      <c r="A154" s="1">
        <v>61002</v>
      </c>
      <c r="B154" s="1" t="s">
        <v>244</v>
      </c>
      <c r="C154" s="1">
        <v>1</v>
      </c>
      <c r="D154" s="1">
        <v>162</v>
      </c>
      <c r="E154" s="1" t="s">
        <v>65</v>
      </c>
      <c r="F154" s="1">
        <v>999</v>
      </c>
      <c r="G154" s="1" t="s">
        <v>68</v>
      </c>
      <c r="H154" s="3">
        <v>1864.08</v>
      </c>
      <c r="I154" s="3">
        <v>1864.08</v>
      </c>
      <c r="J154" s="2">
        <f t="shared" si="2"/>
        <v>0</v>
      </c>
      <c r="K154" s="5">
        <f t="shared" si="3"/>
        <v>0</v>
      </c>
      <c r="L154" s="1">
        <v>0</v>
      </c>
      <c r="M154" s="1">
        <v>0</v>
      </c>
      <c r="N154" s="8">
        <f t="shared" si="19"/>
        <v>0</v>
      </c>
      <c r="O154" s="1">
        <v>0</v>
      </c>
      <c r="P154" s="1">
        <v>0</v>
      </c>
      <c r="Q154" s="7">
        <v>0</v>
      </c>
      <c r="R154" s="1">
        <v>0</v>
      </c>
      <c r="S154" s="1">
        <v>0</v>
      </c>
      <c r="T154" s="8">
        <f t="shared" si="20"/>
        <v>0</v>
      </c>
      <c r="U154" s="1">
        <v>0</v>
      </c>
      <c r="V154" s="20">
        <v>0</v>
      </c>
      <c r="W154" s="3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</row>
    <row r="155" spans="1:63" x14ac:dyDescent="0.2">
      <c r="A155" s="1">
        <v>85004</v>
      </c>
      <c r="B155" s="1" t="s">
        <v>249</v>
      </c>
      <c r="C155" s="1">
        <v>1</v>
      </c>
      <c r="D155" s="1">
        <v>162</v>
      </c>
      <c r="E155" s="1" t="s">
        <v>65</v>
      </c>
      <c r="F155" s="1">
        <v>999</v>
      </c>
      <c r="G155" s="1" t="s">
        <v>68</v>
      </c>
      <c r="H155" s="3">
        <v>1954.8</v>
      </c>
      <c r="I155" s="3">
        <v>1954.8</v>
      </c>
      <c r="J155" s="2">
        <f t="shared" si="2"/>
        <v>0</v>
      </c>
      <c r="K155" s="5">
        <f t="shared" si="3"/>
        <v>0</v>
      </c>
      <c r="L155" s="1">
        <v>0</v>
      </c>
      <c r="M155" s="1">
        <v>0</v>
      </c>
      <c r="N155" s="8">
        <f t="shared" si="19"/>
        <v>0</v>
      </c>
      <c r="O155" s="1">
        <v>0</v>
      </c>
      <c r="P155" s="1">
        <v>0</v>
      </c>
      <c r="Q155" s="7">
        <v>0</v>
      </c>
      <c r="R155" s="1">
        <v>0</v>
      </c>
      <c r="S155" s="1">
        <v>0</v>
      </c>
      <c r="T155" s="8">
        <f t="shared" si="20"/>
        <v>0</v>
      </c>
      <c r="U155" s="1">
        <v>0</v>
      </c>
      <c r="V155" s="20">
        <v>0</v>
      </c>
      <c r="W155" s="3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</row>
    <row r="156" spans="1:63" x14ac:dyDescent="0.2">
      <c r="A156" s="1">
        <v>88122</v>
      </c>
      <c r="B156" s="1" t="s">
        <v>163</v>
      </c>
      <c r="C156" s="1">
        <v>24</v>
      </c>
      <c r="D156" s="1">
        <v>162</v>
      </c>
      <c r="E156" s="1" t="s">
        <v>65</v>
      </c>
      <c r="F156" s="1">
        <v>974</v>
      </c>
      <c r="G156" s="1" t="s">
        <v>70</v>
      </c>
      <c r="H156" s="3">
        <v>72.685599999999994</v>
      </c>
      <c r="I156" s="3">
        <v>1744.4544000000001</v>
      </c>
      <c r="J156" s="2">
        <f t="shared" si="2"/>
        <v>0</v>
      </c>
      <c r="K156" s="5">
        <f t="shared" si="3"/>
        <v>0</v>
      </c>
      <c r="L156" s="1">
        <v>0</v>
      </c>
      <c r="M156" s="1">
        <v>0</v>
      </c>
      <c r="N156" s="8">
        <f t="shared" si="19"/>
        <v>0</v>
      </c>
      <c r="O156" s="1">
        <v>0</v>
      </c>
      <c r="P156" s="1">
        <v>0</v>
      </c>
      <c r="Q156" s="7">
        <v>0</v>
      </c>
      <c r="R156" s="1">
        <v>0</v>
      </c>
      <c r="S156" s="1">
        <v>0</v>
      </c>
      <c r="T156" s="8">
        <f t="shared" si="20"/>
        <v>0</v>
      </c>
      <c r="U156" s="1">
        <v>0</v>
      </c>
      <c r="V156" s="20">
        <v>0</v>
      </c>
      <c r="W156" s="3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</row>
    <row r="157" spans="1:63" x14ac:dyDescent="0.2">
      <c r="A157" s="1">
        <v>88137</v>
      </c>
      <c r="B157" s="1" t="s">
        <v>88</v>
      </c>
      <c r="C157" s="1">
        <v>14</v>
      </c>
      <c r="D157" s="1">
        <v>162</v>
      </c>
      <c r="E157" s="1" t="s">
        <v>65</v>
      </c>
      <c r="F157" s="1">
        <v>999</v>
      </c>
      <c r="G157" s="1" t="s">
        <v>68</v>
      </c>
      <c r="H157" s="3">
        <v>102.89319999999999</v>
      </c>
      <c r="I157" s="3">
        <v>1440.5047999999999</v>
      </c>
      <c r="J157" s="2">
        <f t="shared" si="2"/>
        <v>0</v>
      </c>
      <c r="K157" s="5">
        <f t="shared" si="3"/>
        <v>0</v>
      </c>
      <c r="L157" s="1">
        <v>0</v>
      </c>
      <c r="M157" s="1">
        <v>0</v>
      </c>
      <c r="N157" s="8">
        <f t="shared" si="19"/>
        <v>0</v>
      </c>
      <c r="O157" s="1">
        <v>0</v>
      </c>
      <c r="P157" s="1">
        <v>0</v>
      </c>
      <c r="Q157" s="7">
        <v>0</v>
      </c>
      <c r="R157" s="1">
        <v>0</v>
      </c>
      <c r="S157" s="1">
        <v>0</v>
      </c>
      <c r="T157" s="8">
        <f t="shared" si="20"/>
        <v>0</v>
      </c>
      <c r="U157" s="1">
        <v>0</v>
      </c>
      <c r="V157" s="20">
        <v>0</v>
      </c>
      <c r="W157" s="3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</row>
    <row r="158" spans="1:63" x14ac:dyDescent="0.2">
      <c r="A158" s="1">
        <v>88139</v>
      </c>
      <c r="B158" s="1" t="s">
        <v>139</v>
      </c>
      <c r="C158" s="1">
        <v>9</v>
      </c>
      <c r="D158" s="1">
        <v>162</v>
      </c>
      <c r="E158" s="1" t="s">
        <v>65</v>
      </c>
      <c r="F158" s="1">
        <v>28</v>
      </c>
      <c r="G158" s="1" t="s">
        <v>133</v>
      </c>
      <c r="H158" s="3">
        <v>54.54</v>
      </c>
      <c r="I158" s="3">
        <v>490.86</v>
      </c>
      <c r="J158" s="2">
        <f t="shared" si="2"/>
        <v>0</v>
      </c>
      <c r="K158" s="5">
        <f t="shared" si="3"/>
        <v>0</v>
      </c>
      <c r="L158" s="1">
        <v>0</v>
      </c>
      <c r="M158" s="1">
        <v>0</v>
      </c>
      <c r="N158" s="8">
        <f t="shared" si="19"/>
        <v>0</v>
      </c>
      <c r="O158" s="1">
        <v>0</v>
      </c>
      <c r="P158" s="1">
        <v>0</v>
      </c>
      <c r="Q158" s="7">
        <v>0</v>
      </c>
      <c r="R158" s="1">
        <v>0</v>
      </c>
      <c r="S158" s="1">
        <v>0</v>
      </c>
      <c r="T158" s="8">
        <f t="shared" si="20"/>
        <v>0</v>
      </c>
      <c r="U158" s="1">
        <v>0</v>
      </c>
      <c r="V158" s="20">
        <v>0</v>
      </c>
      <c r="W158" s="3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</row>
    <row r="159" spans="1:63" x14ac:dyDescent="0.2">
      <c r="A159" s="1">
        <v>88173</v>
      </c>
      <c r="B159" s="1" t="s">
        <v>88</v>
      </c>
      <c r="C159" s="1">
        <v>24</v>
      </c>
      <c r="D159" s="1">
        <v>162</v>
      </c>
      <c r="E159" s="1" t="s">
        <v>65</v>
      </c>
      <c r="F159" s="1">
        <v>999</v>
      </c>
      <c r="G159" s="1" t="s">
        <v>68</v>
      </c>
      <c r="H159" s="3">
        <v>42.212400000000002</v>
      </c>
      <c r="I159" s="3">
        <v>1013.0976000000001</v>
      </c>
      <c r="J159" s="2">
        <f t="shared" si="2"/>
        <v>0</v>
      </c>
      <c r="K159" s="5">
        <f t="shared" si="3"/>
        <v>0</v>
      </c>
      <c r="L159" s="1">
        <v>0</v>
      </c>
      <c r="M159" s="1">
        <v>0</v>
      </c>
      <c r="N159" s="8">
        <f t="shared" si="19"/>
        <v>0</v>
      </c>
      <c r="O159" s="1">
        <v>0</v>
      </c>
      <c r="P159" s="1">
        <v>0</v>
      </c>
      <c r="Q159" s="7">
        <v>0</v>
      </c>
      <c r="R159" s="1">
        <v>0</v>
      </c>
      <c r="S159" s="1">
        <v>0</v>
      </c>
      <c r="T159" s="8">
        <f t="shared" si="20"/>
        <v>0</v>
      </c>
      <c r="U159" s="1">
        <v>0</v>
      </c>
      <c r="V159" s="20">
        <v>0</v>
      </c>
      <c r="W159" s="3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</row>
    <row r="160" spans="1:63" x14ac:dyDescent="0.2">
      <c r="A160" s="1">
        <v>88216</v>
      </c>
      <c r="B160" s="1" t="s">
        <v>156</v>
      </c>
      <c r="C160" s="1">
        <v>12</v>
      </c>
      <c r="D160" s="1">
        <v>162</v>
      </c>
      <c r="E160" s="1" t="s">
        <v>65</v>
      </c>
      <c r="F160" s="1">
        <v>162</v>
      </c>
      <c r="G160" s="1" t="s">
        <v>84</v>
      </c>
      <c r="H160" s="3">
        <v>161.93899999999999</v>
      </c>
      <c r="I160" s="3">
        <v>1943.268</v>
      </c>
      <c r="J160" s="2">
        <f t="shared" si="2"/>
        <v>0</v>
      </c>
      <c r="K160" s="5">
        <f t="shared" si="3"/>
        <v>0</v>
      </c>
      <c r="L160" s="1">
        <v>0</v>
      </c>
      <c r="M160" s="1">
        <v>0</v>
      </c>
      <c r="N160" s="8">
        <f t="shared" si="19"/>
        <v>0</v>
      </c>
      <c r="O160" s="1">
        <v>0</v>
      </c>
      <c r="P160" s="1">
        <v>0</v>
      </c>
      <c r="Q160" s="7">
        <v>0</v>
      </c>
      <c r="R160" s="1">
        <v>0</v>
      </c>
      <c r="S160" s="1">
        <v>0</v>
      </c>
      <c r="T160" s="8">
        <f t="shared" si="20"/>
        <v>0</v>
      </c>
      <c r="U160" s="1">
        <v>0</v>
      </c>
      <c r="V160" s="20">
        <v>0</v>
      </c>
      <c r="W160" s="3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</row>
    <row r="161" spans="1:63" x14ac:dyDescent="0.2">
      <c r="A161" s="1">
        <v>91004</v>
      </c>
      <c r="B161" s="1" t="s">
        <v>202</v>
      </c>
      <c r="C161" s="1">
        <v>16</v>
      </c>
      <c r="D161" s="1">
        <v>162</v>
      </c>
      <c r="E161" s="1" t="s">
        <v>65</v>
      </c>
      <c r="F161" s="1">
        <v>123</v>
      </c>
      <c r="G161" s="1" t="s">
        <v>138</v>
      </c>
      <c r="H161" s="3">
        <v>70.36</v>
      </c>
      <c r="I161" s="3">
        <v>1125.76</v>
      </c>
      <c r="J161" s="2">
        <f t="shared" si="2"/>
        <v>0</v>
      </c>
      <c r="K161" s="5">
        <f t="shared" si="3"/>
        <v>0</v>
      </c>
      <c r="L161" s="1">
        <v>0</v>
      </c>
      <c r="M161" s="1">
        <v>0</v>
      </c>
      <c r="N161" s="8">
        <f t="shared" si="19"/>
        <v>0</v>
      </c>
      <c r="O161" s="1">
        <v>0</v>
      </c>
      <c r="P161" s="1">
        <v>0</v>
      </c>
      <c r="Q161" s="7">
        <v>0</v>
      </c>
      <c r="R161" s="1">
        <v>0</v>
      </c>
      <c r="S161" s="1">
        <v>0</v>
      </c>
      <c r="T161" s="8">
        <f t="shared" si="20"/>
        <v>0</v>
      </c>
      <c r="U161" s="1">
        <v>0</v>
      </c>
      <c r="V161" s="20">
        <v>0</v>
      </c>
      <c r="W161" s="3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</row>
    <row r="162" spans="1:63" x14ac:dyDescent="0.2">
      <c r="A162" s="1">
        <v>91059</v>
      </c>
      <c r="B162" s="1" t="s">
        <v>246</v>
      </c>
      <c r="C162" s="1">
        <v>1</v>
      </c>
      <c r="D162" s="1">
        <v>162</v>
      </c>
      <c r="E162" s="1" t="s">
        <v>65</v>
      </c>
      <c r="F162" s="1">
        <v>999</v>
      </c>
      <c r="G162" s="1" t="s">
        <v>68</v>
      </c>
      <c r="H162" s="3">
        <v>5002.5600000000004</v>
      </c>
      <c r="I162" s="3">
        <v>5002.5600000000004</v>
      </c>
      <c r="J162" s="2">
        <f t="shared" si="2"/>
        <v>0</v>
      </c>
      <c r="K162" s="5">
        <f t="shared" si="3"/>
        <v>0</v>
      </c>
      <c r="L162" s="1">
        <v>0</v>
      </c>
      <c r="M162" s="1">
        <v>-1</v>
      </c>
      <c r="N162" s="7">
        <v>0</v>
      </c>
      <c r="O162" s="1">
        <v>0</v>
      </c>
      <c r="P162" s="1">
        <v>0</v>
      </c>
      <c r="Q162" s="7">
        <v>0</v>
      </c>
      <c r="R162" s="1">
        <v>0</v>
      </c>
      <c r="S162" s="1">
        <v>0</v>
      </c>
      <c r="T162" s="8">
        <f t="shared" si="20"/>
        <v>0</v>
      </c>
      <c r="U162" s="1">
        <v>0</v>
      </c>
      <c r="V162" s="20">
        <v>0</v>
      </c>
      <c r="W162" s="3">
        <v>-5002.5600000000004</v>
      </c>
      <c r="X162" s="1">
        <v>0</v>
      </c>
      <c r="Y162" s="1">
        <v>0</v>
      </c>
      <c r="Z162" s="1">
        <v>0</v>
      </c>
      <c r="AA162" s="1">
        <v>0</v>
      </c>
      <c r="AB162" s="1">
        <v>-1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</row>
    <row r="163" spans="1:63" x14ac:dyDescent="0.2">
      <c r="A163" s="1">
        <v>91199</v>
      </c>
      <c r="B163" s="1" t="s">
        <v>212</v>
      </c>
      <c r="C163" s="1">
        <v>16</v>
      </c>
      <c r="D163" s="1">
        <v>162</v>
      </c>
      <c r="E163" s="1" t="s">
        <v>65</v>
      </c>
      <c r="F163" s="1">
        <v>123</v>
      </c>
      <c r="G163" s="1" t="s">
        <v>138</v>
      </c>
      <c r="H163" s="3">
        <v>64.494399999999999</v>
      </c>
      <c r="I163" s="3">
        <v>1031.9104</v>
      </c>
      <c r="J163" s="2">
        <f t="shared" si="2"/>
        <v>0</v>
      </c>
      <c r="K163" s="5">
        <f t="shared" si="3"/>
        <v>0</v>
      </c>
      <c r="L163" s="1">
        <v>0</v>
      </c>
      <c r="M163" s="1">
        <v>0</v>
      </c>
      <c r="N163" s="8">
        <f t="shared" ref="N163:N179" si="21">MAX(0,(TRUNC((L163*1.2)-M163)))</f>
        <v>0</v>
      </c>
      <c r="O163" s="1">
        <v>0</v>
      </c>
      <c r="P163" s="1">
        <v>0.25</v>
      </c>
      <c r="Q163" s="7">
        <v>0</v>
      </c>
      <c r="R163" s="1">
        <v>0</v>
      </c>
      <c r="S163" s="1">
        <v>0</v>
      </c>
      <c r="T163" s="8">
        <f t="shared" si="20"/>
        <v>0</v>
      </c>
      <c r="U163" s="1">
        <v>0</v>
      </c>
      <c r="V163" s="20">
        <v>0</v>
      </c>
      <c r="W163" s="3">
        <v>257.98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4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</row>
    <row r="164" spans="1:63" x14ac:dyDescent="0.2">
      <c r="A164" s="1">
        <v>95285</v>
      </c>
      <c r="B164" s="1" t="s">
        <v>248</v>
      </c>
      <c r="C164" s="1">
        <v>1</v>
      </c>
      <c r="D164" s="1">
        <v>162</v>
      </c>
      <c r="E164" s="1" t="s">
        <v>65</v>
      </c>
      <c r="F164" s="1">
        <v>999</v>
      </c>
      <c r="G164" s="1" t="s">
        <v>68</v>
      </c>
      <c r="H164" s="3">
        <v>4356.72</v>
      </c>
      <c r="I164" s="3">
        <v>4356.72</v>
      </c>
      <c r="J164" s="2">
        <f t="shared" si="2"/>
        <v>0</v>
      </c>
      <c r="K164" s="5">
        <f t="shared" si="3"/>
        <v>0</v>
      </c>
      <c r="L164" s="1">
        <v>0</v>
      </c>
      <c r="M164" s="1">
        <v>3</v>
      </c>
      <c r="N164" s="8">
        <f t="shared" si="21"/>
        <v>0</v>
      </c>
      <c r="O164" s="1">
        <v>0</v>
      </c>
      <c r="P164" s="1">
        <v>0</v>
      </c>
      <c r="Q164" s="7">
        <v>0</v>
      </c>
      <c r="R164" s="1">
        <v>0</v>
      </c>
      <c r="S164" s="1">
        <v>0</v>
      </c>
      <c r="T164" s="8">
        <f t="shared" si="20"/>
        <v>0</v>
      </c>
      <c r="U164" s="1">
        <v>0</v>
      </c>
      <c r="V164" s="20">
        <v>0</v>
      </c>
      <c r="W164" s="3">
        <v>13070.16</v>
      </c>
      <c r="X164" s="1">
        <v>0</v>
      </c>
      <c r="Y164" s="1">
        <v>0</v>
      </c>
      <c r="Z164" s="1">
        <v>0</v>
      </c>
      <c r="AA164" s="1">
        <v>0</v>
      </c>
      <c r="AB164" s="1">
        <v>3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</row>
    <row r="165" spans="1:63" x14ac:dyDescent="0.2">
      <c r="A165" s="1">
        <v>95459</v>
      </c>
      <c r="B165" s="1" t="s">
        <v>243</v>
      </c>
      <c r="C165" s="1">
        <v>2</v>
      </c>
      <c r="D165" s="1">
        <v>162</v>
      </c>
      <c r="E165" s="1" t="s">
        <v>65</v>
      </c>
      <c r="F165" s="1">
        <v>123</v>
      </c>
      <c r="G165" s="1" t="s">
        <v>138</v>
      </c>
      <c r="H165" s="3">
        <v>2210.7600000000002</v>
      </c>
      <c r="I165" s="3">
        <v>4421.5200000000004</v>
      </c>
      <c r="J165" s="2">
        <f t="shared" si="2"/>
        <v>0</v>
      </c>
      <c r="K165" s="5">
        <f t="shared" si="3"/>
        <v>0</v>
      </c>
      <c r="L165" s="1">
        <v>0</v>
      </c>
      <c r="M165" s="1">
        <v>0</v>
      </c>
      <c r="N165" s="8">
        <f t="shared" si="21"/>
        <v>0</v>
      </c>
      <c r="O165" s="1">
        <v>0</v>
      </c>
      <c r="P165" s="1">
        <v>0</v>
      </c>
      <c r="Q165" s="7">
        <v>0</v>
      </c>
      <c r="R165" s="1">
        <v>0</v>
      </c>
      <c r="S165" s="1">
        <v>0</v>
      </c>
      <c r="T165" s="8">
        <f t="shared" si="20"/>
        <v>0</v>
      </c>
      <c r="U165" s="1">
        <v>0</v>
      </c>
      <c r="V165" s="20">
        <v>0</v>
      </c>
      <c r="W165" s="3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</row>
    <row r="166" spans="1:63" x14ac:dyDescent="0.2">
      <c r="A166" s="1">
        <v>95524</v>
      </c>
      <c r="B166" s="1" t="s">
        <v>88</v>
      </c>
      <c r="C166" s="1">
        <v>12</v>
      </c>
      <c r="D166" s="1">
        <v>162</v>
      </c>
      <c r="E166" s="1" t="s">
        <v>65</v>
      </c>
      <c r="F166" s="1">
        <v>999</v>
      </c>
      <c r="G166" s="1" t="s">
        <v>68</v>
      </c>
      <c r="H166" s="3">
        <v>22.715</v>
      </c>
      <c r="I166" s="3">
        <v>272.58</v>
      </c>
      <c r="J166" s="2">
        <f t="shared" si="2"/>
        <v>0</v>
      </c>
      <c r="K166" s="5">
        <f t="shared" si="3"/>
        <v>0</v>
      </c>
      <c r="L166" s="1">
        <v>0</v>
      </c>
      <c r="M166" s="1">
        <v>0</v>
      </c>
      <c r="N166" s="8">
        <f t="shared" si="21"/>
        <v>0</v>
      </c>
      <c r="O166" s="1">
        <v>0</v>
      </c>
      <c r="P166" s="1">
        <v>0</v>
      </c>
      <c r="Q166" s="7">
        <v>0</v>
      </c>
      <c r="R166" s="1">
        <v>0</v>
      </c>
      <c r="S166" s="1">
        <v>0</v>
      </c>
      <c r="T166" s="8">
        <f t="shared" si="20"/>
        <v>0</v>
      </c>
      <c r="U166" s="1">
        <v>0</v>
      </c>
      <c r="V166" s="20">
        <v>0</v>
      </c>
      <c r="W166" s="3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</row>
    <row r="167" spans="1:63" x14ac:dyDescent="0.2">
      <c r="A167" s="1">
        <v>95596</v>
      </c>
      <c r="B167" s="1" t="s">
        <v>95</v>
      </c>
      <c r="C167" s="1">
        <v>1</v>
      </c>
      <c r="D167" s="1">
        <v>162</v>
      </c>
      <c r="E167" s="1" t="s">
        <v>65</v>
      </c>
      <c r="F167" s="1">
        <v>999</v>
      </c>
      <c r="G167" s="1" t="s">
        <v>68</v>
      </c>
      <c r="H167" s="3">
        <v>636.12</v>
      </c>
      <c r="I167" s="3">
        <v>636.12</v>
      </c>
      <c r="J167" s="2">
        <f t="shared" si="2"/>
        <v>0</v>
      </c>
      <c r="K167" s="5">
        <f t="shared" si="3"/>
        <v>0</v>
      </c>
      <c r="L167" s="1">
        <v>0</v>
      </c>
      <c r="M167" s="1">
        <v>0</v>
      </c>
      <c r="N167" s="8">
        <f t="shared" si="21"/>
        <v>0</v>
      </c>
      <c r="O167" s="1">
        <v>0</v>
      </c>
      <c r="P167" s="1">
        <v>0</v>
      </c>
      <c r="Q167" s="7">
        <v>0</v>
      </c>
      <c r="R167" s="1">
        <v>0</v>
      </c>
      <c r="S167" s="1">
        <v>0</v>
      </c>
      <c r="T167" s="8">
        <f t="shared" si="20"/>
        <v>0</v>
      </c>
      <c r="U167" s="1">
        <v>0</v>
      </c>
      <c r="V167" s="20">
        <v>0</v>
      </c>
      <c r="W167" s="3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</row>
    <row r="168" spans="1:63" x14ac:dyDescent="0.2">
      <c r="A168" s="1">
        <v>95597</v>
      </c>
      <c r="B168" s="1" t="s">
        <v>255</v>
      </c>
      <c r="C168" s="1">
        <v>1</v>
      </c>
      <c r="D168" s="1">
        <v>162</v>
      </c>
      <c r="E168" s="1" t="s">
        <v>65</v>
      </c>
      <c r="F168" s="1">
        <v>999</v>
      </c>
      <c r="G168" s="1" t="s">
        <v>68</v>
      </c>
      <c r="H168" s="3">
        <v>1764.72</v>
      </c>
      <c r="I168" s="3">
        <v>1764.72</v>
      </c>
      <c r="J168" s="2">
        <f t="shared" si="2"/>
        <v>0</v>
      </c>
      <c r="K168" s="5">
        <f t="shared" si="3"/>
        <v>0</v>
      </c>
      <c r="L168" s="1">
        <v>0</v>
      </c>
      <c r="M168" s="1">
        <v>0</v>
      </c>
      <c r="N168" s="8">
        <f t="shared" si="21"/>
        <v>0</v>
      </c>
      <c r="O168" s="1">
        <v>0</v>
      </c>
      <c r="P168" s="1">
        <v>0</v>
      </c>
      <c r="Q168" s="7">
        <v>0</v>
      </c>
      <c r="R168" s="1">
        <v>0</v>
      </c>
      <c r="S168" s="1">
        <v>0</v>
      </c>
      <c r="T168" s="8">
        <f t="shared" si="20"/>
        <v>0</v>
      </c>
      <c r="U168" s="1">
        <v>0</v>
      </c>
      <c r="V168" s="20">
        <v>0</v>
      </c>
      <c r="W168" s="3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</row>
    <row r="169" spans="1:63" x14ac:dyDescent="0.2">
      <c r="A169" s="1">
        <v>95902</v>
      </c>
      <c r="B169" s="1" t="s">
        <v>93</v>
      </c>
      <c r="C169" s="1">
        <v>7</v>
      </c>
      <c r="D169" s="1">
        <v>162</v>
      </c>
      <c r="E169" s="1" t="s">
        <v>65</v>
      </c>
      <c r="F169" s="1">
        <v>999</v>
      </c>
      <c r="G169" s="1" t="s">
        <v>68</v>
      </c>
      <c r="H169" s="3">
        <v>266.64999999999998</v>
      </c>
      <c r="I169" s="3">
        <v>1866.55</v>
      </c>
      <c r="J169" s="2">
        <f t="shared" si="2"/>
        <v>0</v>
      </c>
      <c r="K169" s="5">
        <f t="shared" si="3"/>
        <v>0</v>
      </c>
      <c r="L169" s="1">
        <v>0</v>
      </c>
      <c r="M169" s="1">
        <v>0</v>
      </c>
      <c r="N169" s="8">
        <f t="shared" si="21"/>
        <v>0</v>
      </c>
      <c r="O169" s="1">
        <v>0</v>
      </c>
      <c r="P169" s="1">
        <v>0</v>
      </c>
      <c r="Q169" s="7">
        <v>0</v>
      </c>
      <c r="R169" s="1">
        <v>0</v>
      </c>
      <c r="S169" s="1">
        <v>0</v>
      </c>
      <c r="T169" s="8">
        <f t="shared" si="20"/>
        <v>0</v>
      </c>
      <c r="U169" s="1">
        <v>0</v>
      </c>
      <c r="V169" s="20">
        <v>0</v>
      </c>
      <c r="W169" s="3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</row>
    <row r="170" spans="1:63" x14ac:dyDescent="0.2">
      <c r="A170" s="1">
        <v>96163</v>
      </c>
      <c r="B170" s="1" t="s">
        <v>92</v>
      </c>
      <c r="C170" s="1">
        <v>12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104.2492</v>
      </c>
      <c r="I170" s="3">
        <v>1250.9903999999999</v>
      </c>
      <c r="J170" s="2">
        <f t="shared" si="2"/>
        <v>0</v>
      </c>
      <c r="K170" s="5">
        <f t="shared" si="3"/>
        <v>0</v>
      </c>
      <c r="L170" s="1">
        <v>0</v>
      </c>
      <c r="M170" s="1">
        <v>0</v>
      </c>
      <c r="N170" s="8">
        <f t="shared" si="21"/>
        <v>0</v>
      </c>
      <c r="O170" s="1">
        <v>0</v>
      </c>
      <c r="P170" s="1">
        <v>0</v>
      </c>
      <c r="Q170" s="7">
        <v>0</v>
      </c>
      <c r="R170" s="1">
        <v>0</v>
      </c>
      <c r="S170" s="1">
        <v>0</v>
      </c>
      <c r="T170" s="8">
        <f t="shared" si="20"/>
        <v>0</v>
      </c>
      <c r="U170" s="1">
        <v>0</v>
      </c>
      <c r="V170" s="20">
        <v>0</v>
      </c>
      <c r="W170" s="3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</row>
    <row r="171" spans="1:63" x14ac:dyDescent="0.2">
      <c r="A171" s="1">
        <v>96281</v>
      </c>
      <c r="B171" s="1" t="s">
        <v>80</v>
      </c>
      <c r="C171" s="1">
        <v>24</v>
      </c>
      <c r="D171" s="1">
        <v>162</v>
      </c>
      <c r="E171" s="1" t="s">
        <v>65</v>
      </c>
      <c r="F171" s="1">
        <v>999</v>
      </c>
      <c r="G171" s="1" t="s">
        <v>68</v>
      </c>
      <c r="H171" s="3">
        <v>72.534999999999997</v>
      </c>
      <c r="I171" s="3">
        <v>1740.84</v>
      </c>
      <c r="J171" s="2">
        <f t="shared" si="2"/>
        <v>0</v>
      </c>
      <c r="K171" s="5">
        <f t="shared" si="3"/>
        <v>0</v>
      </c>
      <c r="L171" s="1">
        <v>0</v>
      </c>
      <c r="M171" s="1">
        <v>0</v>
      </c>
      <c r="N171" s="8">
        <f t="shared" si="21"/>
        <v>0</v>
      </c>
      <c r="O171" s="1">
        <v>0</v>
      </c>
      <c r="P171" s="1">
        <v>0</v>
      </c>
      <c r="Q171" s="7">
        <v>0</v>
      </c>
      <c r="R171" s="1">
        <v>0</v>
      </c>
      <c r="S171" s="1">
        <v>0</v>
      </c>
      <c r="T171" s="8">
        <f t="shared" si="20"/>
        <v>0</v>
      </c>
      <c r="U171" s="1">
        <v>0</v>
      </c>
      <c r="V171" s="20">
        <v>0</v>
      </c>
      <c r="W171" s="3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</row>
    <row r="172" spans="1:63" x14ac:dyDescent="0.2">
      <c r="A172" s="1">
        <v>97195</v>
      </c>
      <c r="B172" s="1" t="s">
        <v>115</v>
      </c>
      <c r="C172" s="1">
        <v>4</v>
      </c>
      <c r="D172" s="1">
        <v>162</v>
      </c>
      <c r="E172" s="1" t="s">
        <v>65</v>
      </c>
      <c r="F172" s="1">
        <v>1</v>
      </c>
      <c r="G172" s="1" t="s">
        <v>98</v>
      </c>
      <c r="H172" s="3">
        <v>132.364</v>
      </c>
      <c r="I172" s="3">
        <v>529.45600000000002</v>
      </c>
      <c r="J172" s="2">
        <f t="shared" si="2"/>
        <v>0</v>
      </c>
      <c r="K172" s="5">
        <f t="shared" si="3"/>
        <v>0</v>
      </c>
      <c r="L172" s="1">
        <v>0</v>
      </c>
      <c r="M172" s="1">
        <v>0</v>
      </c>
      <c r="N172" s="8">
        <f t="shared" si="21"/>
        <v>0</v>
      </c>
      <c r="O172" s="1">
        <v>0</v>
      </c>
      <c r="P172" s="1">
        <v>0</v>
      </c>
      <c r="Q172" s="7">
        <v>0</v>
      </c>
      <c r="R172" s="1">
        <v>0</v>
      </c>
      <c r="S172" s="1">
        <v>0</v>
      </c>
      <c r="T172" s="8">
        <f t="shared" si="20"/>
        <v>0</v>
      </c>
      <c r="U172" s="1">
        <v>0</v>
      </c>
      <c r="V172" s="20">
        <v>0</v>
      </c>
      <c r="W172" s="3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</row>
    <row r="173" spans="1:63" x14ac:dyDescent="0.2">
      <c r="A173" s="1">
        <v>97303</v>
      </c>
      <c r="B173" s="1" t="s">
        <v>238</v>
      </c>
      <c r="C173" s="1">
        <v>16</v>
      </c>
      <c r="D173" s="1">
        <v>162</v>
      </c>
      <c r="E173" s="1" t="s">
        <v>65</v>
      </c>
      <c r="F173" s="1">
        <v>123</v>
      </c>
      <c r="G173" s="1" t="s">
        <v>138</v>
      </c>
      <c r="H173" s="3">
        <v>70.367699999999999</v>
      </c>
      <c r="I173" s="3">
        <v>1125.8832</v>
      </c>
      <c r="J173" s="2">
        <f t="shared" si="2"/>
        <v>0</v>
      </c>
      <c r="K173" s="5">
        <f t="shared" si="3"/>
        <v>0</v>
      </c>
      <c r="L173" s="1">
        <v>0</v>
      </c>
      <c r="M173" s="1">
        <v>0</v>
      </c>
      <c r="N173" s="8">
        <f t="shared" si="21"/>
        <v>0</v>
      </c>
      <c r="O173" s="1">
        <v>0</v>
      </c>
      <c r="P173" s="1">
        <v>4</v>
      </c>
      <c r="Q173" s="7">
        <v>0</v>
      </c>
      <c r="R173" s="1">
        <v>0</v>
      </c>
      <c r="S173" s="1">
        <v>0</v>
      </c>
      <c r="T173" s="8">
        <f t="shared" si="20"/>
        <v>0</v>
      </c>
      <c r="U173" s="1">
        <v>0</v>
      </c>
      <c r="V173" s="20">
        <v>0</v>
      </c>
      <c r="W173" s="3">
        <v>4503.53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64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</row>
    <row r="174" spans="1:63" x14ac:dyDescent="0.2">
      <c r="A174" s="1">
        <v>97314</v>
      </c>
      <c r="B174" s="1" t="s">
        <v>227</v>
      </c>
      <c r="C174" s="1">
        <v>5</v>
      </c>
      <c r="D174" s="1">
        <v>162</v>
      </c>
      <c r="E174" s="1" t="s">
        <v>65</v>
      </c>
      <c r="F174" s="1">
        <v>162</v>
      </c>
      <c r="G174" s="1" t="s">
        <v>84</v>
      </c>
      <c r="H174" s="3">
        <v>268.24099999999999</v>
      </c>
      <c r="I174" s="3">
        <v>1341.2049999999999</v>
      </c>
      <c r="J174" s="2">
        <f t="shared" si="2"/>
        <v>0</v>
      </c>
      <c r="K174" s="5">
        <f t="shared" si="3"/>
        <v>0</v>
      </c>
      <c r="L174" s="1">
        <v>0</v>
      </c>
      <c r="M174" s="1">
        <v>0</v>
      </c>
      <c r="N174" s="8">
        <f t="shared" si="21"/>
        <v>0</v>
      </c>
      <c r="O174" s="1">
        <v>0</v>
      </c>
      <c r="P174" s="1">
        <v>0</v>
      </c>
      <c r="Q174" s="7">
        <v>0</v>
      </c>
      <c r="R174" s="1">
        <v>0</v>
      </c>
      <c r="S174" s="1">
        <v>0</v>
      </c>
      <c r="T174" s="8">
        <f t="shared" si="20"/>
        <v>0</v>
      </c>
      <c r="U174" s="1">
        <v>0</v>
      </c>
      <c r="V174" s="20">
        <v>0</v>
      </c>
      <c r="W174" s="3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</row>
    <row r="175" spans="1:63" x14ac:dyDescent="0.2">
      <c r="A175" s="1">
        <v>97315</v>
      </c>
      <c r="B175" s="1" t="s">
        <v>147</v>
      </c>
      <c r="C175" s="1">
        <v>14</v>
      </c>
      <c r="D175" s="1">
        <v>162</v>
      </c>
      <c r="E175" s="1" t="s">
        <v>65</v>
      </c>
      <c r="F175" s="1">
        <v>162</v>
      </c>
      <c r="G175" s="1" t="s">
        <v>84</v>
      </c>
      <c r="H175" s="3">
        <v>56.567999999999998</v>
      </c>
      <c r="I175" s="3">
        <v>791.952</v>
      </c>
      <c r="J175" s="2">
        <f t="shared" si="2"/>
        <v>0</v>
      </c>
      <c r="K175" s="5">
        <f t="shared" si="3"/>
        <v>0</v>
      </c>
      <c r="L175" s="1">
        <v>0</v>
      </c>
      <c r="M175" s="1">
        <v>0</v>
      </c>
      <c r="N175" s="8">
        <f t="shared" si="21"/>
        <v>0</v>
      </c>
      <c r="O175" s="1">
        <v>0</v>
      </c>
      <c r="P175" s="1">
        <v>0</v>
      </c>
      <c r="Q175" s="7">
        <v>0</v>
      </c>
      <c r="R175" s="1">
        <v>0</v>
      </c>
      <c r="S175" s="1">
        <v>0</v>
      </c>
      <c r="T175" s="8">
        <f t="shared" si="20"/>
        <v>0</v>
      </c>
      <c r="U175" s="1">
        <v>0</v>
      </c>
      <c r="V175" s="20">
        <v>0</v>
      </c>
      <c r="W175" s="3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</row>
    <row r="176" spans="1:63" x14ac:dyDescent="0.2">
      <c r="A176" s="1">
        <v>97316</v>
      </c>
      <c r="B176" s="1" t="s">
        <v>200</v>
      </c>
      <c r="C176" s="1">
        <v>8</v>
      </c>
      <c r="D176" s="1">
        <v>162</v>
      </c>
      <c r="E176" s="1" t="s">
        <v>65</v>
      </c>
      <c r="F176" s="1">
        <v>162</v>
      </c>
      <c r="G176" s="1" t="s">
        <v>84</v>
      </c>
      <c r="H176" s="3">
        <v>92.150800000000004</v>
      </c>
      <c r="I176" s="3">
        <v>737.20640000000003</v>
      </c>
      <c r="J176" s="2">
        <f t="shared" si="2"/>
        <v>0</v>
      </c>
      <c r="K176" s="5">
        <f t="shared" si="3"/>
        <v>0</v>
      </c>
      <c r="L176" s="1">
        <v>0</v>
      </c>
      <c r="M176" s="1">
        <v>0</v>
      </c>
      <c r="N176" s="8">
        <f t="shared" si="21"/>
        <v>0</v>
      </c>
      <c r="O176" s="1">
        <v>0</v>
      </c>
      <c r="P176" s="1">
        <v>0</v>
      </c>
      <c r="Q176" s="7">
        <v>0</v>
      </c>
      <c r="R176" s="1">
        <v>0</v>
      </c>
      <c r="S176" s="1">
        <v>1.1200000000000001</v>
      </c>
      <c r="T176" s="8">
        <f t="shared" si="20"/>
        <v>0</v>
      </c>
      <c r="U176" s="1">
        <v>0</v>
      </c>
      <c r="V176" s="20">
        <v>0</v>
      </c>
      <c r="W176" s="3">
        <v>829.36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9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</row>
    <row r="177" spans="1:63" x14ac:dyDescent="0.2">
      <c r="A177" s="1">
        <v>97317</v>
      </c>
      <c r="B177" s="1" t="s">
        <v>130</v>
      </c>
      <c r="C177" s="1">
        <v>20</v>
      </c>
      <c r="D177" s="1">
        <v>162</v>
      </c>
      <c r="E177" s="1" t="s">
        <v>65</v>
      </c>
      <c r="F177" s="1">
        <v>162</v>
      </c>
      <c r="G177" s="1" t="s">
        <v>84</v>
      </c>
      <c r="H177" s="3">
        <v>33.9863</v>
      </c>
      <c r="I177" s="3">
        <v>679.726</v>
      </c>
      <c r="J177" s="2">
        <f t="shared" si="2"/>
        <v>0</v>
      </c>
      <c r="K177" s="5">
        <f t="shared" si="3"/>
        <v>0</v>
      </c>
      <c r="L177" s="1">
        <v>0</v>
      </c>
      <c r="M177" s="1">
        <v>0</v>
      </c>
      <c r="N177" s="8">
        <f t="shared" si="21"/>
        <v>0</v>
      </c>
      <c r="O177" s="1">
        <v>0</v>
      </c>
      <c r="P177" s="1">
        <v>0</v>
      </c>
      <c r="Q177" s="7">
        <v>0</v>
      </c>
      <c r="R177" s="1">
        <v>0</v>
      </c>
      <c r="S177" s="1">
        <v>0</v>
      </c>
      <c r="T177" s="8">
        <f t="shared" si="20"/>
        <v>0</v>
      </c>
      <c r="U177" s="1">
        <v>0</v>
      </c>
      <c r="V177" s="20">
        <v>0</v>
      </c>
      <c r="W177" s="3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</row>
    <row r="178" spans="1:63" x14ac:dyDescent="0.2">
      <c r="A178" s="1">
        <v>97318</v>
      </c>
      <c r="B178" s="1" t="s">
        <v>182</v>
      </c>
      <c r="C178" s="1">
        <v>8</v>
      </c>
      <c r="D178" s="1">
        <v>162</v>
      </c>
      <c r="E178" s="1" t="s">
        <v>65</v>
      </c>
      <c r="F178" s="1">
        <v>162</v>
      </c>
      <c r="G178" s="1" t="s">
        <v>84</v>
      </c>
      <c r="H178" s="3">
        <v>92.117000000000004</v>
      </c>
      <c r="I178" s="3">
        <v>736.93600000000004</v>
      </c>
      <c r="J178" s="2">
        <f t="shared" si="2"/>
        <v>0</v>
      </c>
      <c r="K178" s="5">
        <f t="shared" si="3"/>
        <v>0</v>
      </c>
      <c r="L178" s="1">
        <v>0</v>
      </c>
      <c r="M178" s="1">
        <v>0</v>
      </c>
      <c r="N178" s="8">
        <f t="shared" si="21"/>
        <v>0</v>
      </c>
      <c r="O178" s="1">
        <v>0</v>
      </c>
      <c r="P178" s="1">
        <v>0</v>
      </c>
      <c r="Q178" s="7">
        <v>0</v>
      </c>
      <c r="R178" s="1">
        <v>0</v>
      </c>
      <c r="S178" s="1">
        <v>0</v>
      </c>
      <c r="T178" s="8">
        <f t="shared" si="20"/>
        <v>0</v>
      </c>
      <c r="U178" s="1">
        <v>0</v>
      </c>
      <c r="V178" s="20">
        <v>0</v>
      </c>
      <c r="W178" s="3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</row>
    <row r="179" spans="1:63" x14ac:dyDescent="0.2">
      <c r="A179" s="1">
        <v>97319</v>
      </c>
      <c r="B179" s="1" t="s">
        <v>152</v>
      </c>
      <c r="C179" s="1">
        <v>15</v>
      </c>
      <c r="D179" s="1">
        <v>162</v>
      </c>
      <c r="E179" s="1" t="s">
        <v>65</v>
      </c>
      <c r="F179" s="1">
        <v>162</v>
      </c>
      <c r="G179" s="1" t="s">
        <v>84</v>
      </c>
      <c r="H179" s="3">
        <v>24.6343</v>
      </c>
      <c r="I179" s="3">
        <v>369.5145</v>
      </c>
      <c r="J179" s="2">
        <f t="shared" si="2"/>
        <v>0</v>
      </c>
      <c r="K179" s="5">
        <f t="shared" si="3"/>
        <v>0</v>
      </c>
      <c r="L179" s="1">
        <v>0</v>
      </c>
      <c r="M179" s="1">
        <v>0</v>
      </c>
      <c r="N179" s="8">
        <f t="shared" si="21"/>
        <v>0</v>
      </c>
      <c r="O179" s="1">
        <v>0</v>
      </c>
      <c r="P179" s="1">
        <v>0</v>
      </c>
      <c r="Q179" s="7">
        <v>0</v>
      </c>
      <c r="R179" s="1">
        <v>0</v>
      </c>
      <c r="S179" s="1">
        <v>0</v>
      </c>
      <c r="T179" s="8">
        <f t="shared" si="20"/>
        <v>0</v>
      </c>
      <c r="U179" s="1">
        <v>0</v>
      </c>
      <c r="V179" s="20">
        <v>0</v>
      </c>
      <c r="W179" s="3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</row>
    <row r="180" spans="1:63" x14ac:dyDescent="0.2">
      <c r="H180" s="9"/>
      <c r="I180" s="9"/>
      <c r="J180" s="9"/>
      <c r="V180" s="9"/>
      <c r="W180" s="9"/>
    </row>
    <row r="181" spans="1:63" x14ac:dyDescent="0.2">
      <c r="H181" s="9"/>
      <c r="I181" s="9"/>
      <c r="J181" s="9"/>
      <c r="V181" s="9"/>
      <c r="W181" s="9"/>
    </row>
    <row r="182" spans="1:63" x14ac:dyDescent="0.2">
      <c r="H182" s="9"/>
      <c r="I182" s="9"/>
      <c r="J182" s="9"/>
      <c r="V182" s="9"/>
      <c r="W182" s="9"/>
    </row>
    <row r="183" spans="1:63" x14ac:dyDescent="0.2">
      <c r="H183" s="9"/>
      <c r="I183" s="9"/>
      <c r="J183" s="9"/>
      <c r="V183" s="9"/>
      <c r="W183" s="9"/>
    </row>
    <row r="184" spans="1:63" x14ac:dyDescent="0.2">
      <c r="H184" s="9"/>
      <c r="I184" s="9"/>
      <c r="J184" s="9"/>
      <c r="V184" s="9"/>
      <c r="W184" s="9"/>
    </row>
    <row r="185" spans="1:63" x14ac:dyDescent="0.2">
      <c r="H185" s="9"/>
      <c r="I185" s="9"/>
      <c r="J185" s="9"/>
      <c r="V185" s="9"/>
      <c r="W185" s="9"/>
    </row>
    <row r="186" spans="1:63" x14ac:dyDescent="0.2">
      <c r="H186" s="9"/>
      <c r="I186" s="9"/>
      <c r="J186" s="9"/>
      <c r="V186" s="9"/>
      <c r="W186" s="9"/>
    </row>
    <row r="187" spans="1:63" x14ac:dyDescent="0.2">
      <c r="H187" s="9"/>
      <c r="I187" s="9"/>
      <c r="J187" s="9"/>
      <c r="V187" s="9"/>
      <c r="W187" s="9"/>
    </row>
    <row r="188" spans="1:63" x14ac:dyDescent="0.2">
      <c r="H188" s="9"/>
      <c r="I188" s="9"/>
      <c r="J188" s="9"/>
      <c r="V188" s="9"/>
      <c r="W188" s="9"/>
    </row>
    <row r="189" spans="1:63" x14ac:dyDescent="0.2">
      <c r="H189" s="9"/>
      <c r="I189" s="9"/>
      <c r="J189" s="9"/>
      <c r="V189" s="9"/>
      <c r="W189" s="9"/>
    </row>
    <row r="190" spans="1:63" x14ac:dyDescent="0.2">
      <c r="H190" s="9"/>
      <c r="I190" s="9"/>
      <c r="J190" s="9"/>
      <c r="V190" s="9"/>
      <c r="W190" s="9"/>
    </row>
    <row r="191" spans="1:63" x14ac:dyDescent="0.2">
      <c r="H191" s="9"/>
      <c r="I191" s="9"/>
      <c r="J191" s="9"/>
      <c r="V191" s="9"/>
      <c r="W191" s="9"/>
    </row>
    <row r="192" spans="1:63" x14ac:dyDescent="0.2">
      <c r="H192" s="9"/>
      <c r="I192" s="9"/>
      <c r="J192" s="9"/>
      <c r="V192" s="9"/>
      <c r="W192" s="9"/>
    </row>
    <row r="193" spans="8:23" x14ac:dyDescent="0.2">
      <c r="H193" s="9"/>
      <c r="I193" s="9"/>
      <c r="J193" s="9"/>
      <c r="V193" s="9"/>
      <c r="W193" s="9"/>
    </row>
    <row r="194" spans="8:23" x14ac:dyDescent="0.2">
      <c r="H194" s="9"/>
      <c r="I194" s="9"/>
      <c r="J194" s="9"/>
      <c r="V194" s="9"/>
      <c r="W194" s="9"/>
    </row>
    <row r="195" spans="8:23" x14ac:dyDescent="0.2">
      <c r="H195" s="9"/>
      <c r="I195" s="9"/>
      <c r="J195" s="9"/>
      <c r="V195" s="9"/>
      <c r="W195" s="9"/>
    </row>
    <row r="196" spans="8:23" x14ac:dyDescent="0.2">
      <c r="H196" s="9"/>
      <c r="I196" s="9"/>
      <c r="J196" s="9"/>
      <c r="V196" s="9"/>
      <c r="W196" s="9"/>
    </row>
    <row r="197" spans="8:23" x14ac:dyDescent="0.2">
      <c r="H197" s="9"/>
      <c r="I197" s="9"/>
      <c r="J197" s="9"/>
      <c r="V197" s="9"/>
      <c r="W197" s="9"/>
    </row>
    <row r="198" spans="8:23" x14ac:dyDescent="0.2">
      <c r="H198" s="9"/>
      <c r="I198" s="9"/>
      <c r="J198" s="9"/>
      <c r="V198" s="9"/>
      <c r="W198" s="9"/>
    </row>
    <row r="199" spans="8:23" x14ac:dyDescent="0.2">
      <c r="H199" s="9"/>
      <c r="I199" s="9"/>
      <c r="J199" s="9"/>
      <c r="V199" s="9"/>
      <c r="W199" s="9"/>
    </row>
    <row r="200" spans="8:23" x14ac:dyDescent="0.2">
      <c r="H200" s="9"/>
      <c r="I200" s="9"/>
      <c r="J200" s="9"/>
      <c r="V200" s="9"/>
      <c r="W200" s="9"/>
    </row>
    <row r="201" spans="8:23" x14ac:dyDescent="0.2">
      <c r="H201" s="9"/>
      <c r="I201" s="9"/>
      <c r="J201" s="9"/>
      <c r="V201" s="9"/>
      <c r="W201" s="9"/>
    </row>
    <row r="202" spans="8:23" x14ac:dyDescent="0.2">
      <c r="H202" s="9"/>
      <c r="I202" s="9"/>
      <c r="J202" s="9"/>
      <c r="V202" s="9"/>
      <c r="W202" s="9"/>
    </row>
    <row r="203" spans="8:23" x14ac:dyDescent="0.2">
      <c r="H203" s="9"/>
      <c r="I203" s="9"/>
      <c r="J203" s="9"/>
      <c r="V203" s="9"/>
      <c r="W203" s="9"/>
    </row>
    <row r="204" spans="8:23" x14ac:dyDescent="0.2">
      <c r="H204" s="9"/>
      <c r="I204" s="9"/>
      <c r="J204" s="9"/>
      <c r="V204" s="9"/>
      <c r="W204" s="9"/>
    </row>
    <row r="205" spans="8:23" x14ac:dyDescent="0.2">
      <c r="H205" s="9"/>
      <c r="I205" s="9"/>
      <c r="J205" s="9"/>
      <c r="V205" s="9"/>
      <c r="W205" s="9"/>
    </row>
    <row r="206" spans="8:23" x14ac:dyDescent="0.2">
      <c r="H206" s="9"/>
      <c r="I206" s="9"/>
      <c r="J206" s="9"/>
      <c r="V206" s="9"/>
      <c r="W206" s="9"/>
    </row>
    <row r="207" spans="8:23" x14ac:dyDescent="0.2">
      <c r="H207" s="9"/>
      <c r="I207" s="9"/>
      <c r="J207" s="9"/>
      <c r="V207" s="9"/>
      <c r="W207" s="9"/>
    </row>
    <row r="208" spans="8:23" x14ac:dyDescent="0.2">
      <c r="H208" s="9"/>
      <c r="I208" s="9"/>
      <c r="J208" s="9"/>
      <c r="V208" s="9"/>
      <c r="W208" s="9"/>
    </row>
    <row r="209" spans="8:23" x14ac:dyDescent="0.2">
      <c r="H209" s="9"/>
      <c r="I209" s="9"/>
      <c r="J209" s="9"/>
      <c r="V209" s="9"/>
      <c r="W209" s="9"/>
    </row>
    <row r="210" spans="8:23" x14ac:dyDescent="0.2">
      <c r="H210" s="9"/>
      <c r="I210" s="9"/>
      <c r="J210" s="9"/>
      <c r="V210" s="9"/>
      <c r="W210" s="9"/>
    </row>
    <row r="211" spans="8:23" x14ac:dyDescent="0.2">
      <c r="H211" s="9"/>
      <c r="I211" s="9"/>
      <c r="J211" s="9"/>
      <c r="V211" s="9"/>
      <c r="W211" s="9"/>
    </row>
    <row r="212" spans="8:23" x14ac:dyDescent="0.2">
      <c r="H212" s="9"/>
      <c r="I212" s="9"/>
      <c r="J212" s="9"/>
      <c r="V212" s="9"/>
      <c r="W212" s="9"/>
    </row>
    <row r="213" spans="8:23" x14ac:dyDescent="0.2">
      <c r="H213" s="9"/>
      <c r="I213" s="9"/>
      <c r="J213" s="9"/>
      <c r="V213" s="9"/>
      <c r="W213" s="9"/>
    </row>
    <row r="214" spans="8:23" x14ac:dyDescent="0.2">
      <c r="H214" s="9"/>
      <c r="I214" s="9"/>
      <c r="J214" s="9"/>
      <c r="V214" s="9"/>
      <c r="W214" s="9"/>
    </row>
    <row r="215" spans="8:23" x14ac:dyDescent="0.2">
      <c r="H215" s="9"/>
      <c r="I215" s="9"/>
      <c r="J215" s="9"/>
      <c r="V215" s="9"/>
      <c r="W215" s="9"/>
    </row>
    <row r="216" spans="8:23" x14ac:dyDescent="0.2">
      <c r="H216" s="9"/>
      <c r="I216" s="9"/>
      <c r="J216" s="9"/>
      <c r="V216" s="9"/>
      <c r="W216" s="9"/>
    </row>
    <row r="217" spans="8:23" x14ac:dyDescent="0.2">
      <c r="H217" s="9"/>
      <c r="I217" s="9"/>
      <c r="J217" s="9"/>
      <c r="V217" s="9"/>
      <c r="W217" s="9"/>
    </row>
    <row r="218" spans="8:23" x14ac:dyDescent="0.2">
      <c r="H218" s="9"/>
      <c r="I218" s="9"/>
      <c r="J218" s="9"/>
      <c r="V218" s="9"/>
      <c r="W218" s="9"/>
    </row>
    <row r="219" spans="8:23" x14ac:dyDescent="0.2">
      <c r="H219" s="9"/>
      <c r="I219" s="9"/>
      <c r="J219" s="9"/>
      <c r="V219" s="9"/>
      <c r="W219" s="9"/>
    </row>
    <row r="220" spans="8:23" x14ac:dyDescent="0.2">
      <c r="H220" s="9"/>
      <c r="I220" s="9"/>
      <c r="J220" s="9"/>
      <c r="V220" s="9"/>
      <c r="W220" s="9"/>
    </row>
    <row r="221" spans="8:23" x14ac:dyDescent="0.2">
      <c r="H221" s="9"/>
      <c r="I221" s="9"/>
      <c r="J221" s="9"/>
      <c r="V221" s="9"/>
      <c r="W221" s="9"/>
    </row>
    <row r="222" spans="8:23" x14ac:dyDescent="0.2">
      <c r="H222" s="9"/>
      <c r="I222" s="9"/>
      <c r="J222" s="9"/>
      <c r="V222" s="9"/>
      <c r="W222" s="9"/>
    </row>
    <row r="223" spans="8:23" x14ac:dyDescent="0.2">
      <c r="H223" s="9"/>
      <c r="I223" s="9"/>
      <c r="J223" s="9"/>
      <c r="V223" s="9"/>
      <c r="W223" s="9"/>
    </row>
    <row r="224" spans="8:23" x14ac:dyDescent="0.2">
      <c r="H224" s="9"/>
      <c r="I224" s="9"/>
      <c r="J224" s="9"/>
      <c r="V224" s="9"/>
      <c r="W224" s="9"/>
    </row>
    <row r="225" spans="8:23" x14ac:dyDescent="0.2">
      <c r="H225" s="9"/>
      <c r="I225" s="9"/>
      <c r="J225" s="9"/>
      <c r="V225" s="9"/>
      <c r="W225" s="9"/>
    </row>
    <row r="226" spans="8:23" x14ac:dyDescent="0.2">
      <c r="H226" s="9"/>
      <c r="I226" s="9"/>
      <c r="J226" s="9"/>
      <c r="V226" s="9"/>
      <c r="W226" s="9"/>
    </row>
    <row r="227" spans="8:23" x14ac:dyDescent="0.2">
      <c r="H227" s="9"/>
      <c r="I227" s="9"/>
      <c r="J227" s="9"/>
      <c r="V227" s="9"/>
      <c r="W227" s="9"/>
    </row>
    <row r="228" spans="8:23" x14ac:dyDescent="0.2">
      <c r="H228" s="9"/>
      <c r="I228" s="9"/>
      <c r="J228" s="9"/>
      <c r="V228" s="9"/>
      <c r="W228" s="9"/>
    </row>
    <row r="229" spans="8:23" x14ac:dyDescent="0.2">
      <c r="H229" s="9"/>
      <c r="I229" s="9"/>
      <c r="J229" s="9"/>
      <c r="V229" s="9"/>
      <c r="W229" s="9"/>
    </row>
    <row r="230" spans="8:23" x14ac:dyDescent="0.2">
      <c r="H230" s="9"/>
      <c r="I230" s="9"/>
      <c r="J230" s="9"/>
      <c r="V230" s="9"/>
      <c r="W230" s="9"/>
    </row>
    <row r="231" spans="8:23" x14ac:dyDescent="0.2">
      <c r="H231" s="9"/>
      <c r="I231" s="9"/>
      <c r="J231" s="9"/>
      <c r="V231" s="9"/>
      <c r="W231" s="9"/>
    </row>
    <row r="232" spans="8:23" x14ac:dyDescent="0.2">
      <c r="H232" s="9"/>
      <c r="I232" s="9"/>
      <c r="J232" s="9"/>
      <c r="V232" s="9"/>
      <c r="W232" s="9"/>
    </row>
    <row r="233" spans="8:23" x14ac:dyDescent="0.2">
      <c r="H233" s="9"/>
      <c r="I233" s="9"/>
      <c r="J233" s="9"/>
      <c r="V233" s="9"/>
      <c r="W233" s="9"/>
    </row>
    <row r="234" spans="8:23" x14ac:dyDescent="0.2">
      <c r="H234" s="9"/>
      <c r="I234" s="9"/>
      <c r="J234" s="9"/>
      <c r="V234" s="9"/>
      <c r="W234" s="9"/>
    </row>
    <row r="235" spans="8:23" x14ac:dyDescent="0.2">
      <c r="H235" s="9"/>
      <c r="I235" s="9"/>
      <c r="J235" s="9"/>
      <c r="V235" s="9"/>
      <c r="W235" s="9"/>
    </row>
    <row r="236" spans="8:23" x14ac:dyDescent="0.2">
      <c r="H236" s="9"/>
      <c r="I236" s="9"/>
      <c r="J236" s="9"/>
      <c r="V236" s="9"/>
      <c r="W236" s="9"/>
    </row>
    <row r="237" spans="8:23" x14ac:dyDescent="0.2">
      <c r="H237" s="9"/>
      <c r="I237" s="9"/>
      <c r="J237" s="9"/>
      <c r="V237" s="9"/>
      <c r="W237" s="9"/>
    </row>
    <row r="238" spans="8:23" x14ac:dyDescent="0.2">
      <c r="H238" s="9"/>
      <c r="I238" s="9"/>
      <c r="J238" s="9"/>
      <c r="V238" s="9"/>
      <c r="W238" s="9"/>
    </row>
    <row r="239" spans="8:23" x14ac:dyDescent="0.2">
      <c r="H239" s="9"/>
      <c r="I239" s="9"/>
      <c r="J239" s="9"/>
      <c r="V239" s="9"/>
      <c r="W239" s="9"/>
    </row>
    <row r="240" spans="8:23" x14ac:dyDescent="0.2">
      <c r="H240" s="9"/>
      <c r="I240" s="9"/>
      <c r="J240" s="9"/>
      <c r="V240" s="9"/>
      <c r="W240" s="9"/>
    </row>
    <row r="241" spans="8:23" x14ac:dyDescent="0.2">
      <c r="H241" s="9"/>
      <c r="I241" s="9"/>
      <c r="J241" s="9"/>
      <c r="V241" s="9"/>
      <c r="W241" s="9"/>
    </row>
    <row r="242" spans="8:23" x14ac:dyDescent="0.2">
      <c r="H242" s="9"/>
      <c r="I242" s="9"/>
      <c r="J242" s="9"/>
      <c r="V242" s="9"/>
      <c r="W242" s="9"/>
    </row>
    <row r="243" spans="8:23" x14ac:dyDescent="0.2">
      <c r="H243" s="9"/>
      <c r="I243" s="9"/>
      <c r="J243" s="9"/>
      <c r="V243" s="9"/>
      <c r="W243" s="9"/>
    </row>
    <row r="244" spans="8:23" x14ac:dyDescent="0.2">
      <c r="H244" s="9"/>
      <c r="I244" s="9"/>
      <c r="J244" s="9"/>
      <c r="V244" s="9"/>
      <c r="W244" s="9"/>
    </row>
    <row r="245" spans="8:23" x14ac:dyDescent="0.2">
      <c r="H245" s="9"/>
      <c r="I245" s="9"/>
      <c r="J245" s="9"/>
      <c r="V245" s="9"/>
      <c r="W245" s="9"/>
    </row>
    <row r="246" spans="8:23" x14ac:dyDescent="0.2">
      <c r="H246" s="9"/>
      <c r="I246" s="9"/>
      <c r="J246" s="9"/>
      <c r="V246" s="9"/>
      <c r="W246" s="9"/>
    </row>
    <row r="247" spans="8:23" x14ac:dyDescent="0.2">
      <c r="H247" s="9"/>
      <c r="I247" s="9"/>
      <c r="J247" s="9"/>
      <c r="V247" s="9"/>
      <c r="W247" s="9"/>
    </row>
    <row r="248" spans="8:23" x14ac:dyDescent="0.2">
      <c r="H248" s="9"/>
      <c r="I248" s="9"/>
      <c r="J248" s="9"/>
      <c r="V248" s="9"/>
      <c r="W248" s="9"/>
    </row>
    <row r="249" spans="8:23" x14ac:dyDescent="0.2">
      <c r="H249" s="9"/>
      <c r="I249" s="9"/>
      <c r="J249" s="9"/>
      <c r="V249" s="9"/>
      <c r="W249" s="9"/>
    </row>
    <row r="250" spans="8:23" x14ac:dyDescent="0.2">
      <c r="H250" s="9"/>
      <c r="I250" s="9"/>
      <c r="J250" s="9"/>
      <c r="V250" s="9"/>
      <c r="W250" s="9"/>
    </row>
    <row r="251" spans="8:23" x14ac:dyDescent="0.2">
      <c r="H251" s="9"/>
      <c r="I251" s="9"/>
      <c r="J251" s="9"/>
      <c r="V251" s="9"/>
      <c r="W251" s="9"/>
    </row>
    <row r="252" spans="8:23" x14ac:dyDescent="0.2">
      <c r="H252" s="9"/>
      <c r="I252" s="9"/>
      <c r="J252" s="9"/>
      <c r="V252" s="9"/>
      <c r="W252" s="9"/>
    </row>
    <row r="253" spans="8:23" x14ac:dyDescent="0.2">
      <c r="H253" s="9"/>
      <c r="I253" s="9"/>
      <c r="J253" s="9"/>
      <c r="V253" s="9"/>
      <c r="W253" s="9"/>
    </row>
    <row r="254" spans="8:23" x14ac:dyDescent="0.2">
      <c r="H254" s="9"/>
      <c r="I254" s="9"/>
      <c r="J254" s="9"/>
      <c r="V254" s="9"/>
      <c r="W254" s="9"/>
    </row>
    <row r="255" spans="8:23" x14ac:dyDescent="0.2">
      <c r="H255" s="9"/>
      <c r="I255" s="9"/>
      <c r="J255" s="9"/>
      <c r="V255" s="9"/>
      <c r="W255" s="9"/>
    </row>
    <row r="256" spans="8:23" x14ac:dyDescent="0.2">
      <c r="H256" s="9"/>
      <c r="I256" s="9"/>
      <c r="J256" s="9"/>
      <c r="V256" s="9"/>
      <c r="W256" s="9"/>
    </row>
    <row r="257" spans="8:23" x14ac:dyDescent="0.2">
      <c r="H257" s="9"/>
      <c r="I257" s="9"/>
      <c r="J257" s="9"/>
      <c r="V257" s="9"/>
      <c r="W257" s="9"/>
    </row>
    <row r="258" spans="8:23" x14ac:dyDescent="0.2">
      <c r="H258" s="9"/>
      <c r="I258" s="9"/>
      <c r="J258" s="9"/>
      <c r="V258" s="9"/>
      <c r="W258" s="9"/>
    </row>
    <row r="259" spans="8:23" x14ac:dyDescent="0.2">
      <c r="H259" s="9"/>
      <c r="I259" s="9"/>
      <c r="J259" s="9"/>
      <c r="V259" s="9"/>
      <c r="W259" s="9"/>
    </row>
    <row r="260" spans="8:23" x14ac:dyDescent="0.2">
      <c r="H260" s="9"/>
      <c r="I260" s="9"/>
      <c r="J260" s="9"/>
      <c r="V260" s="9"/>
      <c r="W260" s="9"/>
    </row>
    <row r="261" spans="8:23" x14ac:dyDescent="0.2">
      <c r="H261" s="9"/>
      <c r="I261" s="9"/>
      <c r="J261" s="9"/>
      <c r="V261" s="9"/>
      <c r="W261" s="9"/>
    </row>
    <row r="262" spans="8:23" x14ac:dyDescent="0.2">
      <c r="H262" s="9"/>
      <c r="I262" s="9"/>
      <c r="J262" s="9"/>
      <c r="V262" s="9"/>
      <c r="W262" s="9"/>
    </row>
    <row r="263" spans="8:23" x14ac:dyDescent="0.2">
      <c r="H263" s="9"/>
      <c r="I263" s="9"/>
      <c r="J263" s="9"/>
      <c r="V263" s="9"/>
      <c r="W263" s="9"/>
    </row>
    <row r="264" spans="8:23" x14ac:dyDescent="0.2">
      <c r="H264" s="9"/>
      <c r="I264" s="9"/>
      <c r="J264" s="9"/>
      <c r="V264" s="9"/>
      <c r="W264" s="9"/>
    </row>
    <row r="265" spans="8:23" x14ac:dyDescent="0.2">
      <c r="H265" s="9"/>
      <c r="I265" s="9"/>
      <c r="J265" s="9"/>
      <c r="V265" s="9"/>
      <c r="W265" s="9"/>
    </row>
    <row r="266" spans="8:23" x14ac:dyDescent="0.2">
      <c r="H266" s="9"/>
      <c r="I266" s="9"/>
      <c r="J266" s="9"/>
      <c r="V266" s="9"/>
      <c r="W266" s="9"/>
    </row>
    <row r="267" spans="8:23" x14ac:dyDescent="0.2">
      <c r="H267" s="9"/>
      <c r="I267" s="9"/>
      <c r="J267" s="9"/>
      <c r="V267" s="9"/>
      <c r="W267" s="9"/>
    </row>
    <row r="268" spans="8:23" x14ac:dyDescent="0.2">
      <c r="H268" s="9"/>
      <c r="I268" s="9"/>
      <c r="J268" s="9"/>
      <c r="V268" s="9"/>
      <c r="W268" s="9"/>
    </row>
    <row r="269" spans="8:23" x14ac:dyDescent="0.2">
      <c r="H269" s="9"/>
      <c r="I269" s="9"/>
      <c r="J269" s="9"/>
      <c r="V269" s="9"/>
      <c r="W269" s="9"/>
    </row>
    <row r="270" spans="8:23" x14ac:dyDescent="0.2">
      <c r="H270" s="9"/>
      <c r="I270" s="9"/>
      <c r="J270" s="9"/>
      <c r="V270" s="9"/>
      <c r="W270" s="9"/>
    </row>
    <row r="271" spans="8:23" x14ac:dyDescent="0.2">
      <c r="H271" s="9"/>
      <c r="I271" s="9"/>
      <c r="J271" s="9"/>
      <c r="V271" s="9"/>
      <c r="W271" s="9"/>
    </row>
    <row r="272" spans="8:23" x14ac:dyDescent="0.2">
      <c r="H272" s="9"/>
      <c r="I272" s="9"/>
      <c r="J272" s="9"/>
      <c r="V272" s="9"/>
      <c r="W272" s="9"/>
    </row>
    <row r="273" spans="8:23" x14ac:dyDescent="0.2">
      <c r="H273" s="9"/>
      <c r="I273" s="9"/>
      <c r="J273" s="9"/>
      <c r="V273" s="9"/>
      <c r="W273" s="9"/>
    </row>
    <row r="274" spans="8:23" x14ac:dyDescent="0.2">
      <c r="H274" s="9"/>
      <c r="I274" s="9"/>
      <c r="J274" s="9"/>
      <c r="V274" s="9"/>
      <c r="W274" s="9"/>
    </row>
    <row r="275" spans="8:23" x14ac:dyDescent="0.2">
      <c r="H275" s="9"/>
      <c r="I275" s="9"/>
      <c r="J275" s="9"/>
      <c r="V275" s="9"/>
      <c r="W275" s="9"/>
    </row>
    <row r="276" spans="8:23" x14ac:dyDescent="0.2">
      <c r="H276" s="9"/>
      <c r="I276" s="9"/>
      <c r="J276" s="9"/>
      <c r="V276" s="9"/>
      <c r="W276" s="9"/>
    </row>
    <row r="277" spans="8:23" x14ac:dyDescent="0.2">
      <c r="H277" s="9"/>
      <c r="I277" s="9"/>
      <c r="J277" s="9"/>
      <c r="V277" s="9"/>
      <c r="W277" s="9"/>
    </row>
    <row r="278" spans="8:23" x14ac:dyDescent="0.2">
      <c r="H278" s="9"/>
      <c r="I278" s="9"/>
      <c r="J278" s="9"/>
      <c r="V278" s="9"/>
      <c r="W278" s="9"/>
    </row>
    <row r="279" spans="8:23" x14ac:dyDescent="0.2">
      <c r="H279" s="9"/>
      <c r="I279" s="9"/>
      <c r="J279" s="9"/>
      <c r="V279" s="9"/>
      <c r="W279" s="9"/>
    </row>
    <row r="280" spans="8:23" x14ac:dyDescent="0.2">
      <c r="H280" s="9"/>
      <c r="I280" s="9"/>
      <c r="J280" s="9"/>
      <c r="V280" s="9"/>
      <c r="W280" s="9"/>
    </row>
    <row r="281" spans="8:23" x14ac:dyDescent="0.2">
      <c r="H281" s="9"/>
      <c r="I281" s="9"/>
      <c r="J281" s="9"/>
      <c r="V281" s="9"/>
      <c r="W281" s="9"/>
    </row>
    <row r="282" spans="8:23" x14ac:dyDescent="0.2">
      <c r="H282" s="9"/>
      <c r="I282" s="9"/>
      <c r="J282" s="9"/>
      <c r="V282" s="9"/>
      <c r="W282" s="9"/>
    </row>
    <row r="283" spans="8:23" x14ac:dyDescent="0.2">
      <c r="H283" s="9"/>
      <c r="I283" s="9"/>
      <c r="J283" s="9"/>
      <c r="V283" s="9"/>
      <c r="W283" s="9"/>
    </row>
    <row r="284" spans="8:23" x14ac:dyDescent="0.2">
      <c r="H284" s="9"/>
      <c r="I284" s="9"/>
      <c r="J284" s="9"/>
      <c r="V284" s="9"/>
      <c r="W284" s="9"/>
    </row>
    <row r="285" spans="8:23" x14ac:dyDescent="0.2">
      <c r="H285" s="9"/>
      <c r="I285" s="9"/>
      <c r="J285" s="9"/>
      <c r="V285" s="9"/>
      <c r="W285" s="9"/>
    </row>
    <row r="286" spans="8:23" x14ac:dyDescent="0.2">
      <c r="H286" s="9"/>
      <c r="I286" s="9"/>
      <c r="J286" s="9"/>
      <c r="V286" s="9"/>
      <c r="W286" s="9"/>
    </row>
    <row r="287" spans="8:23" x14ac:dyDescent="0.2">
      <c r="H287" s="9"/>
      <c r="I287" s="9"/>
      <c r="J287" s="9"/>
      <c r="V287" s="9"/>
      <c r="W287" s="9"/>
    </row>
    <row r="288" spans="8:23" x14ac:dyDescent="0.2">
      <c r="H288" s="9"/>
      <c r="I288" s="9"/>
      <c r="J288" s="9"/>
      <c r="V288" s="9"/>
      <c r="W288" s="9"/>
    </row>
    <row r="289" spans="8:23" x14ac:dyDescent="0.2">
      <c r="H289" s="9"/>
      <c r="I289" s="9"/>
      <c r="J289" s="9"/>
      <c r="V289" s="9"/>
      <c r="W289" s="9"/>
    </row>
    <row r="290" spans="8:23" x14ac:dyDescent="0.2">
      <c r="H290" s="9"/>
      <c r="I290" s="9"/>
      <c r="J290" s="9"/>
      <c r="V290" s="9"/>
      <c r="W290" s="9"/>
    </row>
    <row r="291" spans="8:23" x14ac:dyDescent="0.2">
      <c r="H291" s="9"/>
      <c r="I291" s="9"/>
      <c r="J291" s="9"/>
      <c r="V291" s="9"/>
      <c r="W291" s="9"/>
    </row>
    <row r="292" spans="8:23" x14ac:dyDescent="0.2">
      <c r="H292" s="9"/>
      <c r="I292" s="9"/>
      <c r="J292" s="9"/>
      <c r="V292" s="9"/>
      <c r="W292" s="9"/>
    </row>
    <row r="293" spans="8:23" x14ac:dyDescent="0.2">
      <c r="H293" s="9"/>
      <c r="I293" s="9"/>
      <c r="J293" s="9"/>
      <c r="V293" s="9"/>
      <c r="W293" s="9"/>
    </row>
    <row r="294" spans="8:23" x14ac:dyDescent="0.2">
      <c r="H294" s="9"/>
      <c r="I294" s="9"/>
      <c r="J294" s="9"/>
      <c r="V294" s="9"/>
      <c r="W294" s="9"/>
    </row>
    <row r="295" spans="8:23" x14ac:dyDescent="0.2">
      <c r="H295" s="9"/>
      <c r="I295" s="9"/>
      <c r="J295" s="9"/>
      <c r="V295" s="9"/>
      <c r="W295" s="9"/>
    </row>
    <row r="296" spans="8:23" x14ac:dyDescent="0.2">
      <c r="H296" s="9"/>
      <c r="I296" s="9"/>
      <c r="J296" s="9"/>
      <c r="V296" s="9"/>
      <c r="W296" s="9"/>
    </row>
    <row r="297" spans="8:23" x14ac:dyDescent="0.2">
      <c r="H297" s="9"/>
      <c r="I297" s="9"/>
      <c r="J297" s="9"/>
      <c r="V297" s="9"/>
      <c r="W297" s="9"/>
    </row>
    <row r="298" spans="8:23" x14ac:dyDescent="0.2">
      <c r="H298" s="9"/>
      <c r="I298" s="9"/>
      <c r="J298" s="9"/>
      <c r="V298" s="9"/>
      <c r="W298" s="9"/>
    </row>
    <row r="299" spans="8:23" x14ac:dyDescent="0.2">
      <c r="H299" s="9"/>
      <c r="I299" s="9"/>
      <c r="J299" s="9"/>
      <c r="V299" s="9"/>
      <c r="W299" s="9"/>
    </row>
    <row r="300" spans="8:23" x14ac:dyDescent="0.2">
      <c r="H300" s="9"/>
      <c r="I300" s="9"/>
      <c r="J300" s="9"/>
      <c r="V300" s="9"/>
      <c r="W300" s="9"/>
    </row>
    <row r="301" spans="8:23" x14ac:dyDescent="0.2">
      <c r="H301" s="9"/>
      <c r="I301" s="9"/>
      <c r="J301" s="9"/>
      <c r="V301" s="9"/>
      <c r="W301" s="9"/>
    </row>
    <row r="302" spans="8:23" x14ac:dyDescent="0.2">
      <c r="H302" s="9"/>
      <c r="I302" s="9"/>
      <c r="J302" s="9"/>
      <c r="V302" s="9"/>
      <c r="W302" s="9"/>
    </row>
    <row r="303" spans="8:23" x14ac:dyDescent="0.2">
      <c r="H303" s="9"/>
      <c r="I303" s="9"/>
      <c r="J303" s="9"/>
      <c r="V303" s="9"/>
      <c r="W303" s="9"/>
    </row>
    <row r="304" spans="8:23" x14ac:dyDescent="0.2">
      <c r="H304" s="9"/>
      <c r="I304" s="9"/>
      <c r="J304" s="9"/>
      <c r="V304" s="9"/>
      <c r="W304" s="9"/>
    </row>
    <row r="305" spans="8:23" x14ac:dyDescent="0.2">
      <c r="H305" s="9"/>
      <c r="I305" s="9"/>
      <c r="J305" s="9"/>
      <c r="V305" s="9"/>
      <c r="W305" s="9"/>
    </row>
    <row r="306" spans="8:23" x14ac:dyDescent="0.2">
      <c r="H306" s="9"/>
      <c r="I306" s="9"/>
      <c r="J306" s="9"/>
      <c r="V306" s="9"/>
      <c r="W306" s="9"/>
    </row>
    <row r="307" spans="8:23" x14ac:dyDescent="0.2">
      <c r="H307" s="9"/>
      <c r="I307" s="9"/>
      <c r="J307" s="9"/>
      <c r="V307" s="9"/>
      <c r="W307" s="9"/>
    </row>
    <row r="308" spans="8:23" x14ac:dyDescent="0.2">
      <c r="H308" s="9"/>
      <c r="I308" s="9"/>
      <c r="J308" s="9"/>
      <c r="V308" s="9"/>
      <c r="W308" s="9"/>
    </row>
    <row r="309" spans="8:23" x14ac:dyDescent="0.2">
      <c r="H309" s="9"/>
      <c r="I309" s="9"/>
      <c r="J309" s="9"/>
      <c r="V309" s="9"/>
      <c r="W309" s="9"/>
    </row>
    <row r="310" spans="8:23" x14ac:dyDescent="0.2">
      <c r="H310" s="9"/>
      <c r="I310" s="9"/>
      <c r="J310" s="9"/>
      <c r="V310" s="9"/>
      <c r="W310" s="9"/>
    </row>
    <row r="311" spans="8:23" x14ac:dyDescent="0.2">
      <c r="H311" s="9"/>
      <c r="I311" s="9"/>
      <c r="J311" s="9"/>
      <c r="V311" s="9"/>
      <c r="W311" s="9"/>
    </row>
    <row r="312" spans="8:23" x14ac:dyDescent="0.2">
      <c r="H312" s="9"/>
      <c r="I312" s="9"/>
      <c r="J312" s="9"/>
      <c r="V312" s="9"/>
      <c r="W312" s="9"/>
    </row>
    <row r="313" spans="8:23" x14ac:dyDescent="0.2">
      <c r="H313" s="9"/>
      <c r="I313" s="9"/>
      <c r="J313" s="9"/>
      <c r="V313" s="9"/>
      <c r="W313" s="9"/>
    </row>
    <row r="314" spans="8:23" x14ac:dyDescent="0.2">
      <c r="H314" s="9"/>
      <c r="I314" s="9"/>
      <c r="J314" s="9"/>
      <c r="V314" s="9"/>
      <c r="W314" s="9"/>
    </row>
    <row r="315" spans="8:23" x14ac:dyDescent="0.2">
      <c r="H315" s="9"/>
      <c r="I315" s="9"/>
      <c r="J315" s="9"/>
      <c r="V315" s="9"/>
      <c r="W315" s="9"/>
    </row>
    <row r="316" spans="8:23" x14ac:dyDescent="0.2">
      <c r="H316" s="9"/>
      <c r="I316" s="9"/>
      <c r="J316" s="9"/>
      <c r="V316" s="9"/>
      <c r="W316" s="9"/>
    </row>
    <row r="317" spans="8:23" x14ac:dyDescent="0.2">
      <c r="H317" s="9"/>
      <c r="I317" s="9"/>
      <c r="J317" s="9"/>
      <c r="V317" s="9"/>
      <c r="W317" s="9"/>
    </row>
    <row r="318" spans="8:23" x14ac:dyDescent="0.2">
      <c r="H318" s="9"/>
      <c r="I318" s="9"/>
      <c r="J318" s="9"/>
      <c r="V318" s="9"/>
      <c r="W318" s="9"/>
    </row>
    <row r="319" spans="8:23" x14ac:dyDescent="0.2">
      <c r="H319" s="9"/>
      <c r="I319" s="9"/>
      <c r="J319" s="9"/>
      <c r="V319" s="9"/>
      <c r="W319" s="9"/>
    </row>
    <row r="320" spans="8:23" x14ac:dyDescent="0.2">
      <c r="H320" s="9"/>
      <c r="I320" s="9"/>
      <c r="J320" s="9"/>
      <c r="V320" s="9"/>
      <c r="W320" s="9"/>
    </row>
    <row r="321" spans="8:23" x14ac:dyDescent="0.2">
      <c r="H321" s="9"/>
      <c r="I321" s="9"/>
      <c r="J321" s="9"/>
      <c r="V321" s="9"/>
      <c r="W321" s="9"/>
    </row>
    <row r="322" spans="8:23" x14ac:dyDescent="0.2">
      <c r="H322" s="9"/>
      <c r="I322" s="9"/>
      <c r="J322" s="9"/>
      <c r="V322" s="9"/>
      <c r="W322" s="9"/>
    </row>
    <row r="323" spans="8:23" x14ac:dyDescent="0.2">
      <c r="H323" s="9"/>
      <c r="I323" s="9"/>
      <c r="J323" s="9"/>
      <c r="V323" s="9"/>
      <c r="W323" s="9"/>
    </row>
    <row r="324" spans="8:23" x14ac:dyDescent="0.2">
      <c r="H324" s="9"/>
      <c r="I324" s="9"/>
      <c r="J324" s="9"/>
      <c r="V324" s="9"/>
      <c r="W324" s="9"/>
    </row>
    <row r="325" spans="8:23" x14ac:dyDescent="0.2">
      <c r="H325" s="9"/>
      <c r="I325" s="9"/>
      <c r="J325" s="9"/>
      <c r="V325" s="9"/>
      <c r="W325" s="9"/>
    </row>
    <row r="326" spans="8:23" x14ac:dyDescent="0.2">
      <c r="H326" s="9"/>
      <c r="I326" s="9"/>
      <c r="J326" s="9"/>
      <c r="V326" s="9"/>
      <c r="W326" s="9"/>
    </row>
    <row r="327" spans="8:23" x14ac:dyDescent="0.2">
      <c r="H327" s="9"/>
      <c r="I327" s="9"/>
      <c r="J327" s="9"/>
      <c r="V327" s="9"/>
      <c r="W327" s="9"/>
    </row>
    <row r="328" spans="8:23" x14ac:dyDescent="0.2">
      <c r="H328" s="9"/>
      <c r="I328" s="9"/>
      <c r="J328" s="9"/>
      <c r="V328" s="9"/>
      <c r="W328" s="9"/>
    </row>
    <row r="329" spans="8:23" x14ac:dyDescent="0.2">
      <c r="H329" s="9"/>
      <c r="I329" s="9"/>
      <c r="J329" s="9"/>
      <c r="V329" s="9"/>
      <c r="W329" s="9"/>
    </row>
    <row r="330" spans="8:23" x14ac:dyDescent="0.2">
      <c r="H330" s="9"/>
      <c r="I330" s="9"/>
      <c r="J330" s="9"/>
      <c r="V330" s="9"/>
      <c r="W330" s="9"/>
    </row>
    <row r="331" spans="8:23" x14ac:dyDescent="0.2">
      <c r="H331" s="9"/>
      <c r="I331" s="9"/>
      <c r="J331" s="9"/>
      <c r="V331" s="9"/>
      <c r="W331" s="9"/>
    </row>
    <row r="332" spans="8:23" x14ac:dyDescent="0.2">
      <c r="H332" s="9"/>
      <c r="I332" s="9"/>
      <c r="J332" s="9"/>
      <c r="V332" s="9"/>
      <c r="W332" s="9"/>
    </row>
    <row r="333" spans="8:23" x14ac:dyDescent="0.2">
      <c r="H333" s="9"/>
      <c r="I333" s="9"/>
      <c r="J333" s="9"/>
      <c r="V333" s="9"/>
      <c r="W333" s="9"/>
    </row>
    <row r="334" spans="8:23" x14ac:dyDescent="0.2">
      <c r="H334" s="9"/>
      <c r="I334" s="9"/>
      <c r="J334" s="9"/>
      <c r="V334" s="9"/>
      <c r="W334" s="9"/>
    </row>
    <row r="335" spans="8:23" x14ac:dyDescent="0.2">
      <c r="H335" s="9"/>
      <c r="I335" s="9"/>
      <c r="J335" s="9"/>
      <c r="V335" s="9"/>
      <c r="W335" s="9"/>
    </row>
    <row r="336" spans="8:23" x14ac:dyDescent="0.2">
      <c r="H336" s="9"/>
      <c r="I336" s="9"/>
      <c r="J336" s="9"/>
      <c r="V336" s="9"/>
      <c r="W336" s="9"/>
    </row>
    <row r="337" spans="8:23" x14ac:dyDescent="0.2">
      <c r="H337" s="9"/>
      <c r="I337" s="9"/>
      <c r="J337" s="9"/>
      <c r="V337" s="9"/>
      <c r="W337" s="9"/>
    </row>
    <row r="338" spans="8:23" x14ac:dyDescent="0.2">
      <c r="H338" s="9"/>
      <c r="I338" s="9"/>
      <c r="J338" s="9"/>
      <c r="V338" s="9"/>
      <c r="W338" s="9"/>
    </row>
    <row r="339" spans="8:23" x14ac:dyDescent="0.2">
      <c r="H339" s="9"/>
      <c r="I339" s="9"/>
      <c r="J339" s="9"/>
      <c r="V339" s="9"/>
      <c r="W339" s="9"/>
    </row>
    <row r="340" spans="8:23" x14ac:dyDescent="0.2">
      <c r="H340" s="9"/>
      <c r="I340" s="9"/>
      <c r="J340" s="9"/>
      <c r="V340" s="9"/>
      <c r="W340" s="9"/>
    </row>
    <row r="341" spans="8:23" x14ac:dyDescent="0.2">
      <c r="H341" s="9"/>
      <c r="I341" s="9"/>
      <c r="J341" s="9"/>
      <c r="V341" s="9"/>
      <c r="W341" s="9"/>
    </row>
    <row r="342" spans="8:23" x14ac:dyDescent="0.2">
      <c r="H342" s="9"/>
      <c r="I342" s="9"/>
      <c r="J342" s="9"/>
      <c r="V342" s="9"/>
      <c r="W342" s="9"/>
    </row>
    <row r="343" spans="8:23" x14ac:dyDescent="0.2">
      <c r="H343" s="9"/>
      <c r="I343" s="9"/>
      <c r="J343" s="9"/>
      <c r="V343" s="9"/>
      <c r="W343" s="9"/>
    </row>
    <row r="344" spans="8:23" x14ac:dyDescent="0.2">
      <c r="H344" s="9"/>
      <c r="I344" s="9"/>
      <c r="J344" s="9"/>
      <c r="V344" s="9"/>
      <c r="W344" s="9"/>
    </row>
    <row r="345" spans="8:23" x14ac:dyDescent="0.2">
      <c r="H345" s="9"/>
      <c r="I345" s="9"/>
      <c r="J345" s="9"/>
      <c r="V345" s="9"/>
      <c r="W345" s="9"/>
    </row>
    <row r="346" spans="8:23" x14ac:dyDescent="0.2">
      <c r="H346" s="9"/>
      <c r="I346" s="9"/>
      <c r="J346" s="9"/>
      <c r="V346" s="9"/>
      <c r="W346" s="9"/>
    </row>
    <row r="347" spans="8:23" x14ac:dyDescent="0.2">
      <c r="H347" s="9"/>
      <c r="I347" s="9"/>
      <c r="J347" s="9"/>
      <c r="V347" s="9"/>
      <c r="W347" s="9"/>
    </row>
    <row r="348" spans="8:23" x14ac:dyDescent="0.2">
      <c r="H348" s="9"/>
      <c r="I348" s="9"/>
      <c r="J348" s="9"/>
      <c r="V348" s="9"/>
      <c r="W348" s="9"/>
    </row>
    <row r="349" spans="8:23" x14ac:dyDescent="0.2">
      <c r="H349" s="9"/>
      <c r="I349" s="9"/>
      <c r="J349" s="9"/>
      <c r="V349" s="9"/>
      <c r="W349" s="9"/>
    </row>
    <row r="350" spans="8:23" x14ac:dyDescent="0.2">
      <c r="H350" s="9"/>
      <c r="I350" s="9"/>
      <c r="J350" s="9"/>
      <c r="V350" s="9"/>
      <c r="W350" s="9"/>
    </row>
    <row r="351" spans="8:23" x14ac:dyDescent="0.2">
      <c r="H351" s="9"/>
      <c r="I351" s="9"/>
      <c r="J351" s="9"/>
      <c r="V351" s="9"/>
      <c r="W351" s="9"/>
    </row>
    <row r="352" spans="8:23" x14ac:dyDescent="0.2">
      <c r="H352" s="9"/>
      <c r="I352" s="9"/>
      <c r="J352" s="9"/>
      <c r="V352" s="9"/>
      <c r="W352" s="9"/>
    </row>
    <row r="353" spans="8:23" x14ac:dyDescent="0.2">
      <c r="H353" s="9"/>
      <c r="I353" s="9"/>
      <c r="J353" s="9"/>
      <c r="V353" s="9"/>
      <c r="W353" s="9"/>
    </row>
    <row r="354" spans="8:23" x14ac:dyDescent="0.2">
      <c r="H354" s="9"/>
      <c r="I354" s="9"/>
      <c r="J354" s="9"/>
      <c r="V354" s="9"/>
      <c r="W354" s="9"/>
    </row>
    <row r="355" spans="8:23" x14ac:dyDescent="0.2">
      <c r="H355" s="9"/>
      <c r="I355" s="9"/>
      <c r="J355" s="9"/>
      <c r="V355" s="9"/>
      <c r="W355" s="9"/>
    </row>
    <row r="356" spans="8:23" x14ac:dyDescent="0.2">
      <c r="H356" s="9"/>
      <c r="I356" s="9"/>
      <c r="J356" s="9"/>
      <c r="V356" s="9"/>
      <c r="W356" s="9"/>
    </row>
    <row r="357" spans="8:23" x14ac:dyDescent="0.2">
      <c r="H357" s="9"/>
      <c r="I357" s="9"/>
      <c r="J357" s="9"/>
      <c r="V357" s="9"/>
      <c r="W357" s="9"/>
    </row>
    <row r="358" spans="8:23" x14ac:dyDescent="0.2">
      <c r="H358" s="9"/>
      <c r="I358" s="9"/>
      <c r="J358" s="9"/>
      <c r="V358" s="9"/>
      <c r="W358" s="9"/>
    </row>
    <row r="359" spans="8:23" x14ac:dyDescent="0.2">
      <c r="H359" s="9"/>
      <c r="I359" s="9"/>
      <c r="J359" s="9"/>
      <c r="V359" s="9"/>
      <c r="W359" s="9"/>
    </row>
    <row r="360" spans="8:23" x14ac:dyDescent="0.2">
      <c r="H360" s="9"/>
      <c r="I360" s="9"/>
      <c r="J360" s="9"/>
      <c r="V360" s="9"/>
      <c r="W360" s="9"/>
    </row>
    <row r="361" spans="8:23" x14ac:dyDescent="0.2">
      <c r="H361" s="9"/>
      <c r="I361" s="9"/>
      <c r="J361" s="9"/>
      <c r="V361" s="9"/>
      <c r="W361" s="9"/>
    </row>
    <row r="362" spans="8:23" x14ac:dyDescent="0.2">
      <c r="H362" s="9"/>
      <c r="I362" s="9"/>
      <c r="J362" s="9"/>
      <c r="V362" s="9"/>
      <c r="W362" s="9"/>
    </row>
    <row r="363" spans="8:23" x14ac:dyDescent="0.2">
      <c r="H363" s="9"/>
      <c r="I363" s="9"/>
      <c r="J363" s="9"/>
      <c r="V363" s="9"/>
      <c r="W363" s="9"/>
    </row>
    <row r="364" spans="8:23" x14ac:dyDescent="0.2">
      <c r="H364" s="9"/>
      <c r="I364" s="9"/>
      <c r="J364" s="9"/>
      <c r="V364" s="9"/>
      <c r="W364" s="9"/>
    </row>
    <row r="365" spans="8:23" x14ac:dyDescent="0.2">
      <c r="H365" s="9"/>
      <c r="I365" s="9"/>
      <c r="J365" s="9"/>
      <c r="V365" s="9"/>
      <c r="W365" s="9"/>
    </row>
    <row r="366" spans="8:23" x14ac:dyDescent="0.2">
      <c r="H366" s="9"/>
      <c r="I366" s="9"/>
      <c r="J366" s="9"/>
      <c r="V366" s="9"/>
      <c r="W366" s="9"/>
    </row>
    <row r="367" spans="8:23" x14ac:dyDescent="0.2">
      <c r="H367" s="9"/>
      <c r="I367" s="9"/>
      <c r="J367" s="9"/>
      <c r="V367" s="9"/>
      <c r="W367" s="9"/>
    </row>
    <row r="368" spans="8:23" x14ac:dyDescent="0.2">
      <c r="H368" s="9"/>
      <c r="I368" s="9"/>
      <c r="J368" s="9"/>
      <c r="V368" s="9"/>
      <c r="W368" s="9"/>
    </row>
    <row r="369" spans="8:23" x14ac:dyDescent="0.2">
      <c r="H369" s="9"/>
      <c r="I369" s="9"/>
      <c r="J369" s="9"/>
      <c r="V369" s="9"/>
      <c r="W369" s="9"/>
    </row>
    <row r="370" spans="8:23" x14ac:dyDescent="0.2">
      <c r="H370" s="9"/>
      <c r="I370" s="9"/>
      <c r="J370" s="9"/>
      <c r="V370" s="9"/>
      <c r="W370" s="9"/>
    </row>
    <row r="371" spans="8:23" x14ac:dyDescent="0.2">
      <c r="H371" s="9"/>
      <c r="I371" s="9"/>
      <c r="J371" s="9"/>
      <c r="V371" s="9"/>
      <c r="W371" s="9"/>
    </row>
    <row r="372" spans="8:23" x14ac:dyDescent="0.2">
      <c r="H372" s="9"/>
      <c r="I372" s="9"/>
      <c r="J372" s="9"/>
      <c r="V372" s="9"/>
      <c r="W372" s="9"/>
    </row>
    <row r="373" spans="8:23" x14ac:dyDescent="0.2">
      <c r="H373" s="9"/>
      <c r="I373" s="9"/>
      <c r="J373" s="9"/>
      <c r="V373" s="9"/>
      <c r="W373" s="9"/>
    </row>
    <row r="374" spans="8:23" x14ac:dyDescent="0.2">
      <c r="H374" s="9"/>
      <c r="I374" s="9"/>
      <c r="J374" s="9"/>
      <c r="V374" s="9"/>
      <c r="W374" s="9"/>
    </row>
    <row r="375" spans="8:23" x14ac:dyDescent="0.2">
      <c r="H375" s="9"/>
      <c r="I375" s="9"/>
      <c r="J375" s="9"/>
      <c r="V375" s="9"/>
      <c r="W375" s="9"/>
    </row>
    <row r="376" spans="8:23" x14ac:dyDescent="0.2">
      <c r="H376" s="9"/>
      <c r="I376" s="9"/>
      <c r="J376" s="9"/>
      <c r="V376" s="9"/>
      <c r="W376" s="9"/>
    </row>
    <row r="377" spans="8:23" x14ac:dyDescent="0.2">
      <c r="H377" s="9"/>
      <c r="I377" s="9"/>
      <c r="J377" s="9"/>
      <c r="V377" s="9"/>
      <c r="W377" s="9"/>
    </row>
    <row r="378" spans="8:23" x14ac:dyDescent="0.2">
      <c r="H378" s="9"/>
      <c r="I378" s="9"/>
      <c r="J378" s="9"/>
      <c r="V378" s="9"/>
      <c r="W378" s="9"/>
    </row>
    <row r="379" spans="8:23" x14ac:dyDescent="0.2">
      <c r="H379" s="9"/>
      <c r="I379" s="9"/>
      <c r="J379" s="9"/>
      <c r="V379" s="9"/>
      <c r="W379" s="9"/>
    </row>
    <row r="380" spans="8:23" x14ac:dyDescent="0.2">
      <c r="H380" s="9"/>
      <c r="I380" s="9"/>
      <c r="J380" s="9"/>
      <c r="V380" s="9"/>
      <c r="W380" s="9"/>
    </row>
    <row r="381" spans="8:23" x14ac:dyDescent="0.2">
      <c r="H381" s="9"/>
      <c r="I381" s="9"/>
      <c r="J381" s="9"/>
      <c r="V381" s="9"/>
      <c r="W381" s="9"/>
    </row>
    <row r="382" spans="8:23" x14ac:dyDescent="0.2">
      <c r="H382" s="9"/>
      <c r="I382" s="9"/>
      <c r="J382" s="9"/>
      <c r="V382" s="9"/>
      <c r="W382" s="9"/>
    </row>
    <row r="383" spans="8:23" x14ac:dyDescent="0.2">
      <c r="H383" s="9"/>
      <c r="I383" s="9"/>
      <c r="J383" s="9"/>
      <c r="V383" s="9"/>
      <c r="W383" s="9"/>
    </row>
    <row r="384" spans="8:23" x14ac:dyDescent="0.2">
      <c r="H384" s="9"/>
      <c r="I384" s="9"/>
      <c r="J384" s="9"/>
      <c r="V384" s="9"/>
      <c r="W384" s="9"/>
    </row>
    <row r="385" spans="8:23" x14ac:dyDescent="0.2">
      <c r="H385" s="9"/>
      <c r="I385" s="9"/>
      <c r="J385" s="9"/>
      <c r="V385" s="9"/>
      <c r="W385" s="9"/>
    </row>
    <row r="386" spans="8:23" x14ac:dyDescent="0.2">
      <c r="H386" s="9"/>
      <c r="I386" s="9"/>
      <c r="J386" s="9"/>
      <c r="V386" s="9"/>
      <c r="W386" s="9"/>
    </row>
    <row r="387" spans="8:23" x14ac:dyDescent="0.2">
      <c r="H387" s="9"/>
      <c r="I387" s="9"/>
      <c r="J387" s="9"/>
      <c r="V387" s="9"/>
      <c r="W387" s="9"/>
    </row>
    <row r="388" spans="8:23" x14ac:dyDescent="0.2">
      <c r="H388" s="9"/>
      <c r="I388" s="9"/>
      <c r="J388" s="9"/>
      <c r="V388" s="9"/>
      <c r="W388" s="9"/>
    </row>
    <row r="389" spans="8:23" x14ac:dyDescent="0.2">
      <c r="H389" s="9"/>
      <c r="I389" s="9"/>
      <c r="J389" s="9"/>
      <c r="V389" s="9"/>
      <c r="W389" s="9"/>
    </row>
    <row r="390" spans="8:23" x14ac:dyDescent="0.2">
      <c r="H390" s="9"/>
      <c r="I390" s="9"/>
      <c r="J390" s="9"/>
      <c r="V390" s="9"/>
      <c r="W390" s="9"/>
    </row>
    <row r="391" spans="8:23" x14ac:dyDescent="0.2">
      <c r="H391" s="9"/>
      <c r="I391" s="9"/>
      <c r="J391" s="9"/>
      <c r="V391" s="9"/>
      <c r="W391" s="9"/>
    </row>
    <row r="392" spans="8:23" x14ac:dyDescent="0.2">
      <c r="H392" s="9"/>
      <c r="I392" s="9"/>
      <c r="J392" s="9"/>
      <c r="V392" s="9"/>
      <c r="W392" s="9"/>
    </row>
    <row r="393" spans="8:23" x14ac:dyDescent="0.2">
      <c r="H393" s="9"/>
      <c r="I393" s="9"/>
      <c r="J393" s="9"/>
      <c r="V393" s="9"/>
      <c r="W393" s="9"/>
    </row>
    <row r="394" spans="8:23" x14ac:dyDescent="0.2">
      <c r="H394" s="9"/>
      <c r="I394" s="9"/>
      <c r="J394" s="9"/>
      <c r="V394" s="9"/>
      <c r="W394" s="9"/>
    </row>
    <row r="395" spans="8:23" x14ac:dyDescent="0.2">
      <c r="H395" s="9"/>
      <c r="I395" s="9"/>
      <c r="J395" s="9"/>
      <c r="V395" s="9"/>
      <c r="W395" s="9"/>
    </row>
    <row r="396" spans="8:23" x14ac:dyDescent="0.2">
      <c r="H396" s="9"/>
      <c r="I396" s="9"/>
      <c r="J396" s="9"/>
      <c r="V396" s="9"/>
      <c r="W396" s="9"/>
    </row>
    <row r="397" spans="8:23" x14ac:dyDescent="0.2">
      <c r="H397" s="9"/>
      <c r="I397" s="9"/>
      <c r="J397" s="9"/>
      <c r="V397" s="9"/>
      <c r="W397" s="9"/>
    </row>
    <row r="398" spans="8:23" x14ac:dyDescent="0.2">
      <c r="H398" s="9"/>
      <c r="I398" s="9"/>
      <c r="J398" s="9"/>
      <c r="V398" s="9"/>
      <c r="W398" s="9"/>
    </row>
    <row r="399" spans="8:23" x14ac:dyDescent="0.2">
      <c r="H399" s="9"/>
      <c r="I399" s="9"/>
      <c r="J399" s="9"/>
      <c r="V399" s="9"/>
      <c r="W399" s="9"/>
    </row>
    <row r="400" spans="8:23" x14ac:dyDescent="0.2">
      <c r="H400" s="9"/>
      <c r="I400" s="9"/>
      <c r="J400" s="9"/>
      <c r="V400" s="9"/>
      <c r="W400" s="9"/>
    </row>
    <row r="401" spans="8:23" x14ac:dyDescent="0.2">
      <c r="H401" s="9"/>
      <c r="I401" s="9"/>
      <c r="J401" s="9"/>
      <c r="V401" s="9"/>
      <c r="W401" s="9"/>
    </row>
    <row r="402" spans="8:23" x14ac:dyDescent="0.2">
      <c r="H402" s="9"/>
      <c r="I402" s="9"/>
      <c r="J402" s="9"/>
      <c r="V402" s="9"/>
      <c r="W402" s="9"/>
    </row>
    <row r="403" spans="8:23" x14ac:dyDescent="0.2">
      <c r="H403" s="9"/>
      <c r="I403" s="9"/>
      <c r="J403" s="9"/>
      <c r="V403" s="9"/>
      <c r="W403" s="9"/>
    </row>
    <row r="404" spans="8:23" x14ac:dyDescent="0.2">
      <c r="H404" s="9"/>
      <c r="I404" s="9"/>
      <c r="J404" s="9"/>
      <c r="V404" s="9"/>
      <c r="W404" s="9"/>
    </row>
    <row r="405" spans="8:23" x14ac:dyDescent="0.2">
      <c r="H405" s="9"/>
      <c r="I405" s="9"/>
      <c r="J405" s="9"/>
      <c r="V405" s="9"/>
      <c r="W405" s="9"/>
    </row>
    <row r="406" spans="8:23" x14ac:dyDescent="0.2">
      <c r="H406" s="9"/>
      <c r="I406" s="9"/>
      <c r="J406" s="9"/>
      <c r="V406" s="9"/>
      <c r="W406" s="9"/>
    </row>
    <row r="407" spans="8:23" x14ac:dyDescent="0.2">
      <c r="H407" s="9"/>
      <c r="I407" s="9"/>
      <c r="J407" s="9"/>
      <c r="V407" s="9"/>
      <c r="W407" s="9"/>
    </row>
    <row r="408" spans="8:23" x14ac:dyDescent="0.2">
      <c r="H408" s="9"/>
      <c r="I408" s="9"/>
      <c r="J408" s="9"/>
      <c r="V408" s="9"/>
      <c r="W408" s="9"/>
    </row>
    <row r="409" spans="8:23" x14ac:dyDescent="0.2">
      <c r="H409" s="9"/>
      <c r="I409" s="9"/>
      <c r="J409" s="9"/>
      <c r="V409" s="9"/>
      <c r="W409" s="9"/>
    </row>
    <row r="410" spans="8:23" x14ac:dyDescent="0.2">
      <c r="H410" s="9"/>
      <c r="I410" s="9"/>
      <c r="J410" s="9"/>
      <c r="V410" s="9"/>
      <c r="W410" s="9"/>
    </row>
    <row r="411" spans="8:23" x14ac:dyDescent="0.2">
      <c r="H411" s="9"/>
      <c r="I411" s="9"/>
      <c r="J411" s="9"/>
      <c r="V411" s="9"/>
      <c r="W411" s="9"/>
    </row>
    <row r="412" spans="8:23" x14ac:dyDescent="0.2">
      <c r="H412" s="9"/>
      <c r="I412" s="9"/>
      <c r="J412" s="9"/>
      <c r="V412" s="9"/>
      <c r="W412" s="9"/>
    </row>
    <row r="413" spans="8:23" x14ac:dyDescent="0.2">
      <c r="H413" s="9"/>
      <c r="I413" s="9"/>
      <c r="J413" s="9"/>
      <c r="V413" s="9"/>
      <c r="W413" s="9"/>
    </row>
    <row r="414" spans="8:23" x14ac:dyDescent="0.2">
      <c r="H414" s="9"/>
      <c r="I414" s="9"/>
      <c r="J414" s="9"/>
      <c r="V414" s="9"/>
      <c r="W414" s="9"/>
    </row>
    <row r="415" spans="8:23" x14ac:dyDescent="0.2">
      <c r="H415" s="9"/>
      <c r="I415" s="9"/>
      <c r="J415" s="9"/>
      <c r="V415" s="9"/>
      <c r="W415" s="9"/>
    </row>
    <row r="416" spans="8:23" x14ac:dyDescent="0.2">
      <c r="H416" s="9"/>
      <c r="I416" s="9"/>
      <c r="J416" s="9"/>
      <c r="V416" s="9"/>
      <c r="W416" s="9"/>
    </row>
    <row r="417" spans="8:23" x14ac:dyDescent="0.2">
      <c r="H417" s="9"/>
      <c r="I417" s="9"/>
      <c r="J417" s="9"/>
      <c r="V417" s="9"/>
      <c r="W417" s="9"/>
    </row>
    <row r="418" spans="8:23" x14ac:dyDescent="0.2">
      <c r="H418" s="9"/>
      <c r="I418" s="9"/>
      <c r="J418" s="9"/>
      <c r="V418" s="9"/>
      <c r="W418" s="9"/>
    </row>
    <row r="419" spans="8:23" x14ac:dyDescent="0.2">
      <c r="H419" s="9"/>
      <c r="I419" s="9"/>
      <c r="J419" s="9"/>
      <c r="V419" s="9"/>
      <c r="W419" s="9"/>
    </row>
    <row r="420" spans="8:23" x14ac:dyDescent="0.2">
      <c r="H420" s="9"/>
      <c r="I420" s="9"/>
      <c r="J420" s="9"/>
      <c r="V420" s="9"/>
      <c r="W420" s="9"/>
    </row>
    <row r="421" spans="8:23" x14ac:dyDescent="0.2">
      <c r="H421" s="9"/>
      <c r="I421" s="9"/>
      <c r="J421" s="9"/>
      <c r="V421" s="9"/>
      <c r="W421" s="9"/>
    </row>
    <row r="422" spans="8:23" x14ac:dyDescent="0.2">
      <c r="H422" s="9"/>
      <c r="I422" s="9"/>
      <c r="J422" s="9"/>
      <c r="V422" s="9"/>
      <c r="W422" s="9"/>
    </row>
    <row r="423" spans="8:23" x14ac:dyDescent="0.2">
      <c r="H423" s="9"/>
      <c r="I423" s="9"/>
      <c r="J423" s="9"/>
      <c r="V423" s="9"/>
      <c r="W423" s="9"/>
    </row>
    <row r="424" spans="8:23" x14ac:dyDescent="0.2">
      <c r="H424" s="9"/>
      <c r="I424" s="9"/>
      <c r="J424" s="9"/>
      <c r="V424" s="9"/>
      <c r="W424" s="9"/>
    </row>
    <row r="425" spans="8:23" x14ac:dyDescent="0.2">
      <c r="H425" s="9"/>
      <c r="I425" s="9"/>
      <c r="J425" s="9"/>
      <c r="V425" s="9"/>
      <c r="W425" s="9"/>
    </row>
    <row r="426" spans="8:23" x14ac:dyDescent="0.2">
      <c r="H426" s="9"/>
      <c r="I426" s="9"/>
      <c r="J426" s="9"/>
      <c r="V426" s="9"/>
      <c r="W426" s="9"/>
    </row>
    <row r="427" spans="8:23" x14ac:dyDescent="0.2">
      <c r="H427" s="9"/>
      <c r="I427" s="9"/>
      <c r="J427" s="9"/>
      <c r="V427" s="9"/>
      <c r="W427" s="9"/>
    </row>
    <row r="428" spans="8:23" x14ac:dyDescent="0.2">
      <c r="H428" s="9"/>
      <c r="I428" s="9"/>
      <c r="J428" s="9"/>
      <c r="V428" s="9"/>
      <c r="W428" s="9"/>
    </row>
    <row r="429" spans="8:23" x14ac:dyDescent="0.2">
      <c r="H429" s="9"/>
      <c r="I429" s="9"/>
      <c r="J429" s="9"/>
      <c r="V429" s="9"/>
      <c r="W429" s="9"/>
    </row>
    <row r="430" spans="8:23" x14ac:dyDescent="0.2">
      <c r="H430" s="9"/>
      <c r="I430" s="9"/>
      <c r="J430" s="9"/>
      <c r="V430" s="9"/>
      <c r="W430" s="9"/>
    </row>
    <row r="431" spans="8:23" x14ac:dyDescent="0.2">
      <c r="H431" s="9"/>
      <c r="I431" s="9"/>
      <c r="J431" s="9"/>
      <c r="V431" s="9"/>
      <c r="W431" s="9"/>
    </row>
    <row r="432" spans="8:23" x14ac:dyDescent="0.2">
      <c r="H432" s="9"/>
      <c r="I432" s="9"/>
      <c r="J432" s="9"/>
      <c r="V432" s="9"/>
      <c r="W432" s="9"/>
    </row>
    <row r="433" spans="8:23" x14ac:dyDescent="0.2">
      <c r="H433" s="9"/>
      <c r="I433" s="9"/>
      <c r="J433" s="9"/>
      <c r="V433" s="9"/>
      <c r="W433" s="9"/>
    </row>
    <row r="434" spans="8:23" x14ac:dyDescent="0.2">
      <c r="H434" s="9"/>
      <c r="I434" s="9"/>
      <c r="J434" s="9"/>
      <c r="V434" s="9"/>
      <c r="W434" s="9"/>
    </row>
    <row r="435" spans="8:23" x14ac:dyDescent="0.2">
      <c r="H435" s="9"/>
      <c r="I435" s="9"/>
      <c r="J435" s="9"/>
      <c r="V435" s="9"/>
      <c r="W435" s="9"/>
    </row>
    <row r="436" spans="8:23" x14ac:dyDescent="0.2">
      <c r="H436" s="9"/>
      <c r="I436" s="9"/>
      <c r="J436" s="9"/>
      <c r="V436" s="9"/>
      <c r="W436" s="9"/>
    </row>
    <row r="437" spans="8:23" x14ac:dyDescent="0.2">
      <c r="H437" s="9"/>
      <c r="I437" s="9"/>
      <c r="J437" s="9"/>
      <c r="V437" s="9"/>
      <c r="W437" s="9"/>
    </row>
    <row r="438" spans="8:23" x14ac:dyDescent="0.2">
      <c r="H438" s="9"/>
      <c r="I438" s="9"/>
      <c r="J438" s="9"/>
      <c r="V438" s="9"/>
      <c r="W438" s="9"/>
    </row>
    <row r="439" spans="8:23" x14ac:dyDescent="0.2">
      <c r="H439" s="9"/>
      <c r="I439" s="9"/>
      <c r="J439" s="9"/>
      <c r="V439" s="9"/>
      <c r="W439" s="9"/>
    </row>
    <row r="440" spans="8:23" x14ac:dyDescent="0.2">
      <c r="H440" s="9"/>
      <c r="I440" s="9"/>
      <c r="J440" s="9"/>
      <c r="V440" s="9"/>
      <c r="W440" s="9"/>
    </row>
    <row r="441" spans="8:23" x14ac:dyDescent="0.2">
      <c r="H441" s="9"/>
      <c r="I441" s="9"/>
      <c r="J441" s="9"/>
      <c r="V441" s="9"/>
      <c r="W441" s="9"/>
    </row>
    <row r="442" spans="8:23" x14ac:dyDescent="0.2">
      <c r="H442" s="9"/>
      <c r="I442" s="9"/>
      <c r="J442" s="9"/>
      <c r="V442" s="9"/>
      <c r="W442" s="9"/>
    </row>
    <row r="443" spans="8:23" x14ac:dyDescent="0.2">
      <c r="H443" s="9"/>
      <c r="I443" s="9"/>
      <c r="J443" s="9"/>
      <c r="V443" s="9"/>
      <c r="W443" s="9"/>
    </row>
    <row r="444" spans="8:23" x14ac:dyDescent="0.2">
      <c r="H444" s="9"/>
      <c r="I444" s="9"/>
      <c r="J444" s="9"/>
      <c r="V444" s="9"/>
      <c r="W444" s="9"/>
    </row>
    <row r="445" spans="8:23" x14ac:dyDescent="0.2">
      <c r="H445" s="9"/>
      <c r="I445" s="9"/>
      <c r="J445" s="9"/>
      <c r="V445" s="9"/>
      <c r="W445" s="9"/>
    </row>
    <row r="446" spans="8:23" x14ac:dyDescent="0.2">
      <c r="H446" s="9"/>
      <c r="I446" s="9"/>
      <c r="J446" s="9"/>
      <c r="V446" s="9"/>
      <c r="W446" s="9"/>
    </row>
    <row r="447" spans="8:23" x14ac:dyDescent="0.2">
      <c r="H447" s="9"/>
      <c r="I447" s="9"/>
      <c r="J447" s="9"/>
      <c r="V447" s="9"/>
      <c r="W447" s="9"/>
    </row>
    <row r="448" spans="8:23" x14ac:dyDescent="0.2">
      <c r="H448" s="9"/>
      <c r="I448" s="9"/>
      <c r="J448" s="9"/>
      <c r="V448" s="9"/>
      <c r="W448" s="9"/>
    </row>
    <row r="449" spans="8:23" x14ac:dyDescent="0.2">
      <c r="H449" s="9"/>
      <c r="I449" s="9"/>
      <c r="J449" s="9"/>
      <c r="V449" s="9"/>
      <c r="W449" s="9"/>
    </row>
    <row r="450" spans="8:23" x14ac:dyDescent="0.2">
      <c r="H450" s="9"/>
      <c r="I450" s="9"/>
      <c r="J450" s="9"/>
      <c r="V450" s="9"/>
      <c r="W450" s="9"/>
    </row>
    <row r="451" spans="8:23" x14ac:dyDescent="0.2">
      <c r="H451" s="9"/>
      <c r="I451" s="9"/>
      <c r="J451" s="9"/>
      <c r="V451" s="9"/>
      <c r="W451" s="9"/>
    </row>
    <row r="452" spans="8:23" x14ac:dyDescent="0.2">
      <c r="H452" s="9"/>
      <c r="I452" s="9"/>
      <c r="J452" s="9"/>
      <c r="V452" s="9"/>
      <c r="W452" s="9"/>
    </row>
    <row r="453" spans="8:23" x14ac:dyDescent="0.2">
      <c r="H453" s="9"/>
      <c r="I453" s="9"/>
      <c r="J453" s="9"/>
      <c r="V453" s="9"/>
      <c r="W453" s="9"/>
    </row>
    <row r="454" spans="8:23" x14ac:dyDescent="0.2">
      <c r="H454" s="9"/>
      <c r="I454" s="9"/>
      <c r="J454" s="9"/>
      <c r="V454" s="9"/>
      <c r="W454" s="9"/>
    </row>
    <row r="455" spans="8:23" x14ac:dyDescent="0.2">
      <c r="H455" s="9"/>
      <c r="I455" s="9"/>
      <c r="J455" s="9"/>
      <c r="V455" s="9"/>
      <c r="W455" s="9"/>
    </row>
    <row r="456" spans="8:23" x14ac:dyDescent="0.2">
      <c r="H456" s="9"/>
      <c r="I456" s="9"/>
      <c r="J456" s="9"/>
      <c r="V456" s="9"/>
      <c r="W456" s="9"/>
    </row>
    <row r="457" spans="8:23" x14ac:dyDescent="0.2">
      <c r="H457" s="9"/>
      <c r="I457" s="9"/>
      <c r="J457" s="9"/>
      <c r="V457" s="9"/>
      <c r="W457" s="9"/>
    </row>
    <row r="458" spans="8:23" x14ac:dyDescent="0.2">
      <c r="H458" s="9"/>
      <c r="I458" s="9"/>
      <c r="J458" s="9"/>
      <c r="V458" s="9"/>
      <c r="W458" s="9"/>
    </row>
    <row r="459" spans="8:23" x14ac:dyDescent="0.2">
      <c r="H459" s="9"/>
      <c r="I459" s="9"/>
      <c r="J459" s="9"/>
      <c r="V459" s="9"/>
      <c r="W459" s="9"/>
    </row>
    <row r="460" spans="8:23" x14ac:dyDescent="0.2">
      <c r="H460" s="9"/>
      <c r="I460" s="9"/>
      <c r="J460" s="9"/>
      <c r="V460" s="9"/>
      <c r="W460" s="9"/>
    </row>
    <row r="461" spans="8:23" x14ac:dyDescent="0.2">
      <c r="H461" s="9"/>
      <c r="I461" s="9"/>
      <c r="J461" s="9"/>
      <c r="V461" s="9"/>
      <c r="W461" s="9"/>
    </row>
    <row r="462" spans="8:23" x14ac:dyDescent="0.2">
      <c r="H462" s="9"/>
      <c r="I462" s="9"/>
      <c r="J462" s="9"/>
      <c r="V462" s="9"/>
      <c r="W462" s="9"/>
    </row>
    <row r="463" spans="8:23" x14ac:dyDescent="0.2">
      <c r="H463" s="9"/>
      <c r="I463" s="9"/>
      <c r="J463" s="9"/>
      <c r="V463" s="9"/>
      <c r="W463" s="9"/>
    </row>
    <row r="464" spans="8:23" x14ac:dyDescent="0.2">
      <c r="H464" s="9"/>
      <c r="I464" s="9"/>
      <c r="J464" s="9"/>
      <c r="V464" s="9"/>
      <c r="W464" s="9"/>
    </row>
    <row r="465" spans="8:23" x14ac:dyDescent="0.2">
      <c r="H465" s="9"/>
      <c r="I465" s="9"/>
      <c r="J465" s="9"/>
      <c r="V465" s="9"/>
      <c r="W465" s="9"/>
    </row>
    <row r="466" spans="8:23" x14ac:dyDescent="0.2">
      <c r="H466" s="9"/>
      <c r="I466" s="9"/>
      <c r="J466" s="9"/>
      <c r="V466" s="9"/>
      <c r="W466" s="9"/>
    </row>
    <row r="467" spans="8:23" x14ac:dyDescent="0.2">
      <c r="H467" s="9"/>
      <c r="I467" s="9"/>
      <c r="J467" s="9"/>
      <c r="V467" s="9"/>
      <c r="W467" s="9"/>
    </row>
    <row r="468" spans="8:23" x14ac:dyDescent="0.2">
      <c r="H468" s="9"/>
      <c r="I468" s="9"/>
      <c r="J468" s="9"/>
      <c r="V468" s="9"/>
      <c r="W468" s="9"/>
    </row>
    <row r="469" spans="8:23" x14ac:dyDescent="0.2">
      <c r="H469" s="9"/>
      <c r="I469" s="9"/>
      <c r="J469" s="9"/>
      <c r="V469" s="9"/>
      <c r="W469" s="9"/>
    </row>
    <row r="470" spans="8:23" x14ac:dyDescent="0.2">
      <c r="H470" s="9"/>
      <c r="I470" s="9"/>
      <c r="J470" s="9"/>
      <c r="V470" s="9"/>
      <c r="W470" s="9"/>
    </row>
    <row r="471" spans="8:23" x14ac:dyDescent="0.2">
      <c r="H471" s="9"/>
      <c r="I471" s="9"/>
      <c r="J471" s="9"/>
      <c r="V471" s="9"/>
      <c r="W471" s="9"/>
    </row>
    <row r="472" spans="8:23" x14ac:dyDescent="0.2">
      <c r="H472" s="9"/>
      <c r="I472" s="9"/>
      <c r="J472" s="9"/>
      <c r="V472" s="9"/>
      <c r="W472" s="9"/>
    </row>
    <row r="473" spans="8:23" x14ac:dyDescent="0.2">
      <c r="H473" s="9"/>
      <c r="I473" s="9"/>
      <c r="J473" s="9"/>
      <c r="V473" s="9"/>
      <c r="W473" s="9"/>
    </row>
    <row r="474" spans="8:23" x14ac:dyDescent="0.2">
      <c r="H474" s="9"/>
      <c r="I474" s="9"/>
      <c r="J474" s="9"/>
      <c r="V474" s="9"/>
      <c r="W474" s="9"/>
    </row>
    <row r="475" spans="8:23" x14ac:dyDescent="0.2">
      <c r="H475" s="9"/>
      <c r="I475" s="9"/>
      <c r="J475" s="9"/>
      <c r="V475" s="9"/>
      <c r="W475" s="9"/>
    </row>
    <row r="476" spans="8:23" x14ac:dyDescent="0.2">
      <c r="H476" s="9"/>
      <c r="I476" s="9"/>
      <c r="J476" s="9"/>
      <c r="V476" s="9"/>
      <c r="W476" s="9"/>
    </row>
    <row r="477" spans="8:23" x14ac:dyDescent="0.2">
      <c r="H477" s="9"/>
      <c r="I477" s="9"/>
      <c r="J477" s="9"/>
      <c r="V477" s="9"/>
      <c r="W477" s="9"/>
    </row>
    <row r="478" spans="8:23" x14ac:dyDescent="0.2">
      <c r="H478" s="9"/>
      <c r="I478" s="9"/>
      <c r="J478" s="9"/>
      <c r="V478" s="9"/>
      <c r="W478" s="9"/>
    </row>
    <row r="479" spans="8:23" x14ac:dyDescent="0.2">
      <c r="H479" s="9"/>
      <c r="I479" s="9"/>
      <c r="J479" s="9"/>
      <c r="V479" s="9"/>
      <c r="W479" s="9"/>
    </row>
    <row r="480" spans="8:23" x14ac:dyDescent="0.2">
      <c r="H480" s="9"/>
      <c r="I480" s="9"/>
      <c r="J480" s="9"/>
      <c r="V480" s="9"/>
      <c r="W480" s="9"/>
    </row>
    <row r="481" spans="8:23" x14ac:dyDescent="0.2">
      <c r="H481" s="9"/>
      <c r="I481" s="9"/>
      <c r="J481" s="9"/>
      <c r="V481" s="9"/>
      <c r="W481" s="9"/>
    </row>
    <row r="482" spans="8:23" x14ac:dyDescent="0.2">
      <c r="H482" s="9"/>
      <c r="I482" s="9"/>
      <c r="J482" s="9"/>
      <c r="V482" s="9"/>
      <c r="W482" s="9"/>
    </row>
    <row r="483" spans="8:23" x14ac:dyDescent="0.2">
      <c r="H483" s="9"/>
      <c r="I483" s="9"/>
      <c r="J483" s="9"/>
      <c r="V483" s="9"/>
      <c r="W483" s="9"/>
    </row>
    <row r="484" spans="8:23" x14ac:dyDescent="0.2">
      <c r="H484" s="9"/>
      <c r="I484" s="9"/>
      <c r="J484" s="9"/>
      <c r="V484" s="9"/>
      <c r="W484" s="9"/>
    </row>
    <row r="485" spans="8:23" x14ac:dyDescent="0.2">
      <c r="H485" s="9"/>
      <c r="I485" s="9"/>
      <c r="J485" s="9"/>
      <c r="V485" s="9"/>
      <c r="W485" s="9"/>
    </row>
    <row r="486" spans="8:23" x14ac:dyDescent="0.2">
      <c r="H486" s="9"/>
      <c r="I486" s="9"/>
      <c r="J486" s="9"/>
      <c r="V486" s="9"/>
      <c r="W486" s="9"/>
    </row>
    <row r="487" spans="8:23" x14ac:dyDescent="0.2">
      <c r="H487" s="9"/>
      <c r="I487" s="9"/>
      <c r="J487" s="9"/>
      <c r="V487" s="9"/>
      <c r="W487" s="9"/>
    </row>
    <row r="488" spans="8:23" x14ac:dyDescent="0.2">
      <c r="H488" s="9"/>
      <c r="I488" s="9"/>
      <c r="J488" s="9"/>
      <c r="V488" s="9"/>
      <c r="W488" s="9"/>
    </row>
    <row r="489" spans="8:23" x14ac:dyDescent="0.2">
      <c r="H489" s="9"/>
      <c r="I489" s="9"/>
      <c r="J489" s="9"/>
      <c r="V489" s="9"/>
      <c r="W489" s="9"/>
    </row>
    <row r="490" spans="8:23" x14ac:dyDescent="0.2">
      <c r="H490" s="9"/>
      <c r="I490" s="9"/>
      <c r="J490" s="9"/>
      <c r="V490" s="9"/>
      <c r="W490" s="9"/>
    </row>
    <row r="491" spans="8:23" x14ac:dyDescent="0.2">
      <c r="H491" s="9"/>
      <c r="I491" s="9"/>
      <c r="J491" s="9"/>
      <c r="V491" s="9"/>
      <c r="W491" s="9"/>
    </row>
    <row r="492" spans="8:23" x14ac:dyDescent="0.2">
      <c r="H492" s="9"/>
      <c r="I492" s="9"/>
      <c r="J492" s="9"/>
      <c r="V492" s="9"/>
      <c r="W492" s="9"/>
    </row>
    <row r="493" spans="8:23" x14ac:dyDescent="0.2">
      <c r="H493" s="9"/>
      <c r="I493" s="9"/>
      <c r="J493" s="9"/>
      <c r="V493" s="9"/>
      <c r="W493" s="9"/>
    </row>
    <row r="494" spans="8:23" x14ac:dyDescent="0.2">
      <c r="H494" s="9"/>
      <c r="I494" s="9"/>
      <c r="J494" s="9"/>
      <c r="V494" s="9"/>
      <c r="W494" s="9"/>
    </row>
    <row r="495" spans="8:23" x14ac:dyDescent="0.2">
      <c r="H495" s="9"/>
      <c r="I495" s="9"/>
      <c r="J495" s="9"/>
      <c r="V495" s="9"/>
      <c r="W495" s="9"/>
    </row>
    <row r="496" spans="8:23" x14ac:dyDescent="0.2">
      <c r="H496" s="9"/>
      <c r="I496" s="9"/>
      <c r="J496" s="9"/>
      <c r="V496" s="9"/>
      <c r="W496" s="9"/>
    </row>
    <row r="497" spans="8:23" x14ac:dyDescent="0.2">
      <c r="H497" s="9"/>
      <c r="I497" s="9"/>
      <c r="J497" s="9"/>
      <c r="V497" s="9"/>
      <c r="W497" s="9"/>
    </row>
    <row r="498" spans="8:23" x14ac:dyDescent="0.2">
      <c r="H498" s="9"/>
      <c r="I498" s="9"/>
      <c r="J498" s="9"/>
      <c r="V498" s="9"/>
      <c r="W498" s="9"/>
    </row>
    <row r="499" spans="8:23" x14ac:dyDescent="0.2">
      <c r="H499" s="9"/>
      <c r="I499" s="9"/>
      <c r="J499" s="9"/>
      <c r="V499" s="9"/>
      <c r="W499" s="9"/>
    </row>
    <row r="500" spans="8:23" x14ac:dyDescent="0.2">
      <c r="H500" s="9"/>
      <c r="I500" s="9"/>
      <c r="J500" s="9"/>
      <c r="V500" s="9"/>
      <c r="W500" s="9"/>
    </row>
    <row r="501" spans="8:23" x14ac:dyDescent="0.2">
      <c r="H501" s="9"/>
      <c r="I501" s="9"/>
      <c r="J501" s="9"/>
      <c r="V501" s="9"/>
      <c r="W501" s="9"/>
    </row>
    <row r="502" spans="8:23" x14ac:dyDescent="0.2">
      <c r="H502" s="9"/>
      <c r="I502" s="9"/>
      <c r="J502" s="9"/>
      <c r="V502" s="9"/>
      <c r="W502" s="9"/>
    </row>
    <row r="503" spans="8:23" x14ac:dyDescent="0.2">
      <c r="H503" s="9"/>
      <c r="I503" s="9"/>
      <c r="J503" s="9"/>
      <c r="V503" s="9"/>
      <c r="W503" s="9"/>
    </row>
    <row r="504" spans="8:23" x14ac:dyDescent="0.2">
      <c r="H504" s="9"/>
      <c r="I504" s="9"/>
      <c r="J504" s="9"/>
      <c r="V504" s="9"/>
      <c r="W504" s="9"/>
    </row>
    <row r="505" spans="8:23" x14ac:dyDescent="0.2">
      <c r="H505" s="9"/>
      <c r="I505" s="9"/>
      <c r="J505" s="9"/>
      <c r="V505" s="9"/>
      <c r="W505" s="9"/>
    </row>
    <row r="506" spans="8:23" x14ac:dyDescent="0.2">
      <c r="H506" s="9"/>
      <c r="I506" s="9"/>
      <c r="J506" s="9"/>
      <c r="V506" s="9"/>
      <c r="W506" s="9"/>
    </row>
    <row r="507" spans="8:23" x14ac:dyDescent="0.2">
      <c r="H507" s="9"/>
      <c r="I507" s="9"/>
      <c r="J507" s="9"/>
      <c r="V507" s="9"/>
      <c r="W507" s="9"/>
    </row>
    <row r="508" spans="8:23" x14ac:dyDescent="0.2">
      <c r="H508" s="9"/>
      <c r="I508" s="9"/>
      <c r="J508" s="9"/>
      <c r="V508" s="9"/>
      <c r="W508" s="9"/>
    </row>
    <row r="509" spans="8:23" x14ac:dyDescent="0.2">
      <c r="H509" s="9"/>
      <c r="I509" s="9"/>
      <c r="J509" s="9"/>
      <c r="V509" s="9"/>
      <c r="W509" s="9"/>
    </row>
    <row r="510" spans="8:23" x14ac:dyDescent="0.2">
      <c r="H510" s="9"/>
      <c r="I510" s="9"/>
      <c r="J510" s="9"/>
      <c r="V510" s="9"/>
      <c r="W510" s="9"/>
    </row>
    <row r="511" spans="8:23" x14ac:dyDescent="0.2">
      <c r="H511" s="9"/>
      <c r="I511" s="9"/>
      <c r="J511" s="9"/>
      <c r="V511" s="9"/>
      <c r="W511" s="9"/>
    </row>
    <row r="512" spans="8:23" x14ac:dyDescent="0.2">
      <c r="H512" s="9"/>
      <c r="I512" s="9"/>
      <c r="J512" s="9"/>
      <c r="V512" s="9"/>
      <c r="W512" s="9"/>
    </row>
    <row r="513" spans="8:23" x14ac:dyDescent="0.2">
      <c r="H513" s="9"/>
      <c r="I513" s="9"/>
      <c r="J513" s="9"/>
      <c r="V513" s="9"/>
      <c r="W513" s="9"/>
    </row>
    <row r="514" spans="8:23" x14ac:dyDescent="0.2">
      <c r="H514" s="9"/>
      <c r="I514" s="9"/>
      <c r="J514" s="9"/>
      <c r="V514" s="9"/>
      <c r="W514" s="9"/>
    </row>
    <row r="515" spans="8:23" x14ac:dyDescent="0.2">
      <c r="H515" s="9"/>
      <c r="I515" s="9"/>
      <c r="J515" s="9"/>
      <c r="V515" s="9"/>
      <c r="W515" s="9"/>
    </row>
    <row r="516" spans="8:23" x14ac:dyDescent="0.2">
      <c r="H516" s="9"/>
      <c r="I516" s="9"/>
      <c r="J516" s="9"/>
      <c r="V516" s="9"/>
      <c r="W516" s="9"/>
    </row>
    <row r="517" spans="8:23" x14ac:dyDescent="0.2">
      <c r="H517" s="9"/>
      <c r="I517" s="9"/>
      <c r="J517" s="9"/>
      <c r="V517" s="9"/>
      <c r="W517" s="9"/>
    </row>
    <row r="518" spans="8:23" x14ac:dyDescent="0.2">
      <c r="H518" s="9"/>
      <c r="I518" s="9"/>
      <c r="J518" s="9"/>
      <c r="V518" s="9"/>
      <c r="W518" s="9"/>
    </row>
    <row r="519" spans="8:23" x14ac:dyDescent="0.2">
      <c r="H519" s="9"/>
      <c r="I519" s="9"/>
      <c r="J519" s="9"/>
      <c r="V519" s="9"/>
      <c r="W519" s="9"/>
    </row>
    <row r="520" spans="8:23" x14ac:dyDescent="0.2">
      <c r="H520" s="9"/>
      <c r="I520" s="9"/>
      <c r="J520" s="9"/>
      <c r="V520" s="9"/>
      <c r="W520" s="9"/>
    </row>
    <row r="521" spans="8:23" x14ac:dyDescent="0.2">
      <c r="H521" s="9"/>
      <c r="I521" s="9"/>
      <c r="J521" s="9"/>
      <c r="V521" s="9"/>
      <c r="W521" s="9"/>
    </row>
    <row r="522" spans="8:23" x14ac:dyDescent="0.2">
      <c r="H522" s="9"/>
      <c r="I522" s="9"/>
      <c r="J522" s="9"/>
      <c r="V522" s="9"/>
      <c r="W522" s="9"/>
    </row>
    <row r="523" spans="8:23" x14ac:dyDescent="0.2">
      <c r="H523" s="9"/>
      <c r="I523" s="9"/>
      <c r="J523" s="9"/>
      <c r="V523" s="9"/>
      <c r="W523" s="9"/>
    </row>
    <row r="524" spans="8:23" x14ac:dyDescent="0.2">
      <c r="H524" s="9"/>
      <c r="I524" s="9"/>
      <c r="J524" s="9"/>
      <c r="V524" s="9"/>
      <c r="W524" s="9"/>
    </row>
    <row r="525" spans="8:23" x14ac:dyDescent="0.2">
      <c r="H525" s="9"/>
      <c r="I525" s="9"/>
      <c r="J525" s="9"/>
      <c r="V525" s="9"/>
      <c r="W525" s="9"/>
    </row>
    <row r="526" spans="8:23" x14ac:dyDescent="0.2">
      <c r="H526" s="9"/>
      <c r="I526" s="9"/>
      <c r="J526" s="9"/>
      <c r="V526" s="9"/>
      <c r="W526" s="9"/>
    </row>
    <row r="527" spans="8:23" x14ac:dyDescent="0.2">
      <c r="H527" s="9"/>
      <c r="I527" s="9"/>
      <c r="J527" s="9"/>
      <c r="V527" s="9"/>
      <c r="W527" s="9"/>
    </row>
    <row r="528" spans="8:23" x14ac:dyDescent="0.2">
      <c r="H528" s="9"/>
      <c r="I528" s="9"/>
      <c r="J528" s="9"/>
      <c r="V528" s="9"/>
      <c r="W528" s="9"/>
    </row>
    <row r="529" spans="8:23" x14ac:dyDescent="0.2">
      <c r="H529" s="9"/>
      <c r="I529" s="9"/>
      <c r="J529" s="9"/>
      <c r="V529" s="9"/>
      <c r="W529" s="9"/>
    </row>
    <row r="530" spans="8:23" x14ac:dyDescent="0.2">
      <c r="H530" s="9"/>
      <c r="I530" s="9"/>
      <c r="J530" s="9"/>
      <c r="V530" s="9"/>
      <c r="W530" s="9"/>
    </row>
    <row r="531" spans="8:23" x14ac:dyDescent="0.2">
      <c r="H531" s="9"/>
      <c r="I531" s="9"/>
      <c r="J531" s="9"/>
      <c r="V531" s="9"/>
      <c r="W531" s="9"/>
    </row>
    <row r="532" spans="8:23" x14ac:dyDescent="0.2">
      <c r="H532" s="9"/>
      <c r="I532" s="9"/>
      <c r="J532" s="9"/>
      <c r="V532" s="9"/>
      <c r="W532" s="9"/>
    </row>
    <row r="533" spans="8:23" x14ac:dyDescent="0.2">
      <c r="H533" s="9"/>
      <c r="I533" s="9"/>
      <c r="J533" s="9"/>
      <c r="V533" s="9"/>
      <c r="W533" s="9"/>
    </row>
    <row r="534" spans="8:23" x14ac:dyDescent="0.2">
      <c r="H534" s="9"/>
      <c r="I534" s="9"/>
      <c r="J534" s="9"/>
      <c r="V534" s="9"/>
      <c r="W534" s="9"/>
    </row>
    <row r="535" spans="8:23" x14ac:dyDescent="0.2">
      <c r="H535" s="9"/>
      <c r="I535" s="9"/>
      <c r="J535" s="9"/>
      <c r="V535" s="9"/>
      <c r="W535" s="9"/>
    </row>
    <row r="536" spans="8:23" x14ac:dyDescent="0.2">
      <c r="H536" s="9"/>
      <c r="I536" s="9"/>
      <c r="J536" s="9"/>
      <c r="V536" s="9"/>
      <c r="W536" s="9"/>
    </row>
    <row r="537" spans="8:23" x14ac:dyDescent="0.2">
      <c r="H537" s="9"/>
      <c r="I537" s="9"/>
      <c r="J537" s="9"/>
      <c r="V537" s="9"/>
      <c r="W537" s="9"/>
    </row>
    <row r="538" spans="8:23" x14ac:dyDescent="0.2">
      <c r="H538" s="9"/>
      <c r="I538" s="9"/>
      <c r="J538" s="9"/>
      <c r="V538" s="9"/>
      <c r="W538" s="9"/>
    </row>
    <row r="539" spans="8:23" x14ac:dyDescent="0.2">
      <c r="H539" s="9"/>
      <c r="I539" s="9"/>
      <c r="J539" s="9"/>
      <c r="V539" s="9"/>
      <c r="W539" s="9"/>
    </row>
    <row r="540" spans="8:23" x14ac:dyDescent="0.2">
      <c r="H540" s="9"/>
      <c r="I540" s="9"/>
      <c r="J540" s="9"/>
      <c r="V540" s="9"/>
      <c r="W540" s="9"/>
    </row>
    <row r="541" spans="8:23" x14ac:dyDescent="0.2">
      <c r="H541" s="9"/>
      <c r="I541" s="9"/>
      <c r="J541" s="9"/>
      <c r="V541" s="9"/>
      <c r="W541" s="9"/>
    </row>
    <row r="542" spans="8:23" x14ac:dyDescent="0.2">
      <c r="H542" s="9"/>
      <c r="I542" s="9"/>
      <c r="J542" s="9"/>
      <c r="V542" s="9"/>
      <c r="W542" s="9"/>
    </row>
    <row r="543" spans="8:23" x14ac:dyDescent="0.2">
      <c r="H543" s="9"/>
      <c r="I543" s="9"/>
      <c r="J543" s="9"/>
      <c r="V543" s="9"/>
      <c r="W543" s="9"/>
    </row>
    <row r="544" spans="8:23" x14ac:dyDescent="0.2">
      <c r="H544" s="9"/>
      <c r="I544" s="9"/>
      <c r="J544" s="9"/>
      <c r="V544" s="9"/>
      <c r="W544" s="9"/>
    </row>
    <row r="545" spans="8:23" x14ac:dyDescent="0.2">
      <c r="H545" s="9"/>
      <c r="I545" s="9"/>
      <c r="J545" s="9"/>
      <c r="V545" s="9"/>
      <c r="W545" s="9"/>
    </row>
    <row r="546" spans="8:23" x14ac:dyDescent="0.2">
      <c r="H546" s="9"/>
      <c r="I546" s="9"/>
      <c r="J546" s="9"/>
      <c r="V546" s="9"/>
      <c r="W546" s="9"/>
    </row>
    <row r="547" spans="8:23" x14ac:dyDescent="0.2">
      <c r="H547" s="9"/>
      <c r="I547" s="9"/>
      <c r="J547" s="9"/>
      <c r="V547" s="9"/>
      <c r="W547" s="9"/>
    </row>
    <row r="548" spans="8:23" x14ac:dyDescent="0.2">
      <c r="H548" s="9"/>
      <c r="I548" s="9"/>
      <c r="J548" s="9"/>
      <c r="V548" s="9"/>
      <c r="W548" s="9"/>
    </row>
    <row r="549" spans="8:23" x14ac:dyDescent="0.2">
      <c r="H549" s="9"/>
      <c r="I549" s="9"/>
      <c r="J549" s="9"/>
      <c r="V549" s="9"/>
      <c r="W549" s="9"/>
    </row>
    <row r="550" spans="8:23" x14ac:dyDescent="0.2">
      <c r="H550" s="9"/>
      <c r="I550" s="9"/>
      <c r="J550" s="9"/>
      <c r="V550" s="9"/>
      <c r="W550" s="9"/>
    </row>
    <row r="551" spans="8:23" x14ac:dyDescent="0.2">
      <c r="H551" s="9"/>
      <c r="I551" s="9"/>
      <c r="J551" s="9"/>
      <c r="V551" s="9"/>
      <c r="W551" s="9"/>
    </row>
    <row r="552" spans="8:23" x14ac:dyDescent="0.2">
      <c r="H552" s="9"/>
      <c r="I552" s="9"/>
      <c r="J552" s="9"/>
      <c r="V552" s="9"/>
      <c r="W552" s="9"/>
    </row>
    <row r="553" spans="8:23" x14ac:dyDescent="0.2">
      <c r="H553" s="9"/>
      <c r="I553" s="9"/>
      <c r="J553" s="9"/>
      <c r="V553" s="9"/>
      <c r="W553" s="9"/>
    </row>
    <row r="554" spans="8:23" x14ac:dyDescent="0.2">
      <c r="H554" s="9"/>
      <c r="I554" s="9"/>
      <c r="J554" s="9"/>
      <c r="V554" s="9"/>
      <c r="W554" s="9"/>
    </row>
    <row r="555" spans="8:23" x14ac:dyDescent="0.2">
      <c r="H555" s="9"/>
      <c r="I555" s="9"/>
      <c r="J555" s="9"/>
      <c r="V555" s="9"/>
      <c r="W555" s="9"/>
    </row>
    <row r="556" spans="8:23" x14ac:dyDescent="0.2">
      <c r="H556" s="9"/>
      <c r="I556" s="9"/>
      <c r="J556" s="9"/>
      <c r="V556" s="9"/>
      <c r="W556" s="9"/>
    </row>
    <row r="557" spans="8:23" x14ac:dyDescent="0.2">
      <c r="H557" s="9"/>
      <c r="I557" s="9"/>
      <c r="J557" s="9"/>
      <c r="V557" s="9"/>
      <c r="W557" s="9"/>
    </row>
    <row r="558" spans="8:23" x14ac:dyDescent="0.2">
      <c r="H558" s="9"/>
      <c r="I558" s="9"/>
      <c r="J558" s="9"/>
      <c r="V558" s="9"/>
      <c r="W558" s="9"/>
    </row>
    <row r="559" spans="8:23" x14ac:dyDescent="0.2">
      <c r="H559" s="9"/>
      <c r="I559" s="9"/>
      <c r="J559" s="9"/>
      <c r="V559" s="9"/>
      <c r="W559" s="9"/>
    </row>
    <row r="560" spans="8:23" x14ac:dyDescent="0.2">
      <c r="H560" s="9"/>
      <c r="I560" s="9"/>
      <c r="J560" s="9"/>
      <c r="V560" s="9"/>
      <c r="W560" s="9"/>
    </row>
    <row r="561" spans="8:23" x14ac:dyDescent="0.2">
      <c r="H561" s="9"/>
      <c r="I561" s="9"/>
      <c r="J561" s="9"/>
      <c r="V561" s="9"/>
      <c r="W561" s="9"/>
    </row>
    <row r="562" spans="8:23" x14ac:dyDescent="0.2">
      <c r="H562" s="9"/>
      <c r="I562" s="9"/>
      <c r="J562" s="9"/>
      <c r="V562" s="9"/>
      <c r="W562" s="9"/>
    </row>
    <row r="563" spans="8:23" x14ac:dyDescent="0.2">
      <c r="H563" s="9"/>
      <c r="I563" s="9"/>
      <c r="J563" s="9"/>
      <c r="V563" s="9"/>
      <c r="W563" s="9"/>
    </row>
    <row r="564" spans="8:23" x14ac:dyDescent="0.2">
      <c r="H564" s="9"/>
      <c r="I564" s="9"/>
      <c r="J564" s="9"/>
      <c r="V564" s="9"/>
      <c r="W564" s="9"/>
    </row>
    <row r="565" spans="8:23" x14ac:dyDescent="0.2">
      <c r="H565" s="9"/>
      <c r="I565" s="9"/>
      <c r="J565" s="9"/>
      <c r="V565" s="9"/>
      <c r="W565" s="9"/>
    </row>
    <row r="566" spans="8:23" x14ac:dyDescent="0.2">
      <c r="H566" s="9"/>
      <c r="I566" s="9"/>
      <c r="J566" s="9"/>
      <c r="V566" s="9"/>
      <c r="W566" s="9"/>
    </row>
    <row r="567" spans="8:23" x14ac:dyDescent="0.2">
      <c r="H567" s="9"/>
      <c r="I567" s="9"/>
      <c r="J567" s="9"/>
      <c r="V567" s="9"/>
      <c r="W567" s="9"/>
    </row>
    <row r="568" spans="8:23" x14ac:dyDescent="0.2">
      <c r="H568" s="9"/>
      <c r="I568" s="9"/>
      <c r="J568" s="9"/>
      <c r="V568" s="9"/>
      <c r="W568" s="9"/>
    </row>
    <row r="569" spans="8:23" x14ac:dyDescent="0.2">
      <c r="H569" s="9"/>
      <c r="I569" s="9"/>
      <c r="J569" s="9"/>
      <c r="V569" s="9"/>
      <c r="W569" s="9"/>
    </row>
    <row r="570" spans="8:23" x14ac:dyDescent="0.2">
      <c r="H570" s="9"/>
      <c r="I570" s="9"/>
      <c r="J570" s="9"/>
      <c r="V570" s="9"/>
      <c r="W570" s="9"/>
    </row>
    <row r="571" spans="8:23" x14ac:dyDescent="0.2">
      <c r="H571" s="9"/>
      <c r="I571" s="9"/>
      <c r="J571" s="9"/>
      <c r="V571" s="9"/>
      <c r="W571" s="9"/>
    </row>
    <row r="572" spans="8:23" x14ac:dyDescent="0.2">
      <c r="H572" s="9"/>
      <c r="I572" s="9"/>
      <c r="J572" s="9"/>
      <c r="V572" s="9"/>
      <c r="W572" s="9"/>
    </row>
    <row r="573" spans="8:23" x14ac:dyDescent="0.2">
      <c r="H573" s="9"/>
      <c r="I573" s="9"/>
      <c r="J573" s="9"/>
      <c r="V573" s="9"/>
      <c r="W573" s="9"/>
    </row>
    <row r="574" spans="8:23" x14ac:dyDescent="0.2">
      <c r="H574" s="9"/>
      <c r="I574" s="9"/>
      <c r="J574" s="9"/>
      <c r="V574" s="9"/>
      <c r="W574" s="9"/>
    </row>
    <row r="575" spans="8:23" x14ac:dyDescent="0.2">
      <c r="H575" s="9"/>
      <c r="I575" s="9"/>
      <c r="J575" s="9"/>
      <c r="V575" s="9"/>
      <c r="W575" s="9"/>
    </row>
    <row r="576" spans="8:23" x14ac:dyDescent="0.2">
      <c r="H576" s="9"/>
      <c r="I576" s="9"/>
      <c r="J576" s="9"/>
      <c r="V576" s="9"/>
      <c r="W576" s="9"/>
    </row>
    <row r="577" spans="8:23" x14ac:dyDescent="0.2">
      <c r="H577" s="9"/>
      <c r="I577" s="9"/>
      <c r="J577" s="9"/>
      <c r="V577" s="9"/>
      <c r="W577" s="9"/>
    </row>
    <row r="578" spans="8:23" x14ac:dyDescent="0.2">
      <c r="H578" s="9"/>
      <c r="I578" s="9"/>
      <c r="J578" s="9"/>
      <c r="V578" s="9"/>
      <c r="W578" s="9"/>
    </row>
    <row r="579" spans="8:23" x14ac:dyDescent="0.2">
      <c r="H579" s="9"/>
      <c r="I579" s="9"/>
      <c r="J579" s="9"/>
      <c r="V579" s="9"/>
      <c r="W579" s="9"/>
    </row>
    <row r="580" spans="8:23" x14ac:dyDescent="0.2">
      <c r="H580" s="9"/>
      <c r="I580" s="9"/>
      <c r="J580" s="9"/>
      <c r="V580" s="9"/>
      <c r="W580" s="9"/>
    </row>
    <row r="581" spans="8:23" x14ac:dyDescent="0.2">
      <c r="H581" s="9"/>
      <c r="I581" s="9"/>
      <c r="J581" s="9"/>
      <c r="V581" s="9"/>
      <c r="W581" s="9"/>
    </row>
    <row r="582" spans="8:23" x14ac:dyDescent="0.2">
      <c r="H582" s="9"/>
      <c r="I582" s="9"/>
      <c r="J582" s="9"/>
      <c r="V582" s="9"/>
      <c r="W582" s="9"/>
    </row>
    <row r="583" spans="8:23" x14ac:dyDescent="0.2">
      <c r="H583" s="9"/>
      <c r="I583" s="9"/>
      <c r="J583" s="9"/>
      <c r="V583" s="9"/>
      <c r="W583" s="9"/>
    </row>
    <row r="584" spans="8:23" x14ac:dyDescent="0.2">
      <c r="H584" s="9"/>
      <c r="I584" s="9"/>
      <c r="J584" s="9"/>
      <c r="V584" s="9"/>
      <c r="W584" s="9"/>
    </row>
    <row r="585" spans="8:23" x14ac:dyDescent="0.2">
      <c r="H585" s="9"/>
      <c r="I585" s="9"/>
      <c r="J585" s="9"/>
      <c r="V585" s="9"/>
      <c r="W585" s="9"/>
    </row>
    <row r="586" spans="8:23" x14ac:dyDescent="0.2">
      <c r="H586" s="9"/>
      <c r="I586" s="9"/>
      <c r="J586" s="9"/>
      <c r="V586" s="9"/>
      <c r="W586" s="9"/>
    </row>
    <row r="587" spans="8:23" x14ac:dyDescent="0.2">
      <c r="H587" s="9"/>
      <c r="I587" s="9"/>
      <c r="J587" s="9"/>
      <c r="V587" s="9"/>
      <c r="W587" s="9"/>
    </row>
    <row r="588" spans="8:23" x14ac:dyDescent="0.2">
      <c r="H588" s="9"/>
      <c r="I588" s="9"/>
      <c r="J588" s="9"/>
      <c r="V588" s="9"/>
      <c r="W588" s="9"/>
    </row>
    <row r="589" spans="8:23" x14ac:dyDescent="0.2">
      <c r="H589" s="9"/>
      <c r="I589" s="9"/>
      <c r="J589" s="9"/>
      <c r="V589" s="9"/>
      <c r="W589" s="9"/>
    </row>
    <row r="590" spans="8:23" x14ac:dyDescent="0.2">
      <c r="H590" s="9"/>
      <c r="I590" s="9"/>
      <c r="J590" s="9"/>
      <c r="V590" s="9"/>
      <c r="W590" s="9"/>
    </row>
    <row r="591" spans="8:23" x14ac:dyDescent="0.2">
      <c r="H591" s="9"/>
      <c r="I591" s="9"/>
      <c r="J591" s="9"/>
      <c r="V591" s="9"/>
      <c r="W591" s="9"/>
    </row>
    <row r="592" spans="8:23" x14ac:dyDescent="0.2">
      <c r="H592" s="9"/>
      <c r="I592" s="9"/>
      <c r="J592" s="9"/>
      <c r="V592" s="9"/>
      <c r="W592" s="9"/>
    </row>
    <row r="593" spans="8:23" x14ac:dyDescent="0.2">
      <c r="H593" s="9"/>
      <c r="I593" s="9"/>
      <c r="J593" s="9"/>
      <c r="V593" s="9"/>
      <c r="W593" s="9"/>
    </row>
    <row r="594" spans="8:23" x14ac:dyDescent="0.2">
      <c r="H594" s="9"/>
      <c r="I594" s="9"/>
      <c r="J594" s="9"/>
      <c r="V594" s="9"/>
      <c r="W594" s="9"/>
    </row>
    <row r="595" spans="8:23" x14ac:dyDescent="0.2">
      <c r="H595" s="9"/>
      <c r="I595" s="9"/>
      <c r="J595" s="9"/>
      <c r="V595" s="9"/>
      <c r="W595" s="9"/>
    </row>
    <row r="596" spans="8:23" x14ac:dyDescent="0.2">
      <c r="H596" s="9"/>
      <c r="I596" s="9"/>
      <c r="J596" s="9"/>
      <c r="V596" s="9"/>
      <c r="W596" s="9"/>
    </row>
    <row r="597" spans="8:23" x14ac:dyDescent="0.2">
      <c r="H597" s="9"/>
      <c r="I597" s="9"/>
      <c r="J597" s="9"/>
      <c r="V597" s="9"/>
      <c r="W597" s="9"/>
    </row>
    <row r="598" spans="8:23" x14ac:dyDescent="0.2">
      <c r="H598" s="9"/>
      <c r="I598" s="9"/>
      <c r="J598" s="9"/>
      <c r="V598" s="9"/>
      <c r="W598" s="9"/>
    </row>
    <row r="599" spans="8:23" x14ac:dyDescent="0.2">
      <c r="H599" s="9"/>
      <c r="I599" s="9"/>
      <c r="J599" s="9"/>
      <c r="V599" s="9"/>
      <c r="W599" s="9"/>
    </row>
    <row r="600" spans="8:23" x14ac:dyDescent="0.2">
      <c r="H600" s="9"/>
      <c r="I600" s="9"/>
      <c r="J600" s="9"/>
      <c r="V600" s="9"/>
      <c r="W600" s="9"/>
    </row>
    <row r="601" spans="8:23" x14ac:dyDescent="0.2">
      <c r="H601" s="9"/>
      <c r="I601" s="9"/>
      <c r="J601" s="9"/>
      <c r="V601" s="9"/>
      <c r="W601" s="9"/>
    </row>
    <row r="602" spans="8:23" x14ac:dyDescent="0.2">
      <c r="H602" s="9"/>
      <c r="I602" s="9"/>
      <c r="J602" s="9"/>
      <c r="V602" s="9"/>
      <c r="W602" s="9"/>
    </row>
    <row r="603" spans="8:23" x14ac:dyDescent="0.2">
      <c r="H603" s="9"/>
      <c r="I603" s="9"/>
      <c r="J603" s="9"/>
      <c r="V603" s="9"/>
      <c r="W603" s="9"/>
    </row>
    <row r="604" spans="8:23" x14ac:dyDescent="0.2">
      <c r="H604" s="9"/>
      <c r="I604" s="9"/>
      <c r="J604" s="9"/>
      <c r="V604" s="9"/>
      <c r="W604" s="9"/>
    </row>
    <row r="605" spans="8:23" x14ac:dyDescent="0.2">
      <c r="H605" s="9"/>
      <c r="I605" s="9"/>
      <c r="J605" s="9"/>
      <c r="V605" s="9"/>
      <c r="W605" s="9"/>
    </row>
    <row r="606" spans="8:23" x14ac:dyDescent="0.2">
      <c r="H606" s="9"/>
      <c r="I606" s="9"/>
      <c r="J606" s="9"/>
      <c r="V606" s="9"/>
      <c r="W606" s="9"/>
    </row>
    <row r="607" spans="8:23" x14ac:dyDescent="0.2">
      <c r="H607" s="9"/>
      <c r="I607" s="9"/>
      <c r="J607" s="9"/>
      <c r="V607" s="9"/>
      <c r="W607" s="9"/>
    </row>
    <row r="608" spans="8:23" x14ac:dyDescent="0.2">
      <c r="H608" s="9"/>
      <c r="I608" s="9"/>
      <c r="J608" s="9"/>
      <c r="V608" s="9"/>
      <c r="W608" s="9"/>
    </row>
    <row r="609" spans="8:23" x14ac:dyDescent="0.2">
      <c r="H609" s="9"/>
      <c r="I609" s="9"/>
      <c r="J609" s="9"/>
      <c r="V609" s="9"/>
      <c r="W609" s="9"/>
    </row>
    <row r="610" spans="8:23" x14ac:dyDescent="0.2">
      <c r="H610" s="9"/>
      <c r="I610" s="9"/>
      <c r="J610" s="9"/>
      <c r="V610" s="9"/>
      <c r="W610" s="9"/>
    </row>
    <row r="611" spans="8:23" x14ac:dyDescent="0.2">
      <c r="H611" s="9"/>
      <c r="I611" s="9"/>
      <c r="J611" s="9"/>
      <c r="V611" s="9"/>
      <c r="W611" s="9"/>
    </row>
    <row r="612" spans="8:23" x14ac:dyDescent="0.2">
      <c r="H612" s="9"/>
      <c r="I612" s="9"/>
      <c r="J612" s="9"/>
      <c r="V612" s="9"/>
      <c r="W612" s="9"/>
    </row>
    <row r="613" spans="8:23" x14ac:dyDescent="0.2">
      <c r="H613" s="9"/>
      <c r="I613" s="9"/>
      <c r="J613" s="9"/>
      <c r="V613" s="9"/>
      <c r="W613" s="9"/>
    </row>
    <row r="614" spans="8:23" x14ac:dyDescent="0.2">
      <c r="H614" s="9"/>
      <c r="I614" s="9"/>
      <c r="J614" s="9"/>
      <c r="V614" s="9"/>
      <c r="W614" s="9"/>
    </row>
    <row r="615" spans="8:23" x14ac:dyDescent="0.2">
      <c r="H615" s="9"/>
      <c r="I615" s="9"/>
      <c r="J615" s="9"/>
      <c r="V615" s="9"/>
      <c r="W615" s="9"/>
    </row>
    <row r="616" spans="8:23" x14ac:dyDescent="0.2">
      <c r="H616" s="9"/>
      <c r="I616" s="9"/>
      <c r="J616" s="9"/>
      <c r="V616" s="9"/>
      <c r="W616" s="9"/>
    </row>
    <row r="617" spans="8:23" x14ac:dyDescent="0.2">
      <c r="H617" s="9"/>
      <c r="I617" s="9"/>
      <c r="J617" s="9"/>
      <c r="V617" s="9"/>
      <c r="W617" s="9"/>
    </row>
    <row r="618" spans="8:23" x14ac:dyDescent="0.2">
      <c r="H618" s="9"/>
      <c r="I618" s="9"/>
      <c r="J618" s="9"/>
      <c r="V618" s="9"/>
      <c r="W618" s="9"/>
    </row>
    <row r="619" spans="8:23" x14ac:dyDescent="0.2">
      <c r="H619" s="9"/>
      <c r="I619" s="9"/>
      <c r="J619" s="9"/>
      <c r="V619" s="9"/>
      <c r="W619" s="9"/>
    </row>
    <row r="620" spans="8:23" x14ac:dyDescent="0.2">
      <c r="H620" s="9"/>
      <c r="I620" s="9"/>
      <c r="J620" s="9"/>
      <c r="V620" s="9"/>
      <c r="W620" s="9"/>
    </row>
    <row r="621" spans="8:23" x14ac:dyDescent="0.2">
      <c r="H621" s="9"/>
      <c r="I621" s="9"/>
      <c r="J621" s="9"/>
      <c r="V621" s="9"/>
      <c r="W621" s="9"/>
    </row>
    <row r="622" spans="8:23" x14ac:dyDescent="0.2">
      <c r="H622" s="9"/>
      <c r="I622" s="9"/>
      <c r="J622" s="9"/>
      <c r="V622" s="9"/>
      <c r="W622" s="9"/>
    </row>
    <row r="623" spans="8:23" x14ac:dyDescent="0.2">
      <c r="H623" s="9"/>
      <c r="I623" s="9"/>
      <c r="J623" s="9"/>
      <c r="V623" s="9"/>
      <c r="W623" s="9"/>
    </row>
    <row r="624" spans="8:23" x14ac:dyDescent="0.2">
      <c r="H624" s="9"/>
      <c r="I624" s="9"/>
      <c r="J624" s="9"/>
      <c r="V624" s="9"/>
      <c r="W624" s="9"/>
    </row>
    <row r="625" spans="8:23" x14ac:dyDescent="0.2">
      <c r="H625" s="9"/>
      <c r="I625" s="9"/>
      <c r="J625" s="9"/>
      <c r="V625" s="9"/>
      <c r="W625" s="9"/>
    </row>
    <row r="626" spans="8:23" x14ac:dyDescent="0.2">
      <c r="H626" s="9"/>
      <c r="I626" s="9"/>
      <c r="J626" s="9"/>
      <c r="V626" s="9"/>
      <c r="W626" s="9"/>
    </row>
    <row r="627" spans="8:23" x14ac:dyDescent="0.2">
      <c r="H627" s="9"/>
      <c r="I627" s="9"/>
      <c r="J627" s="9"/>
      <c r="V627" s="9"/>
      <c r="W627" s="9"/>
    </row>
    <row r="628" spans="8:23" x14ac:dyDescent="0.2">
      <c r="H628" s="9"/>
      <c r="I628" s="9"/>
      <c r="J628" s="9"/>
      <c r="V628" s="9"/>
      <c r="W628" s="9"/>
    </row>
    <row r="629" spans="8:23" x14ac:dyDescent="0.2">
      <c r="H629" s="9"/>
      <c r="I629" s="9"/>
      <c r="J629" s="9"/>
      <c r="V629" s="9"/>
      <c r="W629" s="9"/>
    </row>
    <row r="630" spans="8:23" x14ac:dyDescent="0.2">
      <c r="H630" s="9"/>
      <c r="I630" s="9"/>
      <c r="J630" s="9"/>
      <c r="V630" s="9"/>
      <c r="W630" s="9"/>
    </row>
    <row r="631" spans="8:23" x14ac:dyDescent="0.2">
      <c r="H631" s="9"/>
      <c r="I631" s="9"/>
      <c r="J631" s="9"/>
      <c r="V631" s="9"/>
      <c r="W631" s="9"/>
    </row>
    <row r="632" spans="8:23" x14ac:dyDescent="0.2">
      <c r="H632" s="9"/>
      <c r="I632" s="9"/>
      <c r="J632" s="9"/>
      <c r="V632" s="9"/>
      <c r="W632" s="9"/>
    </row>
    <row r="633" spans="8:23" x14ac:dyDescent="0.2">
      <c r="H633" s="9"/>
      <c r="I633" s="9"/>
      <c r="J633" s="9"/>
      <c r="V633" s="9"/>
      <c r="W633" s="9"/>
    </row>
    <row r="634" spans="8:23" x14ac:dyDescent="0.2">
      <c r="H634" s="9"/>
      <c r="I634" s="9"/>
      <c r="J634" s="9"/>
      <c r="V634" s="9"/>
      <c r="W634" s="9"/>
    </row>
    <row r="635" spans="8:23" x14ac:dyDescent="0.2">
      <c r="H635" s="9"/>
      <c r="I635" s="9"/>
      <c r="J635" s="9"/>
      <c r="V635" s="9"/>
      <c r="W635" s="9"/>
    </row>
    <row r="636" spans="8:23" x14ac:dyDescent="0.2">
      <c r="H636" s="9"/>
      <c r="I636" s="9"/>
      <c r="J636" s="9"/>
      <c r="V636" s="9"/>
      <c r="W636" s="9"/>
    </row>
    <row r="637" spans="8:23" x14ac:dyDescent="0.2">
      <c r="H637" s="9"/>
      <c r="I637" s="9"/>
      <c r="J637" s="9"/>
      <c r="V637" s="9"/>
      <c r="W637" s="9"/>
    </row>
    <row r="638" spans="8:23" x14ac:dyDescent="0.2">
      <c r="H638" s="9"/>
      <c r="I638" s="9"/>
      <c r="J638" s="9"/>
      <c r="V638" s="9"/>
      <c r="W638" s="9"/>
    </row>
    <row r="639" spans="8:23" x14ac:dyDescent="0.2">
      <c r="H639" s="9"/>
      <c r="I639" s="9"/>
      <c r="J639" s="9"/>
      <c r="V639" s="9"/>
      <c r="W639" s="9"/>
    </row>
    <row r="640" spans="8:23" x14ac:dyDescent="0.2">
      <c r="H640" s="9"/>
      <c r="I640" s="9"/>
      <c r="J640" s="9"/>
      <c r="V640" s="9"/>
      <c r="W640" s="9"/>
    </row>
    <row r="641" spans="8:23" x14ac:dyDescent="0.2">
      <c r="H641" s="9"/>
      <c r="I641" s="9"/>
      <c r="J641" s="9"/>
      <c r="V641" s="9"/>
      <c r="W641" s="9"/>
    </row>
    <row r="642" spans="8:23" x14ac:dyDescent="0.2">
      <c r="H642" s="9"/>
      <c r="I642" s="9"/>
      <c r="J642" s="9"/>
      <c r="V642" s="9"/>
      <c r="W642" s="9"/>
    </row>
    <row r="643" spans="8:23" x14ac:dyDescent="0.2">
      <c r="H643" s="9"/>
      <c r="I643" s="9"/>
      <c r="J643" s="9"/>
      <c r="V643" s="9"/>
      <c r="W643" s="9"/>
    </row>
    <row r="644" spans="8:23" x14ac:dyDescent="0.2">
      <c r="H644" s="9"/>
      <c r="I644" s="9"/>
      <c r="J644" s="9"/>
      <c r="V644" s="9"/>
      <c r="W644" s="9"/>
    </row>
    <row r="645" spans="8:23" x14ac:dyDescent="0.2">
      <c r="H645" s="9"/>
      <c r="I645" s="9"/>
      <c r="J645" s="9"/>
      <c r="V645" s="9"/>
      <c r="W645" s="9"/>
    </row>
    <row r="646" spans="8:23" x14ac:dyDescent="0.2">
      <c r="H646" s="9"/>
      <c r="I646" s="9"/>
      <c r="J646" s="9"/>
      <c r="V646" s="9"/>
      <c r="W646" s="9"/>
    </row>
    <row r="647" spans="8:23" x14ac:dyDescent="0.2">
      <c r="H647" s="9"/>
      <c r="I647" s="9"/>
      <c r="J647" s="9"/>
      <c r="V647" s="9"/>
      <c r="W647" s="9"/>
    </row>
    <row r="648" spans="8:23" x14ac:dyDescent="0.2">
      <c r="H648" s="9"/>
      <c r="I648" s="9"/>
      <c r="J648" s="9"/>
      <c r="V648" s="9"/>
      <c r="W648" s="9"/>
    </row>
    <row r="649" spans="8:23" x14ac:dyDescent="0.2">
      <c r="H649" s="9"/>
      <c r="I649" s="9"/>
      <c r="J649" s="9"/>
      <c r="V649" s="9"/>
      <c r="W649" s="9"/>
    </row>
    <row r="650" spans="8:23" x14ac:dyDescent="0.2">
      <c r="H650" s="9"/>
      <c r="I650" s="9"/>
      <c r="J650" s="9"/>
      <c r="V650" s="9"/>
      <c r="W650" s="9"/>
    </row>
    <row r="651" spans="8:23" x14ac:dyDescent="0.2">
      <c r="H651" s="9"/>
      <c r="I651" s="9"/>
      <c r="J651" s="9"/>
      <c r="V651" s="9"/>
      <c r="W651" s="9"/>
    </row>
    <row r="652" spans="8:23" x14ac:dyDescent="0.2">
      <c r="H652" s="9"/>
      <c r="I652" s="9"/>
      <c r="J652" s="9"/>
      <c r="V652" s="9"/>
      <c r="W652" s="9"/>
    </row>
    <row r="653" spans="8:23" x14ac:dyDescent="0.2">
      <c r="H653" s="9"/>
      <c r="I653" s="9"/>
      <c r="J653" s="9"/>
      <c r="V653" s="9"/>
      <c r="W653" s="9"/>
    </row>
    <row r="654" spans="8:23" x14ac:dyDescent="0.2">
      <c r="H654" s="9"/>
      <c r="I654" s="9"/>
      <c r="J654" s="9"/>
      <c r="V654" s="9"/>
      <c r="W654" s="9"/>
    </row>
    <row r="655" spans="8:23" x14ac:dyDescent="0.2">
      <c r="H655" s="9"/>
      <c r="I655" s="9"/>
      <c r="J655" s="9"/>
      <c r="V655" s="9"/>
      <c r="W655" s="9"/>
    </row>
    <row r="656" spans="8:23" x14ac:dyDescent="0.2">
      <c r="H656" s="9"/>
      <c r="I656" s="9"/>
      <c r="J656" s="9"/>
      <c r="V656" s="9"/>
      <c r="W656" s="9"/>
    </row>
    <row r="657" spans="8:23" x14ac:dyDescent="0.2">
      <c r="H657" s="9"/>
      <c r="I657" s="9"/>
      <c r="J657" s="9"/>
      <c r="V657" s="9"/>
      <c r="W657" s="9"/>
    </row>
    <row r="658" spans="8:23" x14ac:dyDescent="0.2">
      <c r="H658" s="9"/>
      <c r="I658" s="9"/>
      <c r="J658" s="9"/>
      <c r="V658" s="9"/>
      <c r="W658" s="9"/>
    </row>
    <row r="659" spans="8:23" x14ac:dyDescent="0.2">
      <c r="H659" s="9"/>
      <c r="I659" s="9"/>
      <c r="J659" s="9"/>
      <c r="V659" s="9"/>
      <c r="W659" s="9"/>
    </row>
    <row r="660" spans="8:23" x14ac:dyDescent="0.2">
      <c r="H660" s="9"/>
      <c r="I660" s="9"/>
      <c r="J660" s="9"/>
      <c r="V660" s="9"/>
      <c r="W660" s="9"/>
    </row>
    <row r="661" spans="8:23" x14ac:dyDescent="0.2">
      <c r="H661" s="9"/>
      <c r="I661" s="9"/>
      <c r="J661" s="9"/>
      <c r="V661" s="9"/>
      <c r="W661" s="9"/>
    </row>
    <row r="662" spans="8:23" x14ac:dyDescent="0.2">
      <c r="H662" s="9"/>
      <c r="I662" s="9"/>
      <c r="J662" s="9"/>
      <c r="V662" s="9"/>
      <c r="W662" s="9"/>
    </row>
    <row r="663" spans="8:23" x14ac:dyDescent="0.2">
      <c r="H663" s="9"/>
      <c r="I663" s="9"/>
      <c r="J663" s="9"/>
      <c r="V663" s="9"/>
      <c r="W663" s="9"/>
    </row>
    <row r="664" spans="8:23" x14ac:dyDescent="0.2">
      <c r="H664" s="9"/>
      <c r="I664" s="9"/>
      <c r="J664" s="9"/>
      <c r="V664" s="9"/>
      <c r="W664" s="9"/>
    </row>
    <row r="665" spans="8:23" x14ac:dyDescent="0.2">
      <c r="H665" s="9"/>
      <c r="I665" s="9"/>
      <c r="J665" s="9"/>
      <c r="V665" s="9"/>
      <c r="W665" s="9"/>
    </row>
    <row r="666" spans="8:23" x14ac:dyDescent="0.2">
      <c r="H666" s="9"/>
      <c r="I666" s="9"/>
      <c r="J666" s="9"/>
      <c r="V666" s="9"/>
      <c r="W666" s="9"/>
    </row>
    <row r="667" spans="8:23" x14ac:dyDescent="0.2">
      <c r="H667" s="9"/>
      <c r="I667" s="9"/>
      <c r="J667" s="9"/>
      <c r="V667" s="9"/>
      <c r="W667" s="9"/>
    </row>
    <row r="668" spans="8:23" x14ac:dyDescent="0.2">
      <c r="H668" s="9"/>
      <c r="I668" s="9"/>
      <c r="J668" s="9"/>
      <c r="V668" s="9"/>
      <c r="W668" s="9"/>
    </row>
    <row r="669" spans="8:23" x14ac:dyDescent="0.2">
      <c r="H669" s="9"/>
      <c r="I669" s="9"/>
      <c r="J669" s="9"/>
      <c r="V669" s="9"/>
      <c r="W669" s="9"/>
    </row>
    <row r="670" spans="8:23" x14ac:dyDescent="0.2">
      <c r="H670" s="9"/>
      <c r="I670" s="9"/>
      <c r="J670" s="9"/>
      <c r="V670" s="9"/>
      <c r="W670" s="9"/>
    </row>
    <row r="671" spans="8:23" x14ac:dyDescent="0.2">
      <c r="H671" s="9"/>
      <c r="I671" s="9"/>
      <c r="J671" s="9"/>
      <c r="V671" s="9"/>
      <c r="W671" s="9"/>
    </row>
    <row r="672" spans="8:23" x14ac:dyDescent="0.2">
      <c r="H672" s="9"/>
      <c r="I672" s="9"/>
      <c r="J672" s="9"/>
      <c r="V672" s="9"/>
      <c r="W672" s="9"/>
    </row>
    <row r="673" spans="8:23" x14ac:dyDescent="0.2">
      <c r="H673" s="9"/>
      <c r="I673" s="9"/>
      <c r="J673" s="9"/>
      <c r="V673" s="9"/>
      <c r="W673" s="9"/>
    </row>
    <row r="674" spans="8:23" x14ac:dyDescent="0.2">
      <c r="H674" s="9"/>
      <c r="I674" s="9"/>
      <c r="J674" s="9"/>
      <c r="V674" s="9"/>
      <c r="W674" s="9"/>
    </row>
    <row r="675" spans="8:23" x14ac:dyDescent="0.2">
      <c r="H675" s="9"/>
      <c r="I675" s="9"/>
      <c r="J675" s="9"/>
      <c r="V675" s="9"/>
      <c r="W675" s="9"/>
    </row>
    <row r="676" spans="8:23" x14ac:dyDescent="0.2">
      <c r="H676" s="9"/>
      <c r="I676" s="9"/>
      <c r="J676" s="9"/>
      <c r="V676" s="9"/>
      <c r="W676" s="9"/>
    </row>
    <row r="677" spans="8:23" x14ac:dyDescent="0.2">
      <c r="H677" s="9"/>
      <c r="I677" s="9"/>
      <c r="J677" s="9"/>
      <c r="V677" s="9"/>
      <c r="W677" s="9"/>
    </row>
    <row r="678" spans="8:23" x14ac:dyDescent="0.2">
      <c r="H678" s="9"/>
      <c r="I678" s="9"/>
      <c r="J678" s="9"/>
      <c r="V678" s="9"/>
      <c r="W678" s="9"/>
    </row>
    <row r="679" spans="8:23" x14ac:dyDescent="0.2">
      <c r="H679" s="9"/>
      <c r="I679" s="9"/>
      <c r="J679" s="9"/>
      <c r="V679" s="9"/>
      <c r="W679" s="9"/>
    </row>
    <row r="680" spans="8:23" x14ac:dyDescent="0.2">
      <c r="H680" s="9"/>
      <c r="I680" s="9"/>
      <c r="J680" s="9"/>
      <c r="V680" s="9"/>
      <c r="W680" s="9"/>
    </row>
    <row r="681" spans="8:23" x14ac:dyDescent="0.2">
      <c r="H681" s="9"/>
      <c r="I681" s="9"/>
      <c r="J681" s="9"/>
      <c r="V681" s="9"/>
      <c r="W681" s="9"/>
    </row>
    <row r="682" spans="8:23" x14ac:dyDescent="0.2">
      <c r="H682" s="9"/>
      <c r="I682" s="9"/>
      <c r="J682" s="9"/>
      <c r="V682" s="9"/>
      <c r="W682" s="9"/>
    </row>
    <row r="683" spans="8:23" x14ac:dyDescent="0.2">
      <c r="H683" s="9"/>
      <c r="I683" s="9"/>
      <c r="J683" s="9"/>
      <c r="V683" s="9"/>
      <c r="W683" s="9"/>
    </row>
    <row r="684" spans="8:23" x14ac:dyDescent="0.2">
      <c r="H684" s="9"/>
      <c r="I684" s="9"/>
      <c r="J684" s="9"/>
      <c r="V684" s="9"/>
      <c r="W684" s="9"/>
    </row>
    <row r="685" spans="8:23" x14ac:dyDescent="0.2">
      <c r="H685" s="9"/>
      <c r="I685" s="9"/>
      <c r="J685" s="9"/>
      <c r="V685" s="9"/>
      <c r="W685" s="9"/>
    </row>
    <row r="686" spans="8:23" x14ac:dyDescent="0.2">
      <c r="H686" s="9"/>
      <c r="I686" s="9"/>
      <c r="J686" s="9"/>
      <c r="V686" s="9"/>
      <c r="W686" s="9"/>
    </row>
    <row r="687" spans="8:23" x14ac:dyDescent="0.2">
      <c r="H687" s="9"/>
      <c r="I687" s="9"/>
      <c r="J687" s="9"/>
      <c r="V687" s="9"/>
      <c r="W687" s="9"/>
    </row>
    <row r="688" spans="8:23" x14ac:dyDescent="0.2">
      <c r="H688" s="9"/>
      <c r="I688" s="9"/>
      <c r="J688" s="9"/>
      <c r="V688" s="9"/>
      <c r="W688" s="9"/>
    </row>
    <row r="689" spans="8:23" x14ac:dyDescent="0.2">
      <c r="H689" s="9"/>
      <c r="I689" s="9"/>
      <c r="J689" s="9"/>
      <c r="V689" s="9"/>
      <c r="W689" s="9"/>
    </row>
    <row r="690" spans="8:23" x14ac:dyDescent="0.2">
      <c r="H690" s="9"/>
      <c r="I690" s="9"/>
      <c r="J690" s="9"/>
      <c r="V690" s="9"/>
      <c r="W690" s="9"/>
    </row>
    <row r="691" spans="8:23" x14ac:dyDescent="0.2">
      <c r="H691" s="9"/>
      <c r="I691" s="9"/>
      <c r="J691" s="9"/>
      <c r="V691" s="9"/>
      <c r="W691" s="9"/>
    </row>
    <row r="692" spans="8:23" x14ac:dyDescent="0.2">
      <c r="H692" s="9"/>
      <c r="I692" s="9"/>
      <c r="J692" s="9"/>
      <c r="V692" s="9"/>
      <c r="W692" s="9"/>
    </row>
    <row r="693" spans="8:23" x14ac:dyDescent="0.2">
      <c r="H693" s="9"/>
      <c r="I693" s="9"/>
      <c r="J693" s="9"/>
      <c r="V693" s="9"/>
      <c r="W693" s="9"/>
    </row>
    <row r="694" spans="8:23" x14ac:dyDescent="0.2">
      <c r="H694" s="9"/>
      <c r="I694" s="9"/>
      <c r="J694" s="9"/>
      <c r="V694" s="9"/>
      <c r="W694" s="9"/>
    </row>
    <row r="695" spans="8:23" x14ac:dyDescent="0.2">
      <c r="H695" s="9"/>
      <c r="I695" s="9"/>
      <c r="J695" s="9"/>
      <c r="V695" s="9"/>
      <c r="W695" s="9"/>
    </row>
    <row r="696" spans="8:23" x14ac:dyDescent="0.2">
      <c r="H696" s="9"/>
      <c r="I696" s="9"/>
      <c r="J696" s="9"/>
      <c r="V696" s="9"/>
      <c r="W696" s="9"/>
    </row>
    <row r="697" spans="8:23" x14ac:dyDescent="0.2">
      <c r="H697" s="9"/>
      <c r="I697" s="9"/>
      <c r="J697" s="9"/>
      <c r="V697" s="9"/>
      <c r="W697" s="9"/>
    </row>
    <row r="698" spans="8:23" x14ac:dyDescent="0.2">
      <c r="H698" s="9"/>
      <c r="I698" s="9"/>
      <c r="J698" s="9"/>
      <c r="V698" s="9"/>
      <c r="W698" s="9"/>
    </row>
    <row r="699" spans="8:23" x14ac:dyDescent="0.2">
      <c r="H699" s="9"/>
      <c r="I699" s="9"/>
      <c r="J699" s="9"/>
      <c r="V699" s="9"/>
      <c r="W699" s="9"/>
    </row>
    <row r="700" spans="8:23" x14ac:dyDescent="0.2">
      <c r="H700" s="9"/>
      <c r="I700" s="9"/>
      <c r="J700" s="9"/>
      <c r="V700" s="9"/>
      <c r="W700" s="9"/>
    </row>
    <row r="701" spans="8:23" x14ac:dyDescent="0.2">
      <c r="H701" s="9"/>
      <c r="I701" s="9"/>
      <c r="J701" s="9"/>
      <c r="V701" s="9"/>
      <c r="W701" s="9"/>
    </row>
    <row r="702" spans="8:23" x14ac:dyDescent="0.2">
      <c r="H702" s="9"/>
      <c r="I702" s="9"/>
      <c r="J702" s="9"/>
      <c r="V702" s="9"/>
      <c r="W702" s="9"/>
    </row>
    <row r="703" spans="8:23" x14ac:dyDescent="0.2">
      <c r="H703" s="9"/>
      <c r="I703" s="9"/>
      <c r="J703" s="9"/>
      <c r="V703" s="9"/>
      <c r="W703" s="9"/>
    </row>
    <row r="704" spans="8:23" x14ac:dyDescent="0.2">
      <c r="H704" s="9"/>
      <c r="I704" s="9"/>
      <c r="J704" s="9"/>
      <c r="V704" s="9"/>
      <c r="W704" s="9"/>
    </row>
    <row r="705" spans="8:23" x14ac:dyDescent="0.2">
      <c r="H705" s="9"/>
      <c r="I705" s="9"/>
      <c r="J705" s="9"/>
      <c r="V705" s="9"/>
      <c r="W705" s="9"/>
    </row>
    <row r="706" spans="8:23" x14ac:dyDescent="0.2">
      <c r="H706" s="9"/>
      <c r="I706" s="9"/>
      <c r="J706" s="9"/>
      <c r="V706" s="9"/>
      <c r="W706" s="9"/>
    </row>
    <row r="707" spans="8:23" x14ac:dyDescent="0.2">
      <c r="H707" s="9"/>
      <c r="I707" s="9"/>
      <c r="J707" s="9"/>
      <c r="V707" s="9"/>
      <c r="W707" s="9"/>
    </row>
    <row r="708" spans="8:23" x14ac:dyDescent="0.2">
      <c r="H708" s="9"/>
      <c r="I708" s="9"/>
      <c r="J708" s="9"/>
      <c r="V708" s="9"/>
      <c r="W708" s="9"/>
    </row>
    <row r="709" spans="8:23" x14ac:dyDescent="0.2">
      <c r="H709" s="9"/>
      <c r="I709" s="9"/>
      <c r="J709" s="9"/>
      <c r="V709" s="9"/>
      <c r="W709" s="9"/>
    </row>
    <row r="710" spans="8:23" x14ac:dyDescent="0.2">
      <c r="H710" s="9"/>
      <c r="I710" s="9"/>
      <c r="J710" s="9"/>
      <c r="V710" s="9"/>
      <c r="W710" s="9"/>
    </row>
    <row r="711" spans="8:23" x14ac:dyDescent="0.2">
      <c r="H711" s="9"/>
      <c r="I711" s="9"/>
      <c r="J711" s="9"/>
      <c r="V711" s="9"/>
      <c r="W711" s="9"/>
    </row>
    <row r="712" spans="8:23" x14ac:dyDescent="0.2">
      <c r="H712" s="9"/>
      <c r="I712" s="9"/>
      <c r="J712" s="9"/>
      <c r="V712" s="9"/>
      <c r="W712" s="9"/>
    </row>
    <row r="713" spans="8:23" x14ac:dyDescent="0.2">
      <c r="H713" s="9"/>
      <c r="I713" s="9"/>
      <c r="J713" s="9"/>
      <c r="V713" s="9"/>
      <c r="W713" s="9"/>
    </row>
    <row r="714" spans="8:23" x14ac:dyDescent="0.2">
      <c r="H714" s="9"/>
      <c r="I714" s="9"/>
      <c r="J714" s="9"/>
      <c r="V714" s="9"/>
      <c r="W714" s="9"/>
    </row>
    <row r="715" spans="8:23" x14ac:dyDescent="0.2">
      <c r="H715" s="9"/>
      <c r="I715" s="9"/>
      <c r="J715" s="9"/>
      <c r="V715" s="9"/>
      <c r="W715" s="9"/>
    </row>
    <row r="716" spans="8:23" x14ac:dyDescent="0.2">
      <c r="H716" s="9"/>
      <c r="I716" s="9"/>
      <c r="J716" s="9"/>
      <c r="V716" s="9"/>
      <c r="W716" s="9"/>
    </row>
    <row r="717" spans="8:23" x14ac:dyDescent="0.2">
      <c r="H717" s="9"/>
      <c r="I717" s="9"/>
      <c r="J717" s="9"/>
      <c r="V717" s="9"/>
      <c r="W717" s="9"/>
    </row>
    <row r="718" spans="8:23" x14ac:dyDescent="0.2">
      <c r="H718" s="9"/>
      <c r="I718" s="9"/>
      <c r="J718" s="9"/>
      <c r="V718" s="9"/>
      <c r="W718" s="9"/>
    </row>
    <row r="719" spans="8:23" x14ac:dyDescent="0.2">
      <c r="H719" s="9"/>
      <c r="I719" s="9"/>
      <c r="J719" s="9"/>
      <c r="V719" s="9"/>
      <c r="W719" s="9"/>
    </row>
    <row r="720" spans="8:23" x14ac:dyDescent="0.2">
      <c r="H720" s="9"/>
      <c r="I720" s="9"/>
      <c r="J720" s="9"/>
      <c r="V720" s="9"/>
      <c r="W720" s="9"/>
    </row>
    <row r="721" spans="8:23" x14ac:dyDescent="0.2">
      <c r="H721" s="9"/>
      <c r="I721" s="9"/>
      <c r="J721" s="9"/>
      <c r="V721" s="9"/>
      <c r="W721" s="9"/>
    </row>
    <row r="722" spans="8:23" x14ac:dyDescent="0.2">
      <c r="H722" s="9"/>
      <c r="I722" s="9"/>
      <c r="J722" s="9"/>
      <c r="V722" s="9"/>
      <c r="W722" s="9"/>
    </row>
    <row r="723" spans="8:23" x14ac:dyDescent="0.2">
      <c r="H723" s="9"/>
      <c r="I723" s="9"/>
      <c r="J723" s="9"/>
      <c r="V723" s="9"/>
      <c r="W723" s="9"/>
    </row>
    <row r="724" spans="8:23" x14ac:dyDescent="0.2">
      <c r="H724" s="9"/>
      <c r="I724" s="9"/>
      <c r="J724" s="9"/>
      <c r="V724" s="9"/>
      <c r="W724" s="9"/>
    </row>
    <row r="725" spans="8:23" x14ac:dyDescent="0.2">
      <c r="H725" s="9"/>
      <c r="I725" s="9"/>
      <c r="J725" s="9"/>
      <c r="V725" s="9"/>
      <c r="W725" s="9"/>
    </row>
    <row r="726" spans="8:23" x14ac:dyDescent="0.2">
      <c r="H726" s="9"/>
      <c r="I726" s="9"/>
      <c r="J726" s="9"/>
      <c r="V726" s="9"/>
      <c r="W726" s="9"/>
    </row>
    <row r="727" spans="8:23" x14ac:dyDescent="0.2">
      <c r="H727" s="9"/>
      <c r="I727" s="9"/>
      <c r="J727" s="9"/>
      <c r="V727" s="9"/>
      <c r="W727" s="9"/>
    </row>
    <row r="728" spans="8:23" x14ac:dyDescent="0.2">
      <c r="H728" s="9"/>
      <c r="I728" s="9"/>
      <c r="J728" s="9"/>
      <c r="V728" s="9"/>
      <c r="W728" s="9"/>
    </row>
    <row r="729" spans="8:23" x14ac:dyDescent="0.2">
      <c r="H729" s="9"/>
      <c r="I729" s="9"/>
      <c r="J729" s="9"/>
      <c r="V729" s="9"/>
      <c r="W729" s="9"/>
    </row>
    <row r="730" spans="8:23" x14ac:dyDescent="0.2">
      <c r="H730" s="9"/>
      <c r="I730" s="9"/>
      <c r="J730" s="9"/>
      <c r="V730" s="9"/>
      <c r="W730" s="9"/>
    </row>
    <row r="731" spans="8:23" x14ac:dyDescent="0.2">
      <c r="H731" s="9"/>
      <c r="I731" s="9"/>
      <c r="J731" s="9"/>
      <c r="V731" s="9"/>
      <c r="W731" s="9"/>
    </row>
    <row r="732" spans="8:23" x14ac:dyDescent="0.2">
      <c r="H732" s="9"/>
      <c r="I732" s="9"/>
      <c r="J732" s="9"/>
      <c r="V732" s="9"/>
      <c r="W732" s="9"/>
    </row>
    <row r="733" spans="8:23" x14ac:dyDescent="0.2">
      <c r="H733" s="9"/>
      <c r="I733" s="9"/>
      <c r="J733" s="9"/>
      <c r="V733" s="9"/>
      <c r="W733" s="9"/>
    </row>
    <row r="734" spans="8:23" x14ac:dyDescent="0.2">
      <c r="H734" s="9"/>
      <c r="I734" s="9"/>
      <c r="J734" s="9"/>
      <c r="V734" s="9"/>
      <c r="W734" s="9"/>
    </row>
    <row r="735" spans="8:23" x14ac:dyDescent="0.2">
      <c r="H735" s="9"/>
      <c r="I735" s="9"/>
      <c r="J735" s="9"/>
      <c r="V735" s="9"/>
      <c r="W735" s="9"/>
    </row>
    <row r="736" spans="8:23" x14ac:dyDescent="0.2">
      <c r="H736" s="9"/>
      <c r="I736" s="9"/>
      <c r="J736" s="9"/>
      <c r="V736" s="9"/>
      <c r="W736" s="9"/>
    </row>
    <row r="737" spans="8:23" x14ac:dyDescent="0.2">
      <c r="H737" s="9"/>
      <c r="I737" s="9"/>
      <c r="J737" s="9"/>
      <c r="V737" s="9"/>
      <c r="W737" s="9"/>
    </row>
    <row r="738" spans="8:23" x14ac:dyDescent="0.2">
      <c r="H738" s="9"/>
      <c r="I738" s="9"/>
      <c r="J738" s="9"/>
      <c r="V738" s="9"/>
      <c r="W738" s="9"/>
    </row>
    <row r="739" spans="8:23" x14ac:dyDescent="0.2">
      <c r="H739" s="9"/>
      <c r="I739" s="9"/>
      <c r="J739" s="9"/>
      <c r="V739" s="9"/>
      <c r="W739" s="9"/>
    </row>
    <row r="740" spans="8:23" x14ac:dyDescent="0.2">
      <c r="H740" s="9"/>
      <c r="I740" s="9"/>
      <c r="J740" s="9"/>
      <c r="V740" s="9"/>
      <c r="W740" s="9"/>
    </row>
    <row r="741" spans="8:23" x14ac:dyDescent="0.2">
      <c r="H741" s="9"/>
      <c r="I741" s="9"/>
      <c r="J741" s="9"/>
      <c r="V741" s="9"/>
      <c r="W741" s="9"/>
    </row>
    <row r="742" spans="8:23" x14ac:dyDescent="0.2">
      <c r="H742" s="9"/>
      <c r="I742" s="9"/>
      <c r="J742" s="9"/>
      <c r="V742" s="9"/>
      <c r="W742" s="9"/>
    </row>
    <row r="743" spans="8:23" x14ac:dyDescent="0.2">
      <c r="H743" s="9"/>
      <c r="I743" s="9"/>
      <c r="J743" s="9"/>
      <c r="V743" s="9"/>
      <c r="W743" s="9"/>
    </row>
    <row r="744" spans="8:23" x14ac:dyDescent="0.2">
      <c r="H744" s="9"/>
      <c r="I744" s="9"/>
      <c r="J744" s="9"/>
      <c r="V744" s="9"/>
      <c r="W744" s="9"/>
    </row>
    <row r="745" spans="8:23" x14ac:dyDescent="0.2">
      <c r="H745" s="9"/>
      <c r="I745" s="9"/>
      <c r="J745" s="9"/>
      <c r="V745" s="9"/>
      <c r="W745" s="9"/>
    </row>
    <row r="746" spans="8:23" x14ac:dyDescent="0.2">
      <c r="H746" s="9"/>
      <c r="I746" s="9"/>
      <c r="J746" s="9"/>
      <c r="V746" s="9"/>
      <c r="W746" s="9"/>
    </row>
    <row r="747" spans="8:23" x14ac:dyDescent="0.2">
      <c r="H747" s="9"/>
      <c r="I747" s="9"/>
      <c r="J747" s="9"/>
      <c r="V747" s="9"/>
      <c r="W747" s="9"/>
    </row>
    <row r="748" spans="8:23" x14ac:dyDescent="0.2">
      <c r="H748" s="9"/>
      <c r="I748" s="9"/>
      <c r="J748" s="9"/>
      <c r="V748" s="9"/>
      <c r="W748" s="9"/>
    </row>
    <row r="749" spans="8:23" x14ac:dyDescent="0.2">
      <c r="H749" s="9"/>
      <c r="I749" s="9"/>
      <c r="J749" s="9"/>
      <c r="V749" s="9"/>
      <c r="W749" s="9"/>
    </row>
    <row r="750" spans="8:23" x14ac:dyDescent="0.2">
      <c r="H750" s="9"/>
      <c r="I750" s="9"/>
      <c r="J750" s="9"/>
      <c r="V750" s="9"/>
      <c r="W750" s="9"/>
    </row>
    <row r="751" spans="8:23" x14ac:dyDescent="0.2">
      <c r="H751" s="9"/>
      <c r="I751" s="9"/>
      <c r="J751" s="9"/>
      <c r="V751" s="9"/>
      <c r="W751" s="9"/>
    </row>
    <row r="752" spans="8:23" x14ac:dyDescent="0.2">
      <c r="H752" s="9"/>
      <c r="I752" s="9"/>
      <c r="J752" s="9"/>
      <c r="V752" s="9"/>
      <c r="W752" s="9"/>
    </row>
    <row r="753" spans="8:23" x14ac:dyDescent="0.2">
      <c r="H753" s="9"/>
      <c r="I753" s="9"/>
      <c r="J753" s="9"/>
      <c r="V753" s="9"/>
      <c r="W753" s="9"/>
    </row>
    <row r="754" spans="8:23" x14ac:dyDescent="0.2">
      <c r="H754" s="9"/>
      <c r="I754" s="9"/>
      <c r="J754" s="9"/>
      <c r="V754" s="9"/>
      <c r="W754" s="9"/>
    </row>
    <row r="755" spans="8:23" x14ac:dyDescent="0.2">
      <c r="H755" s="9"/>
      <c r="I755" s="9"/>
      <c r="J755" s="9"/>
      <c r="V755" s="9"/>
      <c r="W755" s="9"/>
    </row>
    <row r="756" spans="8:23" x14ac:dyDescent="0.2">
      <c r="H756" s="9"/>
      <c r="I756" s="9"/>
      <c r="J756" s="9"/>
      <c r="V756" s="9"/>
      <c r="W756" s="9"/>
    </row>
    <row r="757" spans="8:23" x14ac:dyDescent="0.2">
      <c r="H757" s="9"/>
      <c r="I757" s="9"/>
      <c r="J757" s="9"/>
      <c r="V757" s="9"/>
      <c r="W757" s="9"/>
    </row>
    <row r="758" spans="8:23" x14ac:dyDescent="0.2">
      <c r="H758" s="9"/>
      <c r="I758" s="9"/>
      <c r="J758" s="9"/>
      <c r="V758" s="9"/>
      <c r="W758" s="9"/>
    </row>
    <row r="759" spans="8:23" x14ac:dyDescent="0.2">
      <c r="H759" s="9"/>
      <c r="I759" s="9"/>
      <c r="J759" s="9"/>
      <c r="V759" s="9"/>
      <c r="W759" s="9"/>
    </row>
    <row r="760" spans="8:23" x14ac:dyDescent="0.2">
      <c r="H760" s="9"/>
      <c r="I760" s="9"/>
      <c r="J760" s="9"/>
      <c r="V760" s="9"/>
      <c r="W760" s="9"/>
    </row>
    <row r="761" spans="8:23" x14ac:dyDescent="0.2">
      <c r="H761" s="9"/>
      <c r="I761" s="9"/>
      <c r="J761" s="9"/>
      <c r="V761" s="9"/>
      <c r="W761" s="9"/>
    </row>
    <row r="762" spans="8:23" x14ac:dyDescent="0.2">
      <c r="H762" s="9"/>
      <c r="I762" s="9"/>
      <c r="J762" s="9"/>
      <c r="V762" s="9"/>
      <c r="W762" s="9"/>
    </row>
    <row r="763" spans="8:23" x14ac:dyDescent="0.2">
      <c r="H763" s="9"/>
      <c r="I763" s="9"/>
      <c r="J763" s="9"/>
      <c r="V763" s="9"/>
      <c r="W763" s="9"/>
    </row>
    <row r="764" spans="8:23" x14ac:dyDescent="0.2">
      <c r="H764" s="9"/>
      <c r="I764" s="9"/>
      <c r="J764" s="9"/>
      <c r="V764" s="9"/>
      <c r="W764" s="9"/>
    </row>
    <row r="765" spans="8:23" x14ac:dyDescent="0.2">
      <c r="H765" s="9"/>
      <c r="I765" s="9"/>
      <c r="J765" s="9"/>
      <c r="V765" s="9"/>
      <c r="W765" s="9"/>
    </row>
    <row r="766" spans="8:23" x14ac:dyDescent="0.2">
      <c r="H766" s="9"/>
      <c r="I766" s="9"/>
      <c r="J766" s="9"/>
      <c r="V766" s="9"/>
      <c r="W766" s="9"/>
    </row>
    <row r="767" spans="8:23" x14ac:dyDescent="0.2">
      <c r="H767" s="9"/>
      <c r="I767" s="9"/>
      <c r="J767" s="9"/>
      <c r="V767" s="9"/>
      <c r="W767" s="9"/>
    </row>
    <row r="768" spans="8:23" x14ac:dyDescent="0.2">
      <c r="H768" s="9"/>
      <c r="I768" s="9"/>
      <c r="J768" s="9"/>
      <c r="V768" s="9"/>
      <c r="W768" s="9"/>
    </row>
    <row r="769" spans="8:23" x14ac:dyDescent="0.2">
      <c r="H769" s="9"/>
      <c r="I769" s="9"/>
      <c r="J769" s="9"/>
      <c r="V769" s="9"/>
      <c r="W769" s="9"/>
    </row>
    <row r="770" spans="8:23" x14ac:dyDescent="0.2">
      <c r="H770" s="9"/>
      <c r="I770" s="9"/>
      <c r="J770" s="9"/>
      <c r="V770" s="9"/>
      <c r="W770" s="9"/>
    </row>
    <row r="771" spans="8:23" x14ac:dyDescent="0.2">
      <c r="H771" s="9"/>
      <c r="I771" s="9"/>
      <c r="J771" s="9"/>
      <c r="V771" s="9"/>
      <c r="W771" s="9"/>
    </row>
    <row r="772" spans="8:23" x14ac:dyDescent="0.2">
      <c r="H772" s="9"/>
      <c r="I772" s="9"/>
      <c r="J772" s="9"/>
      <c r="V772" s="9"/>
      <c r="W772" s="9"/>
    </row>
    <row r="773" spans="8:23" x14ac:dyDescent="0.2">
      <c r="H773" s="9"/>
      <c r="I773" s="9"/>
      <c r="J773" s="9"/>
      <c r="V773" s="9"/>
      <c r="W773" s="9"/>
    </row>
    <row r="774" spans="8:23" x14ac:dyDescent="0.2">
      <c r="H774" s="9"/>
      <c r="I774" s="9"/>
      <c r="J774" s="9"/>
      <c r="V774" s="9"/>
      <c r="W774" s="9"/>
    </row>
    <row r="775" spans="8:23" x14ac:dyDescent="0.2">
      <c r="H775" s="9"/>
      <c r="I775" s="9"/>
      <c r="J775" s="9"/>
      <c r="V775" s="9"/>
      <c r="W775" s="9"/>
    </row>
    <row r="776" spans="8:23" x14ac:dyDescent="0.2">
      <c r="H776" s="9"/>
      <c r="I776" s="9"/>
      <c r="J776" s="9"/>
      <c r="V776" s="9"/>
      <c r="W776" s="9"/>
    </row>
    <row r="777" spans="8:23" x14ac:dyDescent="0.2">
      <c r="H777" s="9"/>
      <c r="I777" s="9"/>
      <c r="J777" s="9"/>
      <c r="V777" s="9"/>
      <c r="W777" s="9"/>
    </row>
    <row r="778" spans="8:23" x14ac:dyDescent="0.2">
      <c r="H778" s="9"/>
      <c r="I778" s="9"/>
      <c r="J778" s="9"/>
      <c r="V778" s="9"/>
      <c r="W778" s="9"/>
    </row>
    <row r="779" spans="8:23" x14ac:dyDescent="0.2">
      <c r="H779" s="9"/>
      <c r="I779" s="9"/>
      <c r="J779" s="9"/>
      <c r="V779" s="9"/>
      <c r="W779" s="9"/>
    </row>
    <row r="780" spans="8:23" x14ac:dyDescent="0.2">
      <c r="H780" s="9"/>
      <c r="I780" s="9"/>
      <c r="J780" s="9"/>
      <c r="V780" s="9"/>
      <c r="W780" s="9"/>
    </row>
    <row r="781" spans="8:23" x14ac:dyDescent="0.2">
      <c r="H781" s="9"/>
      <c r="I781" s="9"/>
      <c r="J781" s="9"/>
      <c r="V781" s="9"/>
      <c r="W781" s="9"/>
    </row>
    <row r="782" spans="8:23" x14ac:dyDescent="0.2">
      <c r="H782" s="9"/>
      <c r="I782" s="9"/>
      <c r="J782" s="9"/>
      <c r="V782" s="9"/>
      <c r="W782" s="9"/>
    </row>
    <row r="783" spans="8:23" x14ac:dyDescent="0.2">
      <c r="H783" s="9"/>
      <c r="I783" s="9"/>
      <c r="J783" s="9"/>
      <c r="V783" s="9"/>
      <c r="W783" s="9"/>
    </row>
    <row r="784" spans="8:23" x14ac:dyDescent="0.2">
      <c r="H784" s="9"/>
      <c r="I784" s="9"/>
      <c r="J784" s="9"/>
      <c r="V784" s="9"/>
      <c r="W784" s="9"/>
    </row>
    <row r="785" spans="8:23" x14ac:dyDescent="0.2">
      <c r="H785" s="9"/>
      <c r="I785" s="9"/>
      <c r="J785" s="9"/>
      <c r="V785" s="9"/>
      <c r="W785" s="9"/>
    </row>
    <row r="786" spans="8:23" x14ac:dyDescent="0.2">
      <c r="H786" s="9"/>
      <c r="I786" s="9"/>
      <c r="J786" s="9"/>
      <c r="V786" s="9"/>
      <c r="W786" s="9"/>
    </row>
    <row r="787" spans="8:23" x14ac:dyDescent="0.2">
      <c r="H787" s="9"/>
      <c r="I787" s="9"/>
      <c r="J787" s="9"/>
      <c r="V787" s="9"/>
      <c r="W787" s="9"/>
    </row>
    <row r="788" spans="8:23" x14ac:dyDescent="0.2">
      <c r="H788" s="9"/>
      <c r="I788" s="9"/>
      <c r="J788" s="9"/>
      <c r="V788" s="9"/>
      <c r="W788" s="9"/>
    </row>
    <row r="789" spans="8:23" x14ac:dyDescent="0.2">
      <c r="H789" s="9"/>
      <c r="I789" s="9"/>
      <c r="J789" s="9"/>
      <c r="V789" s="9"/>
      <c r="W789" s="9"/>
    </row>
    <row r="790" spans="8:23" x14ac:dyDescent="0.2">
      <c r="H790" s="9"/>
      <c r="I790" s="9"/>
      <c r="J790" s="9"/>
      <c r="V790" s="9"/>
      <c r="W790" s="9"/>
    </row>
    <row r="791" spans="8:23" x14ac:dyDescent="0.2">
      <c r="H791" s="9"/>
      <c r="I791" s="9"/>
      <c r="J791" s="9"/>
      <c r="V791" s="9"/>
      <c r="W791" s="9"/>
    </row>
    <row r="792" spans="8:23" x14ac:dyDescent="0.2">
      <c r="H792" s="9"/>
      <c r="I792" s="9"/>
      <c r="J792" s="9"/>
      <c r="V792" s="9"/>
      <c r="W792" s="9"/>
    </row>
    <row r="793" spans="8:23" x14ac:dyDescent="0.2">
      <c r="H793" s="9"/>
      <c r="I793" s="9"/>
      <c r="J793" s="9"/>
      <c r="V793" s="9"/>
      <c r="W793" s="9"/>
    </row>
    <row r="794" spans="8:23" x14ac:dyDescent="0.2">
      <c r="H794" s="9"/>
      <c r="I794" s="9"/>
      <c r="J794" s="9"/>
      <c r="V794" s="9"/>
      <c r="W794" s="9"/>
    </row>
    <row r="795" spans="8:23" x14ac:dyDescent="0.2">
      <c r="H795" s="9"/>
      <c r="I795" s="9"/>
      <c r="J795" s="9"/>
      <c r="V795" s="9"/>
      <c r="W795" s="9"/>
    </row>
    <row r="796" spans="8:23" x14ac:dyDescent="0.2">
      <c r="H796" s="9"/>
      <c r="I796" s="9"/>
      <c r="J796" s="9"/>
      <c r="V796" s="9"/>
      <c r="W796" s="9"/>
    </row>
    <row r="797" spans="8:23" x14ac:dyDescent="0.2">
      <c r="H797" s="9"/>
      <c r="I797" s="9"/>
      <c r="J797" s="9"/>
      <c r="V797" s="9"/>
      <c r="W797" s="9"/>
    </row>
    <row r="798" spans="8:23" x14ac:dyDescent="0.2">
      <c r="H798" s="9"/>
      <c r="I798" s="9"/>
      <c r="J798" s="9"/>
      <c r="V798" s="9"/>
      <c r="W798" s="9"/>
    </row>
    <row r="799" spans="8:23" x14ac:dyDescent="0.2">
      <c r="H799" s="9"/>
      <c r="I799" s="9"/>
      <c r="J799" s="9"/>
      <c r="V799" s="9"/>
      <c r="W799" s="9"/>
    </row>
    <row r="800" spans="8:23" x14ac:dyDescent="0.2">
      <c r="H800" s="9"/>
      <c r="I800" s="9"/>
      <c r="J800" s="9"/>
      <c r="V800" s="9"/>
      <c r="W800" s="9"/>
    </row>
    <row r="801" spans="8:23" x14ac:dyDescent="0.2">
      <c r="H801" s="9"/>
      <c r="I801" s="9"/>
      <c r="J801" s="9"/>
      <c r="V801" s="9"/>
      <c r="W801" s="9"/>
    </row>
    <row r="802" spans="8:23" x14ac:dyDescent="0.2">
      <c r="H802" s="9"/>
      <c r="I802" s="9"/>
      <c r="J802" s="9"/>
      <c r="V802" s="9"/>
      <c r="W802" s="9"/>
    </row>
    <row r="803" spans="8:23" x14ac:dyDescent="0.2">
      <c r="H803" s="9"/>
      <c r="I803" s="9"/>
      <c r="J803" s="9"/>
      <c r="V803" s="9"/>
      <c r="W803" s="9"/>
    </row>
    <row r="804" spans="8:23" x14ac:dyDescent="0.2">
      <c r="H804" s="9"/>
      <c r="I804" s="9"/>
      <c r="J804" s="9"/>
      <c r="V804" s="9"/>
      <c r="W804" s="9"/>
    </row>
    <row r="805" spans="8:23" x14ac:dyDescent="0.2">
      <c r="H805" s="9"/>
      <c r="I805" s="9"/>
      <c r="J805" s="9"/>
      <c r="V805" s="9"/>
      <c r="W805" s="9"/>
    </row>
    <row r="806" spans="8:23" x14ac:dyDescent="0.2">
      <c r="H806" s="9"/>
      <c r="I806" s="9"/>
      <c r="J806" s="9"/>
      <c r="V806" s="9"/>
      <c r="W806" s="9"/>
    </row>
    <row r="807" spans="8:23" x14ac:dyDescent="0.2">
      <c r="H807" s="9"/>
      <c r="I807" s="9"/>
      <c r="J807" s="9"/>
      <c r="V807" s="9"/>
      <c r="W807" s="9"/>
    </row>
    <row r="808" spans="8:23" x14ac:dyDescent="0.2">
      <c r="H808" s="9"/>
      <c r="I808" s="9"/>
      <c r="J808" s="9"/>
      <c r="V808" s="9"/>
      <c r="W808" s="9"/>
    </row>
    <row r="809" spans="8:23" x14ac:dyDescent="0.2">
      <c r="H809" s="9"/>
      <c r="I809" s="9"/>
      <c r="J809" s="9"/>
      <c r="V809" s="9"/>
      <c r="W809" s="9"/>
    </row>
    <row r="810" spans="8:23" x14ac:dyDescent="0.2">
      <c r="H810" s="9"/>
      <c r="I810" s="9"/>
      <c r="J810" s="9"/>
      <c r="V810" s="9"/>
      <c r="W810" s="9"/>
    </row>
    <row r="811" spans="8:23" x14ac:dyDescent="0.2">
      <c r="H811" s="9"/>
      <c r="I811" s="9"/>
      <c r="J811" s="9"/>
      <c r="V811" s="9"/>
      <c r="W811" s="9"/>
    </row>
    <row r="812" spans="8:23" x14ac:dyDescent="0.2">
      <c r="H812" s="9"/>
      <c r="I812" s="9"/>
      <c r="J812" s="9"/>
      <c r="V812" s="9"/>
      <c r="W812" s="9"/>
    </row>
    <row r="813" spans="8:23" x14ac:dyDescent="0.2">
      <c r="H813" s="9"/>
      <c r="I813" s="9"/>
      <c r="J813" s="9"/>
      <c r="V813" s="9"/>
      <c r="W813" s="9"/>
    </row>
    <row r="814" spans="8:23" x14ac:dyDescent="0.2">
      <c r="H814" s="9"/>
      <c r="I814" s="9"/>
      <c r="J814" s="9"/>
      <c r="V814" s="9"/>
      <c r="W814" s="9"/>
    </row>
    <row r="815" spans="8:23" x14ac:dyDescent="0.2">
      <c r="H815" s="9"/>
      <c r="I815" s="9"/>
      <c r="J815" s="9"/>
      <c r="V815" s="9"/>
      <c r="W815" s="9"/>
    </row>
    <row r="816" spans="8:23" x14ac:dyDescent="0.2">
      <c r="H816" s="9"/>
      <c r="I816" s="9"/>
      <c r="J816" s="9"/>
      <c r="V816" s="9"/>
      <c r="W816" s="9"/>
    </row>
    <row r="817" spans="8:23" x14ac:dyDescent="0.2">
      <c r="H817" s="9"/>
      <c r="I817" s="9"/>
      <c r="J817" s="9"/>
      <c r="V817" s="9"/>
      <c r="W817" s="9"/>
    </row>
    <row r="818" spans="8:23" x14ac:dyDescent="0.2">
      <c r="H818" s="9"/>
      <c r="I818" s="9"/>
      <c r="J818" s="9"/>
      <c r="V818" s="9"/>
      <c r="W818" s="9"/>
    </row>
    <row r="819" spans="8:23" x14ac:dyDescent="0.2">
      <c r="H819" s="9"/>
      <c r="I819" s="9"/>
      <c r="J819" s="9"/>
      <c r="V819" s="9"/>
      <c r="W819" s="9"/>
    </row>
    <row r="820" spans="8:23" x14ac:dyDescent="0.2">
      <c r="H820" s="9"/>
      <c r="I820" s="9"/>
      <c r="J820" s="9"/>
      <c r="V820" s="9"/>
      <c r="W820" s="9"/>
    </row>
    <row r="821" spans="8:23" x14ac:dyDescent="0.2">
      <c r="H821" s="9"/>
      <c r="I821" s="9"/>
      <c r="J821" s="9"/>
      <c r="V821" s="9"/>
      <c r="W821" s="9"/>
    </row>
    <row r="822" spans="8:23" x14ac:dyDescent="0.2">
      <c r="H822" s="9"/>
      <c r="I822" s="9"/>
      <c r="J822" s="9"/>
      <c r="V822" s="9"/>
      <c r="W822" s="9"/>
    </row>
    <row r="823" spans="8:23" x14ac:dyDescent="0.2">
      <c r="H823" s="9"/>
      <c r="I823" s="9"/>
      <c r="J823" s="9"/>
      <c r="V823" s="9"/>
      <c r="W823" s="9"/>
    </row>
    <row r="824" spans="8:23" x14ac:dyDescent="0.2">
      <c r="H824" s="9"/>
      <c r="I824" s="9"/>
      <c r="J824" s="9"/>
      <c r="V824" s="9"/>
      <c r="W824" s="9"/>
    </row>
    <row r="825" spans="8:23" x14ac:dyDescent="0.2">
      <c r="H825" s="9"/>
      <c r="I825" s="9"/>
      <c r="J825" s="9"/>
      <c r="V825" s="9"/>
      <c r="W825" s="9"/>
    </row>
    <row r="826" spans="8:23" x14ac:dyDescent="0.2">
      <c r="H826" s="9"/>
      <c r="I826" s="9"/>
      <c r="J826" s="9"/>
      <c r="V826" s="9"/>
      <c r="W826" s="9"/>
    </row>
    <row r="827" spans="8:23" x14ac:dyDescent="0.2">
      <c r="H827" s="9"/>
      <c r="I827" s="9"/>
      <c r="J827" s="9"/>
      <c r="V827" s="9"/>
      <c r="W827" s="9"/>
    </row>
    <row r="828" spans="8:23" x14ac:dyDescent="0.2">
      <c r="H828" s="9"/>
      <c r="I828" s="9"/>
      <c r="J828" s="9"/>
      <c r="V828" s="9"/>
      <c r="W828" s="9"/>
    </row>
    <row r="829" spans="8:23" x14ac:dyDescent="0.2">
      <c r="H829" s="9"/>
      <c r="I829" s="9"/>
      <c r="J829" s="9"/>
      <c r="V829" s="9"/>
      <c r="W829" s="9"/>
    </row>
    <row r="830" spans="8:23" x14ac:dyDescent="0.2">
      <c r="H830" s="9"/>
      <c r="I830" s="9"/>
      <c r="J830" s="9"/>
      <c r="V830" s="9"/>
      <c r="W830" s="9"/>
    </row>
    <row r="831" spans="8:23" x14ac:dyDescent="0.2">
      <c r="H831" s="9"/>
      <c r="I831" s="9"/>
      <c r="J831" s="9"/>
      <c r="V831" s="9"/>
      <c r="W831" s="9"/>
    </row>
    <row r="832" spans="8:23" x14ac:dyDescent="0.2">
      <c r="H832" s="9"/>
      <c r="I832" s="9"/>
      <c r="J832" s="9"/>
      <c r="V832" s="9"/>
      <c r="W832" s="9"/>
    </row>
    <row r="833" spans="8:23" x14ac:dyDescent="0.2">
      <c r="H833" s="9"/>
      <c r="I833" s="9"/>
      <c r="J833" s="9"/>
      <c r="V833" s="9"/>
      <c r="W833" s="9"/>
    </row>
    <row r="834" spans="8:23" x14ac:dyDescent="0.2">
      <c r="H834" s="9"/>
      <c r="I834" s="9"/>
      <c r="J834" s="9"/>
      <c r="V834" s="9"/>
      <c r="W834" s="9"/>
    </row>
    <row r="835" spans="8:23" x14ac:dyDescent="0.2">
      <c r="H835" s="9"/>
      <c r="I835" s="9"/>
      <c r="J835" s="9"/>
      <c r="V835" s="9"/>
      <c r="W835" s="9"/>
    </row>
    <row r="836" spans="8:23" x14ac:dyDescent="0.2">
      <c r="H836" s="9"/>
      <c r="I836" s="9"/>
      <c r="J836" s="9"/>
      <c r="V836" s="9"/>
      <c r="W836" s="9"/>
    </row>
    <row r="837" spans="8:23" x14ac:dyDescent="0.2">
      <c r="H837" s="9"/>
      <c r="I837" s="9"/>
      <c r="J837" s="9"/>
      <c r="V837" s="9"/>
      <c r="W837" s="9"/>
    </row>
    <row r="838" spans="8:23" x14ac:dyDescent="0.2">
      <c r="H838" s="9"/>
      <c r="I838" s="9"/>
      <c r="J838" s="9"/>
      <c r="V838" s="9"/>
      <c r="W838" s="9"/>
    </row>
    <row r="839" spans="8:23" x14ac:dyDescent="0.2">
      <c r="H839" s="9"/>
      <c r="I839" s="9"/>
      <c r="J839" s="9"/>
      <c r="V839" s="9"/>
      <c r="W839" s="9"/>
    </row>
    <row r="840" spans="8:23" x14ac:dyDescent="0.2">
      <c r="H840" s="9"/>
      <c r="I840" s="9"/>
      <c r="J840" s="9"/>
      <c r="V840" s="9"/>
      <c r="W840" s="9"/>
    </row>
    <row r="841" spans="8:23" x14ac:dyDescent="0.2">
      <c r="H841" s="9"/>
      <c r="I841" s="9"/>
      <c r="J841" s="9"/>
      <c r="V841" s="9"/>
      <c r="W841" s="9"/>
    </row>
    <row r="842" spans="8:23" x14ac:dyDescent="0.2">
      <c r="H842" s="9"/>
      <c r="I842" s="9"/>
      <c r="J842" s="9"/>
      <c r="V842" s="9"/>
      <c r="W842" s="9"/>
    </row>
    <row r="843" spans="8:23" x14ac:dyDescent="0.2">
      <c r="H843" s="9"/>
      <c r="I843" s="9"/>
      <c r="J843" s="9"/>
      <c r="V843" s="9"/>
      <c r="W843" s="9"/>
    </row>
    <row r="844" spans="8:23" x14ac:dyDescent="0.2">
      <c r="H844" s="9"/>
      <c r="I844" s="9"/>
      <c r="J844" s="9"/>
      <c r="V844" s="9"/>
      <c r="W844" s="9"/>
    </row>
    <row r="845" spans="8:23" x14ac:dyDescent="0.2">
      <c r="H845" s="9"/>
      <c r="I845" s="9"/>
      <c r="J845" s="9"/>
      <c r="V845" s="9"/>
      <c r="W845" s="9"/>
    </row>
    <row r="846" spans="8:23" x14ac:dyDescent="0.2">
      <c r="H846" s="9"/>
      <c r="I846" s="9"/>
      <c r="J846" s="9"/>
      <c r="V846" s="9"/>
      <c r="W846" s="9"/>
    </row>
    <row r="847" spans="8:23" x14ac:dyDescent="0.2">
      <c r="H847" s="9"/>
      <c r="I847" s="9"/>
      <c r="J847" s="9"/>
      <c r="V847" s="9"/>
      <c r="W847" s="9"/>
    </row>
    <row r="848" spans="8:23" x14ac:dyDescent="0.2">
      <c r="H848" s="9"/>
      <c r="I848" s="9"/>
      <c r="J848" s="9"/>
      <c r="V848" s="9"/>
      <c r="W848" s="9"/>
    </row>
    <row r="849" spans="8:23" x14ac:dyDescent="0.2">
      <c r="H849" s="9"/>
      <c r="I849" s="9"/>
      <c r="J849" s="9"/>
      <c r="V849" s="9"/>
      <c r="W849" s="9"/>
    </row>
    <row r="850" spans="8:23" x14ac:dyDescent="0.2">
      <c r="H850" s="9"/>
      <c r="I850" s="9"/>
      <c r="J850" s="9"/>
      <c r="V850" s="9"/>
      <c r="W850" s="9"/>
    </row>
    <row r="851" spans="8:23" x14ac:dyDescent="0.2">
      <c r="H851" s="9"/>
      <c r="I851" s="9"/>
      <c r="J851" s="9"/>
      <c r="V851" s="9"/>
      <c r="W851" s="9"/>
    </row>
    <row r="852" spans="8:23" x14ac:dyDescent="0.2">
      <c r="H852" s="9"/>
      <c r="I852" s="9"/>
      <c r="J852" s="9"/>
      <c r="V852" s="9"/>
      <c r="W852" s="9"/>
    </row>
    <row r="853" spans="8:23" x14ac:dyDescent="0.2">
      <c r="H853" s="9"/>
      <c r="I853" s="9"/>
      <c r="J853" s="9"/>
      <c r="V853" s="9"/>
      <c r="W853" s="9"/>
    </row>
    <row r="854" spans="8:23" x14ac:dyDescent="0.2">
      <c r="H854" s="9"/>
      <c r="I854" s="9"/>
      <c r="J854" s="9"/>
      <c r="V854" s="9"/>
      <c r="W854" s="9"/>
    </row>
    <row r="855" spans="8:23" x14ac:dyDescent="0.2">
      <c r="H855" s="9"/>
      <c r="I855" s="9"/>
      <c r="J855" s="9"/>
      <c r="V855" s="9"/>
      <c r="W855" s="9"/>
    </row>
    <row r="856" spans="8:23" x14ac:dyDescent="0.2">
      <c r="H856" s="9"/>
      <c r="I856" s="9"/>
      <c r="J856" s="9"/>
      <c r="V856" s="9"/>
      <c r="W856" s="9"/>
    </row>
    <row r="857" spans="8:23" x14ac:dyDescent="0.2">
      <c r="H857" s="9"/>
      <c r="I857" s="9"/>
      <c r="J857" s="9"/>
      <c r="V857" s="9"/>
      <c r="W857" s="9"/>
    </row>
    <row r="858" spans="8:23" x14ac:dyDescent="0.2">
      <c r="H858" s="9"/>
      <c r="I858" s="9"/>
      <c r="J858" s="9"/>
      <c r="V858" s="9"/>
      <c r="W858" s="9"/>
    </row>
    <row r="859" spans="8:23" x14ac:dyDescent="0.2">
      <c r="H859" s="9"/>
      <c r="I859" s="9"/>
      <c r="J859" s="9"/>
      <c r="V859" s="9"/>
      <c r="W859" s="9"/>
    </row>
    <row r="860" spans="8:23" x14ac:dyDescent="0.2">
      <c r="H860" s="9"/>
      <c r="I860" s="9"/>
      <c r="J860" s="9"/>
      <c r="V860" s="9"/>
      <c r="W860" s="9"/>
    </row>
    <row r="861" spans="8:23" x14ac:dyDescent="0.2">
      <c r="H861" s="9"/>
      <c r="I861" s="9"/>
      <c r="J861" s="9"/>
      <c r="V861" s="9"/>
      <c r="W861" s="9"/>
    </row>
    <row r="862" spans="8:23" x14ac:dyDescent="0.2">
      <c r="H862" s="9"/>
      <c r="I862" s="9"/>
      <c r="J862" s="9"/>
      <c r="V862" s="9"/>
      <c r="W862" s="9"/>
    </row>
    <row r="863" spans="8:23" x14ac:dyDescent="0.2">
      <c r="H863" s="9"/>
      <c r="I863" s="9"/>
      <c r="J863" s="9"/>
      <c r="V863" s="9"/>
      <c r="W863" s="9"/>
    </row>
    <row r="864" spans="8:23" x14ac:dyDescent="0.2">
      <c r="H864" s="9"/>
      <c r="I864" s="9"/>
      <c r="J864" s="9"/>
      <c r="V864" s="9"/>
      <c r="W864" s="9"/>
    </row>
    <row r="865" spans="8:23" x14ac:dyDescent="0.2">
      <c r="H865" s="9"/>
      <c r="I865" s="9"/>
      <c r="J865" s="9"/>
      <c r="V865" s="9"/>
      <c r="W865" s="9"/>
    </row>
    <row r="866" spans="8:23" x14ac:dyDescent="0.2">
      <c r="H866" s="9"/>
      <c r="I866" s="9"/>
      <c r="J866" s="9"/>
      <c r="V866" s="9"/>
      <c r="W866" s="9"/>
    </row>
    <row r="867" spans="8:23" x14ac:dyDescent="0.2">
      <c r="H867" s="9"/>
      <c r="I867" s="9"/>
      <c r="J867" s="9"/>
      <c r="V867" s="9"/>
      <c r="W867" s="9"/>
    </row>
    <row r="868" spans="8:23" x14ac:dyDescent="0.2">
      <c r="H868" s="9"/>
      <c r="I868" s="9"/>
      <c r="J868" s="9"/>
      <c r="V868" s="9"/>
      <c r="W868" s="9"/>
    </row>
    <row r="869" spans="8:23" x14ac:dyDescent="0.2">
      <c r="H869" s="9"/>
      <c r="I869" s="9"/>
      <c r="J869" s="9"/>
      <c r="V869" s="9"/>
      <c r="W869" s="9"/>
    </row>
    <row r="870" spans="8:23" x14ac:dyDescent="0.2">
      <c r="H870" s="9"/>
      <c r="I870" s="9"/>
      <c r="J870" s="9"/>
      <c r="V870" s="9"/>
      <c r="W870" s="9"/>
    </row>
    <row r="871" spans="8:23" x14ac:dyDescent="0.2">
      <c r="H871" s="9"/>
      <c r="I871" s="9"/>
      <c r="J871" s="9"/>
      <c r="V871" s="9"/>
      <c r="W871" s="9"/>
    </row>
    <row r="872" spans="8:23" x14ac:dyDescent="0.2">
      <c r="H872" s="9"/>
      <c r="I872" s="9"/>
      <c r="J872" s="9"/>
      <c r="V872" s="9"/>
      <c r="W872" s="9"/>
    </row>
    <row r="873" spans="8:23" x14ac:dyDescent="0.2">
      <c r="H873" s="9"/>
      <c r="I873" s="9"/>
      <c r="J873" s="9"/>
      <c r="V873" s="9"/>
      <c r="W873" s="9"/>
    </row>
    <row r="874" spans="8:23" x14ac:dyDescent="0.2">
      <c r="H874" s="9"/>
      <c r="I874" s="9"/>
      <c r="J874" s="9"/>
      <c r="V874" s="9"/>
      <c r="W874" s="9"/>
    </row>
    <row r="875" spans="8:23" x14ac:dyDescent="0.2">
      <c r="H875" s="9"/>
      <c r="I875" s="9"/>
      <c r="J875" s="9"/>
      <c r="V875" s="9"/>
      <c r="W875" s="9"/>
    </row>
    <row r="876" spans="8:23" x14ac:dyDescent="0.2">
      <c r="H876" s="9"/>
      <c r="I876" s="9"/>
      <c r="J876" s="9"/>
      <c r="V876" s="9"/>
      <c r="W876" s="9"/>
    </row>
    <row r="877" spans="8:23" x14ac:dyDescent="0.2">
      <c r="H877" s="9"/>
      <c r="I877" s="9"/>
      <c r="J877" s="9"/>
      <c r="V877" s="9"/>
      <c r="W877" s="9"/>
    </row>
    <row r="878" spans="8:23" x14ac:dyDescent="0.2">
      <c r="H878" s="9"/>
      <c r="I878" s="9"/>
      <c r="J878" s="9"/>
      <c r="V878" s="9"/>
      <c r="W878" s="9"/>
    </row>
    <row r="879" spans="8:23" x14ac:dyDescent="0.2">
      <c r="H879" s="9"/>
      <c r="I879" s="9"/>
      <c r="J879" s="9"/>
      <c r="V879" s="9"/>
      <c r="W879" s="9"/>
    </row>
    <row r="880" spans="8:23" x14ac:dyDescent="0.2">
      <c r="H880" s="9"/>
      <c r="I880" s="9"/>
      <c r="J880" s="9"/>
      <c r="V880" s="9"/>
      <c r="W880" s="9"/>
    </row>
    <row r="881" spans="8:23" x14ac:dyDescent="0.2">
      <c r="H881" s="9"/>
      <c r="I881" s="9"/>
      <c r="J881" s="9"/>
      <c r="V881" s="9"/>
      <c r="W881" s="9"/>
    </row>
    <row r="882" spans="8:23" x14ac:dyDescent="0.2">
      <c r="H882" s="9"/>
      <c r="I882" s="9"/>
      <c r="J882" s="9"/>
      <c r="V882" s="9"/>
      <c r="W882" s="9"/>
    </row>
    <row r="883" spans="8:23" x14ac:dyDescent="0.2">
      <c r="H883" s="9"/>
      <c r="I883" s="9"/>
      <c r="J883" s="9"/>
      <c r="V883" s="9"/>
      <c r="W883" s="9"/>
    </row>
    <row r="884" spans="8:23" x14ac:dyDescent="0.2">
      <c r="H884" s="9"/>
      <c r="I884" s="9"/>
      <c r="J884" s="9"/>
      <c r="V884" s="9"/>
      <c r="W884" s="9"/>
    </row>
    <row r="885" spans="8:23" x14ac:dyDescent="0.2">
      <c r="H885" s="9"/>
      <c r="I885" s="9"/>
      <c r="J885" s="9"/>
      <c r="V885" s="9"/>
      <c r="W885" s="9"/>
    </row>
    <row r="886" spans="8:23" x14ac:dyDescent="0.2">
      <c r="H886" s="9"/>
      <c r="I886" s="9"/>
      <c r="J886" s="9"/>
      <c r="V886" s="9"/>
      <c r="W886" s="9"/>
    </row>
    <row r="887" spans="8:23" x14ac:dyDescent="0.2">
      <c r="H887" s="9"/>
      <c r="I887" s="9"/>
      <c r="J887" s="9"/>
      <c r="V887" s="9"/>
      <c r="W887" s="9"/>
    </row>
    <row r="888" spans="8:23" x14ac:dyDescent="0.2">
      <c r="H888" s="9"/>
      <c r="I888" s="9"/>
      <c r="J888" s="9"/>
      <c r="V888" s="9"/>
      <c r="W888" s="9"/>
    </row>
    <row r="889" spans="8:23" x14ac:dyDescent="0.2">
      <c r="H889" s="9"/>
      <c r="I889" s="9"/>
      <c r="J889" s="9"/>
      <c r="V889" s="9"/>
      <c r="W889" s="9"/>
    </row>
    <row r="890" spans="8:23" x14ac:dyDescent="0.2">
      <c r="H890" s="9"/>
      <c r="I890" s="9"/>
      <c r="J890" s="9"/>
      <c r="V890" s="9"/>
      <c r="W890" s="9"/>
    </row>
    <row r="891" spans="8:23" x14ac:dyDescent="0.2">
      <c r="H891" s="9"/>
      <c r="I891" s="9"/>
      <c r="J891" s="9"/>
      <c r="V891" s="9"/>
      <c r="W891" s="9"/>
    </row>
    <row r="892" spans="8:23" x14ac:dyDescent="0.2">
      <c r="H892" s="9"/>
      <c r="I892" s="9"/>
      <c r="J892" s="9"/>
      <c r="V892" s="9"/>
      <c r="W892" s="9"/>
    </row>
    <row r="893" spans="8:23" x14ac:dyDescent="0.2">
      <c r="H893" s="9"/>
      <c r="I893" s="9"/>
      <c r="J893" s="9"/>
      <c r="V893" s="9"/>
      <c r="W893" s="9"/>
    </row>
    <row r="894" spans="8:23" x14ac:dyDescent="0.2">
      <c r="H894" s="9"/>
      <c r="I894" s="9"/>
      <c r="J894" s="9"/>
      <c r="V894" s="9"/>
      <c r="W894" s="9"/>
    </row>
    <row r="895" spans="8:23" x14ac:dyDescent="0.2">
      <c r="H895" s="9"/>
      <c r="I895" s="9"/>
      <c r="J895" s="9"/>
      <c r="V895" s="9"/>
      <c r="W895" s="9"/>
    </row>
    <row r="896" spans="8:23" x14ac:dyDescent="0.2">
      <c r="H896" s="9"/>
      <c r="I896" s="9"/>
      <c r="J896" s="9"/>
      <c r="V896" s="9"/>
      <c r="W896" s="9"/>
    </row>
    <row r="897" spans="8:23" x14ac:dyDescent="0.2">
      <c r="H897" s="9"/>
      <c r="I897" s="9"/>
      <c r="J897" s="9"/>
      <c r="V897" s="9"/>
      <c r="W897" s="9"/>
    </row>
    <row r="898" spans="8:23" x14ac:dyDescent="0.2">
      <c r="H898" s="9"/>
      <c r="I898" s="9"/>
      <c r="J898" s="9"/>
      <c r="V898" s="9"/>
      <c r="W898" s="9"/>
    </row>
    <row r="899" spans="8:23" x14ac:dyDescent="0.2">
      <c r="H899" s="9"/>
      <c r="I899" s="9"/>
      <c r="J899" s="9"/>
      <c r="V899" s="9"/>
      <c r="W899" s="9"/>
    </row>
    <row r="900" spans="8:23" x14ac:dyDescent="0.2">
      <c r="H900" s="9"/>
      <c r="I900" s="9"/>
      <c r="J900" s="9"/>
      <c r="V900" s="9"/>
      <c r="W900" s="9"/>
    </row>
    <row r="901" spans="8:23" x14ac:dyDescent="0.2">
      <c r="H901" s="9"/>
      <c r="I901" s="9"/>
      <c r="J901" s="9"/>
      <c r="V901" s="9"/>
      <c r="W901" s="9"/>
    </row>
    <row r="902" spans="8:23" x14ac:dyDescent="0.2">
      <c r="H902" s="9"/>
      <c r="I902" s="9"/>
      <c r="J902" s="9"/>
      <c r="V902" s="9"/>
      <c r="W902" s="9"/>
    </row>
    <row r="903" spans="8:23" x14ac:dyDescent="0.2">
      <c r="H903" s="9"/>
      <c r="I903" s="9"/>
      <c r="J903" s="9"/>
      <c r="V903" s="9"/>
      <c r="W903" s="9"/>
    </row>
    <row r="904" spans="8:23" x14ac:dyDescent="0.2">
      <c r="H904" s="9"/>
      <c r="I904" s="9"/>
      <c r="J904" s="9"/>
      <c r="V904" s="9"/>
      <c r="W904" s="9"/>
    </row>
    <row r="905" spans="8:23" x14ac:dyDescent="0.2">
      <c r="H905" s="9"/>
      <c r="I905" s="9"/>
      <c r="J905" s="9"/>
      <c r="V905" s="9"/>
      <c r="W905" s="9"/>
    </row>
    <row r="906" spans="8:23" x14ac:dyDescent="0.2">
      <c r="H906" s="9"/>
      <c r="I906" s="9"/>
      <c r="J906" s="9"/>
      <c r="V906" s="9"/>
      <c r="W906" s="9"/>
    </row>
    <row r="907" spans="8:23" x14ac:dyDescent="0.2">
      <c r="H907" s="9"/>
      <c r="I907" s="9"/>
      <c r="J907" s="9"/>
      <c r="V907" s="9"/>
      <c r="W907" s="9"/>
    </row>
    <row r="908" spans="8:23" x14ac:dyDescent="0.2">
      <c r="H908" s="9"/>
      <c r="I908" s="9"/>
      <c r="J908" s="9"/>
      <c r="V908" s="9"/>
      <c r="W908" s="9"/>
    </row>
    <row r="909" spans="8:23" x14ac:dyDescent="0.2">
      <c r="H909" s="9"/>
      <c r="I909" s="9"/>
      <c r="J909" s="9"/>
      <c r="V909" s="9"/>
      <c r="W909" s="9"/>
    </row>
    <row r="910" spans="8:23" x14ac:dyDescent="0.2">
      <c r="H910" s="9"/>
      <c r="I910" s="9"/>
      <c r="J910" s="9"/>
      <c r="V910" s="9"/>
      <c r="W910" s="9"/>
    </row>
    <row r="911" spans="8:23" x14ac:dyDescent="0.2">
      <c r="H911" s="9"/>
      <c r="I911" s="9"/>
      <c r="J911" s="9"/>
      <c r="V911" s="9"/>
      <c r="W911" s="9"/>
    </row>
    <row r="912" spans="8:23" x14ac:dyDescent="0.2">
      <c r="H912" s="9"/>
      <c r="I912" s="9"/>
      <c r="J912" s="9"/>
      <c r="V912" s="9"/>
      <c r="W912" s="9"/>
    </row>
    <row r="913" spans="8:23" x14ac:dyDescent="0.2">
      <c r="H913" s="9"/>
      <c r="I913" s="9"/>
      <c r="J913" s="9"/>
      <c r="V913" s="9"/>
      <c r="W913" s="9"/>
    </row>
    <row r="914" spans="8:23" x14ac:dyDescent="0.2">
      <c r="H914" s="9"/>
      <c r="I914" s="9"/>
      <c r="J914" s="9"/>
      <c r="V914" s="9"/>
      <c r="W914" s="9"/>
    </row>
    <row r="915" spans="8:23" x14ac:dyDescent="0.2">
      <c r="H915" s="9"/>
      <c r="I915" s="9"/>
      <c r="J915" s="9"/>
      <c r="V915" s="9"/>
      <c r="W915" s="9"/>
    </row>
    <row r="916" spans="8:23" x14ac:dyDescent="0.2">
      <c r="H916" s="9"/>
      <c r="I916" s="9"/>
      <c r="J916" s="9"/>
      <c r="V916" s="9"/>
      <c r="W916" s="9"/>
    </row>
    <row r="917" spans="8:23" x14ac:dyDescent="0.2">
      <c r="H917" s="9"/>
      <c r="I917" s="9"/>
      <c r="J917" s="9"/>
      <c r="V917" s="9"/>
      <c r="W917" s="9"/>
    </row>
    <row r="918" spans="8:23" x14ac:dyDescent="0.2">
      <c r="H918" s="9"/>
      <c r="I918" s="9"/>
      <c r="J918" s="9"/>
      <c r="V918" s="9"/>
      <c r="W918" s="9"/>
    </row>
    <row r="919" spans="8:23" x14ac:dyDescent="0.2">
      <c r="H919" s="9"/>
      <c r="I919" s="9"/>
      <c r="J919" s="9"/>
      <c r="V919" s="9"/>
      <c r="W919" s="9"/>
    </row>
    <row r="920" spans="8:23" x14ac:dyDescent="0.2">
      <c r="H920" s="9"/>
      <c r="I920" s="9"/>
      <c r="J920" s="9"/>
      <c r="V920" s="9"/>
      <c r="W920" s="9"/>
    </row>
    <row r="921" spans="8:23" x14ac:dyDescent="0.2">
      <c r="H921" s="9"/>
      <c r="I921" s="9"/>
      <c r="J921" s="9"/>
      <c r="V921" s="9"/>
      <c r="W921" s="9"/>
    </row>
    <row r="922" spans="8:23" x14ac:dyDescent="0.2">
      <c r="H922" s="9"/>
      <c r="I922" s="9"/>
      <c r="J922" s="9"/>
      <c r="V922" s="9"/>
      <c r="W922" s="9"/>
    </row>
    <row r="923" spans="8:23" x14ac:dyDescent="0.2">
      <c r="H923" s="9"/>
      <c r="I923" s="9"/>
      <c r="J923" s="9"/>
      <c r="V923" s="9"/>
      <c r="W923" s="9"/>
    </row>
    <row r="924" spans="8:23" x14ac:dyDescent="0.2">
      <c r="H924" s="9"/>
      <c r="I924" s="9"/>
      <c r="J924" s="9"/>
      <c r="V924" s="9"/>
      <c r="W924" s="9"/>
    </row>
    <row r="925" spans="8:23" x14ac:dyDescent="0.2">
      <c r="H925" s="9"/>
      <c r="I925" s="9"/>
      <c r="J925" s="9"/>
      <c r="V925" s="9"/>
      <c r="W925" s="9"/>
    </row>
    <row r="926" spans="8:23" x14ac:dyDescent="0.2">
      <c r="H926" s="9"/>
      <c r="I926" s="9"/>
      <c r="J926" s="9"/>
      <c r="V926" s="9"/>
      <c r="W926" s="9"/>
    </row>
    <row r="927" spans="8:23" x14ac:dyDescent="0.2">
      <c r="H927" s="9"/>
      <c r="I927" s="9"/>
      <c r="J927" s="9"/>
      <c r="V927" s="9"/>
      <c r="W927" s="9"/>
    </row>
    <row r="928" spans="8:23" x14ac:dyDescent="0.2">
      <c r="H928" s="9"/>
      <c r="I928" s="9"/>
      <c r="J928" s="9"/>
      <c r="V928" s="9"/>
      <c r="W928" s="9"/>
    </row>
    <row r="929" spans="8:23" x14ac:dyDescent="0.2">
      <c r="H929" s="9"/>
      <c r="I929" s="9"/>
      <c r="J929" s="9"/>
      <c r="V929" s="9"/>
      <c r="W929" s="9"/>
    </row>
    <row r="930" spans="8:23" x14ac:dyDescent="0.2">
      <c r="H930" s="9"/>
      <c r="I930" s="9"/>
      <c r="J930" s="9"/>
      <c r="V930" s="9"/>
      <c r="W930" s="9"/>
    </row>
    <row r="931" spans="8:23" x14ac:dyDescent="0.2">
      <c r="H931" s="9"/>
      <c r="I931" s="9"/>
      <c r="J931" s="9"/>
      <c r="V931" s="9"/>
      <c r="W931" s="9"/>
    </row>
    <row r="932" spans="8:23" x14ac:dyDescent="0.2">
      <c r="H932" s="9"/>
      <c r="I932" s="9"/>
      <c r="J932" s="9"/>
      <c r="V932" s="9"/>
      <c r="W932" s="9"/>
    </row>
    <row r="933" spans="8:23" x14ac:dyDescent="0.2">
      <c r="H933" s="9"/>
      <c r="I933" s="9"/>
      <c r="J933" s="9"/>
      <c r="V933" s="9"/>
      <c r="W933" s="9"/>
    </row>
    <row r="934" spans="8:23" x14ac:dyDescent="0.2">
      <c r="H934" s="9"/>
      <c r="I934" s="9"/>
      <c r="J934" s="9"/>
      <c r="V934" s="9"/>
      <c r="W934" s="9"/>
    </row>
    <row r="935" spans="8:23" x14ac:dyDescent="0.2">
      <c r="H935" s="9"/>
      <c r="I935" s="9"/>
      <c r="J935" s="9"/>
      <c r="V935" s="9"/>
      <c r="W935" s="9"/>
    </row>
    <row r="936" spans="8:23" x14ac:dyDescent="0.2">
      <c r="H936" s="9"/>
      <c r="I936" s="9"/>
      <c r="J936" s="9"/>
      <c r="V936" s="9"/>
      <c r="W936" s="9"/>
    </row>
    <row r="937" spans="8:23" x14ac:dyDescent="0.2">
      <c r="H937" s="9"/>
      <c r="I937" s="9"/>
      <c r="J937" s="9"/>
      <c r="V937" s="9"/>
      <c r="W937" s="9"/>
    </row>
    <row r="938" spans="8:23" x14ac:dyDescent="0.2">
      <c r="H938" s="9"/>
      <c r="I938" s="9"/>
      <c r="J938" s="9"/>
      <c r="V938" s="9"/>
      <c r="W938" s="9"/>
    </row>
    <row r="939" spans="8:23" x14ac:dyDescent="0.2">
      <c r="H939" s="9"/>
      <c r="I939" s="9"/>
      <c r="J939" s="9"/>
      <c r="V939" s="9"/>
      <c r="W939" s="9"/>
    </row>
    <row r="940" spans="8:23" x14ac:dyDescent="0.2">
      <c r="H940" s="9"/>
      <c r="I940" s="9"/>
      <c r="J940" s="9"/>
      <c r="V940" s="9"/>
      <c r="W940" s="9"/>
    </row>
    <row r="941" spans="8:23" x14ac:dyDescent="0.2">
      <c r="H941" s="9"/>
      <c r="I941" s="9"/>
      <c r="J941" s="9"/>
      <c r="V941" s="9"/>
      <c r="W941" s="9"/>
    </row>
    <row r="942" spans="8:23" x14ac:dyDescent="0.2">
      <c r="H942" s="9"/>
      <c r="I942" s="9"/>
      <c r="J942" s="9"/>
      <c r="V942" s="9"/>
      <c r="W942" s="9"/>
    </row>
    <row r="943" spans="8:23" x14ac:dyDescent="0.2">
      <c r="H943" s="9"/>
      <c r="I943" s="9"/>
      <c r="J943" s="9"/>
      <c r="V943" s="9"/>
      <c r="W943" s="9"/>
    </row>
    <row r="944" spans="8:23" x14ac:dyDescent="0.2">
      <c r="H944" s="9"/>
      <c r="I944" s="9"/>
      <c r="J944" s="9"/>
      <c r="V944" s="9"/>
      <c r="W944" s="9"/>
    </row>
    <row r="945" spans="8:23" x14ac:dyDescent="0.2">
      <c r="H945" s="9"/>
      <c r="I945" s="9"/>
      <c r="J945" s="9"/>
      <c r="V945" s="9"/>
      <c r="W945" s="9"/>
    </row>
    <row r="946" spans="8:23" x14ac:dyDescent="0.2">
      <c r="H946" s="9"/>
      <c r="I946" s="9"/>
      <c r="J946" s="9"/>
      <c r="V946" s="9"/>
      <c r="W946" s="9"/>
    </row>
    <row r="947" spans="8:23" x14ac:dyDescent="0.2">
      <c r="H947" s="9"/>
      <c r="I947" s="9"/>
      <c r="J947" s="9"/>
      <c r="V947" s="9"/>
      <c r="W947" s="9"/>
    </row>
    <row r="948" spans="8:23" x14ac:dyDescent="0.2">
      <c r="H948" s="9"/>
      <c r="I948" s="9"/>
      <c r="J948" s="9"/>
      <c r="V948" s="9"/>
      <c r="W948" s="9"/>
    </row>
    <row r="949" spans="8:23" x14ac:dyDescent="0.2">
      <c r="H949" s="9"/>
      <c r="I949" s="9"/>
      <c r="J949" s="9"/>
      <c r="V949" s="9"/>
      <c r="W949" s="9"/>
    </row>
    <row r="950" spans="8:23" x14ac:dyDescent="0.2">
      <c r="H950" s="9"/>
      <c r="I950" s="9"/>
      <c r="J950" s="9"/>
      <c r="V950" s="9"/>
      <c r="W950" s="9"/>
    </row>
    <row r="951" spans="8:23" x14ac:dyDescent="0.2">
      <c r="H951" s="9"/>
      <c r="I951" s="9"/>
      <c r="J951" s="9"/>
      <c r="V951" s="9"/>
      <c r="W951" s="9"/>
    </row>
    <row r="952" spans="8:23" x14ac:dyDescent="0.2">
      <c r="H952" s="9"/>
      <c r="I952" s="9"/>
      <c r="J952" s="9"/>
      <c r="V952" s="9"/>
      <c r="W952" s="9"/>
    </row>
    <row r="953" spans="8:23" x14ac:dyDescent="0.2">
      <c r="H953" s="9"/>
      <c r="I953" s="9"/>
      <c r="J953" s="9"/>
      <c r="V953" s="9"/>
      <c r="W953" s="9"/>
    </row>
    <row r="954" spans="8:23" x14ac:dyDescent="0.2">
      <c r="H954" s="9"/>
      <c r="I954" s="9"/>
      <c r="J954" s="9"/>
      <c r="V954" s="9"/>
      <c r="W954" s="9"/>
    </row>
    <row r="955" spans="8:23" x14ac:dyDescent="0.2">
      <c r="H955" s="9"/>
      <c r="I955" s="9"/>
      <c r="J955" s="9"/>
      <c r="V955" s="9"/>
      <c r="W955" s="9"/>
    </row>
    <row r="956" spans="8:23" x14ac:dyDescent="0.2">
      <c r="H956" s="9"/>
      <c r="I956" s="9"/>
      <c r="J956" s="9"/>
      <c r="V956" s="9"/>
      <c r="W956" s="9"/>
    </row>
    <row r="957" spans="8:23" x14ac:dyDescent="0.2">
      <c r="H957" s="9"/>
      <c r="I957" s="9"/>
      <c r="J957" s="9"/>
      <c r="V957" s="9"/>
      <c r="W957" s="9"/>
    </row>
    <row r="958" spans="8:23" x14ac:dyDescent="0.2">
      <c r="H958" s="9"/>
      <c r="I958" s="9"/>
      <c r="J958" s="9"/>
      <c r="V958" s="9"/>
      <c r="W958" s="9"/>
    </row>
    <row r="959" spans="8:23" x14ac:dyDescent="0.2">
      <c r="H959" s="9"/>
      <c r="I959" s="9"/>
      <c r="J959" s="9"/>
      <c r="V959" s="9"/>
      <c r="W959" s="9"/>
    </row>
    <row r="960" spans="8:23" x14ac:dyDescent="0.2">
      <c r="H960" s="9"/>
      <c r="I960" s="9"/>
      <c r="J960" s="9"/>
      <c r="V960" s="9"/>
      <c r="W960" s="9"/>
    </row>
    <row r="961" spans="8:23" x14ac:dyDescent="0.2">
      <c r="H961" s="9"/>
      <c r="I961" s="9"/>
      <c r="J961" s="9"/>
      <c r="V961" s="9"/>
      <c r="W961" s="9"/>
    </row>
    <row r="962" spans="8:23" x14ac:dyDescent="0.2">
      <c r="H962" s="9"/>
      <c r="I962" s="9"/>
      <c r="J962" s="9"/>
      <c r="V962" s="9"/>
      <c r="W962" s="9"/>
    </row>
    <row r="963" spans="8:23" x14ac:dyDescent="0.2">
      <c r="H963" s="9"/>
      <c r="I963" s="9"/>
      <c r="J963" s="9"/>
      <c r="V963" s="9"/>
      <c r="W963" s="9"/>
    </row>
    <row r="964" spans="8:23" x14ac:dyDescent="0.2">
      <c r="H964" s="9"/>
      <c r="I964" s="9"/>
      <c r="J964" s="9"/>
      <c r="V964" s="9"/>
      <c r="W964" s="9"/>
    </row>
    <row r="965" spans="8:23" x14ac:dyDescent="0.2">
      <c r="H965" s="9"/>
      <c r="I965" s="9"/>
      <c r="J965" s="9"/>
      <c r="V965" s="9"/>
      <c r="W965" s="9"/>
    </row>
    <row r="966" spans="8:23" x14ac:dyDescent="0.2">
      <c r="H966" s="9"/>
      <c r="I966" s="9"/>
      <c r="J966" s="9"/>
      <c r="V966" s="9"/>
      <c r="W966" s="9"/>
    </row>
    <row r="967" spans="8:23" x14ac:dyDescent="0.2">
      <c r="H967" s="9"/>
      <c r="I967" s="9"/>
      <c r="J967" s="9"/>
      <c r="V967" s="9"/>
      <c r="W967" s="9"/>
    </row>
    <row r="968" spans="8:23" x14ac:dyDescent="0.2">
      <c r="H968" s="9"/>
      <c r="I968" s="9"/>
      <c r="J968" s="9"/>
      <c r="V968" s="9"/>
      <c r="W968" s="9"/>
    </row>
    <row r="969" spans="8:23" x14ac:dyDescent="0.2">
      <c r="H969" s="9"/>
      <c r="I969" s="9"/>
      <c r="J969" s="9"/>
      <c r="V969" s="9"/>
      <c r="W969" s="9"/>
    </row>
    <row r="970" spans="8:23" x14ac:dyDescent="0.2">
      <c r="H970" s="9"/>
      <c r="I970" s="9"/>
      <c r="J970" s="9"/>
      <c r="V970" s="9"/>
      <c r="W970" s="9"/>
    </row>
    <row r="971" spans="8:23" x14ac:dyDescent="0.2">
      <c r="H971" s="9"/>
      <c r="I971" s="9"/>
      <c r="J971" s="9"/>
      <c r="V971" s="9"/>
      <c r="W971" s="9"/>
    </row>
    <row r="972" spans="8:23" x14ac:dyDescent="0.2">
      <c r="H972" s="9"/>
      <c r="I972" s="9"/>
      <c r="J972" s="9"/>
      <c r="V972" s="9"/>
      <c r="W972" s="9"/>
    </row>
    <row r="973" spans="8:23" x14ac:dyDescent="0.2">
      <c r="H973" s="9"/>
      <c r="I973" s="9"/>
      <c r="J973" s="9"/>
      <c r="V973" s="9"/>
      <c r="W973" s="9"/>
    </row>
    <row r="974" spans="8:23" x14ac:dyDescent="0.2">
      <c r="H974" s="9"/>
      <c r="I974" s="9"/>
      <c r="J974" s="9"/>
      <c r="V974" s="9"/>
      <c r="W974" s="9"/>
    </row>
    <row r="975" spans="8:23" x14ac:dyDescent="0.2">
      <c r="H975" s="9"/>
      <c r="I975" s="9"/>
      <c r="J975" s="9"/>
      <c r="V975" s="9"/>
      <c r="W975" s="9"/>
    </row>
    <row r="976" spans="8:23" x14ac:dyDescent="0.2">
      <c r="H976" s="9"/>
      <c r="I976" s="9"/>
      <c r="J976" s="9"/>
      <c r="V976" s="9"/>
      <c r="W976" s="9"/>
    </row>
    <row r="977" spans="8:23" x14ac:dyDescent="0.2">
      <c r="H977" s="9"/>
      <c r="I977" s="9"/>
      <c r="J977" s="9"/>
      <c r="V977" s="9"/>
      <c r="W977" s="9"/>
    </row>
    <row r="978" spans="8:23" x14ac:dyDescent="0.2">
      <c r="H978" s="9"/>
      <c r="I978" s="9"/>
      <c r="J978" s="9"/>
      <c r="V978" s="9"/>
      <c r="W978" s="9"/>
    </row>
    <row r="979" spans="8:23" x14ac:dyDescent="0.2">
      <c r="H979" s="9"/>
      <c r="I979" s="9"/>
      <c r="J979" s="9"/>
      <c r="V979" s="9"/>
      <c r="W979" s="9"/>
    </row>
    <row r="980" spans="8:23" x14ac:dyDescent="0.2">
      <c r="H980" s="9"/>
      <c r="I980" s="9"/>
      <c r="J980" s="9"/>
      <c r="V980" s="9"/>
      <c r="W980" s="9"/>
    </row>
    <row r="981" spans="8:23" x14ac:dyDescent="0.2">
      <c r="H981" s="9"/>
      <c r="I981" s="9"/>
      <c r="J981" s="9"/>
      <c r="V981" s="9"/>
      <c r="W981" s="9"/>
    </row>
    <row r="982" spans="8:23" x14ac:dyDescent="0.2">
      <c r="H982" s="9"/>
      <c r="I982" s="9"/>
      <c r="J982" s="9"/>
      <c r="V982" s="9"/>
      <c r="W982" s="9"/>
    </row>
    <row r="983" spans="8:23" x14ac:dyDescent="0.2">
      <c r="H983" s="9"/>
      <c r="I983" s="9"/>
      <c r="J983" s="9"/>
      <c r="V983" s="9"/>
      <c r="W983" s="9"/>
    </row>
    <row r="984" spans="8:23" x14ac:dyDescent="0.2">
      <c r="H984" s="9"/>
      <c r="I984" s="9"/>
      <c r="J984" s="9"/>
      <c r="V984" s="9"/>
      <c r="W984" s="9"/>
    </row>
    <row r="985" spans="8:23" x14ac:dyDescent="0.2">
      <c r="H985" s="9"/>
      <c r="I985" s="9"/>
      <c r="J985" s="9"/>
      <c r="V985" s="9"/>
      <c r="W985" s="9"/>
    </row>
    <row r="986" spans="8:23" x14ac:dyDescent="0.2">
      <c r="H986" s="9"/>
      <c r="I986" s="9"/>
      <c r="J986" s="9"/>
      <c r="V986" s="9"/>
      <c r="W986" s="9"/>
    </row>
    <row r="987" spans="8:23" x14ac:dyDescent="0.2">
      <c r="H987" s="9"/>
      <c r="I987" s="9"/>
      <c r="J987" s="9"/>
      <c r="V987" s="9"/>
      <c r="W987" s="9"/>
    </row>
    <row r="988" spans="8:23" x14ac:dyDescent="0.2">
      <c r="H988" s="9"/>
      <c r="I988" s="9"/>
      <c r="J988" s="9"/>
      <c r="V988" s="9"/>
      <c r="W988" s="9"/>
    </row>
    <row r="989" spans="8:23" x14ac:dyDescent="0.2">
      <c r="H989" s="9"/>
      <c r="I989" s="9"/>
      <c r="J989" s="9"/>
      <c r="V989" s="9"/>
      <c r="W989" s="9"/>
    </row>
    <row r="990" spans="8:23" x14ac:dyDescent="0.2">
      <c r="H990" s="9"/>
      <c r="I990" s="9"/>
      <c r="J990" s="9"/>
      <c r="V990" s="9"/>
      <c r="W990" s="9"/>
    </row>
    <row r="991" spans="8:23" x14ac:dyDescent="0.2">
      <c r="H991" s="9"/>
      <c r="I991" s="9"/>
      <c r="J991" s="9"/>
      <c r="V991" s="9"/>
      <c r="W991" s="9"/>
    </row>
    <row r="992" spans="8:23" x14ac:dyDescent="0.2">
      <c r="H992" s="9"/>
      <c r="I992" s="9"/>
      <c r="J992" s="9"/>
      <c r="V992" s="9"/>
      <c r="W992" s="9"/>
    </row>
    <row r="993" spans="8:23" x14ac:dyDescent="0.2">
      <c r="H993" s="9"/>
      <c r="I993" s="9"/>
      <c r="J993" s="9"/>
      <c r="V993" s="9"/>
      <c r="W993" s="9"/>
    </row>
    <row r="994" spans="8:23" x14ac:dyDescent="0.2">
      <c r="H994" s="9"/>
      <c r="I994" s="9"/>
      <c r="J994" s="9"/>
      <c r="V994" s="9"/>
      <c r="W994" s="9"/>
    </row>
    <row r="995" spans="8:23" x14ac:dyDescent="0.2">
      <c r="H995" s="9"/>
      <c r="I995" s="9"/>
      <c r="J995" s="9"/>
      <c r="V995" s="9"/>
      <c r="W995" s="9"/>
    </row>
    <row r="996" spans="8:23" x14ac:dyDescent="0.2">
      <c r="H996" s="9"/>
      <c r="I996" s="9"/>
      <c r="J996" s="9"/>
      <c r="V996" s="9"/>
      <c r="W996" s="9"/>
    </row>
    <row r="997" spans="8:23" x14ac:dyDescent="0.2">
      <c r="H997" s="9"/>
      <c r="I997" s="9"/>
      <c r="J997" s="9"/>
      <c r="V997" s="9"/>
      <c r="W997" s="9"/>
    </row>
    <row r="998" spans="8:23" x14ac:dyDescent="0.2">
      <c r="H998" s="9"/>
      <c r="I998" s="9"/>
      <c r="J998" s="9"/>
      <c r="V998" s="9"/>
      <c r="W998" s="9"/>
    </row>
    <row r="999" spans="8:23" x14ac:dyDescent="0.2">
      <c r="H999" s="9"/>
      <c r="I999" s="9"/>
      <c r="J999" s="9"/>
      <c r="V999" s="9"/>
      <c r="W999" s="9"/>
    </row>
    <row r="1000" spans="8:23" x14ac:dyDescent="0.2">
      <c r="H1000" s="9"/>
      <c r="I1000" s="9"/>
      <c r="J1000" s="9"/>
      <c r="V1000" s="9"/>
      <c r="W1000" s="9"/>
    </row>
    <row r="1001" spans="8:23" x14ac:dyDescent="0.2">
      <c r="H1001" s="9"/>
      <c r="I1001" s="9"/>
      <c r="J1001" s="9"/>
      <c r="V1001" s="9"/>
      <c r="W1001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customWidth="1"/>
    <col min="5" max="5" width="41" customWidth="1"/>
    <col min="6" max="6" width="8.28515625" customWidth="1"/>
    <col min="7" max="7" width="41.42578125" customWidth="1"/>
    <col min="8" max="8" width="9.140625" customWidth="1"/>
    <col min="9" max="9" width="9.85546875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customWidth="1"/>
    <col min="16" max="16" width="12.5703125" customWidth="1"/>
    <col min="17" max="17" width="9.42578125" customWidth="1"/>
    <col min="18" max="18" width="9.28515625" customWidth="1"/>
    <col min="19" max="19" width="11.7109375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customWidth="1"/>
    <col min="25" max="26" width="10.42578125" customWidth="1"/>
    <col min="27" max="27" width="11.7109375" customWidth="1"/>
    <col min="28" max="28" width="13.28515625" customWidth="1"/>
    <col min="29" max="29" width="9.42578125" customWidth="1"/>
    <col min="30" max="31" width="10.42578125" customWidth="1"/>
    <col min="32" max="32" width="11.7109375" customWidth="1"/>
    <col min="33" max="33" width="13.28515625" customWidth="1"/>
    <col min="34" max="34" width="9.42578125" customWidth="1"/>
    <col min="35" max="36" width="10.42578125" customWidth="1"/>
    <col min="37" max="37" width="11.7109375" customWidth="1"/>
    <col min="38" max="38" width="13.28515625" customWidth="1"/>
    <col min="39" max="39" width="9.42578125" customWidth="1"/>
    <col min="40" max="41" width="10.42578125" customWidth="1"/>
    <col min="42" max="42" width="11.7109375" customWidth="1"/>
    <col min="43" max="43" width="13.28515625" customWidth="1"/>
    <col min="44" max="44" width="9.42578125" customWidth="1"/>
    <col min="45" max="46" width="10.42578125" customWidth="1"/>
    <col min="47" max="47" width="11.7109375" customWidth="1"/>
    <col min="48" max="48" width="13.28515625" customWidth="1"/>
    <col min="49" max="49" width="9.42578125" customWidth="1"/>
    <col min="50" max="51" width="10.42578125" customWidth="1"/>
    <col min="52" max="52" width="11.7109375" customWidth="1"/>
    <col min="53" max="53" width="13.28515625" customWidth="1"/>
    <col min="54" max="54" width="9.42578125" customWidth="1"/>
    <col min="55" max="56" width="10.42578125" customWidth="1"/>
    <col min="57" max="57" width="11.7109375" customWidth="1"/>
    <col min="58" max="58" width="13.28515625" customWidth="1"/>
    <col min="59" max="59" width="9.42578125" customWidth="1"/>
    <col min="60" max="61" width="10.42578125" customWidth="1"/>
    <col min="62" max="62" width="11.7109375" customWidth="1"/>
    <col min="63" max="63" width="13.28515625" customWidth="1"/>
  </cols>
  <sheetData>
    <row r="1" spans="1:6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48" t="s">
        <v>22</v>
      </c>
      <c r="W1" s="48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</row>
    <row r="2" spans="1:63" x14ac:dyDescent="0.2">
      <c r="A2" s="1">
        <v>65124</v>
      </c>
      <c r="B2" s="1" t="s">
        <v>64</v>
      </c>
      <c r="C2" s="1">
        <v>20</v>
      </c>
      <c r="D2" s="1">
        <v>162</v>
      </c>
      <c r="E2" s="1" t="s">
        <v>65</v>
      </c>
      <c r="F2" s="1">
        <v>807</v>
      </c>
      <c r="G2" s="1" t="s">
        <v>67</v>
      </c>
      <c r="H2" s="3">
        <v>80.936000000000007</v>
      </c>
      <c r="I2" s="3">
        <v>1618.72</v>
      </c>
      <c r="L2" s="1">
        <v>57.22</v>
      </c>
      <c r="M2" s="1">
        <v>62.15</v>
      </c>
      <c r="O2" s="1">
        <v>50.12</v>
      </c>
      <c r="P2" s="1">
        <v>41.45</v>
      </c>
      <c r="R2" s="1">
        <v>46.12</v>
      </c>
      <c r="S2" s="1">
        <v>60.15</v>
      </c>
      <c r="U2" s="1">
        <v>0</v>
      </c>
      <c r="V2" s="48">
        <v>248433.05</v>
      </c>
      <c r="W2" s="48">
        <v>265065.40000000002</v>
      </c>
      <c r="X2" s="1">
        <v>353</v>
      </c>
      <c r="Y2" s="1">
        <v>406</v>
      </c>
      <c r="Z2" s="1">
        <v>421</v>
      </c>
      <c r="AA2" s="1">
        <v>335</v>
      </c>
      <c r="AB2" s="1">
        <v>1243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369</v>
      </c>
      <c r="AS2" s="1">
        <v>311</v>
      </c>
      <c r="AT2" s="1">
        <v>274</v>
      </c>
      <c r="AU2" s="1">
        <v>408</v>
      </c>
      <c r="AV2" s="1">
        <v>829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310</v>
      </c>
      <c r="BC2" s="1">
        <v>280</v>
      </c>
      <c r="BD2" s="1">
        <v>272</v>
      </c>
      <c r="BE2" s="1">
        <v>401</v>
      </c>
      <c r="BF2" s="1">
        <v>1203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</row>
    <row r="3" spans="1:63" x14ac:dyDescent="0.2">
      <c r="A3" s="1">
        <v>65133</v>
      </c>
      <c r="B3" s="1" t="s">
        <v>71</v>
      </c>
      <c r="C3" s="1">
        <v>24</v>
      </c>
      <c r="D3" s="1">
        <v>162</v>
      </c>
      <c r="E3" s="1" t="s">
        <v>65</v>
      </c>
      <c r="F3" s="1">
        <v>807</v>
      </c>
      <c r="G3" s="1" t="s">
        <v>67</v>
      </c>
      <c r="H3" s="3">
        <v>76.069999999999993</v>
      </c>
      <c r="I3" s="3">
        <v>1825.68</v>
      </c>
      <c r="L3" s="1">
        <v>23.79</v>
      </c>
      <c r="M3" s="1">
        <v>44.25</v>
      </c>
      <c r="O3" s="1">
        <v>26.31</v>
      </c>
      <c r="P3" s="1">
        <v>31.54</v>
      </c>
      <c r="R3" s="1">
        <v>28.48</v>
      </c>
      <c r="S3" s="1">
        <v>34.119999999999997</v>
      </c>
      <c r="U3" s="1">
        <v>0</v>
      </c>
      <c r="V3" s="48">
        <v>143468.01999999999</v>
      </c>
      <c r="W3" s="48">
        <v>200672.66</v>
      </c>
      <c r="X3" s="1">
        <v>159</v>
      </c>
      <c r="Y3" s="1">
        <v>278</v>
      </c>
      <c r="Z3" s="1">
        <v>173</v>
      </c>
      <c r="AA3" s="1">
        <v>200</v>
      </c>
      <c r="AB3" s="1">
        <v>1062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188</v>
      </c>
      <c r="AS3" s="1">
        <v>236</v>
      </c>
      <c r="AT3" s="1">
        <v>219</v>
      </c>
      <c r="AU3" s="1">
        <v>213</v>
      </c>
      <c r="AV3" s="1">
        <v>757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224</v>
      </c>
      <c r="BC3" s="1">
        <v>188</v>
      </c>
      <c r="BD3" s="1">
        <v>224</v>
      </c>
      <c r="BE3" s="1">
        <v>283</v>
      </c>
      <c r="BF3" s="1">
        <v>819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88124</v>
      </c>
      <c r="B4" s="1" t="s">
        <v>69</v>
      </c>
      <c r="C4" s="1">
        <v>24</v>
      </c>
      <c r="D4" s="1">
        <v>162</v>
      </c>
      <c r="E4" s="1" t="s">
        <v>65</v>
      </c>
      <c r="F4" s="1">
        <v>974</v>
      </c>
      <c r="G4" s="1" t="s">
        <v>70</v>
      </c>
      <c r="H4" s="3">
        <v>76.927700000000002</v>
      </c>
      <c r="I4" s="3">
        <v>1846.2647999999999</v>
      </c>
      <c r="L4" s="1">
        <v>40.96</v>
      </c>
      <c r="M4" s="1">
        <v>47.83</v>
      </c>
      <c r="O4" s="1">
        <v>26.67</v>
      </c>
      <c r="P4" s="1">
        <v>54.62</v>
      </c>
      <c r="R4" s="1">
        <v>8.25</v>
      </c>
      <c r="S4" s="1">
        <v>19.420000000000002</v>
      </c>
      <c r="U4" s="1">
        <v>0</v>
      </c>
      <c r="V4" s="48">
        <v>140085.34</v>
      </c>
      <c r="W4" s="48">
        <v>225013.52</v>
      </c>
      <c r="X4" s="1">
        <v>365</v>
      </c>
      <c r="Y4" s="1">
        <v>358</v>
      </c>
      <c r="Z4" s="1">
        <v>324</v>
      </c>
      <c r="AA4" s="1">
        <v>230</v>
      </c>
      <c r="AB4" s="1">
        <v>1148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215</v>
      </c>
      <c r="AS4" s="1">
        <v>210</v>
      </c>
      <c r="AT4" s="1">
        <v>226</v>
      </c>
      <c r="AU4" s="1">
        <v>188</v>
      </c>
      <c r="AV4" s="1">
        <v>1311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62</v>
      </c>
      <c r="BC4" s="1">
        <v>43</v>
      </c>
      <c r="BD4" s="1">
        <v>91</v>
      </c>
      <c r="BE4" s="1">
        <v>47</v>
      </c>
      <c r="BF4" s="1">
        <v>466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6001</v>
      </c>
      <c r="B5" s="1" t="s">
        <v>73</v>
      </c>
      <c r="C5" s="1">
        <v>32</v>
      </c>
      <c r="D5" s="1">
        <v>162</v>
      </c>
      <c r="E5" s="1" t="s">
        <v>65</v>
      </c>
      <c r="F5" s="1">
        <v>558</v>
      </c>
      <c r="G5" s="1" t="s">
        <v>74</v>
      </c>
      <c r="H5" s="3">
        <v>84.167500000000004</v>
      </c>
      <c r="I5" s="3">
        <v>2693.36</v>
      </c>
      <c r="L5" s="1">
        <v>13.27</v>
      </c>
      <c r="M5" s="1">
        <v>36.94</v>
      </c>
      <c r="O5" s="1">
        <v>10.94</v>
      </c>
      <c r="P5" s="1">
        <v>40.880000000000003</v>
      </c>
      <c r="R5" s="1">
        <v>18.84</v>
      </c>
      <c r="S5" s="1">
        <v>18.66</v>
      </c>
      <c r="U5" s="1">
        <v>0</v>
      </c>
      <c r="V5" s="48">
        <v>115940.73</v>
      </c>
      <c r="W5" s="48">
        <v>259825.07</v>
      </c>
      <c r="X5" s="1">
        <v>118</v>
      </c>
      <c r="Y5" s="1">
        <v>193</v>
      </c>
      <c r="Z5" s="1">
        <v>158</v>
      </c>
      <c r="AA5" s="1">
        <v>104</v>
      </c>
      <c r="AB5" s="1">
        <v>1182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44</v>
      </c>
      <c r="AS5" s="1">
        <v>106</v>
      </c>
      <c r="AT5" s="1">
        <v>166</v>
      </c>
      <c r="AU5" s="1">
        <v>174</v>
      </c>
      <c r="AV5" s="1">
        <v>1308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240</v>
      </c>
      <c r="BC5" s="1">
        <v>119</v>
      </c>
      <c r="BD5" s="1">
        <v>190</v>
      </c>
      <c r="BE5" s="1">
        <v>227</v>
      </c>
      <c r="BF5" s="1">
        <v>597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65109</v>
      </c>
      <c r="B6" s="1" t="s">
        <v>79</v>
      </c>
      <c r="C6" s="1">
        <v>30</v>
      </c>
      <c r="D6" s="1">
        <v>162</v>
      </c>
      <c r="E6" s="1" t="s">
        <v>65</v>
      </c>
      <c r="F6" s="1">
        <v>807</v>
      </c>
      <c r="G6" s="1" t="s">
        <v>67</v>
      </c>
      <c r="H6" s="3">
        <v>65.2744</v>
      </c>
      <c r="I6" s="3">
        <v>1958.232</v>
      </c>
      <c r="L6" s="1">
        <v>22.1</v>
      </c>
      <c r="M6" s="1">
        <v>40.17</v>
      </c>
      <c r="O6" s="1">
        <v>18.32</v>
      </c>
      <c r="P6" s="1">
        <v>27.77</v>
      </c>
      <c r="R6" s="1">
        <v>17.48</v>
      </c>
      <c r="S6" s="1">
        <v>19.23</v>
      </c>
      <c r="U6" s="1">
        <v>0</v>
      </c>
      <c r="V6" s="48">
        <v>113381.63</v>
      </c>
      <c r="W6" s="48">
        <v>170692.56</v>
      </c>
      <c r="X6" s="1">
        <v>219</v>
      </c>
      <c r="Y6" s="1">
        <v>295</v>
      </c>
      <c r="Z6" s="1">
        <v>224</v>
      </c>
      <c r="AA6" s="1">
        <v>145</v>
      </c>
      <c r="AB6" s="1">
        <v>1205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197</v>
      </c>
      <c r="AS6" s="1">
        <v>193</v>
      </c>
      <c r="AT6" s="1">
        <v>187</v>
      </c>
      <c r="AU6" s="1">
        <v>138</v>
      </c>
      <c r="AV6" s="1">
        <v>833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199</v>
      </c>
      <c r="BC6" s="1">
        <v>162</v>
      </c>
      <c r="BD6" s="1">
        <v>131</v>
      </c>
      <c r="BE6" s="1">
        <v>227</v>
      </c>
      <c r="BF6" s="1">
        <v>577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88102</v>
      </c>
      <c r="B7" s="1" t="s">
        <v>77</v>
      </c>
      <c r="C7" s="1">
        <v>24</v>
      </c>
      <c r="D7" s="1">
        <v>162</v>
      </c>
      <c r="E7" s="1" t="s">
        <v>65</v>
      </c>
      <c r="F7" s="1">
        <v>974</v>
      </c>
      <c r="G7" s="1" t="s">
        <v>70</v>
      </c>
      <c r="H7" s="3">
        <v>76.927999999999997</v>
      </c>
      <c r="I7" s="3">
        <v>1846.2719999999999</v>
      </c>
      <c r="L7" s="1">
        <v>33.5</v>
      </c>
      <c r="M7" s="1">
        <v>35.21</v>
      </c>
      <c r="O7" s="1">
        <v>20.059999999999999</v>
      </c>
      <c r="P7" s="1">
        <v>61.62</v>
      </c>
      <c r="R7" s="1">
        <v>5.31</v>
      </c>
      <c r="S7" s="1">
        <v>8.9600000000000009</v>
      </c>
      <c r="U7" s="1">
        <v>0</v>
      </c>
      <c r="V7" s="48">
        <v>108699.26</v>
      </c>
      <c r="W7" s="48">
        <v>195320.19</v>
      </c>
      <c r="X7" s="1">
        <v>246</v>
      </c>
      <c r="Y7" s="1">
        <v>283</v>
      </c>
      <c r="Z7" s="1">
        <v>315</v>
      </c>
      <c r="AA7" s="1">
        <v>203</v>
      </c>
      <c r="AB7" s="1">
        <v>845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180</v>
      </c>
      <c r="AS7" s="1">
        <v>148</v>
      </c>
      <c r="AT7" s="1">
        <v>156</v>
      </c>
      <c r="AU7" s="1">
        <v>143</v>
      </c>
      <c r="AV7" s="1">
        <v>1479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47</v>
      </c>
      <c r="BC7" s="1">
        <v>27</v>
      </c>
      <c r="BD7" s="1">
        <v>51</v>
      </c>
      <c r="BE7" s="1">
        <v>32</v>
      </c>
      <c r="BF7" s="1">
        <v>215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88135</v>
      </c>
      <c r="B8" s="1" t="s">
        <v>82</v>
      </c>
      <c r="C8" s="1">
        <v>24</v>
      </c>
      <c r="D8" s="1">
        <v>162</v>
      </c>
      <c r="E8" s="1" t="s">
        <v>65</v>
      </c>
      <c r="F8" s="1">
        <v>974</v>
      </c>
      <c r="G8" s="1" t="s">
        <v>70</v>
      </c>
      <c r="H8" s="3">
        <v>76.927700000000002</v>
      </c>
      <c r="I8" s="3">
        <v>1846.2647999999999</v>
      </c>
      <c r="L8" s="1">
        <v>24.52</v>
      </c>
      <c r="M8" s="1">
        <v>49.67</v>
      </c>
      <c r="O8" s="1">
        <v>16.579999999999998</v>
      </c>
      <c r="P8" s="1">
        <v>41.29</v>
      </c>
      <c r="R8" s="1">
        <v>4.8099999999999996</v>
      </c>
      <c r="S8" s="1">
        <v>9.67</v>
      </c>
      <c r="U8" s="1">
        <v>0</v>
      </c>
      <c r="V8" s="48">
        <v>84774.33</v>
      </c>
      <c r="W8" s="48">
        <v>185780.4</v>
      </c>
      <c r="X8" s="1">
        <v>173</v>
      </c>
      <c r="Y8" s="1">
        <v>182</v>
      </c>
      <c r="Z8" s="1">
        <v>251</v>
      </c>
      <c r="AA8" s="1">
        <v>147</v>
      </c>
      <c r="AB8" s="1">
        <v>1192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150</v>
      </c>
      <c r="AS8" s="1">
        <v>149</v>
      </c>
      <c r="AT8" s="1">
        <v>111</v>
      </c>
      <c r="AU8" s="1">
        <v>125</v>
      </c>
      <c r="AV8" s="1">
        <v>991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45</v>
      </c>
      <c r="BC8" s="1">
        <v>21</v>
      </c>
      <c r="BD8" s="1">
        <v>46</v>
      </c>
      <c r="BE8" s="1">
        <v>28</v>
      </c>
      <c r="BF8" s="1">
        <v>232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6002</v>
      </c>
      <c r="B9" s="1" t="s">
        <v>81</v>
      </c>
      <c r="C9" s="1">
        <v>32</v>
      </c>
      <c r="D9" s="1">
        <v>162</v>
      </c>
      <c r="E9" s="1" t="s">
        <v>65</v>
      </c>
      <c r="F9" s="1">
        <v>558</v>
      </c>
      <c r="G9" s="1" t="s">
        <v>74</v>
      </c>
      <c r="H9" s="3">
        <v>84.167500000000004</v>
      </c>
      <c r="I9" s="3">
        <v>2693.36</v>
      </c>
      <c r="L9" s="1">
        <v>10.3</v>
      </c>
      <c r="M9" s="1">
        <v>12.22</v>
      </c>
      <c r="O9" s="1">
        <v>8.2799999999999994</v>
      </c>
      <c r="P9" s="1">
        <v>22.06</v>
      </c>
      <c r="R9" s="1">
        <v>12.28</v>
      </c>
      <c r="S9" s="1">
        <v>14.62</v>
      </c>
      <c r="U9" s="1">
        <v>0</v>
      </c>
      <c r="V9" s="48">
        <v>83115.41</v>
      </c>
      <c r="W9" s="48">
        <v>131722.14000000001</v>
      </c>
      <c r="X9" s="1">
        <v>86</v>
      </c>
      <c r="Y9" s="1">
        <v>136</v>
      </c>
      <c r="Z9" s="1">
        <v>129</v>
      </c>
      <c r="AA9" s="1">
        <v>93</v>
      </c>
      <c r="AB9" s="1">
        <v>391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48</v>
      </c>
      <c r="AS9" s="1">
        <v>49</v>
      </c>
      <c r="AT9" s="1">
        <v>109</v>
      </c>
      <c r="AU9" s="1">
        <v>167</v>
      </c>
      <c r="AV9" s="1">
        <v>706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96</v>
      </c>
      <c r="BC9" s="1">
        <v>96</v>
      </c>
      <c r="BD9" s="1">
        <v>166</v>
      </c>
      <c r="BE9" s="1">
        <v>166</v>
      </c>
      <c r="BF9" s="1">
        <v>468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88158</v>
      </c>
      <c r="B10" s="1" t="s">
        <v>85</v>
      </c>
      <c r="C10" s="1">
        <v>24</v>
      </c>
      <c r="D10" s="1">
        <v>162</v>
      </c>
      <c r="E10" s="1" t="s">
        <v>65</v>
      </c>
      <c r="F10" s="1">
        <v>974</v>
      </c>
      <c r="G10" s="1" t="s">
        <v>70</v>
      </c>
      <c r="H10" s="3">
        <v>76.927700000000002</v>
      </c>
      <c r="I10" s="3">
        <v>1846.2647999999999</v>
      </c>
      <c r="L10" s="1">
        <v>16.920000000000002</v>
      </c>
      <c r="M10" s="1">
        <v>30.88</v>
      </c>
      <c r="O10" s="1">
        <v>14.4</v>
      </c>
      <c r="P10" s="1">
        <v>33.119999999999997</v>
      </c>
      <c r="R10" s="1">
        <v>4.17</v>
      </c>
      <c r="S10" s="1">
        <v>15.5</v>
      </c>
      <c r="U10" s="1">
        <v>0</v>
      </c>
      <c r="V10" s="48">
        <v>65503.94</v>
      </c>
      <c r="W10" s="48">
        <v>146778.04999999999</v>
      </c>
      <c r="X10" s="1">
        <v>95</v>
      </c>
      <c r="Y10" s="1">
        <v>142</v>
      </c>
      <c r="Z10" s="1">
        <v>175</v>
      </c>
      <c r="AA10" s="1">
        <v>130</v>
      </c>
      <c r="AB10" s="1">
        <v>741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131</v>
      </c>
      <c r="AS10" s="1">
        <v>92</v>
      </c>
      <c r="AT10" s="1">
        <v>112</v>
      </c>
      <c r="AU10" s="1">
        <v>113</v>
      </c>
      <c r="AV10" s="1">
        <v>795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31</v>
      </c>
      <c r="BC10" s="1">
        <v>17</v>
      </c>
      <c r="BD10" s="1">
        <v>42</v>
      </c>
      <c r="BE10" s="1">
        <v>37</v>
      </c>
      <c r="BF10" s="1">
        <v>372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65112</v>
      </c>
      <c r="B11" s="1" t="s">
        <v>87</v>
      </c>
      <c r="C11" s="1">
        <v>24</v>
      </c>
      <c r="D11" s="1">
        <v>162</v>
      </c>
      <c r="E11" s="1" t="s">
        <v>65</v>
      </c>
      <c r="F11" s="1">
        <v>807</v>
      </c>
      <c r="G11" s="1" t="s">
        <v>67</v>
      </c>
      <c r="H11" s="3">
        <v>63.79</v>
      </c>
      <c r="I11" s="3">
        <v>1530.96</v>
      </c>
      <c r="L11" s="1">
        <v>14.31</v>
      </c>
      <c r="M11" s="1">
        <v>26.5</v>
      </c>
      <c r="O11" s="1">
        <v>15.31</v>
      </c>
      <c r="P11" s="1">
        <v>10.08</v>
      </c>
      <c r="R11" s="1">
        <v>9.73</v>
      </c>
      <c r="S11" s="1">
        <v>10.92</v>
      </c>
      <c r="U11" s="1">
        <v>0</v>
      </c>
      <c r="V11" s="48">
        <v>60249.66</v>
      </c>
      <c r="W11" s="48">
        <v>72720.600000000006</v>
      </c>
      <c r="X11" s="1">
        <v>92</v>
      </c>
      <c r="Y11" s="1">
        <v>152</v>
      </c>
      <c r="Z11" s="1">
        <v>140</v>
      </c>
      <c r="AA11" s="1">
        <v>71</v>
      </c>
      <c r="AB11" s="1">
        <v>636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134</v>
      </c>
      <c r="AS11" s="1">
        <v>126</v>
      </c>
      <c r="AT11" s="1">
        <v>102</v>
      </c>
      <c r="AU11" s="1">
        <v>137</v>
      </c>
      <c r="AV11" s="1">
        <v>242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92</v>
      </c>
      <c r="BC11" s="1">
        <v>74</v>
      </c>
      <c r="BD11" s="1">
        <v>54</v>
      </c>
      <c r="BE11" s="1">
        <v>101</v>
      </c>
      <c r="BF11" s="1">
        <v>262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88060</v>
      </c>
      <c r="B12" s="1" t="s">
        <v>86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3">
        <v>61.51</v>
      </c>
      <c r="I12" s="3">
        <v>1476.24</v>
      </c>
      <c r="L12" s="1">
        <v>11.38</v>
      </c>
      <c r="M12" s="1">
        <v>12</v>
      </c>
      <c r="O12" s="1">
        <v>14.4</v>
      </c>
      <c r="P12" s="1">
        <v>17.670000000000002</v>
      </c>
      <c r="R12" s="1">
        <v>12.25</v>
      </c>
      <c r="S12" s="1">
        <v>10.17</v>
      </c>
      <c r="U12" s="1">
        <v>0</v>
      </c>
      <c r="V12" s="48">
        <v>56127.88</v>
      </c>
      <c r="W12" s="48">
        <v>58803.56</v>
      </c>
      <c r="X12" s="1">
        <v>98</v>
      </c>
      <c r="Y12" s="1">
        <v>70</v>
      </c>
      <c r="Z12" s="1">
        <v>86</v>
      </c>
      <c r="AA12" s="1">
        <v>108</v>
      </c>
      <c r="AB12" s="1">
        <v>288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86</v>
      </c>
      <c r="AS12" s="1">
        <v>96</v>
      </c>
      <c r="AT12" s="1">
        <v>148</v>
      </c>
      <c r="AU12" s="1">
        <v>127</v>
      </c>
      <c r="AV12" s="1">
        <v>424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149</v>
      </c>
      <c r="BC12" s="1">
        <v>85</v>
      </c>
      <c r="BD12" s="1">
        <v>80</v>
      </c>
      <c r="BE12" s="1">
        <v>45</v>
      </c>
      <c r="BF12" s="1">
        <v>244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65117</v>
      </c>
      <c r="B13" s="1" t="s">
        <v>90</v>
      </c>
      <c r="C13" s="1">
        <v>24</v>
      </c>
      <c r="D13" s="1">
        <v>162</v>
      </c>
      <c r="E13" s="1" t="s">
        <v>65</v>
      </c>
      <c r="F13" s="1">
        <v>807</v>
      </c>
      <c r="G13" s="1" t="s">
        <v>67</v>
      </c>
      <c r="H13" s="3">
        <v>63.79</v>
      </c>
      <c r="I13" s="3">
        <v>1530.96</v>
      </c>
      <c r="L13" s="1">
        <v>10.27</v>
      </c>
      <c r="M13" s="1">
        <v>11.75</v>
      </c>
      <c r="O13" s="1">
        <v>12.31</v>
      </c>
      <c r="P13" s="1">
        <v>21.83</v>
      </c>
      <c r="R13" s="1">
        <v>9.3800000000000008</v>
      </c>
      <c r="S13" s="1">
        <v>4.62</v>
      </c>
      <c r="U13" s="1">
        <v>0</v>
      </c>
      <c r="V13" s="48">
        <v>48926.93</v>
      </c>
      <c r="W13" s="48">
        <v>58495.43</v>
      </c>
      <c r="X13" s="1">
        <v>52</v>
      </c>
      <c r="Y13" s="1">
        <v>91</v>
      </c>
      <c r="Z13" s="1">
        <v>122</v>
      </c>
      <c r="AA13" s="1">
        <v>54</v>
      </c>
      <c r="AB13" s="1">
        <v>282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87</v>
      </c>
      <c r="AS13" s="1">
        <v>103</v>
      </c>
      <c r="AT13" s="1">
        <v>91</v>
      </c>
      <c r="AU13" s="1">
        <v>132</v>
      </c>
      <c r="AV13" s="1">
        <v>524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85</v>
      </c>
      <c r="BC13" s="1">
        <v>67</v>
      </c>
      <c r="BD13" s="1">
        <v>56</v>
      </c>
      <c r="BE13" s="1">
        <v>101</v>
      </c>
      <c r="BF13" s="1">
        <v>111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88031</v>
      </c>
      <c r="B14" s="1" t="s">
        <v>123</v>
      </c>
      <c r="C14" s="1">
        <v>40</v>
      </c>
      <c r="D14" s="1">
        <v>162</v>
      </c>
      <c r="E14" s="1" t="s">
        <v>65</v>
      </c>
      <c r="F14" s="1">
        <v>974</v>
      </c>
      <c r="G14" s="1" t="s">
        <v>70</v>
      </c>
      <c r="H14" s="3">
        <v>123.2556</v>
      </c>
      <c r="I14" s="3">
        <v>4930.2240000000002</v>
      </c>
      <c r="L14" s="1">
        <v>3.54</v>
      </c>
      <c r="M14" s="1">
        <v>8.5500000000000007</v>
      </c>
      <c r="O14" s="1">
        <v>3.26</v>
      </c>
      <c r="P14" s="1">
        <v>9.5500000000000007</v>
      </c>
      <c r="R14" s="1">
        <v>1.99</v>
      </c>
      <c r="S14" s="1">
        <v>6.45</v>
      </c>
      <c r="U14" s="1">
        <v>0</v>
      </c>
      <c r="V14" s="48">
        <v>43324.34</v>
      </c>
      <c r="W14" s="48">
        <v>121037</v>
      </c>
      <c r="X14" s="1">
        <v>41</v>
      </c>
      <c r="Y14" s="1">
        <v>37</v>
      </c>
      <c r="Z14" s="1">
        <v>61</v>
      </c>
      <c r="AA14" s="1">
        <v>42</v>
      </c>
      <c r="AB14" s="1">
        <v>342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28</v>
      </c>
      <c r="AS14" s="1">
        <v>41</v>
      </c>
      <c r="AT14" s="1">
        <v>51</v>
      </c>
      <c r="AU14" s="1">
        <v>62</v>
      </c>
      <c r="AV14" s="1">
        <v>382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23</v>
      </c>
      <c r="BC14" s="1">
        <v>42</v>
      </c>
      <c r="BD14" s="1">
        <v>6</v>
      </c>
      <c r="BE14" s="1">
        <v>59</v>
      </c>
      <c r="BF14" s="1">
        <v>258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65120</v>
      </c>
      <c r="B15" s="1" t="s">
        <v>96</v>
      </c>
      <c r="C15" s="1">
        <v>24</v>
      </c>
      <c r="D15" s="1">
        <v>162</v>
      </c>
      <c r="E15" s="1" t="s">
        <v>65</v>
      </c>
      <c r="F15" s="1">
        <v>807</v>
      </c>
      <c r="G15" s="1" t="s">
        <v>67</v>
      </c>
      <c r="H15" s="3">
        <v>63.79</v>
      </c>
      <c r="I15" s="3">
        <v>1530.96</v>
      </c>
      <c r="L15" s="1">
        <v>10.119999999999999</v>
      </c>
      <c r="M15" s="1">
        <v>10.5</v>
      </c>
      <c r="O15" s="1">
        <v>10.4</v>
      </c>
      <c r="P15" s="1">
        <v>15.25</v>
      </c>
      <c r="R15" s="1">
        <v>7.4</v>
      </c>
      <c r="S15" s="1">
        <v>11.08</v>
      </c>
      <c r="U15" s="1">
        <v>0</v>
      </c>
      <c r="V15" s="48">
        <v>42739.3</v>
      </c>
      <c r="W15" s="48">
        <v>56390.36</v>
      </c>
      <c r="X15" s="1">
        <v>40</v>
      </c>
      <c r="Y15" s="1">
        <v>87</v>
      </c>
      <c r="Z15" s="1">
        <v>131</v>
      </c>
      <c r="AA15" s="1">
        <v>57</v>
      </c>
      <c r="AB15" s="1">
        <v>252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80</v>
      </c>
      <c r="AS15" s="1">
        <v>69</v>
      </c>
      <c r="AT15" s="1">
        <v>79</v>
      </c>
      <c r="AU15" s="1">
        <v>112</v>
      </c>
      <c r="AV15" s="1">
        <v>366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55</v>
      </c>
      <c r="BC15" s="1">
        <v>77</v>
      </c>
      <c r="BD15" s="1">
        <v>60</v>
      </c>
      <c r="BE15" s="1">
        <v>48</v>
      </c>
      <c r="BF15" s="1">
        <v>266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6003</v>
      </c>
      <c r="B16" s="1" t="s">
        <v>101</v>
      </c>
      <c r="C16" s="1">
        <v>32</v>
      </c>
      <c r="D16" s="1">
        <v>162</v>
      </c>
      <c r="E16" s="1" t="s">
        <v>65</v>
      </c>
      <c r="F16" s="1">
        <v>558</v>
      </c>
      <c r="G16" s="1" t="s">
        <v>74</v>
      </c>
      <c r="H16" s="3">
        <v>80.55</v>
      </c>
      <c r="I16" s="3">
        <v>2577.6</v>
      </c>
      <c r="L16" s="1">
        <v>5.12</v>
      </c>
      <c r="M16" s="1">
        <v>2.94</v>
      </c>
      <c r="O16" s="1">
        <v>5.41</v>
      </c>
      <c r="P16" s="1">
        <v>8.75</v>
      </c>
      <c r="R16" s="1">
        <v>3.47</v>
      </c>
      <c r="S16" s="1">
        <v>7.19</v>
      </c>
      <c r="U16" s="1">
        <v>0</v>
      </c>
      <c r="V16" s="48">
        <v>36086.400000000001</v>
      </c>
      <c r="W16" s="48">
        <v>48652.2</v>
      </c>
      <c r="X16" s="1">
        <v>83</v>
      </c>
      <c r="Y16" s="1">
        <v>37</v>
      </c>
      <c r="Z16" s="1">
        <v>35</v>
      </c>
      <c r="AA16" s="1">
        <v>55</v>
      </c>
      <c r="AB16" s="1">
        <v>94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57</v>
      </c>
      <c r="AS16" s="1">
        <v>38</v>
      </c>
      <c r="AT16" s="1">
        <v>54</v>
      </c>
      <c r="AU16" s="1">
        <v>86</v>
      </c>
      <c r="AV16" s="1">
        <v>280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29</v>
      </c>
      <c r="BC16" s="1">
        <v>22</v>
      </c>
      <c r="BD16" s="1">
        <v>43</v>
      </c>
      <c r="BE16" s="1">
        <v>56</v>
      </c>
      <c r="BF16" s="1">
        <v>230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65113</v>
      </c>
      <c r="B17" s="1" t="s">
        <v>99</v>
      </c>
      <c r="C17" s="1">
        <v>24</v>
      </c>
      <c r="D17" s="1">
        <v>162</v>
      </c>
      <c r="E17" s="1" t="s">
        <v>65</v>
      </c>
      <c r="F17" s="1">
        <v>807</v>
      </c>
      <c r="G17" s="1" t="s">
        <v>67</v>
      </c>
      <c r="H17" s="3">
        <v>63.79</v>
      </c>
      <c r="I17" s="3">
        <v>1530.96</v>
      </c>
      <c r="L17" s="1">
        <v>7.81</v>
      </c>
      <c r="M17" s="1">
        <v>8.7100000000000009</v>
      </c>
      <c r="O17" s="1">
        <v>9.69</v>
      </c>
      <c r="P17" s="1">
        <v>16.420000000000002</v>
      </c>
      <c r="R17" s="1">
        <v>5.12</v>
      </c>
      <c r="S17" s="1">
        <v>6.79</v>
      </c>
      <c r="U17" s="1">
        <v>0</v>
      </c>
      <c r="V17" s="48">
        <v>34637.97</v>
      </c>
      <c r="W17" s="48">
        <v>48863.14</v>
      </c>
      <c r="X17" s="1">
        <v>36</v>
      </c>
      <c r="Y17" s="1">
        <v>57</v>
      </c>
      <c r="Z17" s="1">
        <v>110</v>
      </c>
      <c r="AA17" s="1">
        <v>26</v>
      </c>
      <c r="AB17" s="1">
        <v>209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77</v>
      </c>
      <c r="AS17" s="1">
        <v>64</v>
      </c>
      <c r="AT17" s="1">
        <v>73</v>
      </c>
      <c r="AU17" s="1">
        <v>101</v>
      </c>
      <c r="AV17" s="1">
        <v>394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33</v>
      </c>
      <c r="BC17" s="1">
        <v>58</v>
      </c>
      <c r="BD17" s="1">
        <v>30</v>
      </c>
      <c r="BE17" s="1">
        <v>62</v>
      </c>
      <c r="BF17" s="1">
        <v>163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65123</v>
      </c>
      <c r="B18" s="1" t="s">
        <v>91</v>
      </c>
      <c r="C18" s="1">
        <v>24</v>
      </c>
      <c r="D18" s="1">
        <v>162</v>
      </c>
      <c r="E18" s="1" t="s">
        <v>65</v>
      </c>
      <c r="F18" s="1">
        <v>807</v>
      </c>
      <c r="G18" s="1" t="s">
        <v>67</v>
      </c>
      <c r="H18" s="3">
        <v>69.987499999999997</v>
      </c>
      <c r="I18" s="3">
        <v>1679.7</v>
      </c>
      <c r="L18" s="1">
        <v>7.94</v>
      </c>
      <c r="M18" s="1">
        <v>8</v>
      </c>
      <c r="O18" s="1">
        <v>6.23</v>
      </c>
      <c r="P18" s="1">
        <v>11.12</v>
      </c>
      <c r="R18" s="1">
        <v>5.38</v>
      </c>
      <c r="S18" s="1">
        <v>6.21</v>
      </c>
      <c r="U18" s="1">
        <v>0</v>
      </c>
      <c r="V18" s="48">
        <v>32824.14</v>
      </c>
      <c r="W18" s="48">
        <v>42552.4</v>
      </c>
      <c r="X18" s="1">
        <v>48</v>
      </c>
      <c r="Y18" s="1">
        <v>76</v>
      </c>
      <c r="Z18" s="1">
        <v>68</v>
      </c>
      <c r="AA18" s="1">
        <v>73</v>
      </c>
      <c r="AB18" s="1">
        <v>192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76</v>
      </c>
      <c r="AS18" s="1">
        <v>28</v>
      </c>
      <c r="AT18" s="1">
        <v>29</v>
      </c>
      <c r="AU18" s="1">
        <v>61</v>
      </c>
      <c r="AV18" s="1">
        <v>267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71</v>
      </c>
      <c r="BC18" s="1">
        <v>9</v>
      </c>
      <c r="BD18" s="1">
        <v>26</v>
      </c>
      <c r="BE18" s="1">
        <v>55</v>
      </c>
      <c r="BF18" s="1">
        <v>149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6004</v>
      </c>
      <c r="B19" s="1" t="s">
        <v>94</v>
      </c>
      <c r="C19" s="1">
        <v>32</v>
      </c>
      <c r="D19" s="1">
        <v>162</v>
      </c>
      <c r="E19" s="1" t="s">
        <v>65</v>
      </c>
      <c r="F19" s="1">
        <v>558</v>
      </c>
      <c r="G19" s="1" t="s">
        <v>74</v>
      </c>
      <c r="H19" s="3">
        <v>80.55</v>
      </c>
      <c r="I19" s="3">
        <v>2577.6</v>
      </c>
      <c r="L19" s="1">
        <v>3.92</v>
      </c>
      <c r="M19" s="1">
        <v>2.34</v>
      </c>
      <c r="O19" s="1">
        <v>5.8</v>
      </c>
      <c r="P19" s="1">
        <v>13.25</v>
      </c>
      <c r="R19" s="1">
        <v>2.7</v>
      </c>
      <c r="S19" s="1">
        <v>6.41</v>
      </c>
      <c r="U19" s="1">
        <v>0</v>
      </c>
      <c r="V19" s="48">
        <v>32018.62</v>
      </c>
      <c r="W19" s="48">
        <v>56707.199999999997</v>
      </c>
      <c r="X19" s="1">
        <v>43</v>
      </c>
      <c r="Y19" s="1">
        <v>39</v>
      </c>
      <c r="Z19" s="1">
        <v>37</v>
      </c>
      <c r="AA19" s="1">
        <v>52</v>
      </c>
      <c r="AB19" s="1">
        <v>75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52</v>
      </c>
      <c r="AS19" s="1">
        <v>47</v>
      </c>
      <c r="AT19" s="1">
        <v>65</v>
      </c>
      <c r="AU19" s="1">
        <v>90</v>
      </c>
      <c r="AV19" s="1">
        <v>424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31</v>
      </c>
      <c r="BC19" s="1">
        <v>24</v>
      </c>
      <c r="BD19" s="1">
        <v>10</v>
      </c>
      <c r="BE19" s="1">
        <v>67</v>
      </c>
      <c r="BF19" s="1">
        <v>205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88161</v>
      </c>
      <c r="B20" s="1" t="s">
        <v>109</v>
      </c>
      <c r="C20" s="1">
        <v>24</v>
      </c>
      <c r="D20" s="1">
        <v>162</v>
      </c>
      <c r="E20" s="1" t="s">
        <v>65</v>
      </c>
      <c r="F20" s="1">
        <v>807</v>
      </c>
      <c r="G20" s="1" t="s">
        <v>67</v>
      </c>
      <c r="H20" s="3">
        <v>61.51</v>
      </c>
      <c r="I20" s="3">
        <v>1476.24</v>
      </c>
      <c r="L20" s="1">
        <v>6.44</v>
      </c>
      <c r="M20" s="1">
        <v>5.88</v>
      </c>
      <c r="O20" s="1">
        <v>8.4600000000000009</v>
      </c>
      <c r="P20" s="1">
        <v>7.62</v>
      </c>
      <c r="R20" s="1">
        <v>6.21</v>
      </c>
      <c r="S20" s="1">
        <v>7.79</v>
      </c>
      <c r="U20" s="1">
        <v>0</v>
      </c>
      <c r="V20" s="48">
        <v>31154.82</v>
      </c>
      <c r="W20" s="48">
        <v>31431.61</v>
      </c>
      <c r="X20" s="1">
        <v>62</v>
      </c>
      <c r="Y20" s="1">
        <v>52</v>
      </c>
      <c r="Z20" s="1">
        <v>41</v>
      </c>
      <c r="AA20" s="1">
        <v>51</v>
      </c>
      <c r="AB20" s="1">
        <v>141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60</v>
      </c>
      <c r="AS20" s="1">
        <v>37</v>
      </c>
      <c r="AT20" s="1">
        <v>90</v>
      </c>
      <c r="AU20" s="1">
        <v>69</v>
      </c>
      <c r="AV20" s="1">
        <v>183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69</v>
      </c>
      <c r="BC20" s="1">
        <v>43</v>
      </c>
      <c r="BD20" s="1">
        <v>38</v>
      </c>
      <c r="BE20" s="1">
        <v>41</v>
      </c>
      <c r="BF20" s="1">
        <v>187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65100</v>
      </c>
      <c r="B21" s="1" t="s">
        <v>104</v>
      </c>
      <c r="C21" s="1">
        <v>24</v>
      </c>
      <c r="D21" s="1">
        <v>162</v>
      </c>
      <c r="E21" s="1" t="s">
        <v>65</v>
      </c>
      <c r="F21" s="1">
        <v>807</v>
      </c>
      <c r="G21" s="1" t="s">
        <v>67</v>
      </c>
      <c r="H21" s="3">
        <v>80.936199999999999</v>
      </c>
      <c r="I21" s="3">
        <v>1942.4688000000001</v>
      </c>
      <c r="L21" s="1">
        <v>2.54</v>
      </c>
      <c r="M21" s="1">
        <v>10</v>
      </c>
      <c r="O21" s="1">
        <v>5.54</v>
      </c>
      <c r="P21" s="1">
        <v>10.88</v>
      </c>
      <c r="R21" s="1">
        <v>6.56</v>
      </c>
      <c r="S21" s="1">
        <v>7</v>
      </c>
      <c r="U21" s="1">
        <v>0</v>
      </c>
      <c r="V21" s="48">
        <v>28449.07</v>
      </c>
      <c r="W21" s="48">
        <v>54146.32</v>
      </c>
      <c r="X21" s="1">
        <v>8</v>
      </c>
      <c r="Y21" s="1">
        <v>27</v>
      </c>
      <c r="Z21" s="1">
        <v>26</v>
      </c>
      <c r="AA21" s="1">
        <v>27</v>
      </c>
      <c r="AB21" s="1">
        <v>240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33</v>
      </c>
      <c r="AS21" s="1">
        <v>30</v>
      </c>
      <c r="AT21" s="1">
        <v>58</v>
      </c>
      <c r="AU21" s="1">
        <v>54</v>
      </c>
      <c r="AV21" s="1">
        <v>261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50</v>
      </c>
      <c r="BC21" s="1">
        <v>14</v>
      </c>
      <c r="BD21" s="1">
        <v>46</v>
      </c>
      <c r="BE21" s="1">
        <v>109</v>
      </c>
      <c r="BF21" s="1">
        <v>168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65152</v>
      </c>
      <c r="B22" s="1" t="s">
        <v>105</v>
      </c>
      <c r="C22" s="1">
        <v>24</v>
      </c>
      <c r="D22" s="1">
        <v>162</v>
      </c>
      <c r="E22" s="1" t="s">
        <v>65</v>
      </c>
      <c r="F22" s="1">
        <v>807</v>
      </c>
      <c r="G22" s="1" t="s">
        <v>67</v>
      </c>
      <c r="H22" s="3">
        <v>63.0306</v>
      </c>
      <c r="I22" s="3">
        <v>1512.7344000000001</v>
      </c>
      <c r="L22" s="1">
        <v>7.1</v>
      </c>
      <c r="M22" s="1">
        <v>8.83</v>
      </c>
      <c r="O22" s="1">
        <v>6.73</v>
      </c>
      <c r="P22" s="1">
        <v>19.829999999999998</v>
      </c>
      <c r="R22" s="1">
        <v>4.79</v>
      </c>
      <c r="S22" s="1">
        <v>12.04</v>
      </c>
      <c r="U22" s="1">
        <v>0</v>
      </c>
      <c r="V22" s="48">
        <v>28174.68</v>
      </c>
      <c r="W22" s="48">
        <v>61580.9</v>
      </c>
      <c r="X22" s="1">
        <v>51</v>
      </c>
      <c r="Y22" s="1">
        <v>65</v>
      </c>
      <c r="Z22" s="1">
        <v>77</v>
      </c>
      <c r="AA22" s="1">
        <v>20</v>
      </c>
      <c r="AB22" s="1">
        <v>212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48</v>
      </c>
      <c r="AS22" s="1">
        <v>31</v>
      </c>
      <c r="AT22" s="1">
        <v>69</v>
      </c>
      <c r="AU22" s="1">
        <v>58</v>
      </c>
      <c r="AV22" s="1">
        <v>476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25</v>
      </c>
      <c r="BC22" s="1">
        <v>64</v>
      </c>
      <c r="BD22" s="1">
        <v>37</v>
      </c>
      <c r="BE22" s="1">
        <v>42</v>
      </c>
      <c r="BF22" s="1">
        <v>289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6041</v>
      </c>
      <c r="B23" s="1" t="s">
        <v>113</v>
      </c>
      <c r="C23" s="1">
        <v>10</v>
      </c>
      <c r="D23" s="1">
        <v>162</v>
      </c>
      <c r="E23" s="1" t="s">
        <v>65</v>
      </c>
      <c r="F23" s="1">
        <v>558</v>
      </c>
      <c r="G23" s="1" t="s">
        <v>74</v>
      </c>
      <c r="H23" s="3">
        <v>181.1995</v>
      </c>
      <c r="I23" s="3">
        <v>1811.9949999999999</v>
      </c>
      <c r="L23" s="1">
        <v>1.2</v>
      </c>
      <c r="M23" s="1">
        <v>3.1</v>
      </c>
      <c r="O23" s="1">
        <v>12.9</v>
      </c>
      <c r="P23" s="1">
        <v>21.3</v>
      </c>
      <c r="R23" s="1">
        <v>0.95</v>
      </c>
      <c r="S23" s="1">
        <v>3</v>
      </c>
      <c r="U23" s="1">
        <v>0</v>
      </c>
      <c r="V23" s="48">
        <v>27270.52</v>
      </c>
      <c r="W23" s="48">
        <v>49648.66</v>
      </c>
      <c r="X23" s="1">
        <v>2</v>
      </c>
      <c r="Y23" s="1">
        <v>6</v>
      </c>
      <c r="Z23" s="1">
        <v>2</v>
      </c>
      <c r="AA23" s="1">
        <v>10</v>
      </c>
      <c r="AB23" s="1">
        <v>31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36</v>
      </c>
      <c r="AS23" s="1">
        <v>37</v>
      </c>
      <c r="AT23" s="1">
        <v>41</v>
      </c>
      <c r="AU23" s="1">
        <v>67</v>
      </c>
      <c r="AV23" s="1">
        <v>213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2</v>
      </c>
      <c r="BC23" s="1">
        <v>2</v>
      </c>
      <c r="BD23" s="1">
        <v>0</v>
      </c>
      <c r="BE23" s="1">
        <v>13</v>
      </c>
      <c r="BF23" s="1">
        <v>30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88033</v>
      </c>
      <c r="B24" s="1" t="s">
        <v>89</v>
      </c>
      <c r="C24" s="1">
        <v>40</v>
      </c>
      <c r="D24" s="1">
        <v>162</v>
      </c>
      <c r="E24" s="1" t="s">
        <v>65</v>
      </c>
      <c r="F24" s="1">
        <v>974</v>
      </c>
      <c r="G24" s="1" t="s">
        <v>70</v>
      </c>
      <c r="H24" s="3">
        <v>123.2556</v>
      </c>
      <c r="I24" s="3">
        <v>4930.2240000000002</v>
      </c>
      <c r="L24" s="1">
        <v>1.76</v>
      </c>
      <c r="M24" s="1">
        <v>7</v>
      </c>
      <c r="O24" s="1">
        <v>2.0499999999999998</v>
      </c>
      <c r="P24" s="1">
        <v>8.5</v>
      </c>
      <c r="R24" s="1">
        <v>1.44</v>
      </c>
      <c r="S24" s="1">
        <v>5.78</v>
      </c>
      <c r="U24" s="1">
        <v>0</v>
      </c>
      <c r="V24" s="48">
        <v>25883.68</v>
      </c>
      <c r="W24" s="48">
        <v>104890.52</v>
      </c>
      <c r="X24" s="1">
        <v>33</v>
      </c>
      <c r="Y24" s="1">
        <v>31</v>
      </c>
      <c r="Z24" s="1">
        <v>22</v>
      </c>
      <c r="AA24" s="1">
        <v>0</v>
      </c>
      <c r="AB24" s="1">
        <v>280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17</v>
      </c>
      <c r="AS24" s="1">
        <v>25</v>
      </c>
      <c r="AT24" s="1">
        <v>39</v>
      </c>
      <c r="AU24" s="1">
        <v>27</v>
      </c>
      <c r="AV24" s="1">
        <v>340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23</v>
      </c>
      <c r="BC24" s="1">
        <v>20</v>
      </c>
      <c r="BD24" s="1">
        <v>24</v>
      </c>
      <c r="BE24" s="1">
        <v>1</v>
      </c>
      <c r="BF24" s="1">
        <v>231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65165</v>
      </c>
      <c r="B25" s="1" t="s">
        <v>108</v>
      </c>
      <c r="C25" s="1">
        <v>24</v>
      </c>
      <c r="D25" s="1">
        <v>162</v>
      </c>
      <c r="E25" s="1" t="s">
        <v>65</v>
      </c>
      <c r="F25" s="1">
        <v>807</v>
      </c>
      <c r="G25" s="1" t="s">
        <v>67</v>
      </c>
      <c r="H25" s="3">
        <v>63.79</v>
      </c>
      <c r="I25" s="3">
        <v>1530.96</v>
      </c>
      <c r="L25" s="1">
        <v>5</v>
      </c>
      <c r="M25" s="1">
        <v>5.04</v>
      </c>
      <c r="O25" s="1">
        <v>7.08</v>
      </c>
      <c r="P25" s="1">
        <v>15.75</v>
      </c>
      <c r="R25" s="1">
        <v>4.4400000000000004</v>
      </c>
      <c r="S25" s="1">
        <v>1.29</v>
      </c>
      <c r="U25" s="1">
        <v>0</v>
      </c>
      <c r="V25" s="48">
        <v>25292.74</v>
      </c>
      <c r="W25" s="48">
        <v>33808.699999999997</v>
      </c>
      <c r="X25" s="1">
        <v>13</v>
      </c>
      <c r="Y25" s="1">
        <v>43</v>
      </c>
      <c r="Z25" s="1">
        <v>73</v>
      </c>
      <c r="AA25" s="1">
        <v>25</v>
      </c>
      <c r="AB25" s="1">
        <v>121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55</v>
      </c>
      <c r="AS25" s="1">
        <v>45</v>
      </c>
      <c r="AT25" s="1">
        <v>65</v>
      </c>
      <c r="AU25" s="1">
        <v>55</v>
      </c>
      <c r="AV25" s="1">
        <v>378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31</v>
      </c>
      <c r="BC25" s="1">
        <v>45</v>
      </c>
      <c r="BD25" s="1">
        <v>36</v>
      </c>
      <c r="BE25" s="1">
        <v>34</v>
      </c>
      <c r="BF25" s="1">
        <v>31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A26" s="1">
        <v>65126</v>
      </c>
      <c r="B26" s="1" t="s">
        <v>111</v>
      </c>
      <c r="C26" s="1">
        <v>24</v>
      </c>
      <c r="D26" s="1">
        <v>162</v>
      </c>
      <c r="E26" s="1" t="s">
        <v>65</v>
      </c>
      <c r="F26" s="1">
        <v>807</v>
      </c>
      <c r="G26" s="1" t="s">
        <v>67</v>
      </c>
      <c r="H26" s="3">
        <v>80.936199999999999</v>
      </c>
      <c r="I26" s="3">
        <v>1942.4688000000001</v>
      </c>
      <c r="L26" s="1">
        <v>2.33</v>
      </c>
      <c r="M26" s="1">
        <v>8.0399999999999991</v>
      </c>
      <c r="O26" s="1">
        <v>5.0199999999999996</v>
      </c>
      <c r="P26" s="1">
        <v>6.12</v>
      </c>
      <c r="R26" s="1">
        <v>4</v>
      </c>
      <c r="S26" s="1">
        <v>8.42</v>
      </c>
      <c r="U26" s="1">
        <v>0</v>
      </c>
      <c r="V26" s="48">
        <v>22055.11</v>
      </c>
      <c r="W26" s="48">
        <v>43867.42</v>
      </c>
      <c r="X26" s="1">
        <v>22</v>
      </c>
      <c r="Y26" s="1">
        <v>9</v>
      </c>
      <c r="Z26" s="1">
        <v>22</v>
      </c>
      <c r="AA26" s="1">
        <v>15</v>
      </c>
      <c r="AB26" s="1">
        <v>193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26</v>
      </c>
      <c r="AS26" s="1">
        <v>15</v>
      </c>
      <c r="AT26" s="1">
        <v>46</v>
      </c>
      <c r="AU26" s="1">
        <v>82</v>
      </c>
      <c r="AV26" s="1">
        <v>147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38</v>
      </c>
      <c r="BC26" s="1">
        <v>23</v>
      </c>
      <c r="BD26" s="1">
        <v>18</v>
      </c>
      <c r="BE26" s="1">
        <v>57</v>
      </c>
      <c r="BF26" s="1">
        <v>202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 x14ac:dyDescent="0.2">
      <c r="A27" s="1">
        <v>6020</v>
      </c>
      <c r="B27" s="1" t="s">
        <v>116</v>
      </c>
      <c r="C27" s="1">
        <v>24</v>
      </c>
      <c r="D27" s="1">
        <v>162</v>
      </c>
      <c r="E27" s="1" t="s">
        <v>65</v>
      </c>
      <c r="F27" s="1">
        <v>974</v>
      </c>
      <c r="G27" s="1" t="s">
        <v>70</v>
      </c>
      <c r="H27" s="3">
        <v>107.6336</v>
      </c>
      <c r="I27" s="3">
        <v>2583.2064</v>
      </c>
      <c r="L27" s="1">
        <v>1.81</v>
      </c>
      <c r="M27" s="1">
        <v>7.38</v>
      </c>
      <c r="O27" s="1">
        <v>4.4000000000000004</v>
      </c>
      <c r="P27" s="1">
        <v>5.42</v>
      </c>
      <c r="R27" s="1">
        <v>1.75</v>
      </c>
      <c r="S27" s="1">
        <v>3.38</v>
      </c>
      <c r="U27" s="1">
        <v>0</v>
      </c>
      <c r="V27" s="48">
        <v>20558.02</v>
      </c>
      <c r="W27" s="48">
        <v>41761.839999999997</v>
      </c>
      <c r="X27" s="1">
        <v>16</v>
      </c>
      <c r="Y27" s="1">
        <v>12</v>
      </c>
      <c r="Z27" s="1">
        <v>17</v>
      </c>
      <c r="AA27" s="1">
        <v>9</v>
      </c>
      <c r="AB27" s="1">
        <v>177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36</v>
      </c>
      <c r="AS27" s="1">
        <v>29</v>
      </c>
      <c r="AT27" s="1">
        <v>36</v>
      </c>
      <c r="AU27" s="1">
        <v>38</v>
      </c>
      <c r="AV27" s="1">
        <v>130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17</v>
      </c>
      <c r="BC27" s="1">
        <v>30</v>
      </c>
      <c r="BD27" s="1">
        <v>5</v>
      </c>
      <c r="BE27" s="1">
        <v>10</v>
      </c>
      <c r="BF27" s="1">
        <v>81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 x14ac:dyDescent="0.2">
      <c r="A28" s="1">
        <v>2048</v>
      </c>
      <c r="B28" s="1" t="s">
        <v>126</v>
      </c>
      <c r="C28" s="1">
        <v>24</v>
      </c>
      <c r="D28" s="1">
        <v>162</v>
      </c>
      <c r="E28" s="1" t="s">
        <v>65</v>
      </c>
      <c r="F28" s="1">
        <v>974</v>
      </c>
      <c r="G28" s="1" t="s">
        <v>70</v>
      </c>
      <c r="H28" s="3">
        <v>107.6336</v>
      </c>
      <c r="I28" s="3">
        <v>2583.2064</v>
      </c>
      <c r="L28" s="1">
        <v>0.96</v>
      </c>
      <c r="M28" s="1">
        <v>2.21</v>
      </c>
      <c r="O28" s="1">
        <v>3.85</v>
      </c>
      <c r="P28" s="1">
        <v>7.79</v>
      </c>
      <c r="R28" s="1">
        <v>2.35</v>
      </c>
      <c r="S28" s="1">
        <v>3.67</v>
      </c>
      <c r="U28" s="1">
        <v>0</v>
      </c>
      <c r="V28" s="48">
        <v>18512.98</v>
      </c>
      <c r="W28" s="48">
        <v>35303.82</v>
      </c>
      <c r="X28" s="1">
        <v>8</v>
      </c>
      <c r="Y28" s="1">
        <v>4</v>
      </c>
      <c r="Z28" s="1">
        <v>9</v>
      </c>
      <c r="AA28" s="1">
        <v>8</v>
      </c>
      <c r="AB28" s="1">
        <v>53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32</v>
      </c>
      <c r="AS28" s="1">
        <v>23</v>
      </c>
      <c r="AT28" s="1">
        <v>36</v>
      </c>
      <c r="AU28" s="1">
        <v>26</v>
      </c>
      <c r="AV28" s="1">
        <v>187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18</v>
      </c>
      <c r="BC28" s="1">
        <v>38</v>
      </c>
      <c r="BD28" s="1">
        <v>8</v>
      </c>
      <c r="BE28" s="1">
        <v>23</v>
      </c>
      <c r="BF28" s="1">
        <v>88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 x14ac:dyDescent="0.2">
      <c r="A29" s="1">
        <v>6017</v>
      </c>
      <c r="B29" s="1" t="s">
        <v>134</v>
      </c>
      <c r="C29" s="1">
        <v>12</v>
      </c>
      <c r="D29" s="1">
        <v>162</v>
      </c>
      <c r="E29" s="1" t="s">
        <v>65</v>
      </c>
      <c r="F29" s="1">
        <v>558</v>
      </c>
      <c r="G29" s="1" t="s">
        <v>74</v>
      </c>
      <c r="H29" s="3">
        <v>151.91</v>
      </c>
      <c r="I29" s="3">
        <v>1822.92</v>
      </c>
      <c r="L29" s="1">
        <v>2.12</v>
      </c>
      <c r="M29" s="1">
        <v>0.83</v>
      </c>
      <c r="O29" s="1">
        <v>4.04</v>
      </c>
      <c r="P29" s="1">
        <v>26.42</v>
      </c>
      <c r="R29" s="1">
        <v>3.88</v>
      </c>
      <c r="S29" s="1">
        <v>2.92</v>
      </c>
      <c r="U29" s="1">
        <v>0</v>
      </c>
      <c r="V29" s="48">
        <v>18305.16</v>
      </c>
      <c r="W29" s="48">
        <v>54991.42</v>
      </c>
      <c r="X29" s="1">
        <v>12</v>
      </c>
      <c r="Y29" s="1">
        <v>3</v>
      </c>
      <c r="Z29" s="1">
        <v>8</v>
      </c>
      <c r="AA29" s="1">
        <v>8</v>
      </c>
      <c r="AB29" s="1">
        <v>10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17</v>
      </c>
      <c r="AS29" s="1">
        <v>16</v>
      </c>
      <c r="AT29" s="1">
        <v>15</v>
      </c>
      <c r="AU29" s="1">
        <v>17</v>
      </c>
      <c r="AV29" s="1">
        <v>317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24</v>
      </c>
      <c r="BC29" s="1">
        <v>1</v>
      </c>
      <c r="BD29" s="1">
        <v>19</v>
      </c>
      <c r="BE29" s="1">
        <v>6</v>
      </c>
      <c r="BF29" s="1">
        <v>35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 x14ac:dyDescent="0.2">
      <c r="A30" s="1">
        <v>6016</v>
      </c>
      <c r="B30" s="1" t="s">
        <v>142</v>
      </c>
      <c r="C30" s="1">
        <v>20</v>
      </c>
      <c r="D30" s="1">
        <v>162</v>
      </c>
      <c r="E30" s="1" t="s">
        <v>65</v>
      </c>
      <c r="F30" s="1">
        <v>807</v>
      </c>
      <c r="G30" s="1" t="s">
        <v>67</v>
      </c>
      <c r="H30" s="3">
        <v>87.816999999999993</v>
      </c>
      <c r="I30" s="3">
        <v>1756.34</v>
      </c>
      <c r="L30" s="1">
        <v>1.92</v>
      </c>
      <c r="M30" s="1">
        <v>1.5</v>
      </c>
      <c r="O30" s="1">
        <v>6.98</v>
      </c>
      <c r="P30" s="1">
        <v>16.649999999999999</v>
      </c>
      <c r="R30" s="1">
        <v>0.7</v>
      </c>
      <c r="S30" s="1">
        <v>2.4500000000000002</v>
      </c>
      <c r="U30" s="1">
        <v>0</v>
      </c>
      <c r="V30" s="48">
        <v>16860.86</v>
      </c>
      <c r="W30" s="48">
        <v>36180.6</v>
      </c>
      <c r="X30" s="1">
        <v>26</v>
      </c>
      <c r="Y30" s="1">
        <v>25</v>
      </c>
      <c r="Z30" s="1">
        <v>0</v>
      </c>
      <c r="AA30" s="1">
        <v>0</v>
      </c>
      <c r="AB30" s="1">
        <v>30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50</v>
      </c>
      <c r="AS30" s="1">
        <v>35</v>
      </c>
      <c r="AT30" s="1">
        <v>52</v>
      </c>
      <c r="AU30" s="1">
        <v>40</v>
      </c>
      <c r="AV30" s="1">
        <v>333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10</v>
      </c>
      <c r="BC30" s="1">
        <v>8</v>
      </c>
      <c r="BD30" s="1">
        <v>0</v>
      </c>
      <c r="BE30" s="1">
        <v>0</v>
      </c>
      <c r="BF30" s="1">
        <v>49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 x14ac:dyDescent="0.2">
      <c r="A31" s="1">
        <v>65890</v>
      </c>
      <c r="B31" s="1" t="s">
        <v>129</v>
      </c>
      <c r="C31" s="1">
        <v>24</v>
      </c>
      <c r="D31" s="1">
        <v>162</v>
      </c>
      <c r="E31" s="1" t="s">
        <v>65</v>
      </c>
      <c r="F31" s="1">
        <v>807</v>
      </c>
      <c r="G31" s="1" t="s">
        <v>67</v>
      </c>
      <c r="H31" s="3">
        <v>63.79</v>
      </c>
      <c r="I31" s="3">
        <v>1530.96</v>
      </c>
      <c r="L31" s="1">
        <v>3.54</v>
      </c>
      <c r="M31" s="1">
        <v>8.3800000000000008</v>
      </c>
      <c r="O31" s="1">
        <v>4.29</v>
      </c>
      <c r="P31" s="1">
        <v>14.25</v>
      </c>
      <c r="R31" s="1">
        <v>3.08</v>
      </c>
      <c r="S31" s="1">
        <v>4.62</v>
      </c>
      <c r="U31" s="1">
        <v>0</v>
      </c>
      <c r="V31" s="48">
        <v>16712.98</v>
      </c>
      <c r="W31" s="48">
        <v>41718.660000000003</v>
      </c>
      <c r="X31" s="1">
        <v>26</v>
      </c>
      <c r="Y31" s="1">
        <v>47</v>
      </c>
      <c r="Z31" s="1">
        <v>26</v>
      </c>
      <c r="AA31" s="1">
        <v>19</v>
      </c>
      <c r="AB31" s="1">
        <v>201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25</v>
      </c>
      <c r="AS31" s="1">
        <v>30</v>
      </c>
      <c r="AT31" s="1">
        <v>29</v>
      </c>
      <c r="AU31" s="1">
        <v>68</v>
      </c>
      <c r="AV31" s="1">
        <v>342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11</v>
      </c>
      <c r="BC31" s="1">
        <v>41</v>
      </c>
      <c r="BD31" s="1">
        <v>25</v>
      </c>
      <c r="BE31" s="1">
        <v>35</v>
      </c>
      <c r="BF31" s="1">
        <v>111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 x14ac:dyDescent="0.2">
      <c r="A32" s="1">
        <v>6021</v>
      </c>
      <c r="B32" s="1" t="s">
        <v>122</v>
      </c>
      <c r="C32" s="1">
        <v>24</v>
      </c>
      <c r="D32" s="1">
        <v>162</v>
      </c>
      <c r="E32" s="1" t="s">
        <v>65</v>
      </c>
      <c r="F32" s="1">
        <v>974</v>
      </c>
      <c r="G32" s="1" t="s">
        <v>70</v>
      </c>
      <c r="H32" s="3">
        <v>107.6336</v>
      </c>
      <c r="I32" s="3">
        <v>2583.2064</v>
      </c>
      <c r="L32" s="1">
        <v>1.25</v>
      </c>
      <c r="M32" s="1">
        <v>2.83</v>
      </c>
      <c r="O32" s="1">
        <v>2.73</v>
      </c>
      <c r="P32" s="1">
        <v>3.33</v>
      </c>
      <c r="R32" s="1">
        <v>2.23</v>
      </c>
      <c r="S32" s="1">
        <v>4.62</v>
      </c>
      <c r="U32" s="1">
        <v>0</v>
      </c>
      <c r="V32" s="48">
        <v>16037.41</v>
      </c>
      <c r="W32" s="48">
        <v>27877.1</v>
      </c>
      <c r="X32" s="1">
        <v>15</v>
      </c>
      <c r="Y32" s="1">
        <v>5</v>
      </c>
      <c r="Z32" s="1">
        <v>9</v>
      </c>
      <c r="AA32" s="1">
        <v>7</v>
      </c>
      <c r="AB32" s="1">
        <v>68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23</v>
      </c>
      <c r="AS32" s="1">
        <v>20</v>
      </c>
      <c r="AT32" s="1">
        <v>21</v>
      </c>
      <c r="AU32" s="1">
        <v>23</v>
      </c>
      <c r="AV32" s="1">
        <v>80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21</v>
      </c>
      <c r="BC32" s="1">
        <v>37</v>
      </c>
      <c r="BD32" s="1">
        <v>4</v>
      </c>
      <c r="BE32" s="1">
        <v>20</v>
      </c>
      <c r="BF32" s="1">
        <v>111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 x14ac:dyDescent="0.2">
      <c r="A33" s="1">
        <v>6036</v>
      </c>
      <c r="B33" s="1" t="s">
        <v>131</v>
      </c>
      <c r="C33" s="1">
        <v>24</v>
      </c>
      <c r="D33" s="1">
        <v>162</v>
      </c>
      <c r="E33" s="1" t="s">
        <v>65</v>
      </c>
      <c r="F33" s="1">
        <v>558</v>
      </c>
      <c r="G33" s="1" t="s">
        <v>74</v>
      </c>
      <c r="H33" s="3">
        <v>103.33</v>
      </c>
      <c r="I33" s="3">
        <v>2479.92</v>
      </c>
      <c r="L33" s="1">
        <v>1.38</v>
      </c>
      <c r="M33" s="1">
        <v>2.25</v>
      </c>
      <c r="O33" s="1">
        <v>2.88</v>
      </c>
      <c r="P33" s="1">
        <v>21</v>
      </c>
      <c r="R33" s="1">
        <v>1.17</v>
      </c>
      <c r="S33" s="1">
        <v>3.62</v>
      </c>
      <c r="U33" s="1">
        <v>0</v>
      </c>
      <c r="V33" s="48">
        <v>13432.9</v>
      </c>
      <c r="W33" s="48">
        <v>66647.850000000006</v>
      </c>
      <c r="X33" s="1">
        <v>17</v>
      </c>
      <c r="Y33" s="1">
        <v>8</v>
      </c>
      <c r="Z33" s="1">
        <v>6</v>
      </c>
      <c r="AA33" s="1">
        <v>12</v>
      </c>
      <c r="AB33" s="1">
        <v>54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17</v>
      </c>
      <c r="AS33" s="1">
        <v>14</v>
      </c>
      <c r="AT33" s="1">
        <v>25</v>
      </c>
      <c r="AU33" s="1">
        <v>40</v>
      </c>
      <c r="AV33" s="1">
        <v>504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4</v>
      </c>
      <c r="BC33" s="1">
        <v>2</v>
      </c>
      <c r="BD33" s="1">
        <v>9</v>
      </c>
      <c r="BE33" s="1">
        <v>28</v>
      </c>
      <c r="BF33" s="1">
        <v>87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 x14ac:dyDescent="0.2">
      <c r="A34" s="1">
        <v>6013</v>
      </c>
      <c r="B34" s="1" t="s">
        <v>140</v>
      </c>
      <c r="C34" s="1">
        <v>6</v>
      </c>
      <c r="D34" s="1">
        <v>162</v>
      </c>
      <c r="E34" s="1" t="s">
        <v>65</v>
      </c>
      <c r="F34" s="1">
        <v>123</v>
      </c>
      <c r="G34" s="1" t="s">
        <v>138</v>
      </c>
      <c r="H34" s="3">
        <v>119.37</v>
      </c>
      <c r="I34" s="3">
        <v>716.22</v>
      </c>
      <c r="L34" s="1">
        <v>9.25</v>
      </c>
      <c r="M34" s="1">
        <v>3.33</v>
      </c>
      <c r="O34" s="1">
        <v>7.33</v>
      </c>
      <c r="P34" s="1">
        <v>15</v>
      </c>
      <c r="R34" s="1">
        <v>1.92</v>
      </c>
      <c r="S34" s="1">
        <v>3.5</v>
      </c>
      <c r="U34" s="1">
        <v>0</v>
      </c>
      <c r="V34" s="48">
        <v>13250.07</v>
      </c>
      <c r="W34" s="48">
        <v>15637.47</v>
      </c>
      <c r="X34" s="1">
        <v>36</v>
      </c>
      <c r="Y34" s="1">
        <v>6</v>
      </c>
      <c r="Z34" s="1">
        <v>10</v>
      </c>
      <c r="AA34" s="1">
        <v>13</v>
      </c>
      <c r="AB34" s="1">
        <v>20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6</v>
      </c>
      <c r="AS34" s="1">
        <v>20</v>
      </c>
      <c r="AT34" s="1">
        <v>18</v>
      </c>
      <c r="AU34" s="1">
        <v>20</v>
      </c>
      <c r="AV34" s="1">
        <v>90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2</v>
      </c>
      <c r="BC34" s="1">
        <v>7</v>
      </c>
      <c r="BD34" s="1">
        <v>3</v>
      </c>
      <c r="BE34" s="1">
        <v>6</v>
      </c>
      <c r="BF34" s="1">
        <v>21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 x14ac:dyDescent="0.2">
      <c r="A35" s="1">
        <v>65140</v>
      </c>
      <c r="B35" s="1" t="s">
        <v>114</v>
      </c>
      <c r="C35" s="1">
        <v>24</v>
      </c>
      <c r="D35" s="1">
        <v>162</v>
      </c>
      <c r="E35" s="1" t="s">
        <v>65</v>
      </c>
      <c r="F35" s="1">
        <v>807</v>
      </c>
      <c r="G35" s="1" t="s">
        <v>67</v>
      </c>
      <c r="H35" s="3">
        <v>69.987499999999997</v>
      </c>
      <c r="I35" s="3">
        <v>1679.7</v>
      </c>
      <c r="L35" s="1">
        <v>1.27</v>
      </c>
      <c r="M35" s="1">
        <v>4.33</v>
      </c>
      <c r="O35" s="1">
        <v>4.29</v>
      </c>
      <c r="P35" s="1">
        <v>14.71</v>
      </c>
      <c r="R35" s="1">
        <v>2.21</v>
      </c>
      <c r="S35" s="1">
        <v>3.46</v>
      </c>
      <c r="U35" s="1">
        <v>0</v>
      </c>
      <c r="V35" s="48">
        <v>13052.67</v>
      </c>
      <c r="W35" s="48">
        <v>37793.25</v>
      </c>
      <c r="X35" s="1">
        <v>12</v>
      </c>
      <c r="Y35" s="1">
        <v>19</v>
      </c>
      <c r="Z35" s="1">
        <v>4</v>
      </c>
      <c r="AA35" s="1">
        <v>10</v>
      </c>
      <c r="AB35" s="1">
        <v>104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26</v>
      </c>
      <c r="AS35" s="1">
        <v>22</v>
      </c>
      <c r="AT35" s="1">
        <v>45</v>
      </c>
      <c r="AU35" s="1">
        <v>42</v>
      </c>
      <c r="AV35" s="1">
        <v>353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16</v>
      </c>
      <c r="BC35" s="1">
        <v>17</v>
      </c>
      <c r="BD35" s="1">
        <v>14</v>
      </c>
      <c r="BE35" s="1">
        <v>29</v>
      </c>
      <c r="BF35" s="1">
        <v>83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 x14ac:dyDescent="0.2">
      <c r="A36" s="1">
        <v>6015</v>
      </c>
      <c r="B36" s="1" t="s">
        <v>121</v>
      </c>
      <c r="C36" s="1">
        <v>18</v>
      </c>
      <c r="D36" s="1">
        <v>162</v>
      </c>
      <c r="E36" s="1" t="s">
        <v>65</v>
      </c>
      <c r="F36" s="1">
        <v>558</v>
      </c>
      <c r="G36" s="1" t="s">
        <v>74</v>
      </c>
      <c r="H36" s="3">
        <v>96.61</v>
      </c>
      <c r="I36" s="3">
        <v>1738.98</v>
      </c>
      <c r="L36" s="1">
        <v>1.58</v>
      </c>
      <c r="M36" s="1">
        <v>1.89</v>
      </c>
      <c r="O36" s="1">
        <v>4.92</v>
      </c>
      <c r="P36" s="1">
        <v>11.56</v>
      </c>
      <c r="R36" s="1">
        <v>0.56000000000000005</v>
      </c>
      <c r="S36" s="1">
        <v>3.11</v>
      </c>
      <c r="U36" s="1">
        <v>0</v>
      </c>
      <c r="V36" s="48">
        <v>12269.47</v>
      </c>
      <c r="W36" s="48">
        <v>28789.78</v>
      </c>
      <c r="X36" s="1">
        <v>19</v>
      </c>
      <c r="Y36" s="1">
        <v>2</v>
      </c>
      <c r="Z36" s="1">
        <v>5</v>
      </c>
      <c r="AA36" s="1">
        <v>7</v>
      </c>
      <c r="AB36" s="1">
        <v>34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17</v>
      </c>
      <c r="AS36" s="1">
        <v>25</v>
      </c>
      <c r="AT36" s="1">
        <v>40</v>
      </c>
      <c r="AU36" s="1">
        <v>38</v>
      </c>
      <c r="AV36" s="1">
        <v>208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</v>
      </c>
      <c r="BC36" s="1">
        <v>0</v>
      </c>
      <c r="BD36" s="1">
        <v>6</v>
      </c>
      <c r="BE36" s="1">
        <v>6</v>
      </c>
      <c r="BF36" s="1">
        <v>56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 x14ac:dyDescent="0.2">
      <c r="A37" s="1">
        <v>6022</v>
      </c>
      <c r="B37" s="1" t="s">
        <v>155</v>
      </c>
      <c r="C37" s="1">
        <v>24</v>
      </c>
      <c r="D37" s="1">
        <v>162</v>
      </c>
      <c r="E37" s="1" t="s">
        <v>65</v>
      </c>
      <c r="F37" s="1">
        <v>974</v>
      </c>
      <c r="G37" s="1" t="s">
        <v>70</v>
      </c>
      <c r="H37" s="3">
        <v>107.6336</v>
      </c>
      <c r="I37" s="3">
        <v>2583.2064</v>
      </c>
      <c r="L37" s="1">
        <v>0.67</v>
      </c>
      <c r="M37" s="1">
        <v>1.25</v>
      </c>
      <c r="O37" s="1">
        <v>2.46</v>
      </c>
      <c r="P37" s="1">
        <v>7.67</v>
      </c>
      <c r="R37" s="1">
        <v>1.42</v>
      </c>
      <c r="S37" s="1">
        <v>6</v>
      </c>
      <c r="U37" s="1">
        <v>0</v>
      </c>
      <c r="V37" s="48">
        <v>11732.06</v>
      </c>
      <c r="W37" s="48">
        <v>38532.83</v>
      </c>
      <c r="X37" s="1">
        <v>8</v>
      </c>
      <c r="Y37" s="1">
        <v>8</v>
      </c>
      <c r="Z37" s="1">
        <v>1</v>
      </c>
      <c r="AA37" s="1">
        <v>6</v>
      </c>
      <c r="AB37" s="1">
        <v>30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20</v>
      </c>
      <c r="AS37" s="1">
        <v>10</v>
      </c>
      <c r="AT37" s="1">
        <v>27</v>
      </c>
      <c r="AU37" s="1">
        <v>14</v>
      </c>
      <c r="AV37" s="1">
        <v>184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7</v>
      </c>
      <c r="BC37" s="1">
        <v>11</v>
      </c>
      <c r="BD37" s="1">
        <v>7</v>
      </c>
      <c r="BE37" s="1">
        <v>29</v>
      </c>
      <c r="BF37" s="1">
        <v>144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 x14ac:dyDescent="0.2">
      <c r="A38" s="1">
        <v>6012</v>
      </c>
      <c r="B38" s="1" t="s">
        <v>161</v>
      </c>
      <c r="C38" s="1">
        <v>18</v>
      </c>
      <c r="D38" s="1">
        <v>162</v>
      </c>
      <c r="E38" s="1" t="s">
        <v>65</v>
      </c>
      <c r="F38" s="1">
        <v>558</v>
      </c>
      <c r="G38" s="1" t="s">
        <v>74</v>
      </c>
      <c r="H38" s="3">
        <v>96.61</v>
      </c>
      <c r="I38" s="3">
        <v>1738.98</v>
      </c>
      <c r="L38" s="1">
        <v>0.57999999999999996</v>
      </c>
      <c r="M38" s="1">
        <v>3.94</v>
      </c>
      <c r="O38" s="1">
        <v>5.64</v>
      </c>
      <c r="P38" s="1">
        <v>4.3899999999999997</v>
      </c>
      <c r="R38" s="1">
        <v>0.47</v>
      </c>
      <c r="S38" s="1">
        <v>2.33</v>
      </c>
      <c r="U38" s="1">
        <v>0</v>
      </c>
      <c r="V38" s="48">
        <v>11641.5</v>
      </c>
      <c r="W38" s="48">
        <v>18549.12</v>
      </c>
      <c r="X38" s="1">
        <v>2</v>
      </c>
      <c r="Y38" s="1">
        <v>4</v>
      </c>
      <c r="Z38" s="1">
        <v>3</v>
      </c>
      <c r="AA38" s="1">
        <v>7</v>
      </c>
      <c r="AB38" s="1">
        <v>71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11</v>
      </c>
      <c r="AS38" s="1">
        <v>13</v>
      </c>
      <c r="AT38" s="1">
        <v>65</v>
      </c>
      <c r="AU38" s="1">
        <v>38</v>
      </c>
      <c r="AV38" s="1">
        <v>79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2</v>
      </c>
      <c r="BD38" s="1">
        <v>5</v>
      </c>
      <c r="BE38" s="1">
        <v>3</v>
      </c>
      <c r="BF38" s="1">
        <v>42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 x14ac:dyDescent="0.2">
      <c r="A39" s="1">
        <v>6018</v>
      </c>
      <c r="B39" s="1" t="s">
        <v>197</v>
      </c>
      <c r="C39" s="1">
        <v>12</v>
      </c>
      <c r="D39" s="1">
        <v>162</v>
      </c>
      <c r="E39" s="1" t="s">
        <v>65</v>
      </c>
      <c r="F39" s="1">
        <v>558</v>
      </c>
      <c r="G39" s="1" t="s">
        <v>74</v>
      </c>
      <c r="H39" s="3">
        <v>151.91</v>
      </c>
      <c r="I39" s="3">
        <v>1822.92</v>
      </c>
      <c r="L39" s="1">
        <v>1.38</v>
      </c>
      <c r="M39" s="1">
        <v>2.92</v>
      </c>
      <c r="O39" s="1">
        <v>3.96</v>
      </c>
      <c r="P39" s="1">
        <v>16.75</v>
      </c>
      <c r="R39" s="1">
        <v>0.79</v>
      </c>
      <c r="S39" s="1">
        <v>4.42</v>
      </c>
      <c r="U39" s="1">
        <v>0</v>
      </c>
      <c r="V39" s="48">
        <v>11165.38</v>
      </c>
      <c r="W39" s="48">
        <v>43901.99</v>
      </c>
      <c r="X39" s="1">
        <v>0</v>
      </c>
      <c r="Y39" s="1">
        <v>3</v>
      </c>
      <c r="Z39" s="1">
        <v>12</v>
      </c>
      <c r="AA39" s="1">
        <v>6</v>
      </c>
      <c r="AB39" s="1">
        <v>35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11</v>
      </c>
      <c r="AS39" s="1">
        <v>12</v>
      </c>
      <c r="AT39" s="1">
        <v>15</v>
      </c>
      <c r="AU39" s="1">
        <v>31</v>
      </c>
      <c r="AV39" s="1">
        <v>201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</v>
      </c>
      <c r="BC39" s="1">
        <v>4</v>
      </c>
      <c r="BD39" s="1">
        <v>6</v>
      </c>
      <c r="BE39" s="1">
        <v>1</v>
      </c>
      <c r="BF39" s="1">
        <v>53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 x14ac:dyDescent="0.2">
      <c r="A40" s="1">
        <v>6093</v>
      </c>
      <c r="B40" s="1" t="s">
        <v>127</v>
      </c>
      <c r="C40" s="1">
        <v>12</v>
      </c>
      <c r="D40" s="1">
        <v>162</v>
      </c>
      <c r="E40" s="1" t="s">
        <v>65</v>
      </c>
      <c r="F40" s="1">
        <v>558</v>
      </c>
      <c r="G40" s="1" t="s">
        <v>74</v>
      </c>
      <c r="H40" s="3">
        <v>84.167500000000004</v>
      </c>
      <c r="I40" s="3">
        <v>1010.01</v>
      </c>
      <c r="L40" s="1">
        <v>2.83</v>
      </c>
      <c r="M40" s="1">
        <v>3.67</v>
      </c>
      <c r="O40" s="1">
        <v>2.62</v>
      </c>
      <c r="P40" s="1">
        <v>9.92</v>
      </c>
      <c r="R40" s="1">
        <v>4.67</v>
      </c>
      <c r="S40" s="1">
        <v>8.08</v>
      </c>
      <c r="U40" s="1">
        <v>0</v>
      </c>
      <c r="V40" s="48">
        <v>10226.35</v>
      </c>
      <c r="W40" s="48">
        <v>21883.55</v>
      </c>
      <c r="X40" s="1">
        <v>6</v>
      </c>
      <c r="Y40" s="1">
        <v>18</v>
      </c>
      <c r="Z40" s="1">
        <v>16</v>
      </c>
      <c r="AA40" s="1">
        <v>6</v>
      </c>
      <c r="AB40" s="1">
        <v>44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4</v>
      </c>
      <c r="AS40" s="1">
        <v>0</v>
      </c>
      <c r="AT40" s="1">
        <v>15</v>
      </c>
      <c r="AU40" s="1">
        <v>25</v>
      </c>
      <c r="AV40" s="1">
        <v>119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15</v>
      </c>
      <c r="BC40" s="1">
        <v>7</v>
      </c>
      <c r="BD40" s="1">
        <v>19</v>
      </c>
      <c r="BE40" s="1">
        <v>37</v>
      </c>
      <c r="BF40" s="1">
        <v>97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 x14ac:dyDescent="0.2">
      <c r="A41" s="1">
        <v>65103</v>
      </c>
      <c r="B41" s="1" t="s">
        <v>125</v>
      </c>
      <c r="C41" s="1">
        <v>24</v>
      </c>
      <c r="D41" s="1">
        <v>162</v>
      </c>
      <c r="E41" s="1" t="s">
        <v>65</v>
      </c>
      <c r="F41" s="1">
        <v>807</v>
      </c>
      <c r="G41" s="1" t="s">
        <v>67</v>
      </c>
      <c r="H41" s="3">
        <v>61.1678</v>
      </c>
      <c r="I41" s="3">
        <v>1468.0272</v>
      </c>
      <c r="L41" s="1">
        <v>2.19</v>
      </c>
      <c r="M41" s="1">
        <v>0</v>
      </c>
      <c r="O41" s="1">
        <v>3.33</v>
      </c>
      <c r="P41" s="1">
        <v>0</v>
      </c>
      <c r="R41" s="1">
        <v>1.38</v>
      </c>
      <c r="S41" s="1">
        <v>0</v>
      </c>
      <c r="U41" s="1">
        <v>0</v>
      </c>
      <c r="V41" s="48">
        <v>10123.27</v>
      </c>
      <c r="W41" s="48">
        <v>0</v>
      </c>
      <c r="X41" s="1">
        <v>0</v>
      </c>
      <c r="Y41" s="1">
        <v>0</v>
      </c>
      <c r="Z41" s="1">
        <v>36</v>
      </c>
      <c r="AA41" s="1">
        <v>33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52</v>
      </c>
      <c r="AU41" s="1">
        <v>56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24</v>
      </c>
      <c r="BE41" s="1">
        <v>18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x14ac:dyDescent="0.2">
      <c r="A42" s="1">
        <v>65153</v>
      </c>
      <c r="B42" s="1" t="s">
        <v>143</v>
      </c>
      <c r="C42" s="1">
        <v>20</v>
      </c>
      <c r="D42" s="1">
        <v>162</v>
      </c>
      <c r="E42" s="1" t="s">
        <v>65</v>
      </c>
      <c r="F42" s="1">
        <v>807</v>
      </c>
      <c r="G42" s="1" t="s">
        <v>67</v>
      </c>
      <c r="H42" s="3">
        <v>73.948700000000002</v>
      </c>
      <c r="I42" s="3">
        <v>1478.9739999999999</v>
      </c>
      <c r="L42" s="1">
        <v>0.55000000000000004</v>
      </c>
      <c r="M42" s="1">
        <v>2.95</v>
      </c>
      <c r="O42" s="1">
        <v>5.72</v>
      </c>
      <c r="P42" s="1">
        <v>15.95</v>
      </c>
      <c r="R42" s="1">
        <v>0.15</v>
      </c>
      <c r="S42" s="1">
        <v>1.35</v>
      </c>
      <c r="U42" s="1">
        <v>0</v>
      </c>
      <c r="V42" s="48">
        <v>9502.41</v>
      </c>
      <c r="W42" s="48">
        <v>29949.22</v>
      </c>
      <c r="X42" s="1">
        <v>4</v>
      </c>
      <c r="Y42" s="1">
        <v>14</v>
      </c>
      <c r="Z42" s="1">
        <v>0</v>
      </c>
      <c r="AA42" s="1">
        <v>0</v>
      </c>
      <c r="AB42" s="1">
        <v>59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35</v>
      </c>
      <c r="AS42" s="1">
        <v>12</v>
      </c>
      <c r="AT42" s="1">
        <v>47</v>
      </c>
      <c r="AU42" s="1">
        <v>53</v>
      </c>
      <c r="AV42" s="1">
        <v>319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2</v>
      </c>
      <c r="BC42" s="1">
        <v>2</v>
      </c>
      <c r="BD42" s="1">
        <v>0</v>
      </c>
      <c r="BE42" s="1">
        <v>0</v>
      </c>
      <c r="BF42" s="1">
        <v>27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 x14ac:dyDescent="0.2">
      <c r="A43" s="1">
        <v>65102</v>
      </c>
      <c r="B43" s="1" t="s">
        <v>149</v>
      </c>
      <c r="C43" s="1">
        <v>30</v>
      </c>
      <c r="D43" s="1">
        <v>162</v>
      </c>
      <c r="E43" s="1" t="s">
        <v>65</v>
      </c>
      <c r="F43" s="1">
        <v>807</v>
      </c>
      <c r="G43" s="1" t="s">
        <v>67</v>
      </c>
      <c r="H43" s="3">
        <v>65.2744</v>
      </c>
      <c r="I43" s="3">
        <v>1958.232</v>
      </c>
      <c r="L43" s="1">
        <v>1.28</v>
      </c>
      <c r="M43" s="1">
        <v>5.9</v>
      </c>
      <c r="O43" s="1">
        <v>2.58</v>
      </c>
      <c r="P43" s="1">
        <v>4.03</v>
      </c>
      <c r="R43" s="1">
        <v>0.97</v>
      </c>
      <c r="S43" s="1">
        <v>4.33</v>
      </c>
      <c r="U43" s="1">
        <v>0</v>
      </c>
      <c r="V43" s="48">
        <v>9464.7900000000009</v>
      </c>
      <c r="W43" s="48">
        <v>27937.439999999999</v>
      </c>
      <c r="X43" s="1">
        <v>17</v>
      </c>
      <c r="Y43" s="1">
        <v>7</v>
      </c>
      <c r="Z43" s="1">
        <v>12</v>
      </c>
      <c r="AA43" s="1">
        <v>12</v>
      </c>
      <c r="AB43" s="1">
        <v>177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33</v>
      </c>
      <c r="AS43" s="1">
        <v>25</v>
      </c>
      <c r="AT43" s="1">
        <v>22</v>
      </c>
      <c r="AU43" s="1">
        <v>20</v>
      </c>
      <c r="AV43" s="1">
        <v>121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11</v>
      </c>
      <c r="BC43" s="1">
        <v>7</v>
      </c>
      <c r="BD43" s="1">
        <v>7</v>
      </c>
      <c r="BE43" s="1">
        <v>15</v>
      </c>
      <c r="BF43" s="1">
        <v>130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 x14ac:dyDescent="0.2">
      <c r="A44" s="1">
        <v>6087</v>
      </c>
      <c r="B44" s="1" t="s">
        <v>164</v>
      </c>
      <c r="C44" s="1">
        <v>4</v>
      </c>
      <c r="D44" s="1">
        <v>162</v>
      </c>
      <c r="E44" s="1" t="s">
        <v>65</v>
      </c>
      <c r="F44" s="1">
        <v>123</v>
      </c>
      <c r="G44" s="1" t="s">
        <v>138</v>
      </c>
      <c r="H44" s="3">
        <v>255.4675</v>
      </c>
      <c r="I44" s="3">
        <v>1021.87</v>
      </c>
      <c r="L44" s="1">
        <v>0.5</v>
      </c>
      <c r="M44" s="1">
        <v>11.25</v>
      </c>
      <c r="O44" s="1">
        <v>7.62</v>
      </c>
      <c r="P44" s="1">
        <v>9.75</v>
      </c>
      <c r="R44" s="1">
        <v>0.5</v>
      </c>
      <c r="S44" s="1">
        <v>0</v>
      </c>
      <c r="U44" s="1">
        <v>0</v>
      </c>
      <c r="V44" s="48">
        <v>8813.6299999999992</v>
      </c>
      <c r="W44" s="48">
        <v>21459.27</v>
      </c>
      <c r="X44" s="1">
        <v>0</v>
      </c>
      <c r="Y44" s="1">
        <v>0</v>
      </c>
      <c r="Z44" s="1">
        <v>1</v>
      </c>
      <c r="AA44" s="1">
        <v>2</v>
      </c>
      <c r="AB44" s="1">
        <v>45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6</v>
      </c>
      <c r="AS44" s="1">
        <v>16</v>
      </c>
      <c r="AT44" s="1">
        <v>12</v>
      </c>
      <c r="AU44" s="1">
        <v>9</v>
      </c>
      <c r="AV44" s="1">
        <v>39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2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 x14ac:dyDescent="0.2">
      <c r="A45" s="1">
        <v>88138</v>
      </c>
      <c r="B45" s="1" t="s">
        <v>153</v>
      </c>
      <c r="C45" s="1">
        <v>24</v>
      </c>
      <c r="D45" s="1">
        <v>162</v>
      </c>
      <c r="E45" s="1" t="s">
        <v>65</v>
      </c>
      <c r="F45" s="1">
        <v>974</v>
      </c>
      <c r="G45" s="1" t="s">
        <v>70</v>
      </c>
      <c r="H45" s="3">
        <v>107.6336</v>
      </c>
      <c r="I45" s="3">
        <v>2583.2064</v>
      </c>
      <c r="L45" s="1">
        <v>0.73</v>
      </c>
      <c r="M45" s="1">
        <v>2.5</v>
      </c>
      <c r="O45" s="1">
        <v>2.1</v>
      </c>
      <c r="P45" s="1">
        <v>3.88</v>
      </c>
      <c r="R45" s="1">
        <v>0.38</v>
      </c>
      <c r="S45" s="1">
        <v>2</v>
      </c>
      <c r="U45" s="1">
        <v>0</v>
      </c>
      <c r="V45" s="48">
        <v>8287.7900000000009</v>
      </c>
      <c r="W45" s="48">
        <v>21634.35</v>
      </c>
      <c r="X45" s="1">
        <v>8</v>
      </c>
      <c r="Y45" s="1">
        <v>3</v>
      </c>
      <c r="Z45" s="1">
        <v>5</v>
      </c>
      <c r="AA45" s="1">
        <v>6</v>
      </c>
      <c r="AB45" s="1">
        <v>60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13</v>
      </c>
      <c r="AS45" s="1">
        <v>6</v>
      </c>
      <c r="AT45" s="1">
        <v>25</v>
      </c>
      <c r="AU45" s="1">
        <v>19</v>
      </c>
      <c r="AV45" s="1">
        <v>93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8</v>
      </c>
      <c r="BE45" s="1">
        <v>2</v>
      </c>
      <c r="BF45" s="1">
        <v>48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 x14ac:dyDescent="0.2">
      <c r="A46" s="1">
        <v>91067</v>
      </c>
      <c r="B46" s="1" t="s">
        <v>159</v>
      </c>
      <c r="C46" s="1">
        <v>6</v>
      </c>
      <c r="D46" s="1">
        <v>162</v>
      </c>
      <c r="E46" s="1" t="s">
        <v>65</v>
      </c>
      <c r="F46" s="1">
        <v>123</v>
      </c>
      <c r="G46" s="1" t="s">
        <v>138</v>
      </c>
      <c r="H46" s="3">
        <v>119.37090000000001</v>
      </c>
      <c r="I46" s="3">
        <v>716.22540000000004</v>
      </c>
      <c r="L46" s="1">
        <v>4.83</v>
      </c>
      <c r="M46" s="1">
        <v>6.5</v>
      </c>
      <c r="O46" s="1">
        <v>5</v>
      </c>
      <c r="P46" s="1">
        <v>6.33</v>
      </c>
      <c r="R46" s="1">
        <v>1.5</v>
      </c>
      <c r="S46" s="1">
        <v>2</v>
      </c>
      <c r="U46" s="1">
        <v>0</v>
      </c>
      <c r="V46" s="48">
        <v>8117.22</v>
      </c>
      <c r="W46" s="48">
        <v>10624.01</v>
      </c>
      <c r="X46" s="1">
        <v>15</v>
      </c>
      <c r="Y46" s="1">
        <v>4</v>
      </c>
      <c r="Z46" s="1">
        <v>9</v>
      </c>
      <c r="AA46" s="1">
        <v>6</v>
      </c>
      <c r="AB46" s="1">
        <v>39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10</v>
      </c>
      <c r="AS46" s="1">
        <v>13</v>
      </c>
      <c r="AT46" s="1">
        <v>12</v>
      </c>
      <c r="AU46" s="1">
        <v>3</v>
      </c>
      <c r="AV46" s="1">
        <v>38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6</v>
      </c>
      <c r="BD46" s="1">
        <v>4</v>
      </c>
      <c r="BE46" s="1">
        <v>2</v>
      </c>
      <c r="BF46" s="1">
        <v>12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</row>
    <row r="47" spans="1:63" x14ac:dyDescent="0.2">
      <c r="A47" s="1">
        <v>96183</v>
      </c>
      <c r="B47" s="1" t="s">
        <v>119</v>
      </c>
      <c r="C47" s="1">
        <v>20</v>
      </c>
      <c r="D47" s="1">
        <v>162</v>
      </c>
      <c r="E47" s="1" t="s">
        <v>65</v>
      </c>
      <c r="F47" s="1">
        <v>807</v>
      </c>
      <c r="G47" s="1" t="s">
        <v>67</v>
      </c>
      <c r="H47" s="3">
        <v>73.948700000000002</v>
      </c>
      <c r="I47" s="3">
        <v>1478.9739999999999</v>
      </c>
      <c r="L47" s="1">
        <v>0.98</v>
      </c>
      <c r="M47" s="1">
        <v>1.7</v>
      </c>
      <c r="O47" s="1">
        <v>3.25</v>
      </c>
      <c r="P47" s="1">
        <v>18.3</v>
      </c>
      <c r="R47" s="1">
        <v>1.05</v>
      </c>
      <c r="S47" s="1">
        <v>3.95</v>
      </c>
      <c r="U47" s="1">
        <v>0</v>
      </c>
      <c r="V47" s="48">
        <v>7801.59</v>
      </c>
      <c r="W47" s="48">
        <v>35421.43</v>
      </c>
      <c r="X47" s="1">
        <v>2</v>
      </c>
      <c r="Y47" s="1">
        <v>7</v>
      </c>
      <c r="Z47" s="1">
        <v>10</v>
      </c>
      <c r="AA47" s="1">
        <v>8</v>
      </c>
      <c r="AB47" s="1">
        <v>34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31</v>
      </c>
      <c r="AS47" s="1">
        <v>24</v>
      </c>
      <c r="AT47" s="1">
        <v>8</v>
      </c>
      <c r="AU47" s="1">
        <v>28</v>
      </c>
      <c r="AV47" s="1">
        <v>366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6</v>
      </c>
      <c r="BC47" s="1">
        <v>4</v>
      </c>
      <c r="BD47" s="1">
        <v>9</v>
      </c>
      <c r="BE47" s="1">
        <v>8</v>
      </c>
      <c r="BF47" s="1">
        <v>79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 x14ac:dyDescent="0.2">
      <c r="A48" s="1">
        <v>65045</v>
      </c>
      <c r="B48" s="1" t="s">
        <v>137</v>
      </c>
      <c r="C48" s="1">
        <v>18</v>
      </c>
      <c r="D48" s="1">
        <v>162</v>
      </c>
      <c r="E48" s="1" t="s">
        <v>65</v>
      </c>
      <c r="F48" s="1">
        <v>123</v>
      </c>
      <c r="G48" s="1" t="s">
        <v>138</v>
      </c>
      <c r="H48" s="3">
        <v>60.876300000000001</v>
      </c>
      <c r="I48" s="3">
        <v>1095.7734</v>
      </c>
      <c r="L48" s="1">
        <v>2.72</v>
      </c>
      <c r="M48" s="1">
        <v>7.44</v>
      </c>
      <c r="O48" s="1">
        <v>3.31</v>
      </c>
      <c r="P48" s="1">
        <v>10.17</v>
      </c>
      <c r="R48" s="1">
        <v>0.33</v>
      </c>
      <c r="S48" s="1">
        <v>1.56</v>
      </c>
      <c r="U48" s="1">
        <v>0</v>
      </c>
      <c r="V48" s="48">
        <v>6970.34</v>
      </c>
      <c r="W48" s="48">
        <v>21002.32</v>
      </c>
      <c r="X48" s="1">
        <v>18</v>
      </c>
      <c r="Y48" s="1">
        <v>0</v>
      </c>
      <c r="Z48" s="1">
        <v>24</v>
      </c>
      <c r="AA48" s="1">
        <v>14</v>
      </c>
      <c r="AB48" s="1">
        <v>134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23</v>
      </c>
      <c r="AS48" s="1">
        <v>14</v>
      </c>
      <c r="AT48" s="1">
        <v>9</v>
      </c>
      <c r="AU48" s="1">
        <v>41</v>
      </c>
      <c r="AV48" s="1">
        <v>183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2</v>
      </c>
      <c r="BC48" s="1">
        <v>3</v>
      </c>
      <c r="BD48" s="1">
        <v>1</v>
      </c>
      <c r="BE48" s="1">
        <v>3</v>
      </c>
      <c r="BF48" s="1">
        <v>28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</row>
    <row r="49" spans="1:63" x14ac:dyDescent="0.2">
      <c r="A49" s="1">
        <v>6063</v>
      </c>
      <c r="B49" s="1" t="s">
        <v>171</v>
      </c>
      <c r="C49" s="1">
        <v>3</v>
      </c>
      <c r="D49" s="1">
        <v>162</v>
      </c>
      <c r="E49" s="1" t="s">
        <v>65</v>
      </c>
      <c r="F49" s="1">
        <v>123</v>
      </c>
      <c r="G49" s="1" t="s">
        <v>138</v>
      </c>
      <c r="H49" s="3">
        <v>220.18870000000001</v>
      </c>
      <c r="I49" s="3">
        <v>660.56610000000001</v>
      </c>
      <c r="L49" s="1">
        <v>0.33</v>
      </c>
      <c r="M49" s="1">
        <v>4</v>
      </c>
      <c r="O49" s="1">
        <v>8.83</v>
      </c>
      <c r="P49" s="1">
        <v>8</v>
      </c>
      <c r="R49" s="1">
        <v>0.5</v>
      </c>
      <c r="S49" s="1">
        <v>0</v>
      </c>
      <c r="U49" s="1">
        <v>0</v>
      </c>
      <c r="V49" s="48">
        <v>6385.47</v>
      </c>
      <c r="W49" s="48">
        <v>7926.79</v>
      </c>
      <c r="X49" s="1">
        <v>0</v>
      </c>
      <c r="Y49" s="1">
        <v>2</v>
      </c>
      <c r="Z49" s="1">
        <v>1</v>
      </c>
      <c r="AA49" s="1">
        <v>-2</v>
      </c>
      <c r="AB49" s="1">
        <v>12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17</v>
      </c>
      <c r="AS49" s="1">
        <v>4</v>
      </c>
      <c r="AT49" s="1">
        <v>5</v>
      </c>
      <c r="AU49" s="1">
        <v>5</v>
      </c>
      <c r="AV49" s="1">
        <v>24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1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</row>
    <row r="50" spans="1:63" x14ac:dyDescent="0.2">
      <c r="A50" s="1">
        <v>91046</v>
      </c>
      <c r="B50" s="1" t="s">
        <v>150</v>
      </c>
      <c r="C50" s="1">
        <v>6</v>
      </c>
      <c r="D50" s="1">
        <v>162</v>
      </c>
      <c r="E50" s="1" t="s">
        <v>65</v>
      </c>
      <c r="F50" s="1">
        <v>123</v>
      </c>
      <c r="G50" s="1" t="s">
        <v>138</v>
      </c>
      <c r="H50" s="3">
        <v>119.37</v>
      </c>
      <c r="I50" s="3">
        <v>716.22</v>
      </c>
      <c r="L50" s="1">
        <v>4</v>
      </c>
      <c r="M50" s="1">
        <v>4</v>
      </c>
      <c r="O50" s="1">
        <v>4.58</v>
      </c>
      <c r="P50" s="1">
        <v>8.33</v>
      </c>
      <c r="R50" s="1">
        <v>0.25</v>
      </c>
      <c r="S50" s="1">
        <v>5</v>
      </c>
      <c r="U50" s="1">
        <v>0</v>
      </c>
      <c r="V50" s="48">
        <v>6326.61</v>
      </c>
      <c r="W50" s="48">
        <v>12414.48</v>
      </c>
      <c r="X50" s="1">
        <v>6</v>
      </c>
      <c r="Y50" s="1">
        <v>8</v>
      </c>
      <c r="Z50" s="1">
        <v>14</v>
      </c>
      <c r="AA50" s="1">
        <v>0</v>
      </c>
      <c r="AB50" s="1">
        <v>24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7</v>
      </c>
      <c r="AS50" s="1">
        <v>6</v>
      </c>
      <c r="AT50" s="1">
        <v>13</v>
      </c>
      <c r="AU50" s="1">
        <v>9</v>
      </c>
      <c r="AV50" s="1">
        <v>50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3</v>
      </c>
      <c r="BF50" s="1">
        <v>30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 x14ac:dyDescent="0.2">
      <c r="A51" s="1">
        <v>6060</v>
      </c>
      <c r="B51" s="1" t="s">
        <v>172</v>
      </c>
      <c r="C51" s="1">
        <v>5</v>
      </c>
      <c r="D51" s="1">
        <v>162</v>
      </c>
      <c r="E51" s="1" t="s">
        <v>65</v>
      </c>
      <c r="F51" s="1">
        <v>123</v>
      </c>
      <c r="G51" s="1" t="s">
        <v>138</v>
      </c>
      <c r="H51" s="3">
        <v>208.38839999999999</v>
      </c>
      <c r="I51" s="3">
        <v>1041.942</v>
      </c>
      <c r="L51" s="1">
        <v>0</v>
      </c>
      <c r="M51" s="1">
        <v>2</v>
      </c>
      <c r="O51" s="1">
        <v>5.8</v>
      </c>
      <c r="P51" s="1">
        <v>5.6</v>
      </c>
      <c r="R51" s="1">
        <v>0</v>
      </c>
      <c r="S51" s="1">
        <v>0</v>
      </c>
      <c r="U51" s="1">
        <v>0</v>
      </c>
      <c r="V51" s="48">
        <v>6043.26</v>
      </c>
      <c r="W51" s="48">
        <v>7918.76</v>
      </c>
      <c r="X51" s="1">
        <v>0</v>
      </c>
      <c r="Y51" s="1">
        <v>0</v>
      </c>
      <c r="Z51" s="1">
        <v>0</v>
      </c>
      <c r="AA51" s="1">
        <v>0</v>
      </c>
      <c r="AB51" s="1">
        <v>10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12</v>
      </c>
      <c r="AS51" s="1">
        <v>0</v>
      </c>
      <c r="AT51" s="1">
        <v>16</v>
      </c>
      <c r="AU51" s="1">
        <v>2</v>
      </c>
      <c r="AV51" s="1">
        <v>28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 x14ac:dyDescent="0.2">
      <c r="A52" s="1">
        <v>6029</v>
      </c>
      <c r="B52" s="1" t="s">
        <v>158</v>
      </c>
      <c r="C52" s="1">
        <v>5</v>
      </c>
      <c r="D52" s="1">
        <v>162</v>
      </c>
      <c r="E52" s="1" t="s">
        <v>65</v>
      </c>
      <c r="F52" s="1">
        <v>558</v>
      </c>
      <c r="G52" s="1" t="s">
        <v>74</v>
      </c>
      <c r="H52" s="3">
        <v>208.38839999999999</v>
      </c>
      <c r="I52" s="3">
        <v>1041.942</v>
      </c>
      <c r="L52" s="1">
        <v>1.2</v>
      </c>
      <c r="M52" s="1">
        <v>5.4</v>
      </c>
      <c r="O52" s="1">
        <v>3.9</v>
      </c>
      <c r="P52" s="1">
        <v>12.2</v>
      </c>
      <c r="R52" s="1">
        <v>0.7</v>
      </c>
      <c r="S52" s="1">
        <v>2.8</v>
      </c>
      <c r="U52" s="1">
        <v>0</v>
      </c>
      <c r="V52" s="48">
        <v>6043.26</v>
      </c>
      <c r="W52" s="48">
        <v>21255.62</v>
      </c>
      <c r="X52" s="1">
        <v>2</v>
      </c>
      <c r="Y52" s="1">
        <v>2</v>
      </c>
      <c r="Z52" s="1">
        <v>1</v>
      </c>
      <c r="AA52" s="1">
        <v>4</v>
      </c>
      <c r="AB52" s="1">
        <v>27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16</v>
      </c>
      <c r="AS52" s="1">
        <v>7</v>
      </c>
      <c r="AT52" s="1">
        <v>0</v>
      </c>
      <c r="AU52" s="1">
        <v>0</v>
      </c>
      <c r="AV52" s="1">
        <v>61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1</v>
      </c>
      <c r="BC52" s="1">
        <v>5</v>
      </c>
      <c r="BD52" s="1">
        <v>0</v>
      </c>
      <c r="BE52" s="1">
        <v>0</v>
      </c>
      <c r="BF52" s="1">
        <v>14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 x14ac:dyDescent="0.2">
      <c r="A53" s="1">
        <v>88152</v>
      </c>
      <c r="B53" s="1" t="s">
        <v>169</v>
      </c>
      <c r="C53" s="1">
        <v>12</v>
      </c>
      <c r="D53" s="1">
        <v>162</v>
      </c>
      <c r="E53" s="1" t="s">
        <v>65</v>
      </c>
      <c r="F53" s="1">
        <v>974</v>
      </c>
      <c r="G53" s="1" t="s">
        <v>70</v>
      </c>
      <c r="H53" s="3">
        <v>140.29910000000001</v>
      </c>
      <c r="I53" s="3">
        <v>1683.5891999999999</v>
      </c>
      <c r="L53" s="1">
        <v>2.5</v>
      </c>
      <c r="M53" s="1">
        <v>0.33</v>
      </c>
      <c r="O53" s="1">
        <v>0.88</v>
      </c>
      <c r="P53" s="1">
        <v>3.67</v>
      </c>
      <c r="R53" s="1">
        <v>0.21</v>
      </c>
      <c r="S53" s="1">
        <v>9</v>
      </c>
      <c r="U53" s="1">
        <v>0</v>
      </c>
      <c r="V53" s="48">
        <v>6032.86</v>
      </c>
      <c r="W53" s="48">
        <v>21886.66</v>
      </c>
      <c r="X53" s="1">
        <v>26</v>
      </c>
      <c r="Y53" s="1">
        <v>8</v>
      </c>
      <c r="Z53" s="1">
        <v>0</v>
      </c>
      <c r="AA53" s="1">
        <v>0</v>
      </c>
      <c r="AB53" s="1">
        <v>4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5</v>
      </c>
      <c r="AS53" s="1">
        <v>6</v>
      </c>
      <c r="AT53" s="1">
        <v>2</v>
      </c>
      <c r="AU53" s="1">
        <v>1</v>
      </c>
      <c r="AV53" s="1">
        <v>44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5</v>
      </c>
      <c r="BD53" s="1">
        <v>0</v>
      </c>
      <c r="BE53" s="1">
        <v>0</v>
      </c>
      <c r="BF53" s="1">
        <v>108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</row>
    <row r="54" spans="1:63" x14ac:dyDescent="0.2">
      <c r="A54" s="1">
        <v>91047</v>
      </c>
      <c r="B54" s="1" t="s">
        <v>154</v>
      </c>
      <c r="C54" s="1">
        <v>6</v>
      </c>
      <c r="D54" s="1">
        <v>162</v>
      </c>
      <c r="E54" s="1" t="s">
        <v>65</v>
      </c>
      <c r="F54" s="1">
        <v>123</v>
      </c>
      <c r="G54" s="1" t="s">
        <v>138</v>
      </c>
      <c r="H54" s="3">
        <v>119.37</v>
      </c>
      <c r="I54" s="3">
        <v>716.22</v>
      </c>
      <c r="L54" s="1">
        <v>3.33</v>
      </c>
      <c r="M54" s="1">
        <v>8.33</v>
      </c>
      <c r="O54" s="1">
        <v>3.5</v>
      </c>
      <c r="P54" s="1">
        <v>4.83</v>
      </c>
      <c r="R54" s="1">
        <v>0.67</v>
      </c>
      <c r="S54" s="1">
        <v>2.33</v>
      </c>
      <c r="U54" s="1">
        <v>0</v>
      </c>
      <c r="V54" s="48">
        <v>5371.65</v>
      </c>
      <c r="W54" s="48">
        <v>11101.41</v>
      </c>
      <c r="X54" s="1">
        <v>7</v>
      </c>
      <c r="Y54" s="1">
        <v>6</v>
      </c>
      <c r="Z54" s="1">
        <v>3</v>
      </c>
      <c r="AA54" s="1">
        <v>14</v>
      </c>
      <c r="AB54" s="1">
        <v>50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6</v>
      </c>
      <c r="AS54" s="1">
        <v>11</v>
      </c>
      <c r="AT54" s="1">
        <v>7</v>
      </c>
      <c r="AU54" s="1">
        <v>5</v>
      </c>
      <c r="AV54" s="1">
        <v>29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</v>
      </c>
      <c r="BD54" s="1">
        <v>3</v>
      </c>
      <c r="BE54" s="1">
        <v>1</v>
      </c>
      <c r="BF54" s="1">
        <v>14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 x14ac:dyDescent="0.2">
      <c r="A55" s="1">
        <v>96156</v>
      </c>
      <c r="B55" s="1" t="s">
        <v>184</v>
      </c>
      <c r="C55" s="1">
        <v>24</v>
      </c>
      <c r="D55" s="1">
        <v>162</v>
      </c>
      <c r="E55" s="1" t="s">
        <v>65</v>
      </c>
      <c r="F55" s="1">
        <v>999</v>
      </c>
      <c r="G55" s="1" t="s">
        <v>68</v>
      </c>
      <c r="H55" s="3">
        <v>291.06</v>
      </c>
      <c r="I55" s="3">
        <v>6985.44</v>
      </c>
      <c r="L55" s="1">
        <v>0.71</v>
      </c>
      <c r="M55" s="1">
        <v>0.17</v>
      </c>
      <c r="O55" s="1">
        <v>0</v>
      </c>
      <c r="P55" s="1">
        <v>0</v>
      </c>
      <c r="R55" s="1">
        <v>0</v>
      </c>
      <c r="S55" s="1">
        <v>0</v>
      </c>
      <c r="U55" s="1">
        <v>0</v>
      </c>
      <c r="V55" s="48">
        <v>4948.0200000000004</v>
      </c>
      <c r="W55" s="48">
        <v>1164.24</v>
      </c>
      <c r="X55" s="1">
        <v>4</v>
      </c>
      <c r="Y55" s="1">
        <v>4</v>
      </c>
      <c r="Z55" s="1">
        <v>7</v>
      </c>
      <c r="AA55" s="1">
        <v>8</v>
      </c>
      <c r="AB55" s="1">
        <v>4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 x14ac:dyDescent="0.2">
      <c r="A56" s="1">
        <v>6077</v>
      </c>
      <c r="B56" s="1" t="s">
        <v>145</v>
      </c>
      <c r="C56" s="1">
        <v>12</v>
      </c>
      <c r="D56" s="1">
        <v>162</v>
      </c>
      <c r="E56" s="1" t="s">
        <v>65</v>
      </c>
      <c r="F56" s="1">
        <v>123</v>
      </c>
      <c r="G56" s="1" t="s">
        <v>138</v>
      </c>
      <c r="H56" s="3">
        <v>99.373900000000006</v>
      </c>
      <c r="I56" s="3">
        <v>1192.4867999999999</v>
      </c>
      <c r="L56" s="1">
        <v>0.25</v>
      </c>
      <c r="M56" s="1">
        <v>-0.08</v>
      </c>
      <c r="O56" s="1">
        <v>3.17</v>
      </c>
      <c r="P56" s="1">
        <v>-1</v>
      </c>
      <c r="R56" s="1">
        <v>0.71</v>
      </c>
      <c r="S56" s="1">
        <v>-0.25</v>
      </c>
      <c r="U56" s="1">
        <v>0</v>
      </c>
      <c r="V56" s="48">
        <v>4919.01</v>
      </c>
      <c r="W56" s="48">
        <v>-1589.98</v>
      </c>
      <c r="X56" s="1">
        <v>0</v>
      </c>
      <c r="Y56" s="1">
        <v>0</v>
      </c>
      <c r="Z56" s="1">
        <v>2</v>
      </c>
      <c r="AA56" s="1">
        <v>2</v>
      </c>
      <c r="AB56" s="1">
        <v>-1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11</v>
      </c>
      <c r="AS56" s="1">
        <v>23</v>
      </c>
      <c r="AT56" s="1">
        <v>10</v>
      </c>
      <c r="AU56" s="1">
        <v>11</v>
      </c>
      <c r="AV56" s="1">
        <v>-12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2</v>
      </c>
      <c r="BD56" s="1">
        <v>7</v>
      </c>
      <c r="BE56" s="1">
        <v>1</v>
      </c>
      <c r="BF56" s="1">
        <v>-3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 x14ac:dyDescent="0.2">
      <c r="A57" s="1">
        <v>91118</v>
      </c>
      <c r="B57" s="1" t="s">
        <v>173</v>
      </c>
      <c r="C57" s="1">
        <v>12</v>
      </c>
      <c r="D57" s="1">
        <v>162</v>
      </c>
      <c r="E57" s="1" t="s">
        <v>65</v>
      </c>
      <c r="F57" s="1">
        <v>123</v>
      </c>
      <c r="G57" s="1" t="s">
        <v>138</v>
      </c>
      <c r="H57" s="3">
        <v>59.000900000000001</v>
      </c>
      <c r="I57" s="3">
        <v>708.01080000000002</v>
      </c>
      <c r="L57" s="1">
        <v>1.46</v>
      </c>
      <c r="M57" s="1">
        <v>0</v>
      </c>
      <c r="O57" s="1">
        <v>4.38</v>
      </c>
      <c r="P57" s="1">
        <v>2.58</v>
      </c>
      <c r="R57" s="1">
        <v>0.08</v>
      </c>
      <c r="S57" s="1">
        <v>0</v>
      </c>
      <c r="U57" s="1">
        <v>0</v>
      </c>
      <c r="V57" s="48">
        <v>4189.0600000000004</v>
      </c>
      <c r="W57" s="48">
        <v>1829.03</v>
      </c>
      <c r="X57" s="1">
        <v>1</v>
      </c>
      <c r="Y57" s="1">
        <v>14</v>
      </c>
      <c r="Z57" s="1">
        <v>1</v>
      </c>
      <c r="AA57" s="1">
        <v>17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18</v>
      </c>
      <c r="AS57" s="1">
        <v>11</v>
      </c>
      <c r="AT57" s="1">
        <v>29</v>
      </c>
      <c r="AU57" s="1">
        <v>0</v>
      </c>
      <c r="AV57" s="1">
        <v>31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1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 x14ac:dyDescent="0.2">
      <c r="A58" s="1">
        <v>65108</v>
      </c>
      <c r="B58" s="1" t="s">
        <v>124</v>
      </c>
      <c r="C58" s="1">
        <v>30</v>
      </c>
      <c r="D58" s="1">
        <v>162</v>
      </c>
      <c r="E58" s="1" t="s">
        <v>65</v>
      </c>
      <c r="F58" s="1">
        <v>807</v>
      </c>
      <c r="G58" s="1" t="s">
        <v>67</v>
      </c>
      <c r="H58" s="3">
        <v>57.054400000000001</v>
      </c>
      <c r="I58" s="3">
        <v>1711.6320000000001</v>
      </c>
      <c r="L58" s="1">
        <v>1.47</v>
      </c>
      <c r="M58" s="1">
        <v>-0.03</v>
      </c>
      <c r="O58" s="1">
        <v>0.67</v>
      </c>
      <c r="P58" s="1">
        <v>2.57</v>
      </c>
      <c r="R58" s="1">
        <v>0.12</v>
      </c>
      <c r="S58" s="1">
        <v>0.93</v>
      </c>
      <c r="U58" s="1">
        <v>0</v>
      </c>
      <c r="V58" s="48">
        <v>3851.17</v>
      </c>
      <c r="W58" s="48">
        <v>5933.66</v>
      </c>
      <c r="X58" s="1">
        <v>11</v>
      </c>
      <c r="Y58" s="1">
        <v>29</v>
      </c>
      <c r="Z58" s="1">
        <v>10</v>
      </c>
      <c r="AA58" s="1">
        <v>17</v>
      </c>
      <c r="AB58" s="1">
        <v>-1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12</v>
      </c>
      <c r="AS58" s="1">
        <v>1</v>
      </c>
      <c r="AT58" s="1">
        <v>4</v>
      </c>
      <c r="AU58" s="1">
        <v>7</v>
      </c>
      <c r="AV58" s="1">
        <v>77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5</v>
      </c>
      <c r="BF58" s="1">
        <v>28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</row>
    <row r="59" spans="1:63" x14ac:dyDescent="0.2">
      <c r="A59" s="1">
        <v>6044</v>
      </c>
      <c r="B59" s="1" t="s">
        <v>170</v>
      </c>
      <c r="C59" s="1">
        <v>12</v>
      </c>
      <c r="D59" s="1">
        <v>162</v>
      </c>
      <c r="E59" s="1" t="s">
        <v>65</v>
      </c>
      <c r="F59" s="1">
        <v>807</v>
      </c>
      <c r="G59" s="1" t="s">
        <v>67</v>
      </c>
      <c r="H59" s="3">
        <v>73.979200000000006</v>
      </c>
      <c r="I59" s="3">
        <v>887.75040000000001</v>
      </c>
      <c r="L59" s="1">
        <v>0.38</v>
      </c>
      <c r="M59" s="1">
        <v>0.42</v>
      </c>
      <c r="O59" s="1">
        <v>3.88</v>
      </c>
      <c r="P59" s="1">
        <v>5.25</v>
      </c>
      <c r="R59" s="1">
        <v>0</v>
      </c>
      <c r="S59" s="1">
        <v>0</v>
      </c>
      <c r="U59" s="1">
        <v>0</v>
      </c>
      <c r="V59" s="48">
        <v>3772.94</v>
      </c>
      <c r="W59" s="48">
        <v>5030.59</v>
      </c>
      <c r="X59" s="1">
        <v>0</v>
      </c>
      <c r="Y59" s="1">
        <v>0</v>
      </c>
      <c r="Z59" s="1">
        <v>2</v>
      </c>
      <c r="AA59" s="1">
        <v>5</v>
      </c>
      <c r="AB59" s="1">
        <v>5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22</v>
      </c>
      <c r="AS59" s="1">
        <v>7</v>
      </c>
      <c r="AT59" s="1">
        <v>12</v>
      </c>
      <c r="AU59" s="1">
        <v>18</v>
      </c>
      <c r="AV59" s="1">
        <v>63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 x14ac:dyDescent="0.2">
      <c r="A60" s="1">
        <v>6170</v>
      </c>
      <c r="B60" s="1" t="s">
        <v>157</v>
      </c>
      <c r="C60" s="1">
        <v>6</v>
      </c>
      <c r="D60" s="1">
        <v>162</v>
      </c>
      <c r="E60" s="1" t="s">
        <v>65</v>
      </c>
      <c r="F60" s="1">
        <v>123</v>
      </c>
      <c r="G60" s="1" t="s">
        <v>138</v>
      </c>
      <c r="H60" s="3">
        <v>119.37090000000001</v>
      </c>
      <c r="I60" s="3">
        <v>716.22540000000004</v>
      </c>
      <c r="L60" s="1">
        <v>1.67</v>
      </c>
      <c r="M60" s="1">
        <v>1.5</v>
      </c>
      <c r="O60" s="1">
        <v>3.25</v>
      </c>
      <c r="P60" s="1">
        <v>7.5</v>
      </c>
      <c r="R60" s="1">
        <v>0.33</v>
      </c>
      <c r="S60" s="1">
        <v>0.17</v>
      </c>
      <c r="U60" s="1">
        <v>0</v>
      </c>
      <c r="V60" s="48">
        <v>3760.18</v>
      </c>
      <c r="W60" s="48">
        <v>6565.4</v>
      </c>
      <c r="X60" s="1">
        <v>6</v>
      </c>
      <c r="Y60" s="1">
        <v>1</v>
      </c>
      <c r="Z60" s="1">
        <v>2</v>
      </c>
      <c r="AA60" s="1">
        <v>3</v>
      </c>
      <c r="AB60" s="1">
        <v>9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3</v>
      </c>
      <c r="AS60" s="1">
        <v>14</v>
      </c>
      <c r="AT60" s="1">
        <v>7</v>
      </c>
      <c r="AU60" s="1">
        <v>5</v>
      </c>
      <c r="AV60" s="1">
        <v>45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4</v>
      </c>
      <c r="BF60" s="1">
        <v>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 x14ac:dyDescent="0.2">
      <c r="A61" s="1">
        <v>91003</v>
      </c>
      <c r="B61" s="1" t="s">
        <v>177</v>
      </c>
      <c r="C61" s="1">
        <v>6</v>
      </c>
      <c r="D61" s="1">
        <v>162</v>
      </c>
      <c r="E61" s="1" t="s">
        <v>65</v>
      </c>
      <c r="F61" s="1">
        <v>123</v>
      </c>
      <c r="G61" s="1" t="s">
        <v>138</v>
      </c>
      <c r="H61" s="3">
        <v>119.3702</v>
      </c>
      <c r="I61" s="3">
        <v>716.22119999999995</v>
      </c>
      <c r="L61" s="1">
        <v>3.08</v>
      </c>
      <c r="M61" s="1">
        <v>2.5</v>
      </c>
      <c r="O61" s="1">
        <v>2.17</v>
      </c>
      <c r="P61" s="1">
        <v>6.67</v>
      </c>
      <c r="R61" s="1">
        <v>0</v>
      </c>
      <c r="S61" s="1">
        <v>0</v>
      </c>
      <c r="U61" s="1">
        <v>0</v>
      </c>
      <c r="V61" s="48">
        <v>3760.16</v>
      </c>
      <c r="W61" s="48">
        <v>6565.36</v>
      </c>
      <c r="X61" s="1">
        <v>16</v>
      </c>
      <c r="Y61" s="1">
        <v>5</v>
      </c>
      <c r="Z61" s="1">
        <v>0</v>
      </c>
      <c r="AA61" s="1">
        <v>0</v>
      </c>
      <c r="AB61" s="1">
        <v>15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5</v>
      </c>
      <c r="AS61" s="1">
        <v>16</v>
      </c>
      <c r="AT61" s="1">
        <v>0</v>
      </c>
      <c r="AU61" s="1">
        <v>0</v>
      </c>
      <c r="AV61" s="1">
        <v>40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 x14ac:dyDescent="0.2">
      <c r="A62" s="1">
        <v>6045</v>
      </c>
      <c r="B62" s="1" t="s">
        <v>162</v>
      </c>
      <c r="C62" s="1">
        <v>12</v>
      </c>
      <c r="D62" s="1">
        <v>162</v>
      </c>
      <c r="E62" s="1" t="s">
        <v>65</v>
      </c>
      <c r="F62" s="1">
        <v>807</v>
      </c>
      <c r="G62" s="1" t="s">
        <v>67</v>
      </c>
      <c r="H62" s="3">
        <v>73.979100000000003</v>
      </c>
      <c r="I62" s="3">
        <v>887.74919999999997</v>
      </c>
      <c r="L62" s="1">
        <v>0.42</v>
      </c>
      <c r="M62" s="1">
        <v>0.17</v>
      </c>
      <c r="O62" s="1">
        <v>3.58</v>
      </c>
      <c r="P62" s="1">
        <v>5.25</v>
      </c>
      <c r="R62" s="1">
        <v>0.08</v>
      </c>
      <c r="S62" s="1">
        <v>1.92</v>
      </c>
      <c r="U62" s="1">
        <v>0</v>
      </c>
      <c r="V62" s="48">
        <v>3624.98</v>
      </c>
      <c r="W62" s="48">
        <v>6510.16</v>
      </c>
      <c r="X62" s="1">
        <v>0</v>
      </c>
      <c r="Y62" s="1">
        <v>1</v>
      </c>
      <c r="Z62" s="1">
        <v>4</v>
      </c>
      <c r="AA62" s="1">
        <v>1</v>
      </c>
      <c r="AB62" s="1">
        <v>2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18</v>
      </c>
      <c r="AS62" s="1">
        <v>7</v>
      </c>
      <c r="AT62" s="1">
        <v>12</v>
      </c>
      <c r="AU62" s="1">
        <v>19</v>
      </c>
      <c r="AV62" s="1">
        <v>63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2</v>
      </c>
      <c r="BD62" s="1">
        <v>0</v>
      </c>
      <c r="BE62" s="1">
        <v>0</v>
      </c>
      <c r="BF62" s="1">
        <v>23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 x14ac:dyDescent="0.2">
      <c r="A63" s="1">
        <v>6011</v>
      </c>
      <c r="B63" s="1" t="s">
        <v>188</v>
      </c>
      <c r="C63" s="1">
        <v>24</v>
      </c>
      <c r="D63" s="1">
        <v>162</v>
      </c>
      <c r="E63" s="1" t="s">
        <v>65</v>
      </c>
      <c r="F63" s="1">
        <v>558</v>
      </c>
      <c r="G63" s="1" t="s">
        <v>74</v>
      </c>
      <c r="H63" s="3">
        <v>80.55</v>
      </c>
      <c r="I63" s="3">
        <v>1933.2</v>
      </c>
      <c r="L63" s="1">
        <v>0</v>
      </c>
      <c r="M63" s="1">
        <v>0</v>
      </c>
      <c r="O63" s="1">
        <v>1.71</v>
      </c>
      <c r="P63" s="1">
        <v>0</v>
      </c>
      <c r="R63" s="1">
        <v>0</v>
      </c>
      <c r="S63" s="1">
        <v>0</v>
      </c>
      <c r="U63" s="1">
        <v>0</v>
      </c>
      <c r="V63" s="48">
        <v>3302.55</v>
      </c>
      <c r="W63" s="48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31</v>
      </c>
      <c r="AU63" s="1">
        <v>20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 x14ac:dyDescent="0.2">
      <c r="A64" s="1">
        <v>6171</v>
      </c>
      <c r="B64" s="1" t="s">
        <v>168</v>
      </c>
      <c r="C64" s="1">
        <v>6</v>
      </c>
      <c r="D64" s="1">
        <v>162</v>
      </c>
      <c r="E64" s="1" t="s">
        <v>65</v>
      </c>
      <c r="F64" s="1">
        <v>123</v>
      </c>
      <c r="G64" s="1" t="s">
        <v>138</v>
      </c>
      <c r="H64" s="3">
        <v>119.37</v>
      </c>
      <c r="I64" s="3">
        <v>716.22</v>
      </c>
      <c r="L64" s="1">
        <v>1</v>
      </c>
      <c r="M64" s="1">
        <v>3.33</v>
      </c>
      <c r="O64" s="1">
        <v>2.58</v>
      </c>
      <c r="P64" s="1">
        <v>8.67</v>
      </c>
      <c r="R64" s="1">
        <v>0.5</v>
      </c>
      <c r="S64" s="1">
        <v>0.67</v>
      </c>
      <c r="U64" s="1">
        <v>0</v>
      </c>
      <c r="V64" s="48">
        <v>2924.56</v>
      </c>
      <c r="W64" s="48">
        <v>9072.1200000000008</v>
      </c>
      <c r="X64" s="1">
        <v>1</v>
      </c>
      <c r="Y64" s="1">
        <v>5</v>
      </c>
      <c r="Z64" s="1">
        <v>2</v>
      </c>
      <c r="AA64" s="1">
        <v>1</v>
      </c>
      <c r="AB64" s="1">
        <v>20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>
        <v>15</v>
      </c>
      <c r="AT64" s="1">
        <v>5</v>
      </c>
      <c r="AU64" s="1">
        <v>2</v>
      </c>
      <c r="AV64" s="1">
        <v>52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3</v>
      </c>
      <c r="BE64" s="1">
        <v>0</v>
      </c>
      <c r="BF64" s="1">
        <v>4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 x14ac:dyDescent="0.2">
      <c r="A65" s="1">
        <v>6008</v>
      </c>
      <c r="B65" s="1" t="s">
        <v>176</v>
      </c>
      <c r="C65" s="1">
        <v>12</v>
      </c>
      <c r="D65" s="1">
        <v>162</v>
      </c>
      <c r="E65" s="1" t="s">
        <v>65</v>
      </c>
      <c r="F65" s="1">
        <v>162</v>
      </c>
      <c r="G65" s="1" t="s">
        <v>84</v>
      </c>
      <c r="H65" s="3">
        <v>59</v>
      </c>
      <c r="I65" s="3">
        <v>708</v>
      </c>
      <c r="L65" s="1">
        <v>1.08</v>
      </c>
      <c r="M65" s="1">
        <v>4.83</v>
      </c>
      <c r="O65" s="1">
        <v>2.88</v>
      </c>
      <c r="P65" s="1">
        <v>4.08</v>
      </c>
      <c r="R65" s="1">
        <v>0</v>
      </c>
      <c r="S65" s="1">
        <v>0</v>
      </c>
      <c r="U65" s="1">
        <v>0</v>
      </c>
      <c r="V65" s="48">
        <v>2802.5</v>
      </c>
      <c r="W65" s="48">
        <v>6313</v>
      </c>
      <c r="X65" s="1">
        <v>6</v>
      </c>
      <c r="Y65" s="1">
        <v>14</v>
      </c>
      <c r="Z65" s="1">
        <v>0</v>
      </c>
      <c r="AA65" s="1">
        <v>0</v>
      </c>
      <c r="AB65" s="1">
        <v>58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20</v>
      </c>
      <c r="AS65" s="1">
        <v>29</v>
      </c>
      <c r="AT65" s="1">
        <v>0</v>
      </c>
      <c r="AU65" s="1">
        <v>0</v>
      </c>
      <c r="AV65" s="1">
        <v>49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 x14ac:dyDescent="0.2">
      <c r="A66" s="1">
        <v>65129</v>
      </c>
      <c r="B66" s="1" t="s">
        <v>120</v>
      </c>
      <c r="C66" s="1">
        <v>30</v>
      </c>
      <c r="D66" s="1">
        <v>162</v>
      </c>
      <c r="E66" s="1" t="s">
        <v>65</v>
      </c>
      <c r="F66" s="1">
        <v>807</v>
      </c>
      <c r="G66" s="1" t="s">
        <v>67</v>
      </c>
      <c r="H66" s="3">
        <v>57.054400000000001</v>
      </c>
      <c r="I66" s="3">
        <v>1711.6320000000001</v>
      </c>
      <c r="L66" s="1">
        <v>0.4</v>
      </c>
      <c r="M66" s="1">
        <v>0</v>
      </c>
      <c r="O66" s="1">
        <v>1.1000000000000001</v>
      </c>
      <c r="P66" s="1">
        <v>2</v>
      </c>
      <c r="R66" s="1">
        <v>0</v>
      </c>
      <c r="S66" s="1">
        <v>0</v>
      </c>
      <c r="U66" s="1">
        <v>0</v>
      </c>
      <c r="V66" s="48">
        <v>2567.4499999999998</v>
      </c>
      <c r="W66" s="48">
        <v>3423.26</v>
      </c>
      <c r="X66" s="1">
        <v>4</v>
      </c>
      <c r="Y66" s="1">
        <v>5</v>
      </c>
      <c r="Z66" s="1">
        <v>2</v>
      </c>
      <c r="AA66" s="1">
        <v>7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15</v>
      </c>
      <c r="AS66" s="1">
        <v>6</v>
      </c>
      <c r="AT66" s="1">
        <v>8</v>
      </c>
      <c r="AU66" s="1">
        <v>14</v>
      </c>
      <c r="AV66" s="1">
        <v>60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 x14ac:dyDescent="0.2">
      <c r="A67" s="1">
        <v>88155</v>
      </c>
      <c r="B67" s="1" t="s">
        <v>167</v>
      </c>
      <c r="C67" s="1">
        <v>12</v>
      </c>
      <c r="D67" s="1">
        <v>162</v>
      </c>
      <c r="E67" s="1" t="s">
        <v>65</v>
      </c>
      <c r="F67" s="1">
        <v>974</v>
      </c>
      <c r="G67" s="1" t="s">
        <v>70</v>
      </c>
      <c r="H67" s="3">
        <v>140.29910000000001</v>
      </c>
      <c r="I67" s="3">
        <v>1683.5891999999999</v>
      </c>
      <c r="L67" s="1">
        <v>0.38</v>
      </c>
      <c r="M67" s="1">
        <v>16.329999999999998</v>
      </c>
      <c r="O67" s="1">
        <v>0.83</v>
      </c>
      <c r="P67" s="1">
        <v>3.83</v>
      </c>
      <c r="R67" s="1">
        <v>0.28999999999999998</v>
      </c>
      <c r="S67" s="1">
        <v>18</v>
      </c>
      <c r="U67" s="1">
        <v>0</v>
      </c>
      <c r="V67" s="48">
        <v>2525.38</v>
      </c>
      <c r="W67" s="48">
        <v>64256.99</v>
      </c>
      <c r="X67" s="1">
        <v>1</v>
      </c>
      <c r="Y67" s="1">
        <v>3</v>
      </c>
      <c r="Z67" s="1">
        <v>2</v>
      </c>
      <c r="AA67" s="1">
        <v>0</v>
      </c>
      <c r="AB67" s="1">
        <v>196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4</v>
      </c>
      <c r="AS67" s="1">
        <v>6</v>
      </c>
      <c r="AT67" s="1">
        <v>2</v>
      </c>
      <c r="AU67" s="1">
        <v>2</v>
      </c>
      <c r="AV67" s="1">
        <v>46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1</v>
      </c>
      <c r="BC67" s="1">
        <v>5</v>
      </c>
      <c r="BD67" s="1">
        <v>0</v>
      </c>
      <c r="BE67" s="1">
        <v>0</v>
      </c>
      <c r="BF67" s="1">
        <v>216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 x14ac:dyDescent="0.2">
      <c r="A68" s="1">
        <v>97302</v>
      </c>
      <c r="B68" s="1" t="s">
        <v>215</v>
      </c>
      <c r="C68" s="1">
        <v>14</v>
      </c>
      <c r="D68" s="1">
        <v>162</v>
      </c>
      <c r="E68" s="1" t="s">
        <v>65</v>
      </c>
      <c r="F68" s="1">
        <v>807</v>
      </c>
      <c r="G68" s="1" t="s">
        <v>67</v>
      </c>
      <c r="H68" s="3">
        <v>119.52200000000001</v>
      </c>
      <c r="I68" s="3">
        <v>1673.308</v>
      </c>
      <c r="L68" s="1">
        <v>0.32</v>
      </c>
      <c r="M68" s="1">
        <v>0.36</v>
      </c>
      <c r="O68" s="1">
        <v>0.86</v>
      </c>
      <c r="P68" s="1">
        <v>3.93</v>
      </c>
      <c r="R68" s="1">
        <v>0.32</v>
      </c>
      <c r="S68" s="1">
        <v>0.56999999999999995</v>
      </c>
      <c r="U68" s="1">
        <v>0</v>
      </c>
      <c r="V68" s="48">
        <v>2509.96</v>
      </c>
      <c r="W68" s="48">
        <v>8127.5</v>
      </c>
      <c r="X68" s="1">
        <v>2</v>
      </c>
      <c r="Y68" s="1">
        <v>5</v>
      </c>
      <c r="Z68" s="1">
        <v>0</v>
      </c>
      <c r="AA68" s="1">
        <v>0</v>
      </c>
      <c r="AB68" s="1">
        <v>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7</v>
      </c>
      <c r="AS68" s="1">
        <v>10</v>
      </c>
      <c r="AT68" s="1">
        <v>0</v>
      </c>
      <c r="AU68" s="1">
        <v>0</v>
      </c>
      <c r="AV68" s="1">
        <v>55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3</v>
      </c>
      <c r="BC68" s="1">
        <v>3</v>
      </c>
      <c r="BD68" s="1">
        <v>0</v>
      </c>
      <c r="BE68" s="1">
        <v>0</v>
      </c>
      <c r="BF68" s="1">
        <v>8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 x14ac:dyDescent="0.2">
      <c r="A69" s="1">
        <v>95253</v>
      </c>
      <c r="B69" s="1" t="s">
        <v>189</v>
      </c>
      <c r="C69" s="1">
        <v>6</v>
      </c>
      <c r="D69" s="1">
        <v>162</v>
      </c>
      <c r="E69" s="1" t="s">
        <v>65</v>
      </c>
      <c r="F69" s="1">
        <v>123</v>
      </c>
      <c r="G69" s="1" t="s">
        <v>138</v>
      </c>
      <c r="H69" s="3">
        <v>119.3703</v>
      </c>
      <c r="I69" s="3">
        <v>716.22180000000003</v>
      </c>
      <c r="L69" s="1">
        <v>1.33</v>
      </c>
      <c r="M69" s="1">
        <v>1.83</v>
      </c>
      <c r="O69" s="1">
        <v>2.08</v>
      </c>
      <c r="P69" s="1">
        <v>10.33</v>
      </c>
      <c r="R69" s="1">
        <v>0.08</v>
      </c>
      <c r="S69" s="1">
        <v>0.5</v>
      </c>
      <c r="U69" s="1">
        <v>0</v>
      </c>
      <c r="V69" s="48">
        <v>2506.7800000000002</v>
      </c>
      <c r="W69" s="48">
        <v>9072.14</v>
      </c>
      <c r="X69" s="1">
        <v>5</v>
      </c>
      <c r="Y69" s="1">
        <v>4</v>
      </c>
      <c r="Z69" s="1">
        <v>0</v>
      </c>
      <c r="AA69" s="1">
        <v>2</v>
      </c>
      <c r="AB69" s="1">
        <v>11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</v>
      </c>
      <c r="AS69" s="1">
        <v>9</v>
      </c>
      <c r="AT69" s="1">
        <v>2</v>
      </c>
      <c r="AU69" s="1">
        <v>10</v>
      </c>
      <c r="AV69" s="1">
        <v>62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1</v>
      </c>
      <c r="BD69" s="1">
        <v>0</v>
      </c>
      <c r="BE69" s="1">
        <v>0</v>
      </c>
      <c r="BF69" s="1">
        <v>3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</row>
    <row r="70" spans="1:63" x14ac:dyDescent="0.2">
      <c r="A70" s="1">
        <v>91106</v>
      </c>
      <c r="B70" s="1" t="s">
        <v>187</v>
      </c>
      <c r="C70" s="1">
        <v>8</v>
      </c>
      <c r="D70" s="1">
        <v>162</v>
      </c>
      <c r="E70" s="1" t="s">
        <v>65</v>
      </c>
      <c r="F70" s="1">
        <v>123</v>
      </c>
      <c r="G70" s="1" t="s">
        <v>138</v>
      </c>
      <c r="H70" s="3">
        <v>83.825400000000002</v>
      </c>
      <c r="I70" s="3">
        <v>670.60320000000002</v>
      </c>
      <c r="L70" s="1">
        <v>0.25</v>
      </c>
      <c r="M70" s="1">
        <v>4.25</v>
      </c>
      <c r="O70" s="1">
        <v>3.44</v>
      </c>
      <c r="P70" s="1">
        <v>7.88</v>
      </c>
      <c r="R70" s="1">
        <v>0</v>
      </c>
      <c r="S70" s="1">
        <v>0</v>
      </c>
      <c r="U70" s="1">
        <v>0</v>
      </c>
      <c r="V70" s="48">
        <v>2472.85</v>
      </c>
      <c r="W70" s="48">
        <v>8131.06</v>
      </c>
      <c r="X70" s="1">
        <v>1</v>
      </c>
      <c r="Y70" s="1">
        <v>1</v>
      </c>
      <c r="Z70" s="1">
        <v>0</v>
      </c>
      <c r="AA70" s="1">
        <v>1</v>
      </c>
      <c r="AB70" s="1">
        <v>34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5</v>
      </c>
      <c r="AS70" s="1">
        <v>11</v>
      </c>
      <c r="AT70" s="1">
        <v>12</v>
      </c>
      <c r="AU70" s="1">
        <v>10</v>
      </c>
      <c r="AV70" s="1">
        <v>63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</row>
    <row r="71" spans="1:63" x14ac:dyDescent="0.2">
      <c r="A71" s="1">
        <v>6034</v>
      </c>
      <c r="B71" s="1" t="s">
        <v>214</v>
      </c>
      <c r="C71" s="1">
        <v>8</v>
      </c>
      <c r="D71" s="1">
        <v>162</v>
      </c>
      <c r="E71" s="1" t="s">
        <v>65</v>
      </c>
      <c r="F71" s="1">
        <v>123</v>
      </c>
      <c r="G71" s="1" t="s">
        <v>138</v>
      </c>
      <c r="H71" s="3">
        <v>83.825400000000002</v>
      </c>
      <c r="I71" s="3">
        <v>670.60320000000002</v>
      </c>
      <c r="L71" s="1">
        <v>0.12</v>
      </c>
      <c r="M71" s="1">
        <v>1.75</v>
      </c>
      <c r="O71" s="1">
        <v>3.44</v>
      </c>
      <c r="P71" s="1">
        <v>6.5</v>
      </c>
      <c r="R71" s="1">
        <v>0</v>
      </c>
      <c r="S71" s="1">
        <v>0</v>
      </c>
      <c r="U71" s="1">
        <v>0</v>
      </c>
      <c r="V71" s="48">
        <v>2389.02</v>
      </c>
      <c r="W71" s="48">
        <v>5532.48</v>
      </c>
      <c r="X71" s="1">
        <v>0</v>
      </c>
      <c r="Y71" s="1">
        <v>2</v>
      </c>
      <c r="Z71" s="1">
        <v>0</v>
      </c>
      <c r="AA71" s="1">
        <v>0</v>
      </c>
      <c r="AB71" s="1">
        <v>14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9</v>
      </c>
      <c r="AS71" s="1">
        <v>8</v>
      </c>
      <c r="AT71" s="1">
        <v>12</v>
      </c>
      <c r="AU71" s="1">
        <v>5</v>
      </c>
      <c r="AV71" s="1">
        <v>52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 x14ac:dyDescent="0.2">
      <c r="A72" s="1">
        <v>6047</v>
      </c>
      <c r="B72" s="1" t="s">
        <v>205</v>
      </c>
      <c r="C72" s="1">
        <v>12</v>
      </c>
      <c r="D72" s="1">
        <v>162</v>
      </c>
      <c r="E72" s="1" t="s">
        <v>65</v>
      </c>
      <c r="F72" s="1">
        <v>558</v>
      </c>
      <c r="G72" s="1" t="s">
        <v>74</v>
      </c>
      <c r="H72" s="3">
        <v>94.66</v>
      </c>
      <c r="I72" s="3">
        <v>1135.92</v>
      </c>
      <c r="L72" s="1">
        <v>0</v>
      </c>
      <c r="M72" s="1">
        <v>0</v>
      </c>
      <c r="O72" s="1">
        <v>2.08</v>
      </c>
      <c r="P72" s="1">
        <v>0</v>
      </c>
      <c r="R72" s="1">
        <v>0</v>
      </c>
      <c r="S72" s="1">
        <v>0</v>
      </c>
      <c r="U72" s="1">
        <v>0</v>
      </c>
      <c r="V72" s="48">
        <v>2366.5</v>
      </c>
      <c r="W72" s="48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23</v>
      </c>
      <c r="AU72" s="1">
        <v>4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 x14ac:dyDescent="0.2">
      <c r="A73" s="1">
        <v>91045</v>
      </c>
      <c r="B73" s="1" t="s">
        <v>174</v>
      </c>
      <c r="C73" s="1">
        <v>6</v>
      </c>
      <c r="D73" s="1">
        <v>162</v>
      </c>
      <c r="E73" s="1" t="s">
        <v>65</v>
      </c>
      <c r="F73" s="1">
        <v>123</v>
      </c>
      <c r="G73" s="1" t="s">
        <v>138</v>
      </c>
      <c r="H73" s="3">
        <v>119.37</v>
      </c>
      <c r="I73" s="3">
        <v>716.22</v>
      </c>
      <c r="L73" s="1">
        <v>0.57999999999999996</v>
      </c>
      <c r="M73" s="1">
        <v>1.67</v>
      </c>
      <c r="O73" s="1">
        <v>2.5</v>
      </c>
      <c r="P73" s="1">
        <v>3.33</v>
      </c>
      <c r="R73" s="1">
        <v>0.17</v>
      </c>
      <c r="S73" s="1">
        <v>0</v>
      </c>
      <c r="U73" s="1">
        <v>0</v>
      </c>
      <c r="V73" s="48">
        <v>2327.7199999999998</v>
      </c>
      <c r="W73" s="48">
        <v>3581.1</v>
      </c>
      <c r="X73" s="1">
        <v>1</v>
      </c>
      <c r="Y73" s="1">
        <v>3</v>
      </c>
      <c r="Z73" s="1">
        <v>1</v>
      </c>
      <c r="AA73" s="1">
        <v>0</v>
      </c>
      <c r="AB73" s="1">
        <v>10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</v>
      </c>
      <c r="AS73" s="1">
        <v>10</v>
      </c>
      <c r="AT73" s="1">
        <v>4</v>
      </c>
      <c r="AU73" s="1">
        <v>10</v>
      </c>
      <c r="AV73" s="1">
        <v>20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 x14ac:dyDescent="0.2">
      <c r="A74" s="1">
        <v>91052</v>
      </c>
      <c r="B74" s="1" t="s">
        <v>185</v>
      </c>
      <c r="C74" s="1">
        <v>6</v>
      </c>
      <c r="D74" s="1">
        <v>162</v>
      </c>
      <c r="E74" s="1" t="s">
        <v>65</v>
      </c>
      <c r="F74" s="1">
        <v>123</v>
      </c>
      <c r="G74" s="1" t="s">
        <v>138</v>
      </c>
      <c r="H74" s="3">
        <v>107.96559999999999</v>
      </c>
      <c r="I74" s="3">
        <v>647.79359999999997</v>
      </c>
      <c r="L74" s="1">
        <v>0.42</v>
      </c>
      <c r="M74" s="1">
        <v>1.5</v>
      </c>
      <c r="O74" s="1">
        <v>3</v>
      </c>
      <c r="P74" s="1">
        <v>15.17</v>
      </c>
      <c r="R74" s="1">
        <v>0</v>
      </c>
      <c r="S74" s="1">
        <v>0</v>
      </c>
      <c r="U74" s="1">
        <v>0</v>
      </c>
      <c r="V74" s="48">
        <v>2213.29</v>
      </c>
      <c r="W74" s="48">
        <v>10796.56</v>
      </c>
      <c r="X74" s="1">
        <v>0</v>
      </c>
      <c r="Y74" s="1">
        <v>5</v>
      </c>
      <c r="Z74" s="1">
        <v>0</v>
      </c>
      <c r="AA74" s="1">
        <v>0</v>
      </c>
      <c r="AB74" s="1">
        <v>9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7</v>
      </c>
      <c r="AS74" s="1">
        <v>5</v>
      </c>
      <c r="AT74" s="1">
        <v>5</v>
      </c>
      <c r="AU74" s="1">
        <v>7</v>
      </c>
      <c r="AV74" s="1">
        <v>91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 x14ac:dyDescent="0.2">
      <c r="A75" s="1">
        <v>91051</v>
      </c>
      <c r="B75" s="1" t="s">
        <v>160</v>
      </c>
      <c r="C75" s="1">
        <v>7</v>
      </c>
      <c r="D75" s="1">
        <v>162</v>
      </c>
      <c r="E75" s="1" t="s">
        <v>65</v>
      </c>
      <c r="F75" s="1">
        <v>123</v>
      </c>
      <c r="G75" s="1" t="s">
        <v>138</v>
      </c>
      <c r="H75" s="3">
        <v>191.73099999999999</v>
      </c>
      <c r="I75" s="3">
        <v>1342.117</v>
      </c>
      <c r="L75" s="1">
        <v>0</v>
      </c>
      <c r="M75" s="1">
        <v>3.29</v>
      </c>
      <c r="O75" s="1">
        <v>1.64</v>
      </c>
      <c r="P75" s="1">
        <v>6.14</v>
      </c>
      <c r="R75" s="1">
        <v>0</v>
      </c>
      <c r="S75" s="1">
        <v>0</v>
      </c>
      <c r="U75" s="1">
        <v>0</v>
      </c>
      <c r="V75" s="48">
        <v>2204.91</v>
      </c>
      <c r="W75" s="48">
        <v>12654.25</v>
      </c>
      <c r="X75" s="1">
        <v>0</v>
      </c>
      <c r="Y75" s="1">
        <v>0</v>
      </c>
      <c r="Z75" s="1">
        <v>1</v>
      </c>
      <c r="AA75" s="1">
        <v>-2</v>
      </c>
      <c r="AB75" s="1">
        <v>23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3</v>
      </c>
      <c r="AS75" s="1">
        <v>4</v>
      </c>
      <c r="AT75" s="1">
        <v>5</v>
      </c>
      <c r="AU75" s="1">
        <v>3</v>
      </c>
      <c r="AV75" s="1">
        <v>43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 x14ac:dyDescent="0.2">
      <c r="A76" s="1">
        <v>6009</v>
      </c>
      <c r="B76" s="1" t="s">
        <v>178</v>
      </c>
      <c r="C76" s="1">
        <v>8</v>
      </c>
      <c r="D76" s="1">
        <v>162</v>
      </c>
      <c r="E76" s="1" t="s">
        <v>65</v>
      </c>
      <c r="F76" s="1">
        <v>123</v>
      </c>
      <c r="G76" s="1" t="s">
        <v>138</v>
      </c>
      <c r="H76" s="3">
        <v>83.825000000000003</v>
      </c>
      <c r="I76" s="3">
        <v>670.6</v>
      </c>
      <c r="L76" s="1">
        <v>0.25</v>
      </c>
      <c r="M76" s="1">
        <v>1.5</v>
      </c>
      <c r="O76" s="1">
        <v>2.94</v>
      </c>
      <c r="P76" s="1">
        <v>4.5</v>
      </c>
      <c r="R76" s="1">
        <v>0</v>
      </c>
      <c r="S76" s="1">
        <v>0</v>
      </c>
      <c r="U76" s="1">
        <v>0</v>
      </c>
      <c r="V76" s="48">
        <v>2137.54</v>
      </c>
      <c r="W76" s="48">
        <v>4023.6</v>
      </c>
      <c r="X76" s="1">
        <v>1</v>
      </c>
      <c r="Y76" s="1">
        <v>1</v>
      </c>
      <c r="Z76" s="1">
        <v>0</v>
      </c>
      <c r="AA76" s="1">
        <v>1</v>
      </c>
      <c r="AB76" s="1">
        <v>12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4</v>
      </c>
      <c r="AS76" s="1">
        <v>0</v>
      </c>
      <c r="AT76" s="1">
        <v>15</v>
      </c>
      <c r="AU76" s="1">
        <v>9</v>
      </c>
      <c r="AV76" s="1">
        <v>36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 x14ac:dyDescent="0.2">
      <c r="A77" s="1">
        <v>6032</v>
      </c>
      <c r="B77" s="1" t="s">
        <v>199</v>
      </c>
      <c r="C77" s="1">
        <v>12</v>
      </c>
      <c r="D77" s="1">
        <v>162</v>
      </c>
      <c r="E77" s="1" t="s">
        <v>65</v>
      </c>
      <c r="F77" s="1">
        <v>807</v>
      </c>
      <c r="G77" s="1" t="s">
        <v>67</v>
      </c>
      <c r="H77" s="3">
        <v>59.190899999999999</v>
      </c>
      <c r="I77" s="3">
        <v>710.29079999999999</v>
      </c>
      <c r="L77" s="1">
        <v>0.21</v>
      </c>
      <c r="M77" s="1">
        <v>1.42</v>
      </c>
      <c r="O77" s="1">
        <v>2</v>
      </c>
      <c r="P77" s="1">
        <v>15.92</v>
      </c>
      <c r="R77" s="1">
        <v>0.54</v>
      </c>
      <c r="S77" s="1">
        <v>-0.08</v>
      </c>
      <c r="U77" s="1">
        <v>0</v>
      </c>
      <c r="V77" s="48">
        <v>1953.3</v>
      </c>
      <c r="W77" s="48">
        <v>12252.52</v>
      </c>
      <c r="X77" s="1">
        <v>1</v>
      </c>
      <c r="Y77" s="1">
        <v>3</v>
      </c>
      <c r="Z77" s="1">
        <v>0</v>
      </c>
      <c r="AA77" s="1">
        <v>0</v>
      </c>
      <c r="AB77" s="1">
        <v>17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19</v>
      </c>
      <c r="AS77" s="1">
        <v>10</v>
      </c>
      <c r="AT77" s="1">
        <v>0</v>
      </c>
      <c r="AU77" s="1">
        <v>0</v>
      </c>
      <c r="AV77" s="1">
        <v>191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5</v>
      </c>
      <c r="BC77" s="1">
        <v>3</v>
      </c>
      <c r="BD77" s="1">
        <v>0</v>
      </c>
      <c r="BE77" s="1">
        <v>0</v>
      </c>
      <c r="BF77" s="1">
        <v>-1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 x14ac:dyDescent="0.2">
      <c r="A78" s="1">
        <v>91013</v>
      </c>
      <c r="B78" s="1" t="s">
        <v>151</v>
      </c>
      <c r="C78" s="1">
        <v>12</v>
      </c>
      <c r="D78" s="1">
        <v>162</v>
      </c>
      <c r="E78" s="1" t="s">
        <v>65</v>
      </c>
      <c r="F78" s="1">
        <v>123</v>
      </c>
      <c r="G78" s="1" t="s">
        <v>138</v>
      </c>
      <c r="H78" s="3">
        <v>101.8831</v>
      </c>
      <c r="I78" s="3">
        <v>1222.5971999999999</v>
      </c>
      <c r="L78" s="1">
        <v>0.38</v>
      </c>
      <c r="M78" s="1">
        <v>2.83</v>
      </c>
      <c r="O78" s="1">
        <v>0.88</v>
      </c>
      <c r="P78" s="1">
        <v>5.17</v>
      </c>
      <c r="R78" s="1">
        <v>0.33</v>
      </c>
      <c r="S78" s="1">
        <v>2.17</v>
      </c>
      <c r="U78" s="1">
        <v>0</v>
      </c>
      <c r="V78" s="48">
        <v>1935.78</v>
      </c>
      <c r="W78" s="48">
        <v>12429.74</v>
      </c>
      <c r="X78" s="1">
        <v>2</v>
      </c>
      <c r="Y78" s="1">
        <v>5</v>
      </c>
      <c r="Z78" s="1">
        <v>0</v>
      </c>
      <c r="AA78" s="1">
        <v>0</v>
      </c>
      <c r="AB78" s="1">
        <v>34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2</v>
      </c>
      <c r="AT78" s="1">
        <v>9</v>
      </c>
      <c r="AU78" s="1">
        <v>1</v>
      </c>
      <c r="AV78" s="1">
        <v>62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2</v>
      </c>
      <c r="BC78" s="1">
        <v>0</v>
      </c>
      <c r="BD78" s="1">
        <v>2</v>
      </c>
      <c r="BE78" s="1">
        <v>0</v>
      </c>
      <c r="BF78" s="1">
        <v>26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 x14ac:dyDescent="0.2">
      <c r="A79" s="1">
        <v>91115</v>
      </c>
      <c r="B79" s="1" t="s">
        <v>186</v>
      </c>
      <c r="C79" s="1">
        <v>12</v>
      </c>
      <c r="D79" s="1">
        <v>162</v>
      </c>
      <c r="E79" s="1" t="s">
        <v>65</v>
      </c>
      <c r="F79" s="1">
        <v>123</v>
      </c>
      <c r="G79" s="1" t="s">
        <v>138</v>
      </c>
      <c r="H79" s="3">
        <v>101.88249999999999</v>
      </c>
      <c r="I79" s="3">
        <v>1222.5899999999999</v>
      </c>
      <c r="L79" s="1">
        <v>0</v>
      </c>
      <c r="M79" s="1">
        <v>4</v>
      </c>
      <c r="O79" s="1">
        <v>1.58</v>
      </c>
      <c r="P79" s="1">
        <v>1.92</v>
      </c>
      <c r="R79" s="1">
        <v>0</v>
      </c>
      <c r="S79" s="1">
        <v>0.5</v>
      </c>
      <c r="U79" s="1">
        <v>0</v>
      </c>
      <c r="V79" s="48">
        <v>1935.77</v>
      </c>
      <c r="W79" s="48">
        <v>7844.95</v>
      </c>
      <c r="X79" s="1">
        <v>0</v>
      </c>
      <c r="Y79" s="1">
        <v>0</v>
      </c>
      <c r="Z79" s="1">
        <v>0</v>
      </c>
      <c r="AA79" s="1">
        <v>0</v>
      </c>
      <c r="AB79" s="1">
        <v>48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10</v>
      </c>
      <c r="AT79" s="1">
        <v>12</v>
      </c>
      <c r="AU79" s="1">
        <v>2</v>
      </c>
      <c r="AV79" s="1">
        <v>23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6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 x14ac:dyDescent="0.2">
      <c r="A80" s="1">
        <v>95804</v>
      </c>
      <c r="B80" s="1" t="s">
        <v>179</v>
      </c>
      <c r="C80" s="1">
        <v>12</v>
      </c>
      <c r="D80" s="1">
        <v>162</v>
      </c>
      <c r="E80" s="1" t="s">
        <v>65</v>
      </c>
      <c r="F80" s="1">
        <v>807</v>
      </c>
      <c r="G80" s="1" t="s">
        <v>67</v>
      </c>
      <c r="H80" s="3">
        <v>33.910200000000003</v>
      </c>
      <c r="I80" s="3">
        <v>406.92239999999998</v>
      </c>
      <c r="L80" s="1">
        <v>0</v>
      </c>
      <c r="M80" s="1">
        <v>0</v>
      </c>
      <c r="O80" s="1">
        <v>4.33</v>
      </c>
      <c r="P80" s="1">
        <v>0.33</v>
      </c>
      <c r="R80" s="1">
        <v>0.38</v>
      </c>
      <c r="S80" s="1">
        <v>0</v>
      </c>
      <c r="U80" s="1">
        <v>0</v>
      </c>
      <c r="V80" s="48">
        <v>1915.93</v>
      </c>
      <c r="W80" s="48">
        <v>135.63999999999999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32</v>
      </c>
      <c r="AS80" s="1">
        <v>16</v>
      </c>
      <c r="AT80" s="1">
        <v>2</v>
      </c>
      <c r="AU80" s="1">
        <v>20</v>
      </c>
      <c r="AV80" s="1">
        <v>4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1</v>
      </c>
      <c r="BE80" s="1">
        <v>7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 x14ac:dyDescent="0.2">
      <c r="A81" s="1">
        <v>88153</v>
      </c>
      <c r="B81" s="1" t="s">
        <v>166</v>
      </c>
      <c r="C81" s="1">
        <v>12</v>
      </c>
      <c r="D81" s="1">
        <v>162</v>
      </c>
      <c r="E81" s="1" t="s">
        <v>65</v>
      </c>
      <c r="F81" s="1">
        <v>974</v>
      </c>
      <c r="G81" s="1" t="s">
        <v>70</v>
      </c>
      <c r="H81" s="3">
        <v>140.29910000000001</v>
      </c>
      <c r="I81" s="3">
        <v>1683.5891999999999</v>
      </c>
      <c r="L81" s="1">
        <v>0.04</v>
      </c>
      <c r="M81" s="1">
        <v>2</v>
      </c>
      <c r="O81" s="1">
        <v>0.79</v>
      </c>
      <c r="P81" s="1">
        <v>2.75</v>
      </c>
      <c r="R81" s="1">
        <v>0.25</v>
      </c>
      <c r="S81" s="1">
        <v>6.83</v>
      </c>
      <c r="U81" s="1">
        <v>0</v>
      </c>
      <c r="V81" s="48">
        <v>1823.89</v>
      </c>
      <c r="W81" s="48">
        <v>19501.57</v>
      </c>
      <c r="X81" s="1">
        <v>0</v>
      </c>
      <c r="Y81" s="1">
        <v>1</v>
      </c>
      <c r="Z81" s="1">
        <v>0</v>
      </c>
      <c r="AA81" s="1">
        <v>0</v>
      </c>
      <c r="AB81" s="1">
        <v>24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3</v>
      </c>
      <c r="AS81" s="1">
        <v>4</v>
      </c>
      <c r="AT81" s="1">
        <v>3</v>
      </c>
      <c r="AU81" s="1">
        <v>3</v>
      </c>
      <c r="AV81" s="1">
        <v>33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1</v>
      </c>
      <c r="BC81" s="1">
        <v>4</v>
      </c>
      <c r="BD81" s="1">
        <v>0</v>
      </c>
      <c r="BE81" s="1">
        <v>0</v>
      </c>
      <c r="BF81" s="1">
        <v>82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 x14ac:dyDescent="0.2">
      <c r="A82" s="1">
        <v>91027</v>
      </c>
      <c r="B82" s="1" t="s">
        <v>196</v>
      </c>
      <c r="C82" s="1">
        <v>12</v>
      </c>
      <c r="D82" s="1">
        <v>162</v>
      </c>
      <c r="E82" s="1" t="s">
        <v>65</v>
      </c>
      <c r="F82" s="1">
        <v>123</v>
      </c>
      <c r="G82" s="1" t="s">
        <v>138</v>
      </c>
      <c r="H82" s="3">
        <v>119.37</v>
      </c>
      <c r="I82" s="3">
        <v>1432.44</v>
      </c>
      <c r="L82" s="1">
        <v>0</v>
      </c>
      <c r="M82" s="1">
        <v>0.08</v>
      </c>
      <c r="O82" s="1">
        <v>1.17</v>
      </c>
      <c r="P82" s="1">
        <v>2</v>
      </c>
      <c r="R82" s="1">
        <v>0</v>
      </c>
      <c r="S82" s="1">
        <v>0.42</v>
      </c>
      <c r="U82" s="1">
        <v>0</v>
      </c>
      <c r="V82" s="48">
        <v>1671.18</v>
      </c>
      <c r="W82" s="48">
        <v>3581.1</v>
      </c>
      <c r="X82" s="1">
        <v>0</v>
      </c>
      <c r="Y82" s="1">
        <v>0</v>
      </c>
      <c r="Z82" s="1">
        <v>0</v>
      </c>
      <c r="AA82" s="1">
        <v>0</v>
      </c>
      <c r="AB82" s="1">
        <v>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5</v>
      </c>
      <c r="AS82" s="1">
        <v>8</v>
      </c>
      <c r="AT82" s="1">
        <v>5</v>
      </c>
      <c r="AU82" s="1">
        <v>0</v>
      </c>
      <c r="AV82" s="1">
        <v>24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5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 x14ac:dyDescent="0.2">
      <c r="A83" s="1">
        <v>65157</v>
      </c>
      <c r="B83" s="1" t="s">
        <v>245</v>
      </c>
      <c r="C83" s="1">
        <v>6</v>
      </c>
      <c r="D83" s="1">
        <v>162</v>
      </c>
      <c r="E83" s="1" t="s">
        <v>65</v>
      </c>
      <c r="F83" s="1">
        <v>162</v>
      </c>
      <c r="G83" s="1" t="s">
        <v>84</v>
      </c>
      <c r="H83" s="3">
        <v>323.44</v>
      </c>
      <c r="I83" s="3">
        <v>1940.64</v>
      </c>
      <c r="L83" s="1">
        <v>0.83</v>
      </c>
      <c r="M83" s="1">
        <v>-1.67</v>
      </c>
      <c r="O83" s="1">
        <v>0</v>
      </c>
      <c r="P83" s="1">
        <v>0</v>
      </c>
      <c r="R83" s="1">
        <v>0</v>
      </c>
      <c r="S83" s="1">
        <v>0</v>
      </c>
      <c r="U83" s="1">
        <v>0</v>
      </c>
      <c r="V83" s="48">
        <v>1617.2</v>
      </c>
      <c r="W83" s="48">
        <v>-3234.4</v>
      </c>
      <c r="X83" s="1">
        <v>5</v>
      </c>
      <c r="Y83" s="1">
        <v>0</v>
      </c>
      <c r="Z83" s="1">
        <v>0</v>
      </c>
      <c r="AA83" s="1">
        <v>0</v>
      </c>
      <c r="AB83" s="1">
        <v>-10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</row>
    <row r="84" spans="1:63" x14ac:dyDescent="0.2">
      <c r="A84" s="1">
        <v>269</v>
      </c>
      <c r="B84" s="1" t="s">
        <v>191</v>
      </c>
      <c r="C84" s="1">
        <v>144</v>
      </c>
      <c r="D84" s="1">
        <v>162</v>
      </c>
      <c r="E84" s="1" t="s">
        <v>65</v>
      </c>
      <c r="F84" s="1">
        <v>1</v>
      </c>
      <c r="G84" s="1" t="s">
        <v>98</v>
      </c>
      <c r="H84" s="3">
        <v>18.5505</v>
      </c>
      <c r="I84" s="3">
        <v>2671.2719999999999</v>
      </c>
      <c r="L84" s="1">
        <v>0.47</v>
      </c>
      <c r="M84" s="1">
        <v>-0.15</v>
      </c>
      <c r="O84" s="1">
        <v>0</v>
      </c>
      <c r="P84" s="1">
        <v>0</v>
      </c>
      <c r="R84" s="1">
        <v>0.09</v>
      </c>
      <c r="S84" s="1">
        <v>0.08</v>
      </c>
      <c r="U84" s="1">
        <v>0</v>
      </c>
      <c r="V84" s="48">
        <v>1484.04</v>
      </c>
      <c r="W84" s="48">
        <v>-185.5</v>
      </c>
      <c r="X84" s="1">
        <v>19</v>
      </c>
      <c r="Y84" s="1">
        <v>15</v>
      </c>
      <c r="Z84" s="1">
        <v>24</v>
      </c>
      <c r="AA84" s="1">
        <v>34</v>
      </c>
      <c r="AB84" s="1">
        <v>-21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3</v>
      </c>
      <c r="BC84" s="1">
        <v>5</v>
      </c>
      <c r="BD84" s="1">
        <v>5</v>
      </c>
      <c r="BE84" s="1">
        <v>4</v>
      </c>
      <c r="BF84" s="1">
        <v>11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 x14ac:dyDescent="0.2">
      <c r="A85" s="1">
        <v>91015</v>
      </c>
      <c r="B85" s="1" t="s">
        <v>192</v>
      </c>
      <c r="C85" s="1">
        <v>4</v>
      </c>
      <c r="D85" s="1">
        <v>162</v>
      </c>
      <c r="E85" s="1" t="s">
        <v>65</v>
      </c>
      <c r="F85" s="1">
        <v>123</v>
      </c>
      <c r="G85" s="1" t="s">
        <v>138</v>
      </c>
      <c r="H85" s="3">
        <v>191.6</v>
      </c>
      <c r="I85" s="3">
        <v>766.4</v>
      </c>
      <c r="L85" s="1">
        <v>0</v>
      </c>
      <c r="M85" s="1">
        <v>-1</v>
      </c>
      <c r="O85" s="1">
        <v>1.62</v>
      </c>
      <c r="P85" s="1">
        <v>3.25</v>
      </c>
      <c r="R85" s="1">
        <v>0.25</v>
      </c>
      <c r="S85" s="1">
        <v>1</v>
      </c>
      <c r="U85" s="1">
        <v>0</v>
      </c>
      <c r="V85" s="48">
        <v>1437</v>
      </c>
      <c r="W85" s="48">
        <v>2490.8000000000002</v>
      </c>
      <c r="X85" s="1">
        <v>0</v>
      </c>
      <c r="Y85" s="1">
        <v>0</v>
      </c>
      <c r="Z85" s="1">
        <v>0</v>
      </c>
      <c r="AA85" s="1">
        <v>0</v>
      </c>
      <c r="AB85" s="1">
        <v>-4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</v>
      </c>
      <c r="AS85" s="1">
        <v>1</v>
      </c>
      <c r="AT85" s="1">
        <v>5</v>
      </c>
      <c r="AU85" s="1">
        <v>0</v>
      </c>
      <c r="AV85" s="1">
        <v>13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4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 x14ac:dyDescent="0.2">
      <c r="A86" s="1">
        <v>95863</v>
      </c>
      <c r="B86" s="1" t="s">
        <v>305</v>
      </c>
      <c r="C86" s="1">
        <v>12</v>
      </c>
      <c r="D86" s="1">
        <v>162</v>
      </c>
      <c r="E86" s="1" t="s">
        <v>65</v>
      </c>
      <c r="F86" s="1">
        <v>807</v>
      </c>
      <c r="G86" s="1" t="s">
        <v>67</v>
      </c>
      <c r="H86" s="3">
        <v>33.910200000000003</v>
      </c>
      <c r="I86" s="3">
        <v>406.92239999999998</v>
      </c>
      <c r="L86" s="1">
        <v>0.28999999999999998</v>
      </c>
      <c r="M86" s="1">
        <v>0.42</v>
      </c>
      <c r="O86" s="1">
        <v>3.12</v>
      </c>
      <c r="P86" s="1">
        <v>1.75</v>
      </c>
      <c r="R86" s="1">
        <v>0</v>
      </c>
      <c r="S86" s="1">
        <v>0</v>
      </c>
      <c r="U86" s="1">
        <v>0</v>
      </c>
      <c r="V86" s="48">
        <v>1390.32</v>
      </c>
      <c r="W86" s="48">
        <v>881.67</v>
      </c>
      <c r="X86" s="1">
        <v>2</v>
      </c>
      <c r="Y86" s="1">
        <v>3</v>
      </c>
      <c r="Z86" s="1">
        <v>0</v>
      </c>
      <c r="AA86" s="1">
        <v>0</v>
      </c>
      <c r="AB86" s="1">
        <v>5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18</v>
      </c>
      <c r="AS86" s="1">
        <v>12</v>
      </c>
      <c r="AT86" s="1">
        <v>4</v>
      </c>
      <c r="AU86" s="1">
        <v>19</v>
      </c>
      <c r="AV86" s="1">
        <v>21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 x14ac:dyDescent="0.2">
      <c r="A87" s="1">
        <v>88156</v>
      </c>
      <c r="B87" s="1" t="s">
        <v>165</v>
      </c>
      <c r="C87" s="1">
        <v>12</v>
      </c>
      <c r="D87" s="1">
        <v>162</v>
      </c>
      <c r="E87" s="1" t="s">
        <v>65</v>
      </c>
      <c r="F87" s="1">
        <v>974</v>
      </c>
      <c r="G87" s="1" t="s">
        <v>70</v>
      </c>
      <c r="H87" s="3">
        <v>140.29910000000001</v>
      </c>
      <c r="I87" s="3">
        <v>1683.5891999999999</v>
      </c>
      <c r="L87" s="1">
        <v>0.12</v>
      </c>
      <c r="M87" s="1">
        <v>5.25</v>
      </c>
      <c r="O87" s="1">
        <v>0.5</v>
      </c>
      <c r="P87" s="1">
        <v>4.83</v>
      </c>
      <c r="R87" s="1">
        <v>0.12</v>
      </c>
      <c r="S87" s="1">
        <v>3.92</v>
      </c>
      <c r="U87" s="1">
        <v>0</v>
      </c>
      <c r="V87" s="48">
        <v>1262.69</v>
      </c>
      <c r="W87" s="48">
        <v>23570.25</v>
      </c>
      <c r="X87" s="1">
        <v>0</v>
      </c>
      <c r="Y87" s="1">
        <v>3</v>
      </c>
      <c r="Z87" s="1">
        <v>0</v>
      </c>
      <c r="AA87" s="1">
        <v>0</v>
      </c>
      <c r="AB87" s="1">
        <v>63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3</v>
      </c>
      <c r="AS87" s="1">
        <v>0</v>
      </c>
      <c r="AT87" s="1">
        <v>2</v>
      </c>
      <c r="AU87" s="1">
        <v>2</v>
      </c>
      <c r="AV87" s="1">
        <v>58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</v>
      </c>
      <c r="BC87" s="1">
        <v>1</v>
      </c>
      <c r="BD87" s="1">
        <v>0</v>
      </c>
      <c r="BE87" s="1">
        <v>0</v>
      </c>
      <c r="BF87" s="1">
        <v>47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 x14ac:dyDescent="0.2">
      <c r="A88" s="1">
        <v>6033</v>
      </c>
      <c r="B88" s="1" t="s">
        <v>183</v>
      </c>
      <c r="C88" s="1">
        <v>16</v>
      </c>
      <c r="D88" s="1">
        <v>162</v>
      </c>
      <c r="E88" s="1" t="s">
        <v>65</v>
      </c>
      <c r="F88" s="1">
        <v>123</v>
      </c>
      <c r="G88" s="1" t="s">
        <v>138</v>
      </c>
      <c r="H88" s="3">
        <v>70.367699999999999</v>
      </c>
      <c r="I88" s="3">
        <v>1125.8832</v>
      </c>
      <c r="L88" s="1">
        <v>1.03</v>
      </c>
      <c r="M88" s="1">
        <v>0</v>
      </c>
      <c r="O88" s="1">
        <v>0</v>
      </c>
      <c r="P88" s="1">
        <v>0.44</v>
      </c>
      <c r="R88" s="1">
        <v>0.06</v>
      </c>
      <c r="S88" s="1">
        <v>0</v>
      </c>
      <c r="U88" s="1">
        <v>0</v>
      </c>
      <c r="V88" s="48">
        <v>1231.43</v>
      </c>
      <c r="W88" s="48">
        <v>492.57</v>
      </c>
      <c r="X88" s="1">
        <v>0</v>
      </c>
      <c r="Y88" s="1">
        <v>0</v>
      </c>
      <c r="Z88" s="1">
        <v>10</v>
      </c>
      <c r="AA88" s="1">
        <v>13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7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</row>
    <row r="89" spans="1:63" x14ac:dyDescent="0.2">
      <c r="A89" s="1">
        <v>97301</v>
      </c>
      <c r="B89" s="1" t="s">
        <v>195</v>
      </c>
      <c r="C89" s="1">
        <v>12</v>
      </c>
      <c r="D89" s="1">
        <v>162</v>
      </c>
      <c r="E89" s="1" t="s">
        <v>65</v>
      </c>
      <c r="F89" s="1">
        <v>807</v>
      </c>
      <c r="G89" s="1" t="s">
        <v>67</v>
      </c>
      <c r="H89" s="3">
        <v>82.114999999999995</v>
      </c>
      <c r="I89" s="3">
        <v>985.38</v>
      </c>
      <c r="L89" s="1">
        <v>0.83</v>
      </c>
      <c r="M89" s="1">
        <v>0</v>
      </c>
      <c r="O89" s="1">
        <v>0.38</v>
      </c>
      <c r="P89" s="1">
        <v>6.17</v>
      </c>
      <c r="R89" s="1">
        <v>0</v>
      </c>
      <c r="S89" s="1">
        <v>0.92</v>
      </c>
      <c r="U89" s="1">
        <v>0</v>
      </c>
      <c r="V89" s="48">
        <v>1190.67</v>
      </c>
      <c r="W89" s="48">
        <v>6979.77</v>
      </c>
      <c r="X89" s="1">
        <v>9</v>
      </c>
      <c r="Y89" s="1">
        <v>2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3</v>
      </c>
      <c r="AS89" s="1">
        <v>3</v>
      </c>
      <c r="AT89" s="1">
        <v>0</v>
      </c>
      <c r="AU89" s="1">
        <v>0</v>
      </c>
      <c r="AV89" s="1">
        <v>74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11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 x14ac:dyDescent="0.2">
      <c r="A90" s="1">
        <v>91014</v>
      </c>
      <c r="B90" s="1" t="s">
        <v>175</v>
      </c>
      <c r="C90" s="1">
        <v>4</v>
      </c>
      <c r="D90" s="1">
        <v>162</v>
      </c>
      <c r="E90" s="1" t="s">
        <v>65</v>
      </c>
      <c r="F90" s="1">
        <v>123</v>
      </c>
      <c r="G90" s="1" t="s">
        <v>138</v>
      </c>
      <c r="H90" s="3">
        <v>191.6</v>
      </c>
      <c r="I90" s="3">
        <v>766.4</v>
      </c>
      <c r="L90" s="1">
        <v>0.12</v>
      </c>
      <c r="M90" s="1">
        <v>4.5</v>
      </c>
      <c r="O90" s="1">
        <v>1.38</v>
      </c>
      <c r="P90" s="1">
        <v>4.25</v>
      </c>
      <c r="R90" s="1">
        <v>0</v>
      </c>
      <c r="S90" s="1">
        <v>0</v>
      </c>
      <c r="U90" s="1">
        <v>0</v>
      </c>
      <c r="V90" s="48">
        <v>1149.5999999999999</v>
      </c>
      <c r="W90" s="48">
        <v>6706</v>
      </c>
      <c r="X90" s="1">
        <v>0</v>
      </c>
      <c r="Y90" s="1">
        <v>1</v>
      </c>
      <c r="Z90" s="1">
        <v>0</v>
      </c>
      <c r="AA90" s="1">
        <v>0</v>
      </c>
      <c r="AB90" s="1">
        <v>18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1</v>
      </c>
      <c r="AS90" s="1">
        <v>1</v>
      </c>
      <c r="AT90" s="1">
        <v>4</v>
      </c>
      <c r="AU90" s="1">
        <v>0</v>
      </c>
      <c r="AV90" s="1">
        <v>17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 x14ac:dyDescent="0.2">
      <c r="A91" s="1">
        <v>97300</v>
      </c>
      <c r="B91" s="1" t="s">
        <v>203</v>
      </c>
      <c r="C91" s="1">
        <v>12</v>
      </c>
      <c r="D91" s="1">
        <v>162</v>
      </c>
      <c r="E91" s="1" t="s">
        <v>65</v>
      </c>
      <c r="F91" s="1">
        <v>807</v>
      </c>
      <c r="G91" s="1" t="s">
        <v>67</v>
      </c>
      <c r="H91" s="3">
        <v>82.114999999999995</v>
      </c>
      <c r="I91" s="3">
        <v>985.38</v>
      </c>
      <c r="L91" s="1">
        <v>0.33</v>
      </c>
      <c r="M91" s="1">
        <v>1.08</v>
      </c>
      <c r="O91" s="1">
        <v>0.75</v>
      </c>
      <c r="P91" s="1">
        <v>5.33</v>
      </c>
      <c r="R91" s="1">
        <v>0.04</v>
      </c>
      <c r="S91" s="1">
        <v>0.83</v>
      </c>
      <c r="U91" s="1">
        <v>0</v>
      </c>
      <c r="V91" s="48">
        <v>1108.55</v>
      </c>
      <c r="W91" s="48">
        <v>7144</v>
      </c>
      <c r="X91" s="1">
        <v>3</v>
      </c>
      <c r="Y91" s="1">
        <v>2</v>
      </c>
      <c r="Z91" s="1">
        <v>0</v>
      </c>
      <c r="AA91" s="1">
        <v>0</v>
      </c>
      <c r="AB91" s="1">
        <v>13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9</v>
      </c>
      <c r="AS91" s="1">
        <v>0</v>
      </c>
      <c r="AT91" s="1">
        <v>0</v>
      </c>
      <c r="AU91" s="1">
        <v>0</v>
      </c>
      <c r="AV91" s="1">
        <v>64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1</v>
      </c>
      <c r="BD91" s="1">
        <v>0</v>
      </c>
      <c r="BE91" s="1">
        <v>0</v>
      </c>
      <c r="BF91" s="1">
        <v>10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 x14ac:dyDescent="0.2">
      <c r="A92" s="1">
        <v>59238</v>
      </c>
      <c r="B92" s="1" t="s">
        <v>103</v>
      </c>
      <c r="C92" s="1">
        <v>24</v>
      </c>
      <c r="D92" s="1">
        <v>162</v>
      </c>
      <c r="E92" s="1" t="s">
        <v>65</v>
      </c>
      <c r="F92" s="1">
        <v>1</v>
      </c>
      <c r="G92" s="1" t="s">
        <v>98</v>
      </c>
      <c r="H92" s="3">
        <v>184.23</v>
      </c>
      <c r="I92" s="3">
        <v>4421.5200000000004</v>
      </c>
      <c r="L92" s="1">
        <v>0.25</v>
      </c>
      <c r="M92" s="1">
        <v>0.75</v>
      </c>
      <c r="O92" s="1">
        <v>0</v>
      </c>
      <c r="P92" s="1">
        <v>0</v>
      </c>
      <c r="R92" s="1">
        <v>0</v>
      </c>
      <c r="S92" s="1">
        <v>0</v>
      </c>
      <c r="U92" s="1">
        <v>0</v>
      </c>
      <c r="V92" s="48">
        <v>1105.3800000000001</v>
      </c>
      <c r="W92" s="48">
        <v>3316.14</v>
      </c>
      <c r="X92" s="1">
        <v>5</v>
      </c>
      <c r="Y92" s="1">
        <v>2</v>
      </c>
      <c r="Z92" s="1">
        <v>0</v>
      </c>
      <c r="AA92" s="1">
        <v>0</v>
      </c>
      <c r="AB92" s="1">
        <v>18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</row>
    <row r="93" spans="1:63" x14ac:dyDescent="0.2">
      <c r="A93" s="1">
        <v>65105</v>
      </c>
      <c r="B93" s="1" t="s">
        <v>128</v>
      </c>
      <c r="C93" s="1">
        <v>24</v>
      </c>
      <c r="D93" s="1">
        <v>162</v>
      </c>
      <c r="E93" s="1" t="s">
        <v>65</v>
      </c>
      <c r="F93" s="1">
        <v>807</v>
      </c>
      <c r="G93" s="1" t="s">
        <v>67</v>
      </c>
      <c r="H93" s="3">
        <v>61.173400000000001</v>
      </c>
      <c r="I93" s="3">
        <v>1468.1615999999999</v>
      </c>
      <c r="L93" s="1">
        <v>0.02</v>
      </c>
      <c r="M93" s="1">
        <v>0</v>
      </c>
      <c r="O93" s="1">
        <v>0.71</v>
      </c>
      <c r="P93" s="1">
        <v>0</v>
      </c>
      <c r="R93" s="1">
        <v>0</v>
      </c>
      <c r="S93" s="1">
        <v>0</v>
      </c>
      <c r="U93" s="1">
        <v>0</v>
      </c>
      <c r="V93" s="48">
        <v>1070.53</v>
      </c>
      <c r="W93" s="48">
        <v>0</v>
      </c>
      <c r="X93" s="1">
        <v>0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12</v>
      </c>
      <c r="AU93" s="1">
        <v>10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</row>
    <row r="94" spans="1:63" x14ac:dyDescent="0.2">
      <c r="A94" s="1">
        <v>6010</v>
      </c>
      <c r="B94" s="1" t="s">
        <v>206</v>
      </c>
      <c r="C94" s="1">
        <v>5</v>
      </c>
      <c r="D94" s="1">
        <v>162</v>
      </c>
      <c r="E94" s="1" t="s">
        <v>65</v>
      </c>
      <c r="F94" s="1">
        <v>123</v>
      </c>
      <c r="G94" s="1" t="s">
        <v>138</v>
      </c>
      <c r="H94" s="3">
        <v>208.38800000000001</v>
      </c>
      <c r="I94" s="3">
        <v>1041.94</v>
      </c>
      <c r="L94" s="1">
        <v>0</v>
      </c>
      <c r="M94" s="1">
        <v>0</v>
      </c>
      <c r="O94" s="1">
        <v>1</v>
      </c>
      <c r="P94" s="1">
        <v>0</v>
      </c>
      <c r="R94" s="1">
        <v>0</v>
      </c>
      <c r="S94" s="1">
        <v>0</v>
      </c>
      <c r="U94" s="1">
        <v>0</v>
      </c>
      <c r="V94" s="48">
        <v>1041.94</v>
      </c>
      <c r="W94" s="48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3</v>
      </c>
      <c r="AU94" s="1">
        <v>4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</row>
    <row r="95" spans="1:63" x14ac:dyDescent="0.2">
      <c r="A95" s="1">
        <v>78180</v>
      </c>
      <c r="B95" s="1" t="s">
        <v>106</v>
      </c>
      <c r="C95" s="1">
        <v>32</v>
      </c>
      <c r="D95" s="1">
        <v>162</v>
      </c>
      <c r="E95" s="1" t="s">
        <v>65</v>
      </c>
      <c r="F95" s="1">
        <v>1</v>
      </c>
      <c r="G95" s="1" t="s">
        <v>98</v>
      </c>
      <c r="H95" s="3">
        <v>156.33000000000001</v>
      </c>
      <c r="I95" s="3">
        <v>5002.5600000000004</v>
      </c>
      <c r="L95" s="1">
        <v>0.2</v>
      </c>
      <c r="M95" s="1">
        <v>0.94</v>
      </c>
      <c r="O95" s="1">
        <v>0</v>
      </c>
      <c r="P95" s="1">
        <v>0</v>
      </c>
      <c r="R95" s="1">
        <v>0</v>
      </c>
      <c r="S95" s="1">
        <v>0</v>
      </c>
      <c r="U95" s="1">
        <v>0</v>
      </c>
      <c r="V95" s="48">
        <v>1016.15</v>
      </c>
      <c r="W95" s="48">
        <v>4689.8999999999996</v>
      </c>
      <c r="X95" s="1">
        <v>0</v>
      </c>
      <c r="Y95" s="1">
        <v>2</v>
      </c>
      <c r="Z95" s="1">
        <v>4</v>
      </c>
      <c r="AA95" s="1">
        <v>3</v>
      </c>
      <c r="AB95" s="1">
        <v>30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</row>
    <row r="96" spans="1:63" x14ac:dyDescent="0.2">
      <c r="A96" s="1">
        <v>88136</v>
      </c>
      <c r="B96" s="1" t="s">
        <v>198</v>
      </c>
      <c r="C96" s="1">
        <v>12</v>
      </c>
      <c r="D96" s="1">
        <v>162</v>
      </c>
      <c r="E96" s="1" t="s">
        <v>65</v>
      </c>
      <c r="F96" s="1">
        <v>974</v>
      </c>
      <c r="G96" s="1" t="s">
        <v>70</v>
      </c>
      <c r="H96" s="3">
        <v>107.7872</v>
      </c>
      <c r="I96" s="3">
        <v>1293.4464</v>
      </c>
      <c r="L96" s="1">
        <v>0.21</v>
      </c>
      <c r="M96" s="1">
        <v>0</v>
      </c>
      <c r="O96" s="1">
        <v>0.46</v>
      </c>
      <c r="P96" s="1">
        <v>0</v>
      </c>
      <c r="R96" s="1">
        <v>0.04</v>
      </c>
      <c r="S96" s="1">
        <v>0</v>
      </c>
      <c r="U96" s="1">
        <v>0</v>
      </c>
      <c r="V96" s="48">
        <v>916.19</v>
      </c>
      <c r="W96" s="48">
        <v>0</v>
      </c>
      <c r="X96" s="1">
        <v>0</v>
      </c>
      <c r="Y96" s="1">
        <v>0</v>
      </c>
      <c r="Z96" s="1">
        <v>2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4</v>
      </c>
      <c r="AU96" s="1">
        <v>3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</row>
    <row r="97" spans="1:63" x14ac:dyDescent="0.2">
      <c r="A97" s="1">
        <v>65151</v>
      </c>
      <c r="B97" s="1" t="s">
        <v>190</v>
      </c>
      <c r="C97" s="1">
        <v>12</v>
      </c>
      <c r="D97" s="1">
        <v>162</v>
      </c>
      <c r="E97" s="1" t="s">
        <v>65</v>
      </c>
      <c r="F97" s="1">
        <v>807</v>
      </c>
      <c r="G97" s="1" t="s">
        <v>67</v>
      </c>
      <c r="H97" s="3">
        <v>33.910299999999999</v>
      </c>
      <c r="I97" s="3">
        <v>406.92360000000002</v>
      </c>
      <c r="L97" s="1">
        <v>0</v>
      </c>
      <c r="M97" s="1">
        <v>0.75</v>
      </c>
      <c r="O97" s="1">
        <v>2.25</v>
      </c>
      <c r="P97" s="1">
        <v>5.83</v>
      </c>
      <c r="R97" s="1">
        <v>0</v>
      </c>
      <c r="S97" s="1">
        <v>0</v>
      </c>
      <c r="U97" s="1">
        <v>0</v>
      </c>
      <c r="V97" s="48">
        <v>915.58</v>
      </c>
      <c r="W97" s="48">
        <v>2678.91</v>
      </c>
      <c r="X97" s="1">
        <v>0</v>
      </c>
      <c r="Y97" s="1">
        <v>0</v>
      </c>
      <c r="Z97" s="1">
        <v>0</v>
      </c>
      <c r="AA97" s="1">
        <v>0</v>
      </c>
      <c r="AB97" s="1">
        <v>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20</v>
      </c>
      <c r="AS97" s="1">
        <v>14</v>
      </c>
      <c r="AT97" s="1">
        <v>0</v>
      </c>
      <c r="AU97" s="1">
        <v>0</v>
      </c>
      <c r="AV97" s="1">
        <v>70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</row>
    <row r="98" spans="1:63" x14ac:dyDescent="0.2">
      <c r="A98" s="1">
        <v>69087</v>
      </c>
      <c r="B98" s="1" t="s">
        <v>72</v>
      </c>
      <c r="C98" s="1">
        <v>12</v>
      </c>
      <c r="D98" s="1">
        <v>162</v>
      </c>
      <c r="E98" s="1" t="s">
        <v>65</v>
      </c>
      <c r="F98" s="1">
        <v>999</v>
      </c>
      <c r="G98" s="1" t="s">
        <v>68</v>
      </c>
      <c r="H98" s="3">
        <v>162.9</v>
      </c>
      <c r="I98" s="3">
        <v>1954.8</v>
      </c>
      <c r="L98" s="1">
        <v>0.21</v>
      </c>
      <c r="M98" s="1">
        <v>0.92</v>
      </c>
      <c r="O98" s="1">
        <v>0.25</v>
      </c>
      <c r="P98" s="1">
        <v>0</v>
      </c>
      <c r="R98" s="1">
        <v>0</v>
      </c>
      <c r="S98" s="1">
        <v>0</v>
      </c>
      <c r="U98" s="1">
        <v>0</v>
      </c>
      <c r="V98" s="48">
        <v>895.95</v>
      </c>
      <c r="W98" s="48">
        <v>1791.9</v>
      </c>
      <c r="X98" s="1">
        <v>0</v>
      </c>
      <c r="Y98" s="1">
        <v>0</v>
      </c>
      <c r="Z98" s="1">
        <v>2</v>
      </c>
      <c r="AA98" s="1">
        <v>1</v>
      </c>
      <c r="AB98" s="1">
        <v>11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3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</row>
    <row r="99" spans="1:63" x14ac:dyDescent="0.2">
      <c r="A99" s="1">
        <v>88128</v>
      </c>
      <c r="B99" s="1" t="s">
        <v>226</v>
      </c>
      <c r="C99" s="1">
        <v>800</v>
      </c>
      <c r="D99" s="1">
        <v>162</v>
      </c>
      <c r="E99" s="1" t="s">
        <v>65</v>
      </c>
      <c r="F99" s="1">
        <v>1</v>
      </c>
      <c r="G99" s="1" t="s">
        <v>98</v>
      </c>
      <c r="H99" s="3">
        <v>5.7229999999999999</v>
      </c>
      <c r="I99" s="3">
        <v>4578.3999999999996</v>
      </c>
      <c r="L99" s="1">
        <v>0.13</v>
      </c>
      <c r="M99" s="1">
        <v>-0.02</v>
      </c>
      <c r="O99" s="1">
        <v>0</v>
      </c>
      <c r="P99" s="1">
        <v>0</v>
      </c>
      <c r="R99" s="1">
        <v>0.05</v>
      </c>
      <c r="S99" s="1">
        <v>0.03</v>
      </c>
      <c r="U99" s="1">
        <v>0</v>
      </c>
      <c r="V99" s="48">
        <v>832.7</v>
      </c>
      <c r="W99" s="48">
        <v>62.95</v>
      </c>
      <c r="X99" s="1">
        <v>38</v>
      </c>
      <c r="Y99" s="1">
        <v>19</v>
      </c>
      <c r="Z99" s="1">
        <v>31</v>
      </c>
      <c r="AA99" s="1">
        <v>52</v>
      </c>
      <c r="AB99" s="1">
        <v>-14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11</v>
      </c>
      <c r="BC99" s="1">
        <v>7</v>
      </c>
      <c r="BD99" s="1">
        <v>14</v>
      </c>
      <c r="BE99" s="1">
        <v>25</v>
      </c>
      <c r="BF99" s="1">
        <v>25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</row>
    <row r="100" spans="1:63" x14ac:dyDescent="0.2">
      <c r="A100" s="1">
        <v>6043</v>
      </c>
      <c r="B100" s="1" t="s">
        <v>209</v>
      </c>
      <c r="C100" s="1">
        <v>12</v>
      </c>
      <c r="D100" s="1">
        <v>162</v>
      </c>
      <c r="E100" s="1" t="s">
        <v>65</v>
      </c>
      <c r="F100" s="1">
        <v>807</v>
      </c>
      <c r="G100" s="1" t="s">
        <v>67</v>
      </c>
      <c r="H100" s="3">
        <v>33.910299999999999</v>
      </c>
      <c r="I100" s="3">
        <v>406.92360000000002</v>
      </c>
      <c r="L100" s="1">
        <v>0.12</v>
      </c>
      <c r="M100" s="1">
        <v>-0.25</v>
      </c>
      <c r="O100" s="1">
        <v>1.83</v>
      </c>
      <c r="P100" s="1">
        <v>0.42</v>
      </c>
      <c r="R100" s="1">
        <v>0.08</v>
      </c>
      <c r="S100" s="1">
        <v>1.33</v>
      </c>
      <c r="U100" s="1">
        <v>0</v>
      </c>
      <c r="V100" s="48">
        <v>830.8</v>
      </c>
      <c r="W100" s="48">
        <v>610.39</v>
      </c>
      <c r="X100" s="1">
        <v>1</v>
      </c>
      <c r="Y100" s="1">
        <v>1</v>
      </c>
      <c r="Z100" s="1">
        <v>0</v>
      </c>
      <c r="AA100" s="1">
        <v>0</v>
      </c>
      <c r="AB100" s="1">
        <v>-3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14</v>
      </c>
      <c r="AS100" s="1">
        <v>16</v>
      </c>
      <c r="AT100" s="1">
        <v>0</v>
      </c>
      <c r="AU100" s="1">
        <v>0</v>
      </c>
      <c r="AV100" s="1">
        <v>5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2</v>
      </c>
      <c r="BD100" s="1">
        <v>0</v>
      </c>
      <c r="BE100" s="1">
        <v>0</v>
      </c>
      <c r="BF100" s="1">
        <v>16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</row>
    <row r="101" spans="1:63" x14ac:dyDescent="0.2">
      <c r="A101" s="1">
        <v>6098</v>
      </c>
      <c r="B101" s="1" t="s">
        <v>193</v>
      </c>
      <c r="C101" s="1">
        <v>12</v>
      </c>
      <c r="D101" s="1">
        <v>162</v>
      </c>
      <c r="E101" s="1" t="s">
        <v>65</v>
      </c>
      <c r="F101" s="1">
        <v>807</v>
      </c>
      <c r="G101" s="1" t="s">
        <v>67</v>
      </c>
      <c r="H101" s="3">
        <v>59.191099999999999</v>
      </c>
      <c r="I101" s="3">
        <v>710.29319999999996</v>
      </c>
      <c r="L101" s="1">
        <v>0.17</v>
      </c>
      <c r="M101" s="1">
        <v>5.17</v>
      </c>
      <c r="O101" s="1">
        <v>0.5</v>
      </c>
      <c r="P101" s="1">
        <v>11.58</v>
      </c>
      <c r="R101" s="1">
        <v>0.5</v>
      </c>
      <c r="S101" s="1">
        <v>2</v>
      </c>
      <c r="U101" s="1">
        <v>0</v>
      </c>
      <c r="V101" s="48">
        <v>828.68</v>
      </c>
      <c r="W101" s="48">
        <v>13318</v>
      </c>
      <c r="X101" s="1">
        <v>2</v>
      </c>
      <c r="Y101" s="1">
        <v>0</v>
      </c>
      <c r="Z101" s="1">
        <v>0</v>
      </c>
      <c r="AA101" s="1">
        <v>0</v>
      </c>
      <c r="AB101" s="1">
        <v>62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4</v>
      </c>
      <c r="AS101" s="1">
        <v>4</v>
      </c>
      <c r="AT101" s="1">
        <v>0</v>
      </c>
      <c r="AU101" s="1">
        <v>0</v>
      </c>
      <c r="AV101" s="1">
        <v>139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5</v>
      </c>
      <c r="BC101" s="1">
        <v>2</v>
      </c>
      <c r="BD101" s="1">
        <v>0</v>
      </c>
      <c r="BE101" s="1">
        <v>0</v>
      </c>
      <c r="BF101" s="1">
        <v>24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</row>
    <row r="102" spans="1:63" x14ac:dyDescent="0.2">
      <c r="A102" s="1">
        <v>96418</v>
      </c>
      <c r="B102" s="1" t="s">
        <v>204</v>
      </c>
      <c r="C102" s="1">
        <v>6</v>
      </c>
      <c r="D102" s="1">
        <v>162</v>
      </c>
      <c r="E102" s="1" t="s">
        <v>65</v>
      </c>
      <c r="F102" s="1">
        <v>999</v>
      </c>
      <c r="G102" s="1" t="s">
        <v>68</v>
      </c>
      <c r="H102" s="3">
        <v>399.52600000000001</v>
      </c>
      <c r="I102" s="3">
        <v>2397.1559999999999</v>
      </c>
      <c r="L102" s="1">
        <v>0.17</v>
      </c>
      <c r="M102" s="1">
        <v>2</v>
      </c>
      <c r="O102" s="1">
        <v>0.17</v>
      </c>
      <c r="P102" s="1">
        <v>0</v>
      </c>
      <c r="R102" s="1">
        <v>0</v>
      </c>
      <c r="S102" s="1">
        <v>0</v>
      </c>
      <c r="U102" s="1">
        <v>0</v>
      </c>
      <c r="V102" s="48">
        <v>799.05</v>
      </c>
      <c r="W102" s="48">
        <v>4794.3100000000004</v>
      </c>
      <c r="X102" s="1">
        <v>0</v>
      </c>
      <c r="Y102" s="1">
        <v>0</v>
      </c>
      <c r="Z102" s="1">
        <v>0</v>
      </c>
      <c r="AA102" s="1">
        <v>2</v>
      </c>
      <c r="AB102" s="1">
        <v>12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1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</row>
    <row r="103" spans="1:63" x14ac:dyDescent="0.2">
      <c r="A103" s="1">
        <v>6173</v>
      </c>
      <c r="B103" s="1" t="s">
        <v>311</v>
      </c>
      <c r="C103" s="1">
        <v>12</v>
      </c>
      <c r="D103" s="1">
        <v>162</v>
      </c>
      <c r="E103" s="1" t="s">
        <v>65</v>
      </c>
      <c r="F103" s="1">
        <v>162</v>
      </c>
      <c r="G103" s="1" t="s">
        <v>84</v>
      </c>
      <c r="H103" s="3">
        <v>92.226900000000001</v>
      </c>
      <c r="I103" s="3">
        <v>1106.7228</v>
      </c>
      <c r="L103" s="1">
        <v>0.54</v>
      </c>
      <c r="M103" s="1">
        <v>0.08</v>
      </c>
      <c r="O103" s="1">
        <v>0.17</v>
      </c>
      <c r="P103" s="1">
        <v>5.58</v>
      </c>
      <c r="R103" s="1">
        <v>0</v>
      </c>
      <c r="S103" s="1">
        <v>2.92</v>
      </c>
      <c r="U103" s="1">
        <v>0</v>
      </c>
      <c r="V103" s="48">
        <v>783.93</v>
      </c>
      <c r="W103" s="48">
        <v>9499.3700000000008</v>
      </c>
      <c r="X103" s="1">
        <v>5</v>
      </c>
      <c r="Y103" s="1">
        <v>3</v>
      </c>
      <c r="Z103" s="1">
        <v>0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4</v>
      </c>
      <c r="AT103" s="1">
        <v>0</v>
      </c>
      <c r="AU103" s="1">
        <v>0</v>
      </c>
      <c r="AV103" s="1">
        <v>67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35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</row>
    <row r="104" spans="1:63" x14ac:dyDescent="0.2">
      <c r="A104" s="1">
        <v>24</v>
      </c>
      <c r="B104" s="1" t="s">
        <v>207</v>
      </c>
      <c r="C104" s="1">
        <v>240</v>
      </c>
      <c r="D104" s="1">
        <v>162</v>
      </c>
      <c r="E104" s="1" t="s">
        <v>65</v>
      </c>
      <c r="F104" s="1">
        <v>1</v>
      </c>
      <c r="G104" s="1" t="s">
        <v>98</v>
      </c>
      <c r="H104" s="3">
        <v>5.7160000000000002</v>
      </c>
      <c r="I104" s="3">
        <v>1371.84</v>
      </c>
      <c r="L104" s="1">
        <v>0.27</v>
      </c>
      <c r="M104" s="1">
        <v>-0.13</v>
      </c>
      <c r="O104" s="1">
        <v>0</v>
      </c>
      <c r="P104" s="1">
        <v>0</v>
      </c>
      <c r="R104" s="1">
        <v>0.24</v>
      </c>
      <c r="S104" s="1">
        <v>-0.1</v>
      </c>
      <c r="U104" s="1">
        <v>0</v>
      </c>
      <c r="V104" s="48">
        <v>700.21</v>
      </c>
      <c r="W104" s="48">
        <v>-308.66000000000003</v>
      </c>
      <c r="X104" s="1">
        <v>4</v>
      </c>
      <c r="Y104" s="1">
        <v>14</v>
      </c>
      <c r="Z104" s="1">
        <v>32</v>
      </c>
      <c r="AA104" s="1">
        <v>43</v>
      </c>
      <c r="AB104" s="1">
        <v>-31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28</v>
      </c>
      <c r="BC104" s="1">
        <v>18</v>
      </c>
      <c r="BD104" s="1">
        <v>10</v>
      </c>
      <c r="BE104" s="1">
        <v>22</v>
      </c>
      <c r="BF104" s="1">
        <v>-23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</row>
    <row r="105" spans="1:63" x14ac:dyDescent="0.2">
      <c r="A105" s="1">
        <v>88162</v>
      </c>
      <c r="B105" s="1" t="s">
        <v>210</v>
      </c>
      <c r="C105" s="1">
        <v>800</v>
      </c>
      <c r="D105" s="1">
        <v>162</v>
      </c>
      <c r="E105" s="1" t="s">
        <v>65</v>
      </c>
      <c r="F105" s="1">
        <v>1</v>
      </c>
      <c r="G105" s="1" t="s">
        <v>98</v>
      </c>
      <c r="H105" s="3">
        <v>5.7229999999999999</v>
      </c>
      <c r="I105" s="3">
        <v>4578.3999999999996</v>
      </c>
      <c r="L105" s="1">
        <v>0.1</v>
      </c>
      <c r="M105" s="1">
        <v>0.02</v>
      </c>
      <c r="O105" s="1">
        <v>0</v>
      </c>
      <c r="P105" s="1">
        <v>0</v>
      </c>
      <c r="R105" s="1">
        <v>0.05</v>
      </c>
      <c r="S105" s="1">
        <v>-0.02</v>
      </c>
      <c r="U105" s="1">
        <v>0</v>
      </c>
      <c r="V105" s="48">
        <v>681.04</v>
      </c>
      <c r="W105" s="48">
        <v>-17.170000000000002</v>
      </c>
      <c r="X105" s="1">
        <v>26</v>
      </c>
      <c r="Y105" s="1">
        <v>33</v>
      </c>
      <c r="Z105" s="1">
        <v>37</v>
      </c>
      <c r="AA105" s="1">
        <v>0</v>
      </c>
      <c r="AB105" s="1">
        <v>17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16</v>
      </c>
      <c r="BC105" s="1">
        <v>27</v>
      </c>
      <c r="BD105" s="1">
        <v>10</v>
      </c>
      <c r="BE105" s="1">
        <v>0</v>
      </c>
      <c r="BF105" s="1">
        <v>-20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</row>
    <row r="106" spans="1:63" x14ac:dyDescent="0.2">
      <c r="A106" s="1">
        <v>96910</v>
      </c>
      <c r="B106" s="1" t="s">
        <v>110</v>
      </c>
      <c r="C106" s="1">
        <v>32</v>
      </c>
      <c r="D106" s="1">
        <v>162</v>
      </c>
      <c r="E106" s="1" t="s">
        <v>65</v>
      </c>
      <c r="F106" s="1">
        <v>1</v>
      </c>
      <c r="G106" s="1" t="s">
        <v>98</v>
      </c>
      <c r="H106" s="3">
        <v>136.14750000000001</v>
      </c>
      <c r="I106" s="3">
        <v>4356.72</v>
      </c>
      <c r="L106" s="1">
        <v>0.14000000000000001</v>
      </c>
      <c r="M106" s="1">
        <v>1.1599999999999999</v>
      </c>
      <c r="O106" s="1">
        <v>0</v>
      </c>
      <c r="P106" s="1">
        <v>0</v>
      </c>
      <c r="R106" s="1">
        <v>0</v>
      </c>
      <c r="S106" s="1">
        <v>0</v>
      </c>
      <c r="U106" s="1">
        <v>0</v>
      </c>
      <c r="V106" s="48">
        <v>612.66</v>
      </c>
      <c r="W106" s="48">
        <v>5037.46</v>
      </c>
      <c r="X106" s="1">
        <v>3</v>
      </c>
      <c r="Y106" s="1">
        <v>3</v>
      </c>
      <c r="Z106" s="1">
        <v>0</v>
      </c>
      <c r="AA106" s="1">
        <v>0</v>
      </c>
      <c r="AB106" s="1">
        <v>37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</row>
    <row r="107" spans="1:63" x14ac:dyDescent="0.2">
      <c r="A107" s="1">
        <v>70</v>
      </c>
      <c r="B107" s="1" t="s">
        <v>201</v>
      </c>
      <c r="C107" s="1">
        <v>192</v>
      </c>
      <c r="D107" s="1">
        <v>162</v>
      </c>
      <c r="E107" s="1" t="s">
        <v>65</v>
      </c>
      <c r="F107" s="1">
        <v>1</v>
      </c>
      <c r="G107" s="1" t="s">
        <v>98</v>
      </c>
      <c r="H107" s="3">
        <v>14.5062</v>
      </c>
      <c r="I107" s="3">
        <v>2785.1904</v>
      </c>
      <c r="L107" s="1">
        <v>0.12</v>
      </c>
      <c r="M107" s="1">
        <v>0.01</v>
      </c>
      <c r="O107" s="1">
        <v>0</v>
      </c>
      <c r="P107" s="1">
        <v>0</v>
      </c>
      <c r="R107" s="1">
        <v>0.09</v>
      </c>
      <c r="S107" s="1">
        <v>0.03</v>
      </c>
      <c r="U107" s="1">
        <v>0</v>
      </c>
      <c r="V107" s="48">
        <v>602.01</v>
      </c>
      <c r="W107" s="48">
        <v>101.54</v>
      </c>
      <c r="X107" s="1">
        <v>2</v>
      </c>
      <c r="Y107" s="1">
        <v>4</v>
      </c>
      <c r="Z107" s="1">
        <v>16</v>
      </c>
      <c r="AA107" s="1">
        <v>7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7</v>
      </c>
      <c r="BC107" s="1">
        <v>4</v>
      </c>
      <c r="BD107" s="1">
        <v>5</v>
      </c>
      <c r="BE107" s="1">
        <v>8</v>
      </c>
      <c r="BF107" s="1">
        <v>6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</row>
    <row r="108" spans="1:63" x14ac:dyDescent="0.2">
      <c r="A108" s="1">
        <v>426</v>
      </c>
      <c r="B108" s="1" t="s">
        <v>217</v>
      </c>
      <c r="C108" s="1">
        <v>240</v>
      </c>
      <c r="D108" s="1">
        <v>162</v>
      </c>
      <c r="E108" s="1" t="s">
        <v>65</v>
      </c>
      <c r="F108" s="1">
        <v>1</v>
      </c>
      <c r="G108" s="1" t="s">
        <v>98</v>
      </c>
      <c r="H108" s="3">
        <v>4.97</v>
      </c>
      <c r="I108" s="3">
        <v>1192.8</v>
      </c>
      <c r="L108" s="1">
        <v>0.21</v>
      </c>
      <c r="M108" s="1">
        <v>-0.08</v>
      </c>
      <c r="O108" s="1">
        <v>0</v>
      </c>
      <c r="P108" s="1">
        <v>0</v>
      </c>
      <c r="R108" s="1">
        <v>0.26</v>
      </c>
      <c r="S108" s="1">
        <v>0.03</v>
      </c>
      <c r="U108" s="1">
        <v>0</v>
      </c>
      <c r="V108" s="48">
        <v>566.58000000000004</v>
      </c>
      <c r="W108" s="48">
        <v>-54.67</v>
      </c>
      <c r="X108" s="1">
        <v>0</v>
      </c>
      <c r="Y108" s="1">
        <v>0</v>
      </c>
      <c r="Z108" s="1">
        <v>21</v>
      </c>
      <c r="AA108" s="1">
        <v>59</v>
      </c>
      <c r="AB108" s="1">
        <v>-18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20</v>
      </c>
      <c r="BC108" s="1">
        <v>6</v>
      </c>
      <c r="BD108" s="1">
        <v>22</v>
      </c>
      <c r="BE108" s="1">
        <v>37</v>
      </c>
      <c r="BF108" s="1">
        <v>7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</row>
    <row r="109" spans="1:63" x14ac:dyDescent="0.2">
      <c r="A109" s="1">
        <v>97313</v>
      </c>
      <c r="B109" s="1" t="s">
        <v>236</v>
      </c>
      <c r="C109" s="1">
        <v>6</v>
      </c>
      <c r="D109" s="1">
        <v>162</v>
      </c>
      <c r="E109" s="1" t="s">
        <v>65</v>
      </c>
      <c r="F109" s="1">
        <v>162</v>
      </c>
      <c r="G109" s="1" t="s">
        <v>84</v>
      </c>
      <c r="H109" s="3">
        <v>21.364999999999998</v>
      </c>
      <c r="I109" s="3">
        <v>128.19</v>
      </c>
      <c r="L109" s="1">
        <v>0.42</v>
      </c>
      <c r="M109" s="1">
        <v>0.17</v>
      </c>
      <c r="O109" s="1">
        <v>3.75</v>
      </c>
      <c r="P109" s="1">
        <v>3.83</v>
      </c>
      <c r="R109" s="1">
        <v>0.25</v>
      </c>
      <c r="S109" s="1">
        <v>0.83</v>
      </c>
      <c r="U109" s="1">
        <v>0</v>
      </c>
      <c r="V109" s="48">
        <v>566.16999999999996</v>
      </c>
      <c r="W109" s="48">
        <v>619.58000000000004</v>
      </c>
      <c r="X109" s="1">
        <v>2</v>
      </c>
      <c r="Y109" s="1">
        <v>1</v>
      </c>
      <c r="Z109" s="1">
        <v>0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20</v>
      </c>
      <c r="AS109" s="1">
        <v>5</v>
      </c>
      <c r="AT109" s="1">
        <v>0</v>
      </c>
      <c r="AU109" s="1">
        <v>0</v>
      </c>
      <c r="AV109" s="1">
        <v>23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1</v>
      </c>
      <c r="BC109" s="1">
        <v>1</v>
      </c>
      <c r="BD109" s="1">
        <v>0</v>
      </c>
      <c r="BE109" s="1">
        <v>0</v>
      </c>
      <c r="BF109" s="1">
        <v>5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0" spans="1:63" x14ac:dyDescent="0.2">
      <c r="A110" s="1">
        <v>6083</v>
      </c>
      <c r="B110" s="1" t="s">
        <v>301</v>
      </c>
      <c r="C110" s="1">
        <v>5</v>
      </c>
      <c r="D110" s="1">
        <v>162</v>
      </c>
      <c r="E110" s="1" t="s">
        <v>65</v>
      </c>
      <c r="F110" s="1">
        <v>123</v>
      </c>
      <c r="G110" s="1" t="s">
        <v>138</v>
      </c>
      <c r="H110" s="3">
        <v>208.38820000000001</v>
      </c>
      <c r="I110" s="3">
        <v>1041.941</v>
      </c>
      <c r="L110" s="1">
        <v>0.5</v>
      </c>
      <c r="M110" s="1">
        <v>0.8</v>
      </c>
      <c r="O110" s="1">
        <v>0</v>
      </c>
      <c r="P110" s="1">
        <v>0</v>
      </c>
      <c r="R110" s="1">
        <v>0</v>
      </c>
      <c r="S110" s="1">
        <v>1.4</v>
      </c>
      <c r="U110" s="1">
        <v>0</v>
      </c>
      <c r="V110" s="48">
        <v>520.97</v>
      </c>
      <c r="W110" s="48">
        <v>2292.27</v>
      </c>
      <c r="X110" s="1">
        <v>2</v>
      </c>
      <c r="Y110" s="1">
        <v>1</v>
      </c>
      <c r="Z110" s="1">
        <v>0</v>
      </c>
      <c r="AA110" s="1">
        <v>0</v>
      </c>
      <c r="AB110" s="1">
        <v>4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7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</row>
    <row r="111" spans="1:63" x14ac:dyDescent="0.2">
      <c r="A111" s="1">
        <v>71</v>
      </c>
      <c r="B111" s="1" t="s">
        <v>213</v>
      </c>
      <c r="C111" s="1">
        <v>192</v>
      </c>
      <c r="D111" s="1">
        <v>162</v>
      </c>
      <c r="E111" s="1" t="s">
        <v>65</v>
      </c>
      <c r="F111" s="1">
        <v>1</v>
      </c>
      <c r="G111" s="1" t="s">
        <v>98</v>
      </c>
      <c r="H111" s="3">
        <v>14.5062</v>
      </c>
      <c r="I111" s="3">
        <v>2785.1904</v>
      </c>
      <c r="L111" s="1">
        <v>0.1</v>
      </c>
      <c r="M111" s="1">
        <v>-0.05</v>
      </c>
      <c r="O111" s="1">
        <v>0</v>
      </c>
      <c r="P111" s="1">
        <v>0</v>
      </c>
      <c r="R111" s="1">
        <v>7.0000000000000007E-2</v>
      </c>
      <c r="S111" s="1">
        <v>0.04</v>
      </c>
      <c r="U111" s="1">
        <v>0</v>
      </c>
      <c r="V111" s="48">
        <v>485.96</v>
      </c>
      <c r="W111" s="48">
        <v>-14.51</v>
      </c>
      <c r="X111" s="1">
        <v>5</v>
      </c>
      <c r="Y111" s="1">
        <v>4</v>
      </c>
      <c r="Z111" s="1">
        <v>5</v>
      </c>
      <c r="AA111" s="1">
        <v>16</v>
      </c>
      <c r="AB111" s="1">
        <v>-9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9</v>
      </c>
      <c r="BC111" s="1">
        <v>3</v>
      </c>
      <c r="BD111" s="1">
        <v>0</v>
      </c>
      <c r="BE111" s="1">
        <v>6</v>
      </c>
      <c r="BF111" s="1">
        <v>8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</row>
    <row r="112" spans="1:63" x14ac:dyDescent="0.2">
      <c r="A112" s="1">
        <v>6101</v>
      </c>
      <c r="B112" s="1" t="s">
        <v>232</v>
      </c>
      <c r="C112" s="1">
        <v>16</v>
      </c>
      <c r="D112" s="1">
        <v>162</v>
      </c>
      <c r="E112" s="1" t="s">
        <v>65</v>
      </c>
      <c r="F112" s="1">
        <v>123</v>
      </c>
      <c r="G112" s="1" t="s">
        <v>138</v>
      </c>
      <c r="H112" s="3">
        <v>64.494200000000006</v>
      </c>
      <c r="I112" s="3">
        <v>1031.9072000000001</v>
      </c>
      <c r="L112" s="1">
        <v>0</v>
      </c>
      <c r="M112" s="1">
        <v>0</v>
      </c>
      <c r="O112" s="1">
        <v>0.47</v>
      </c>
      <c r="P112" s="1">
        <v>3.44</v>
      </c>
      <c r="R112" s="1">
        <v>0</v>
      </c>
      <c r="S112" s="1">
        <v>0</v>
      </c>
      <c r="U112" s="1">
        <v>0</v>
      </c>
      <c r="V112" s="48">
        <v>483.71</v>
      </c>
      <c r="W112" s="48">
        <v>3547.18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6</v>
      </c>
      <c r="AS112" s="1">
        <v>3</v>
      </c>
      <c r="AT112" s="1">
        <v>0</v>
      </c>
      <c r="AU112" s="1">
        <v>0</v>
      </c>
      <c r="AV112" s="1">
        <v>55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</row>
    <row r="113" spans="1:63" x14ac:dyDescent="0.2">
      <c r="A113" s="1">
        <v>88168</v>
      </c>
      <c r="B113" s="1" t="s">
        <v>233</v>
      </c>
      <c r="C113" s="1">
        <v>16</v>
      </c>
      <c r="D113" s="1">
        <v>162</v>
      </c>
      <c r="E113" s="1" t="s">
        <v>65</v>
      </c>
      <c r="F113" s="1">
        <v>123</v>
      </c>
      <c r="G113" s="1" t="s">
        <v>138</v>
      </c>
      <c r="H113" s="3">
        <v>70.367699999999999</v>
      </c>
      <c r="I113" s="3">
        <v>1125.8832</v>
      </c>
      <c r="L113" s="1">
        <v>0</v>
      </c>
      <c r="M113" s="1">
        <v>0</v>
      </c>
      <c r="O113" s="1">
        <v>0.41</v>
      </c>
      <c r="P113" s="1">
        <v>1.81</v>
      </c>
      <c r="R113" s="1">
        <v>0</v>
      </c>
      <c r="S113" s="1">
        <v>0</v>
      </c>
      <c r="U113" s="1">
        <v>0</v>
      </c>
      <c r="V113" s="48">
        <v>457.39</v>
      </c>
      <c r="W113" s="48">
        <v>2040.66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3</v>
      </c>
      <c r="AT113" s="1">
        <v>3</v>
      </c>
      <c r="AU113" s="1">
        <v>4</v>
      </c>
      <c r="AV113" s="1">
        <v>29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</row>
    <row r="114" spans="1:63" x14ac:dyDescent="0.2">
      <c r="A114" s="1">
        <v>97312</v>
      </c>
      <c r="B114" s="1" t="s">
        <v>241</v>
      </c>
      <c r="C114" s="1">
        <v>6</v>
      </c>
      <c r="D114" s="1">
        <v>162</v>
      </c>
      <c r="E114" s="1" t="s">
        <v>65</v>
      </c>
      <c r="F114" s="1">
        <v>162</v>
      </c>
      <c r="G114" s="1" t="s">
        <v>84</v>
      </c>
      <c r="H114" s="3">
        <v>21.364999999999998</v>
      </c>
      <c r="I114" s="3">
        <v>128.19</v>
      </c>
      <c r="L114" s="1">
        <v>0.17</v>
      </c>
      <c r="M114" s="1">
        <v>0.5</v>
      </c>
      <c r="O114" s="1">
        <v>3</v>
      </c>
      <c r="P114" s="1">
        <v>2.5</v>
      </c>
      <c r="R114" s="1">
        <v>0</v>
      </c>
      <c r="S114" s="1">
        <v>0.5</v>
      </c>
      <c r="U114" s="1">
        <v>0</v>
      </c>
      <c r="V114" s="48">
        <v>405.93</v>
      </c>
      <c r="W114" s="48">
        <v>448.66</v>
      </c>
      <c r="X114" s="1">
        <v>1</v>
      </c>
      <c r="Y114" s="1">
        <v>0</v>
      </c>
      <c r="Z114" s="1">
        <v>0</v>
      </c>
      <c r="AA114" s="1">
        <v>0</v>
      </c>
      <c r="AB114" s="1">
        <v>3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14</v>
      </c>
      <c r="AS114" s="1">
        <v>8</v>
      </c>
      <c r="AT114" s="1">
        <v>0</v>
      </c>
      <c r="AU114" s="1">
        <v>0</v>
      </c>
      <c r="AV114" s="1">
        <v>15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3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</row>
    <row r="115" spans="1:63" x14ac:dyDescent="0.2">
      <c r="A115" s="1">
        <v>507</v>
      </c>
      <c r="B115" s="1" t="s">
        <v>100</v>
      </c>
      <c r="C115" s="1">
        <v>32</v>
      </c>
      <c r="D115" s="1">
        <v>162</v>
      </c>
      <c r="E115" s="1" t="s">
        <v>65</v>
      </c>
      <c r="F115" s="1">
        <v>1</v>
      </c>
      <c r="G115" s="1" t="s">
        <v>98</v>
      </c>
      <c r="H115" s="3">
        <v>101.25</v>
      </c>
      <c r="I115" s="3">
        <v>3240</v>
      </c>
      <c r="L115" s="1">
        <v>0.11</v>
      </c>
      <c r="M115" s="1">
        <v>0</v>
      </c>
      <c r="O115" s="1">
        <v>0</v>
      </c>
      <c r="P115" s="1">
        <v>0</v>
      </c>
      <c r="R115" s="1">
        <v>0</v>
      </c>
      <c r="S115" s="1">
        <v>0</v>
      </c>
      <c r="U115" s="1">
        <v>0</v>
      </c>
      <c r="V115" s="48">
        <v>354.38</v>
      </c>
      <c r="W115" s="48">
        <v>0</v>
      </c>
      <c r="X115" s="1">
        <v>0</v>
      </c>
      <c r="Y115" s="1">
        <v>0</v>
      </c>
      <c r="Z115" s="1">
        <v>1</v>
      </c>
      <c r="AA115" s="1">
        <v>5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</row>
    <row r="116" spans="1:63" x14ac:dyDescent="0.2">
      <c r="A116" s="1">
        <v>59085</v>
      </c>
      <c r="B116" s="1" t="s">
        <v>112</v>
      </c>
      <c r="C116" s="1">
        <v>4</v>
      </c>
      <c r="D116" s="1">
        <v>162</v>
      </c>
      <c r="E116" s="1" t="s">
        <v>65</v>
      </c>
      <c r="F116" s="1">
        <v>1</v>
      </c>
      <c r="G116" s="1" t="s">
        <v>98</v>
      </c>
      <c r="H116" s="3">
        <v>146.297</v>
      </c>
      <c r="I116" s="3">
        <v>585.18799999999999</v>
      </c>
      <c r="L116" s="1">
        <v>0.5</v>
      </c>
      <c r="M116" s="1">
        <v>1.5</v>
      </c>
      <c r="O116" s="1">
        <v>0</v>
      </c>
      <c r="P116" s="1">
        <v>0</v>
      </c>
      <c r="R116" s="1">
        <v>0</v>
      </c>
      <c r="S116" s="1">
        <v>0</v>
      </c>
      <c r="U116" s="1">
        <v>0</v>
      </c>
      <c r="V116" s="48">
        <v>292.58999999999997</v>
      </c>
      <c r="W116" s="48">
        <v>877.78</v>
      </c>
      <c r="X116" s="1">
        <v>0</v>
      </c>
      <c r="Y116" s="1">
        <v>0</v>
      </c>
      <c r="Z116" s="1">
        <v>2</v>
      </c>
      <c r="AA116" s="1">
        <v>0</v>
      </c>
      <c r="AB116" s="1">
        <v>6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</row>
    <row r="117" spans="1:63" x14ac:dyDescent="0.2">
      <c r="A117" s="1">
        <v>33</v>
      </c>
      <c r="B117" s="1" t="s">
        <v>216</v>
      </c>
      <c r="C117" s="1">
        <v>144</v>
      </c>
      <c r="D117" s="1">
        <v>162</v>
      </c>
      <c r="E117" s="1" t="s">
        <v>65</v>
      </c>
      <c r="F117" s="1">
        <v>1</v>
      </c>
      <c r="G117" s="1" t="s">
        <v>98</v>
      </c>
      <c r="H117" s="3">
        <v>17.020099999999999</v>
      </c>
      <c r="I117" s="3">
        <v>2450.8944000000001</v>
      </c>
      <c r="L117" s="1">
        <v>0.08</v>
      </c>
      <c r="M117" s="1">
        <v>0.15</v>
      </c>
      <c r="O117" s="1">
        <v>0</v>
      </c>
      <c r="P117" s="1">
        <v>0</v>
      </c>
      <c r="R117" s="1">
        <v>0.04</v>
      </c>
      <c r="S117" s="1">
        <v>-0.05</v>
      </c>
      <c r="U117" s="1">
        <v>0</v>
      </c>
      <c r="V117" s="48">
        <v>289.33999999999997</v>
      </c>
      <c r="W117" s="48">
        <v>238.28</v>
      </c>
      <c r="X117" s="1">
        <v>0</v>
      </c>
      <c r="Y117" s="1">
        <v>0</v>
      </c>
      <c r="Z117" s="1">
        <v>9</v>
      </c>
      <c r="AA117" s="1">
        <v>4</v>
      </c>
      <c r="AB117" s="1">
        <v>21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2</v>
      </c>
      <c r="BC117" s="1">
        <v>1</v>
      </c>
      <c r="BD117" s="1">
        <v>1</v>
      </c>
      <c r="BE117" s="1">
        <v>5</v>
      </c>
      <c r="BF117" s="1">
        <v>-7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</row>
    <row r="118" spans="1:63" x14ac:dyDescent="0.2">
      <c r="A118" s="1">
        <v>26</v>
      </c>
      <c r="B118" s="1" t="s">
        <v>221</v>
      </c>
      <c r="C118" s="1">
        <v>144</v>
      </c>
      <c r="D118" s="1">
        <v>162</v>
      </c>
      <c r="E118" s="1" t="s">
        <v>65</v>
      </c>
      <c r="F118" s="1">
        <v>1</v>
      </c>
      <c r="G118" s="1" t="s">
        <v>98</v>
      </c>
      <c r="H118" s="3">
        <v>8.19</v>
      </c>
      <c r="I118" s="3">
        <v>1179.3599999999999</v>
      </c>
      <c r="L118" s="1">
        <v>0.15</v>
      </c>
      <c r="M118" s="1">
        <v>0</v>
      </c>
      <c r="O118" s="1">
        <v>0</v>
      </c>
      <c r="P118" s="1">
        <v>0</v>
      </c>
      <c r="R118" s="1">
        <v>0.09</v>
      </c>
      <c r="S118" s="1">
        <v>-0.13</v>
      </c>
      <c r="U118" s="1">
        <v>0</v>
      </c>
      <c r="V118" s="48">
        <v>286.64999999999998</v>
      </c>
      <c r="W118" s="48">
        <v>-155.61000000000001</v>
      </c>
      <c r="X118" s="1">
        <v>0</v>
      </c>
      <c r="Y118" s="1">
        <v>0</v>
      </c>
      <c r="Z118" s="1">
        <v>9</v>
      </c>
      <c r="AA118" s="1">
        <v>25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8</v>
      </c>
      <c r="BE118" s="1">
        <v>11</v>
      </c>
      <c r="BF118" s="1">
        <v>-19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</row>
    <row r="119" spans="1:63" x14ac:dyDescent="0.2">
      <c r="A119" s="1">
        <v>25</v>
      </c>
      <c r="B119" s="1" t="s">
        <v>220</v>
      </c>
      <c r="C119" s="1">
        <v>120</v>
      </c>
      <c r="D119" s="1">
        <v>162</v>
      </c>
      <c r="E119" s="1" t="s">
        <v>65</v>
      </c>
      <c r="F119" s="1">
        <v>1</v>
      </c>
      <c r="G119" s="1" t="s">
        <v>98</v>
      </c>
      <c r="H119" s="3">
        <v>11.7698</v>
      </c>
      <c r="I119" s="3">
        <v>1412.376</v>
      </c>
      <c r="L119" s="1">
        <v>0.15</v>
      </c>
      <c r="M119" s="1">
        <v>-0.04</v>
      </c>
      <c r="O119" s="1">
        <v>0</v>
      </c>
      <c r="P119" s="1">
        <v>0</v>
      </c>
      <c r="R119" s="1">
        <v>0.03</v>
      </c>
      <c r="S119" s="1">
        <v>0.02</v>
      </c>
      <c r="U119" s="1">
        <v>0</v>
      </c>
      <c r="V119" s="48">
        <v>253.05</v>
      </c>
      <c r="W119" s="48">
        <v>-35.31</v>
      </c>
      <c r="X119" s="1">
        <v>4</v>
      </c>
      <c r="Y119" s="1">
        <v>3</v>
      </c>
      <c r="Z119" s="1">
        <v>7</v>
      </c>
      <c r="AA119" s="1">
        <v>11</v>
      </c>
      <c r="AB119" s="1">
        <v>-5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2</v>
      </c>
      <c r="BC119" s="1">
        <v>3</v>
      </c>
      <c r="BD119" s="1">
        <v>0</v>
      </c>
      <c r="BE119" s="1">
        <v>0</v>
      </c>
      <c r="BF119" s="1">
        <v>2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</row>
    <row r="120" spans="1:63" x14ac:dyDescent="0.2">
      <c r="A120" s="1">
        <v>319</v>
      </c>
      <c r="B120" s="1" t="s">
        <v>223</v>
      </c>
      <c r="C120" s="1">
        <v>144</v>
      </c>
      <c r="D120" s="1">
        <v>162</v>
      </c>
      <c r="E120" s="1" t="s">
        <v>65</v>
      </c>
      <c r="F120" s="1">
        <v>1</v>
      </c>
      <c r="G120" s="1" t="s">
        <v>98</v>
      </c>
      <c r="H120" s="3">
        <v>14.447699999999999</v>
      </c>
      <c r="I120" s="3">
        <v>2080.4688000000001</v>
      </c>
      <c r="L120" s="1">
        <v>0.09</v>
      </c>
      <c r="M120" s="1">
        <v>-0.08</v>
      </c>
      <c r="O120" s="1">
        <v>0</v>
      </c>
      <c r="P120" s="1">
        <v>0</v>
      </c>
      <c r="R120" s="1">
        <v>0.02</v>
      </c>
      <c r="S120" s="1">
        <v>0.05</v>
      </c>
      <c r="U120" s="1">
        <v>0</v>
      </c>
      <c r="V120" s="48">
        <v>245.61</v>
      </c>
      <c r="W120" s="48">
        <v>-72.239999999999995</v>
      </c>
      <c r="X120" s="1">
        <v>9</v>
      </c>
      <c r="Y120" s="1">
        <v>9</v>
      </c>
      <c r="Z120" s="1">
        <v>0</v>
      </c>
      <c r="AA120" s="1">
        <v>0</v>
      </c>
      <c r="AB120" s="1">
        <v>-12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2</v>
      </c>
      <c r="BC120" s="1">
        <v>3</v>
      </c>
      <c r="BD120" s="1">
        <v>0</v>
      </c>
      <c r="BE120" s="1">
        <v>0</v>
      </c>
      <c r="BF120" s="1">
        <v>7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</row>
    <row r="121" spans="1:63" x14ac:dyDescent="0.2">
      <c r="A121" s="1">
        <v>59502</v>
      </c>
      <c r="B121" s="1" t="s">
        <v>66</v>
      </c>
      <c r="C121" s="1">
        <v>12</v>
      </c>
      <c r="D121" s="1">
        <v>162</v>
      </c>
      <c r="E121" s="1" t="s">
        <v>65</v>
      </c>
      <c r="F121" s="1">
        <v>999</v>
      </c>
      <c r="G121" s="1" t="s">
        <v>68</v>
      </c>
      <c r="H121" s="3">
        <v>147.06</v>
      </c>
      <c r="I121" s="3">
        <v>1764.72</v>
      </c>
      <c r="L121" s="1">
        <v>0.12</v>
      </c>
      <c r="M121" s="1">
        <v>1.25</v>
      </c>
      <c r="O121" s="1">
        <v>0</v>
      </c>
      <c r="P121" s="1">
        <v>0</v>
      </c>
      <c r="R121" s="1">
        <v>0</v>
      </c>
      <c r="S121" s="1">
        <v>0</v>
      </c>
      <c r="U121" s="1">
        <v>0</v>
      </c>
      <c r="V121" s="48">
        <v>220.59</v>
      </c>
      <c r="W121" s="48">
        <v>2205.9</v>
      </c>
      <c r="X121" s="1">
        <v>1</v>
      </c>
      <c r="Y121" s="1">
        <v>1</v>
      </c>
      <c r="Z121" s="1">
        <v>0</v>
      </c>
      <c r="AA121" s="1">
        <v>0</v>
      </c>
      <c r="AB121" s="1">
        <v>15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</row>
    <row r="122" spans="1:63" x14ac:dyDescent="0.2">
      <c r="A122" s="1">
        <v>59290</v>
      </c>
      <c r="B122" s="1" t="s">
        <v>102</v>
      </c>
      <c r="C122" s="1">
        <v>12</v>
      </c>
      <c r="D122" s="1">
        <v>162</v>
      </c>
      <c r="E122" s="1" t="s">
        <v>65</v>
      </c>
      <c r="F122" s="1">
        <v>1</v>
      </c>
      <c r="G122" s="1" t="s">
        <v>98</v>
      </c>
      <c r="H122" s="3">
        <v>199.76300000000001</v>
      </c>
      <c r="I122" s="3">
        <v>2397.1559999999999</v>
      </c>
      <c r="L122" s="1">
        <v>0.08</v>
      </c>
      <c r="M122" s="1">
        <v>0.08</v>
      </c>
      <c r="O122" s="1">
        <v>0</v>
      </c>
      <c r="P122" s="1">
        <v>0</v>
      </c>
      <c r="R122" s="1">
        <v>0</v>
      </c>
      <c r="S122" s="1">
        <v>0</v>
      </c>
      <c r="U122" s="1">
        <v>0</v>
      </c>
      <c r="V122" s="48">
        <v>199.76</v>
      </c>
      <c r="W122" s="48">
        <v>199.76</v>
      </c>
      <c r="X122" s="1">
        <v>0</v>
      </c>
      <c r="Y122" s="1">
        <v>2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</row>
    <row r="123" spans="1:63" x14ac:dyDescent="0.2">
      <c r="A123" s="1">
        <v>297</v>
      </c>
      <c r="B123" s="1" t="s">
        <v>219</v>
      </c>
      <c r="C123" s="1">
        <v>144</v>
      </c>
      <c r="D123" s="1">
        <v>162</v>
      </c>
      <c r="E123" s="1" t="s">
        <v>65</v>
      </c>
      <c r="F123" s="1">
        <v>1</v>
      </c>
      <c r="G123" s="1" t="s">
        <v>98</v>
      </c>
      <c r="H123" s="3">
        <v>12.886699999999999</v>
      </c>
      <c r="I123" s="3">
        <v>1855.6848</v>
      </c>
      <c r="L123" s="1">
        <v>0.09</v>
      </c>
      <c r="M123" s="1">
        <v>0.05</v>
      </c>
      <c r="O123" s="1">
        <v>0</v>
      </c>
      <c r="P123" s="1">
        <v>0</v>
      </c>
      <c r="R123" s="1">
        <v>0</v>
      </c>
      <c r="S123" s="1">
        <v>0</v>
      </c>
      <c r="U123" s="1">
        <v>0</v>
      </c>
      <c r="V123" s="48">
        <v>173.97</v>
      </c>
      <c r="W123" s="48">
        <v>90.21</v>
      </c>
      <c r="X123" s="1">
        <v>3</v>
      </c>
      <c r="Y123" s="1">
        <v>3</v>
      </c>
      <c r="Z123" s="1">
        <v>0</v>
      </c>
      <c r="AA123" s="1">
        <v>18</v>
      </c>
      <c r="AB123" s="1">
        <v>7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</row>
    <row r="124" spans="1:63" x14ac:dyDescent="0.2">
      <c r="A124" s="1">
        <v>6031</v>
      </c>
      <c r="B124" s="1" t="s">
        <v>224</v>
      </c>
      <c r="C124" s="1">
        <v>12</v>
      </c>
      <c r="D124" s="1">
        <v>162</v>
      </c>
      <c r="E124" s="1" t="s">
        <v>65</v>
      </c>
      <c r="F124" s="1">
        <v>123</v>
      </c>
      <c r="G124" s="1" t="s">
        <v>138</v>
      </c>
      <c r="H124" s="3">
        <v>74.130899999999997</v>
      </c>
      <c r="I124" s="3">
        <v>889.57079999999996</v>
      </c>
      <c r="L124" s="1">
        <v>0</v>
      </c>
      <c r="M124" s="1">
        <v>0</v>
      </c>
      <c r="O124" s="1">
        <v>0.17</v>
      </c>
      <c r="P124" s="1">
        <v>2.75</v>
      </c>
      <c r="R124" s="1">
        <v>0</v>
      </c>
      <c r="S124" s="1">
        <v>0</v>
      </c>
      <c r="U124" s="1">
        <v>0</v>
      </c>
      <c r="V124" s="48">
        <v>148.26</v>
      </c>
      <c r="W124" s="48">
        <v>2446.3200000000002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</v>
      </c>
      <c r="AS124" s="1">
        <v>2</v>
      </c>
      <c r="AT124" s="1">
        <v>0</v>
      </c>
      <c r="AU124" s="1">
        <v>0</v>
      </c>
      <c r="AV124" s="1">
        <v>33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</row>
    <row r="125" spans="1:63" x14ac:dyDescent="0.2">
      <c r="A125" s="1">
        <v>6023</v>
      </c>
      <c r="B125" s="1" t="s">
        <v>208</v>
      </c>
      <c r="C125" s="1">
        <v>12</v>
      </c>
      <c r="D125" s="1">
        <v>162</v>
      </c>
      <c r="E125" s="1" t="s">
        <v>65</v>
      </c>
      <c r="F125" s="1">
        <v>123</v>
      </c>
      <c r="G125" s="1" t="s">
        <v>138</v>
      </c>
      <c r="H125" s="3">
        <v>59.000900000000001</v>
      </c>
      <c r="I125" s="3">
        <v>708.01080000000002</v>
      </c>
      <c r="L125" s="1">
        <v>0</v>
      </c>
      <c r="M125" s="1">
        <v>0</v>
      </c>
      <c r="O125" s="1">
        <v>0.21</v>
      </c>
      <c r="P125" s="1">
        <v>4</v>
      </c>
      <c r="R125" s="1">
        <v>0</v>
      </c>
      <c r="S125" s="1">
        <v>0</v>
      </c>
      <c r="U125" s="1">
        <v>0</v>
      </c>
      <c r="V125" s="48">
        <v>147.5</v>
      </c>
      <c r="W125" s="48">
        <v>2832.04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>
        <v>1</v>
      </c>
      <c r="AT125" s="1">
        <v>0</v>
      </c>
      <c r="AU125" s="1">
        <v>0</v>
      </c>
      <c r="AV125" s="1">
        <v>48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</row>
    <row r="126" spans="1:63" x14ac:dyDescent="0.2">
      <c r="A126" s="1">
        <v>467</v>
      </c>
      <c r="B126" s="1" t="s">
        <v>141</v>
      </c>
      <c r="C126" s="1">
        <v>12</v>
      </c>
      <c r="D126" s="1">
        <v>162</v>
      </c>
      <c r="E126" s="1" t="s">
        <v>65</v>
      </c>
      <c r="F126" s="1">
        <v>28</v>
      </c>
      <c r="G126" s="1" t="s">
        <v>133</v>
      </c>
      <c r="H126" s="3">
        <v>64.226299999999995</v>
      </c>
      <c r="I126" s="3">
        <v>770.71559999999999</v>
      </c>
      <c r="L126" s="1">
        <v>0</v>
      </c>
      <c r="M126" s="1">
        <v>0</v>
      </c>
      <c r="O126" s="1">
        <v>0</v>
      </c>
      <c r="P126" s="1">
        <v>0</v>
      </c>
      <c r="R126" s="1">
        <v>0.17</v>
      </c>
      <c r="S126" s="1">
        <v>-0.17</v>
      </c>
      <c r="U126" s="1">
        <v>0</v>
      </c>
      <c r="V126" s="48">
        <v>128.44999999999999</v>
      </c>
      <c r="W126" s="48">
        <v>-128.44999999999999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2</v>
      </c>
      <c r="BC126" s="1">
        <v>0</v>
      </c>
      <c r="BD126" s="1">
        <v>0</v>
      </c>
      <c r="BE126" s="1">
        <v>0</v>
      </c>
      <c r="BF126" s="1">
        <v>-2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</row>
    <row r="127" spans="1:63" x14ac:dyDescent="0.2">
      <c r="A127" s="1">
        <v>78155</v>
      </c>
      <c r="B127" s="1" t="s">
        <v>107</v>
      </c>
      <c r="C127" s="1">
        <v>32</v>
      </c>
      <c r="D127" s="1">
        <v>162</v>
      </c>
      <c r="E127" s="1" t="s">
        <v>65</v>
      </c>
      <c r="F127" s="1">
        <v>1</v>
      </c>
      <c r="G127" s="1" t="s">
        <v>98</v>
      </c>
      <c r="H127" s="3">
        <v>82.392499999999998</v>
      </c>
      <c r="I127" s="3">
        <v>2636.56</v>
      </c>
      <c r="L127" s="1">
        <v>0.05</v>
      </c>
      <c r="M127" s="1">
        <v>0.03</v>
      </c>
      <c r="O127" s="1">
        <v>0</v>
      </c>
      <c r="P127" s="1">
        <v>0</v>
      </c>
      <c r="R127" s="1">
        <v>0</v>
      </c>
      <c r="S127" s="1">
        <v>0</v>
      </c>
      <c r="U127" s="1">
        <v>0</v>
      </c>
      <c r="V127" s="48">
        <v>123.59</v>
      </c>
      <c r="W127" s="48">
        <v>82.39</v>
      </c>
      <c r="X127" s="1">
        <v>0</v>
      </c>
      <c r="Y127" s="1">
        <v>0</v>
      </c>
      <c r="Z127" s="1">
        <v>1</v>
      </c>
      <c r="AA127" s="1">
        <v>1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</row>
    <row r="128" spans="1:63" x14ac:dyDescent="0.2">
      <c r="A128" s="1">
        <v>486</v>
      </c>
      <c r="B128" s="1" t="s">
        <v>228</v>
      </c>
      <c r="C128" s="1">
        <v>1</v>
      </c>
      <c r="D128" s="1">
        <v>162</v>
      </c>
      <c r="E128" s="1" t="s">
        <v>65</v>
      </c>
      <c r="F128" s="1">
        <v>1</v>
      </c>
      <c r="G128" s="1" t="s">
        <v>98</v>
      </c>
      <c r="H128" s="3">
        <v>14.447800000000001</v>
      </c>
      <c r="I128" s="3">
        <v>14.447800000000001</v>
      </c>
      <c r="L128" s="1">
        <v>7</v>
      </c>
      <c r="M128" s="1">
        <v>1</v>
      </c>
      <c r="O128" s="1">
        <v>0</v>
      </c>
      <c r="P128" s="1">
        <v>0</v>
      </c>
      <c r="R128" s="1">
        <v>1.5</v>
      </c>
      <c r="S128" s="1">
        <v>4</v>
      </c>
      <c r="U128" s="1">
        <v>0</v>
      </c>
      <c r="V128" s="48">
        <v>122.81</v>
      </c>
      <c r="W128" s="48">
        <v>72.239999999999995</v>
      </c>
      <c r="X128" s="1">
        <v>4</v>
      </c>
      <c r="Y128" s="1">
        <v>6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1</v>
      </c>
      <c r="BC128" s="1">
        <v>1</v>
      </c>
      <c r="BD128" s="1">
        <v>0</v>
      </c>
      <c r="BE128" s="1">
        <v>0</v>
      </c>
      <c r="BF128" s="1">
        <v>4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</row>
    <row r="129" spans="1:63" x14ac:dyDescent="0.2">
      <c r="A129" s="1">
        <v>296</v>
      </c>
      <c r="B129" s="1" t="s">
        <v>222</v>
      </c>
      <c r="C129" s="1">
        <v>144</v>
      </c>
      <c r="D129" s="1">
        <v>162</v>
      </c>
      <c r="E129" s="1" t="s">
        <v>65</v>
      </c>
      <c r="F129" s="1">
        <v>1</v>
      </c>
      <c r="G129" s="1" t="s">
        <v>98</v>
      </c>
      <c r="H129" s="3">
        <v>12.886699999999999</v>
      </c>
      <c r="I129" s="3">
        <v>1855.6848</v>
      </c>
      <c r="L129" s="1">
        <v>0.05</v>
      </c>
      <c r="M129" s="1">
        <v>0.04</v>
      </c>
      <c r="O129" s="1">
        <v>0</v>
      </c>
      <c r="P129" s="1">
        <v>0</v>
      </c>
      <c r="R129" s="1">
        <v>0</v>
      </c>
      <c r="S129" s="1">
        <v>0.01</v>
      </c>
      <c r="U129" s="1">
        <v>0</v>
      </c>
      <c r="V129" s="48">
        <v>96.65</v>
      </c>
      <c r="W129" s="48">
        <v>103.09</v>
      </c>
      <c r="X129" s="1">
        <v>2</v>
      </c>
      <c r="Y129" s="1">
        <v>2</v>
      </c>
      <c r="Z129" s="1">
        <v>4</v>
      </c>
      <c r="AA129" s="1">
        <v>1</v>
      </c>
      <c r="AB129" s="1">
        <v>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2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</row>
    <row r="130" spans="1:63" x14ac:dyDescent="0.2">
      <c r="A130" s="1">
        <v>91005</v>
      </c>
      <c r="B130" s="1" t="s">
        <v>310</v>
      </c>
      <c r="C130" s="1">
        <v>12</v>
      </c>
      <c r="D130" s="1">
        <v>162</v>
      </c>
      <c r="E130" s="1" t="s">
        <v>65</v>
      </c>
      <c r="F130" s="1">
        <v>162</v>
      </c>
      <c r="G130" s="1" t="s">
        <v>84</v>
      </c>
      <c r="H130" s="3">
        <v>74.013000000000005</v>
      </c>
      <c r="I130" s="3">
        <v>888.15599999999995</v>
      </c>
      <c r="L130" s="1">
        <v>0</v>
      </c>
      <c r="M130" s="1">
        <v>0</v>
      </c>
      <c r="O130" s="1">
        <v>0.08</v>
      </c>
      <c r="P130" s="1">
        <v>4.83</v>
      </c>
      <c r="R130" s="1">
        <v>0</v>
      </c>
      <c r="S130" s="1">
        <v>0</v>
      </c>
      <c r="U130" s="1">
        <v>0</v>
      </c>
      <c r="V130" s="48">
        <v>74.010000000000005</v>
      </c>
      <c r="W130" s="48">
        <v>4292.75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2</v>
      </c>
      <c r="AT130" s="1">
        <v>0</v>
      </c>
      <c r="AU130" s="1">
        <v>0</v>
      </c>
      <c r="AV130" s="1">
        <v>58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</row>
    <row r="131" spans="1:63" x14ac:dyDescent="0.2">
      <c r="A131" s="1">
        <v>6059</v>
      </c>
      <c r="B131" s="1" t="s">
        <v>218</v>
      </c>
      <c r="C131" s="1">
        <v>72</v>
      </c>
      <c r="D131" s="1">
        <v>162</v>
      </c>
      <c r="E131" s="1" t="s">
        <v>65</v>
      </c>
      <c r="F131" s="1">
        <v>1</v>
      </c>
      <c r="G131" s="1" t="s">
        <v>98</v>
      </c>
      <c r="H131" s="3">
        <v>11.37</v>
      </c>
      <c r="I131" s="3">
        <v>818.64</v>
      </c>
      <c r="L131" s="1">
        <v>0</v>
      </c>
      <c r="M131" s="1">
        <v>0</v>
      </c>
      <c r="O131" s="1">
        <v>0</v>
      </c>
      <c r="P131" s="1">
        <v>0</v>
      </c>
      <c r="R131" s="1">
        <v>0.06</v>
      </c>
      <c r="S131" s="1">
        <v>0</v>
      </c>
      <c r="U131" s="1">
        <v>0</v>
      </c>
      <c r="V131" s="48">
        <v>51.16</v>
      </c>
      <c r="W131" s="48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4</v>
      </c>
      <c r="BE131" s="1">
        <v>1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</row>
    <row r="132" spans="1:63" x14ac:dyDescent="0.2">
      <c r="A132" s="1">
        <v>27</v>
      </c>
      <c r="B132" s="1" t="s">
        <v>235</v>
      </c>
      <c r="C132" s="1">
        <v>6</v>
      </c>
      <c r="D132" s="1">
        <v>162</v>
      </c>
      <c r="E132" s="1" t="s">
        <v>65</v>
      </c>
      <c r="F132" s="1">
        <v>1</v>
      </c>
      <c r="G132" s="1" t="s">
        <v>98</v>
      </c>
      <c r="H132" s="3">
        <v>9.4879999999999995</v>
      </c>
      <c r="I132" s="3">
        <v>56.927999999999997</v>
      </c>
      <c r="L132" s="1">
        <v>0</v>
      </c>
      <c r="M132" s="1">
        <v>1</v>
      </c>
      <c r="O132" s="1">
        <v>0</v>
      </c>
      <c r="P132" s="1">
        <v>0</v>
      </c>
      <c r="R132" s="1">
        <v>0.67</v>
      </c>
      <c r="S132" s="1">
        <v>0</v>
      </c>
      <c r="U132" s="1">
        <v>0</v>
      </c>
      <c r="V132" s="48">
        <v>37.950000000000003</v>
      </c>
      <c r="W132" s="48">
        <v>56.93</v>
      </c>
      <c r="X132" s="1">
        <v>0</v>
      </c>
      <c r="Y132" s="1">
        <v>0</v>
      </c>
      <c r="Z132" s="1">
        <v>0</v>
      </c>
      <c r="AA132" s="1">
        <v>0</v>
      </c>
      <c r="AB132" s="1">
        <v>6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4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</row>
    <row r="133" spans="1:63" x14ac:dyDescent="0.2">
      <c r="A133" s="1">
        <v>298</v>
      </c>
      <c r="B133" s="1" t="s">
        <v>230</v>
      </c>
      <c r="C133" s="1">
        <v>144</v>
      </c>
      <c r="D133" s="1">
        <v>162</v>
      </c>
      <c r="E133" s="1" t="s">
        <v>65</v>
      </c>
      <c r="F133" s="1">
        <v>1</v>
      </c>
      <c r="G133" s="1" t="s">
        <v>98</v>
      </c>
      <c r="H133" s="3">
        <v>12.089</v>
      </c>
      <c r="I133" s="3">
        <v>1740.816</v>
      </c>
      <c r="L133" s="1">
        <v>0</v>
      </c>
      <c r="M133" s="1">
        <v>-0.01</v>
      </c>
      <c r="O133" s="1">
        <v>0</v>
      </c>
      <c r="P133" s="1">
        <v>0</v>
      </c>
      <c r="R133" s="1">
        <v>0</v>
      </c>
      <c r="S133" s="1">
        <v>0</v>
      </c>
      <c r="U133" s="1">
        <v>0</v>
      </c>
      <c r="V133" s="48">
        <v>6.04</v>
      </c>
      <c r="W133" s="48">
        <v>-24.18</v>
      </c>
      <c r="X133" s="1">
        <v>0</v>
      </c>
      <c r="Y133" s="1">
        <v>1</v>
      </c>
      <c r="Z133" s="1">
        <v>0</v>
      </c>
      <c r="AA133" s="1">
        <v>0</v>
      </c>
      <c r="AB133" s="1">
        <v>-2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</row>
    <row r="134" spans="1:63" x14ac:dyDescent="0.2">
      <c r="A134" s="1">
        <v>97318</v>
      </c>
      <c r="B134" s="1" t="s">
        <v>182</v>
      </c>
      <c r="C134" s="1">
        <v>8</v>
      </c>
      <c r="D134" s="1">
        <v>162</v>
      </c>
      <c r="E134" s="1" t="s">
        <v>65</v>
      </c>
      <c r="F134" s="1">
        <v>162</v>
      </c>
      <c r="G134" s="1" t="s">
        <v>84</v>
      </c>
      <c r="H134" s="3">
        <v>92.117000000000004</v>
      </c>
      <c r="I134" s="3">
        <v>736.93600000000004</v>
      </c>
      <c r="L134" s="1">
        <v>0</v>
      </c>
      <c r="M134" s="1">
        <v>0</v>
      </c>
      <c r="O134" s="1">
        <v>0</v>
      </c>
      <c r="P134" s="1">
        <v>0</v>
      </c>
      <c r="R134" s="1">
        <v>0</v>
      </c>
      <c r="S134" s="1">
        <v>0</v>
      </c>
      <c r="U134" s="1">
        <v>0</v>
      </c>
      <c r="V134" s="48">
        <v>0</v>
      </c>
      <c r="W134" s="48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</row>
    <row r="135" spans="1:63" x14ac:dyDescent="0.2">
      <c r="A135" s="1">
        <v>489</v>
      </c>
      <c r="B135" s="1" t="s">
        <v>234</v>
      </c>
      <c r="C135" s="1">
        <v>1</v>
      </c>
      <c r="D135" s="1">
        <v>162</v>
      </c>
      <c r="E135" s="1" t="s">
        <v>65</v>
      </c>
      <c r="F135" s="1">
        <v>1</v>
      </c>
      <c r="G135" s="1" t="s">
        <v>98</v>
      </c>
      <c r="H135" s="3">
        <v>20.148</v>
      </c>
      <c r="I135" s="3">
        <v>20.148</v>
      </c>
      <c r="L135" s="1">
        <v>0</v>
      </c>
      <c r="M135" s="1">
        <v>0</v>
      </c>
      <c r="O135" s="1">
        <v>0</v>
      </c>
      <c r="P135" s="1">
        <v>0</v>
      </c>
      <c r="R135" s="1">
        <v>0</v>
      </c>
      <c r="S135" s="1">
        <v>0</v>
      </c>
      <c r="U135" s="1">
        <v>0</v>
      </c>
      <c r="V135" s="48">
        <v>0</v>
      </c>
      <c r="W135" s="48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</row>
    <row r="136" spans="1:63" x14ac:dyDescent="0.2">
      <c r="A136" s="1">
        <v>97195</v>
      </c>
      <c r="B136" s="1" t="s">
        <v>115</v>
      </c>
      <c r="C136" s="1">
        <v>4</v>
      </c>
      <c r="D136" s="1">
        <v>162</v>
      </c>
      <c r="E136" s="1" t="s">
        <v>65</v>
      </c>
      <c r="F136" s="1">
        <v>1</v>
      </c>
      <c r="G136" s="1" t="s">
        <v>98</v>
      </c>
      <c r="H136" s="3">
        <v>132.364</v>
      </c>
      <c r="I136" s="3">
        <v>529.45600000000002</v>
      </c>
      <c r="L136" s="1">
        <v>0</v>
      </c>
      <c r="M136" s="1">
        <v>0</v>
      </c>
      <c r="O136" s="1">
        <v>0</v>
      </c>
      <c r="P136" s="1">
        <v>0</v>
      </c>
      <c r="R136" s="1">
        <v>0</v>
      </c>
      <c r="S136" s="1">
        <v>0</v>
      </c>
      <c r="U136" s="1">
        <v>0</v>
      </c>
      <c r="V136" s="48">
        <v>0</v>
      </c>
      <c r="W136" s="48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</row>
    <row r="137" spans="1:63" x14ac:dyDescent="0.2">
      <c r="A137" s="1">
        <v>88139</v>
      </c>
      <c r="B137" s="1" t="s">
        <v>139</v>
      </c>
      <c r="C137" s="1">
        <v>9</v>
      </c>
      <c r="D137" s="1">
        <v>162</v>
      </c>
      <c r="E137" s="1" t="s">
        <v>65</v>
      </c>
      <c r="F137" s="1">
        <v>28</v>
      </c>
      <c r="G137" s="1" t="s">
        <v>133</v>
      </c>
      <c r="H137" s="3">
        <v>54.54</v>
      </c>
      <c r="I137" s="3">
        <v>490.86</v>
      </c>
      <c r="L137" s="1">
        <v>0</v>
      </c>
      <c r="M137" s="1">
        <v>0</v>
      </c>
      <c r="O137" s="1">
        <v>0</v>
      </c>
      <c r="P137" s="1">
        <v>0</v>
      </c>
      <c r="R137" s="1">
        <v>0</v>
      </c>
      <c r="S137" s="1">
        <v>0</v>
      </c>
      <c r="U137" s="1">
        <v>0</v>
      </c>
      <c r="V137" s="48">
        <v>0</v>
      </c>
      <c r="W137" s="48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</row>
    <row r="138" spans="1:63" x14ac:dyDescent="0.2">
      <c r="A138" s="1">
        <v>97317</v>
      </c>
      <c r="B138" s="1" t="s">
        <v>130</v>
      </c>
      <c r="C138" s="1">
        <v>20</v>
      </c>
      <c r="D138" s="1">
        <v>162</v>
      </c>
      <c r="E138" s="1" t="s">
        <v>65</v>
      </c>
      <c r="F138" s="1">
        <v>162</v>
      </c>
      <c r="G138" s="1" t="s">
        <v>84</v>
      </c>
      <c r="H138" s="3">
        <v>33.9863</v>
      </c>
      <c r="I138" s="3">
        <v>679.726</v>
      </c>
      <c r="L138" s="1">
        <v>0</v>
      </c>
      <c r="M138" s="1">
        <v>0</v>
      </c>
      <c r="O138" s="1">
        <v>0</v>
      </c>
      <c r="P138" s="1">
        <v>0</v>
      </c>
      <c r="R138" s="1">
        <v>0</v>
      </c>
      <c r="S138" s="1">
        <v>0</v>
      </c>
      <c r="U138" s="1">
        <v>0</v>
      </c>
      <c r="V138" s="48">
        <v>0</v>
      </c>
      <c r="W138" s="48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</row>
    <row r="139" spans="1:63" x14ac:dyDescent="0.2">
      <c r="A139" s="1">
        <v>488</v>
      </c>
      <c r="B139" s="1" t="s">
        <v>231</v>
      </c>
      <c r="C139" s="1">
        <v>1</v>
      </c>
      <c r="D139" s="1">
        <v>162</v>
      </c>
      <c r="E139" s="1" t="s">
        <v>65</v>
      </c>
      <c r="F139" s="1">
        <v>1</v>
      </c>
      <c r="G139" s="1" t="s">
        <v>98</v>
      </c>
      <c r="H139" s="3">
        <v>20.148</v>
      </c>
      <c r="I139" s="3">
        <v>20.148</v>
      </c>
      <c r="L139" s="1">
        <v>0</v>
      </c>
      <c r="M139" s="1">
        <v>1</v>
      </c>
      <c r="O139" s="1">
        <v>0</v>
      </c>
      <c r="P139" s="1">
        <v>0</v>
      </c>
      <c r="R139" s="1">
        <v>0</v>
      </c>
      <c r="S139" s="1">
        <v>0</v>
      </c>
      <c r="U139" s="1">
        <v>0</v>
      </c>
      <c r="V139" s="48">
        <v>0</v>
      </c>
      <c r="W139" s="48">
        <v>20.149999999999999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</row>
    <row r="140" spans="1:63" x14ac:dyDescent="0.2">
      <c r="A140" s="1">
        <v>487</v>
      </c>
      <c r="B140" s="1" t="s">
        <v>229</v>
      </c>
      <c r="C140" s="1">
        <v>1</v>
      </c>
      <c r="D140" s="1">
        <v>162</v>
      </c>
      <c r="E140" s="1" t="s">
        <v>65</v>
      </c>
      <c r="F140" s="1">
        <v>1</v>
      </c>
      <c r="G140" s="1" t="s">
        <v>98</v>
      </c>
      <c r="H140" s="3">
        <v>20.148</v>
      </c>
      <c r="I140" s="3">
        <v>20.148</v>
      </c>
      <c r="L140" s="1">
        <v>0</v>
      </c>
      <c r="M140" s="1">
        <v>0</v>
      </c>
      <c r="O140" s="1">
        <v>0</v>
      </c>
      <c r="P140" s="1">
        <v>0</v>
      </c>
      <c r="R140" s="1">
        <v>0</v>
      </c>
      <c r="S140" s="1">
        <v>0</v>
      </c>
      <c r="U140" s="1">
        <v>0</v>
      </c>
      <c r="V140" s="48">
        <v>0</v>
      </c>
      <c r="W140" s="48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</row>
    <row r="141" spans="1:63" x14ac:dyDescent="0.2">
      <c r="A141" s="1">
        <v>88173</v>
      </c>
      <c r="B141" s="1" t="s">
        <v>88</v>
      </c>
      <c r="C141" s="1">
        <v>24</v>
      </c>
      <c r="D141" s="1">
        <v>162</v>
      </c>
      <c r="E141" s="1" t="s">
        <v>65</v>
      </c>
      <c r="F141" s="1">
        <v>999</v>
      </c>
      <c r="G141" s="1" t="s">
        <v>68</v>
      </c>
      <c r="H141" s="3">
        <v>42.212400000000002</v>
      </c>
      <c r="I141" s="3">
        <v>1013.0976000000001</v>
      </c>
      <c r="L141" s="1">
        <v>0</v>
      </c>
      <c r="M141" s="1">
        <v>0</v>
      </c>
      <c r="O141" s="1">
        <v>0</v>
      </c>
      <c r="P141" s="1">
        <v>0</v>
      </c>
      <c r="R141" s="1">
        <v>0</v>
      </c>
      <c r="S141" s="1">
        <v>0</v>
      </c>
      <c r="U141" s="1">
        <v>0</v>
      </c>
      <c r="V141" s="48">
        <v>0</v>
      </c>
      <c r="W141" s="48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</row>
    <row r="142" spans="1:63" x14ac:dyDescent="0.2">
      <c r="A142" s="1">
        <v>6006</v>
      </c>
      <c r="B142" s="1" t="s">
        <v>132</v>
      </c>
      <c r="C142" s="1">
        <v>12</v>
      </c>
      <c r="D142" s="1">
        <v>162</v>
      </c>
      <c r="E142" s="1" t="s">
        <v>65</v>
      </c>
      <c r="F142" s="1">
        <v>28</v>
      </c>
      <c r="G142" s="1" t="s">
        <v>133</v>
      </c>
      <c r="H142" s="3">
        <v>31.5059</v>
      </c>
      <c r="I142" s="3">
        <v>378.07080000000002</v>
      </c>
      <c r="L142" s="1">
        <v>0</v>
      </c>
      <c r="M142" s="1">
        <v>0</v>
      </c>
      <c r="O142" s="1">
        <v>0</v>
      </c>
      <c r="P142" s="1">
        <v>0</v>
      </c>
      <c r="R142" s="1">
        <v>0</v>
      </c>
      <c r="S142" s="1">
        <v>0</v>
      </c>
      <c r="U142" s="1">
        <v>0</v>
      </c>
      <c r="V142" s="48">
        <v>0</v>
      </c>
      <c r="W142" s="48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</row>
    <row r="143" spans="1:63" x14ac:dyDescent="0.2">
      <c r="A143" s="1">
        <v>418</v>
      </c>
      <c r="B143" s="1" t="s">
        <v>83</v>
      </c>
      <c r="C143" s="1">
        <v>24</v>
      </c>
      <c r="D143" s="1">
        <v>162</v>
      </c>
      <c r="E143" s="1" t="s">
        <v>65</v>
      </c>
      <c r="F143" s="1">
        <v>162</v>
      </c>
      <c r="G143" s="1" t="s">
        <v>84</v>
      </c>
      <c r="H143" s="3">
        <v>0</v>
      </c>
      <c r="I143" s="3">
        <v>0</v>
      </c>
      <c r="L143" s="1">
        <v>0</v>
      </c>
      <c r="M143" s="1">
        <v>0</v>
      </c>
      <c r="O143" s="1">
        <v>0</v>
      </c>
      <c r="P143" s="1">
        <v>0</v>
      </c>
      <c r="R143" s="1">
        <v>0</v>
      </c>
      <c r="S143" s="1">
        <v>0</v>
      </c>
      <c r="U143" s="1">
        <v>0</v>
      </c>
      <c r="V143" s="48">
        <v>0</v>
      </c>
      <c r="W143" s="48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</row>
    <row r="144" spans="1:63" x14ac:dyDescent="0.2">
      <c r="A144" s="1">
        <v>88216</v>
      </c>
      <c r="B144" s="1" t="s">
        <v>156</v>
      </c>
      <c r="C144" s="1">
        <v>12</v>
      </c>
      <c r="D144" s="1">
        <v>162</v>
      </c>
      <c r="E144" s="1" t="s">
        <v>65</v>
      </c>
      <c r="F144" s="1">
        <v>162</v>
      </c>
      <c r="G144" s="1" t="s">
        <v>84</v>
      </c>
      <c r="H144" s="3">
        <v>161.93899999999999</v>
      </c>
      <c r="I144" s="3">
        <v>1943.268</v>
      </c>
      <c r="L144" s="1">
        <v>0</v>
      </c>
      <c r="M144" s="1">
        <v>0</v>
      </c>
      <c r="O144" s="1">
        <v>0</v>
      </c>
      <c r="P144" s="1">
        <v>0</v>
      </c>
      <c r="R144" s="1">
        <v>0</v>
      </c>
      <c r="S144" s="1">
        <v>0</v>
      </c>
      <c r="U144" s="1">
        <v>0</v>
      </c>
      <c r="V144" s="48">
        <v>0</v>
      </c>
      <c r="W144" s="48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</row>
    <row r="145" spans="1:63" x14ac:dyDescent="0.2">
      <c r="A145" s="1">
        <v>235</v>
      </c>
      <c r="B145" s="1" t="s">
        <v>83</v>
      </c>
      <c r="C145" s="1">
        <v>12</v>
      </c>
      <c r="D145" s="1">
        <v>162</v>
      </c>
      <c r="E145" s="1" t="s">
        <v>65</v>
      </c>
      <c r="F145" s="1">
        <v>999</v>
      </c>
      <c r="G145" s="1" t="s">
        <v>68</v>
      </c>
      <c r="H145" s="3">
        <v>11.292</v>
      </c>
      <c r="I145" s="3">
        <v>135.50399999999999</v>
      </c>
      <c r="L145" s="1">
        <v>0</v>
      </c>
      <c r="M145" s="1">
        <v>0</v>
      </c>
      <c r="O145" s="1">
        <v>0</v>
      </c>
      <c r="P145" s="1">
        <v>0</v>
      </c>
      <c r="R145" s="1">
        <v>0</v>
      </c>
      <c r="S145" s="1">
        <v>0</v>
      </c>
      <c r="U145" s="1">
        <v>0</v>
      </c>
      <c r="V145" s="48">
        <v>0</v>
      </c>
      <c r="W145" s="48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</row>
    <row r="146" spans="1:63" x14ac:dyDescent="0.2">
      <c r="A146" s="1">
        <v>134</v>
      </c>
      <c r="B146" s="1" t="s">
        <v>237</v>
      </c>
      <c r="C146" s="1">
        <v>144</v>
      </c>
      <c r="D146" s="1">
        <v>162</v>
      </c>
      <c r="E146" s="1" t="s">
        <v>65</v>
      </c>
      <c r="F146" s="1">
        <v>1</v>
      </c>
      <c r="G146" s="1" t="s">
        <v>98</v>
      </c>
      <c r="H146" s="3">
        <v>7.0217000000000001</v>
      </c>
      <c r="I146" s="3">
        <v>1011.1248000000001</v>
      </c>
      <c r="L146" s="1">
        <v>0</v>
      </c>
      <c r="M146" s="1">
        <v>0</v>
      </c>
      <c r="O146" s="1">
        <v>0</v>
      </c>
      <c r="P146" s="1">
        <v>0</v>
      </c>
      <c r="R146" s="1">
        <v>0</v>
      </c>
      <c r="S146" s="1">
        <v>-0.01</v>
      </c>
      <c r="U146" s="1">
        <v>0</v>
      </c>
      <c r="V146" s="48">
        <v>0</v>
      </c>
      <c r="W146" s="48">
        <v>-7.02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-1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</row>
    <row r="147" spans="1:63" x14ac:dyDescent="0.2">
      <c r="A147" s="1">
        <v>91004</v>
      </c>
      <c r="B147" s="1" t="s">
        <v>202</v>
      </c>
      <c r="C147" s="1">
        <v>16</v>
      </c>
      <c r="D147" s="1">
        <v>162</v>
      </c>
      <c r="E147" s="1" t="s">
        <v>65</v>
      </c>
      <c r="F147" s="1">
        <v>123</v>
      </c>
      <c r="G147" s="1" t="s">
        <v>138</v>
      </c>
      <c r="H147" s="3">
        <v>70.36</v>
      </c>
      <c r="I147" s="3">
        <v>1125.76</v>
      </c>
      <c r="L147" s="1">
        <v>0</v>
      </c>
      <c r="M147" s="1">
        <v>0</v>
      </c>
      <c r="O147" s="1">
        <v>0</v>
      </c>
      <c r="P147" s="1">
        <v>0</v>
      </c>
      <c r="R147" s="1">
        <v>0</v>
      </c>
      <c r="S147" s="1">
        <v>0</v>
      </c>
      <c r="U147" s="1">
        <v>0</v>
      </c>
      <c r="V147" s="48">
        <v>0</v>
      </c>
      <c r="W147" s="48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</row>
    <row r="148" spans="1:63" x14ac:dyDescent="0.2">
      <c r="A148" s="1">
        <v>419</v>
      </c>
      <c r="B148" s="1" t="s">
        <v>225</v>
      </c>
      <c r="C148" s="1">
        <v>288</v>
      </c>
      <c r="D148" s="1">
        <v>162</v>
      </c>
      <c r="E148" s="1" t="s">
        <v>65</v>
      </c>
      <c r="F148" s="1">
        <v>1</v>
      </c>
      <c r="G148" s="1" t="s">
        <v>98</v>
      </c>
      <c r="H148" s="3">
        <v>5.6608000000000001</v>
      </c>
      <c r="I148" s="3">
        <v>1630.3104000000001</v>
      </c>
      <c r="L148" s="1">
        <v>0</v>
      </c>
      <c r="M148" s="1">
        <v>0</v>
      </c>
      <c r="O148" s="1">
        <v>0</v>
      </c>
      <c r="P148" s="1">
        <v>0</v>
      </c>
      <c r="R148" s="1">
        <v>0</v>
      </c>
      <c r="S148" s="1">
        <v>0</v>
      </c>
      <c r="U148" s="1">
        <v>0</v>
      </c>
      <c r="V148" s="48">
        <v>0</v>
      </c>
      <c r="W148" s="48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</row>
    <row r="149" spans="1:63" x14ac:dyDescent="0.2">
      <c r="A149" s="1">
        <v>97319</v>
      </c>
      <c r="B149" s="1" t="s">
        <v>152</v>
      </c>
      <c r="C149" s="1">
        <v>15</v>
      </c>
      <c r="D149" s="1">
        <v>162</v>
      </c>
      <c r="E149" s="1" t="s">
        <v>65</v>
      </c>
      <c r="F149" s="1">
        <v>162</v>
      </c>
      <c r="G149" s="1" t="s">
        <v>84</v>
      </c>
      <c r="H149" s="3">
        <v>24.6343</v>
      </c>
      <c r="I149" s="3">
        <v>369.5145</v>
      </c>
      <c r="L149" s="1">
        <v>0</v>
      </c>
      <c r="M149" s="1">
        <v>0</v>
      </c>
      <c r="O149" s="1">
        <v>0</v>
      </c>
      <c r="P149" s="1">
        <v>0</v>
      </c>
      <c r="R149" s="1">
        <v>0</v>
      </c>
      <c r="S149" s="1">
        <v>0</v>
      </c>
      <c r="U149" s="1">
        <v>0</v>
      </c>
      <c r="V149" s="48">
        <v>0</v>
      </c>
      <c r="W149" s="48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</row>
    <row r="150" spans="1:63" x14ac:dyDescent="0.2">
      <c r="A150" s="1">
        <v>95459</v>
      </c>
      <c r="B150" s="1" t="s">
        <v>243</v>
      </c>
      <c r="C150" s="1">
        <v>2</v>
      </c>
      <c r="D150" s="1">
        <v>162</v>
      </c>
      <c r="E150" s="1" t="s">
        <v>65</v>
      </c>
      <c r="F150" s="1">
        <v>123</v>
      </c>
      <c r="G150" s="1" t="s">
        <v>138</v>
      </c>
      <c r="H150" s="3">
        <v>2210.7600000000002</v>
      </c>
      <c r="I150" s="3">
        <v>4421.5200000000004</v>
      </c>
      <c r="L150" s="1">
        <v>0</v>
      </c>
      <c r="M150" s="1">
        <v>0</v>
      </c>
      <c r="O150" s="1">
        <v>0</v>
      </c>
      <c r="P150" s="1">
        <v>0</v>
      </c>
      <c r="R150" s="1">
        <v>0</v>
      </c>
      <c r="S150" s="1">
        <v>0</v>
      </c>
      <c r="U150" s="1">
        <v>0</v>
      </c>
      <c r="V150" s="48">
        <v>0</v>
      </c>
      <c r="W150" s="48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</row>
    <row r="151" spans="1:63" x14ac:dyDescent="0.2">
      <c r="A151" s="1">
        <v>6102</v>
      </c>
      <c r="B151" s="1" t="s">
        <v>250</v>
      </c>
      <c r="C151" s="1">
        <v>4</v>
      </c>
      <c r="D151" s="1">
        <v>162</v>
      </c>
      <c r="E151" s="1" t="s">
        <v>65</v>
      </c>
      <c r="F151" s="1">
        <v>807</v>
      </c>
      <c r="G151" s="1" t="s">
        <v>67</v>
      </c>
      <c r="H151" s="3">
        <v>241.78139999999999</v>
      </c>
      <c r="I151" s="3">
        <v>967.12559999999996</v>
      </c>
      <c r="L151" s="1">
        <v>0</v>
      </c>
      <c r="M151" s="1">
        <v>0</v>
      </c>
      <c r="O151" s="1">
        <v>0</v>
      </c>
      <c r="P151" s="1">
        <v>0</v>
      </c>
      <c r="R151" s="1">
        <v>0</v>
      </c>
      <c r="S151" s="1">
        <v>0</v>
      </c>
      <c r="U151" s="1">
        <v>0</v>
      </c>
      <c r="V151" s="48">
        <v>0</v>
      </c>
      <c r="W151" s="48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</row>
    <row r="152" spans="1:63" x14ac:dyDescent="0.2">
      <c r="A152" s="1">
        <v>40473</v>
      </c>
      <c r="B152" s="1" t="s">
        <v>148</v>
      </c>
      <c r="C152" s="1">
        <v>24</v>
      </c>
      <c r="D152" s="1">
        <v>162</v>
      </c>
      <c r="E152" s="1" t="s">
        <v>65</v>
      </c>
      <c r="F152" s="1">
        <v>999</v>
      </c>
      <c r="G152" s="1" t="s">
        <v>68</v>
      </c>
      <c r="H152" s="3">
        <v>44.752800000000001</v>
      </c>
      <c r="I152" s="3">
        <v>1074.0672</v>
      </c>
      <c r="L152" s="1">
        <v>0</v>
      </c>
      <c r="M152" s="1">
        <v>0</v>
      </c>
      <c r="O152" s="1">
        <v>0</v>
      </c>
      <c r="P152" s="1">
        <v>0</v>
      </c>
      <c r="R152" s="1">
        <v>0</v>
      </c>
      <c r="S152" s="1">
        <v>0</v>
      </c>
      <c r="U152" s="1">
        <v>0</v>
      </c>
      <c r="V152" s="48">
        <v>0</v>
      </c>
      <c r="W152" s="48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</row>
    <row r="153" spans="1:63" x14ac:dyDescent="0.2">
      <c r="A153" s="1">
        <v>6082</v>
      </c>
      <c r="B153" s="1" t="s">
        <v>136</v>
      </c>
      <c r="C153" s="1">
        <v>12</v>
      </c>
      <c r="D153" s="1">
        <v>162</v>
      </c>
      <c r="E153" s="1" t="s">
        <v>65</v>
      </c>
      <c r="F153" s="1">
        <v>28</v>
      </c>
      <c r="G153" s="1" t="s">
        <v>133</v>
      </c>
      <c r="H153" s="3">
        <v>31.795200000000001</v>
      </c>
      <c r="I153" s="3">
        <v>381.54239999999999</v>
      </c>
      <c r="L153" s="1">
        <v>0</v>
      </c>
      <c r="M153" s="1">
        <v>0</v>
      </c>
      <c r="O153" s="1">
        <v>0</v>
      </c>
      <c r="P153" s="1">
        <v>0</v>
      </c>
      <c r="R153" s="1">
        <v>0</v>
      </c>
      <c r="S153" s="1">
        <v>0</v>
      </c>
      <c r="U153" s="1">
        <v>0</v>
      </c>
      <c r="V153" s="48">
        <v>0</v>
      </c>
      <c r="W153" s="48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</row>
    <row r="154" spans="1:63" x14ac:dyDescent="0.2">
      <c r="A154" s="1">
        <v>40475</v>
      </c>
      <c r="B154" s="1" t="s">
        <v>144</v>
      </c>
      <c r="C154" s="1">
        <v>24</v>
      </c>
      <c r="D154" s="1">
        <v>162</v>
      </c>
      <c r="E154" s="1" t="s">
        <v>65</v>
      </c>
      <c r="F154" s="1">
        <v>998</v>
      </c>
      <c r="G154" s="1" t="s">
        <v>146</v>
      </c>
      <c r="H154" s="3">
        <v>44.752800000000001</v>
      </c>
      <c r="I154" s="3">
        <v>1074.0672</v>
      </c>
      <c r="L154" s="1">
        <v>0</v>
      </c>
      <c r="M154" s="1">
        <v>0</v>
      </c>
      <c r="O154" s="1">
        <v>0</v>
      </c>
      <c r="P154" s="1">
        <v>0</v>
      </c>
      <c r="R154" s="1">
        <v>0</v>
      </c>
      <c r="S154" s="1">
        <v>0</v>
      </c>
      <c r="U154" s="1">
        <v>0</v>
      </c>
      <c r="V154" s="48">
        <v>0</v>
      </c>
      <c r="W154" s="48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</row>
    <row r="155" spans="1:63" x14ac:dyDescent="0.2">
      <c r="A155" s="1">
        <v>59282</v>
      </c>
      <c r="B155" s="1" t="s">
        <v>97</v>
      </c>
      <c r="C155" s="1">
        <v>4</v>
      </c>
      <c r="D155" s="1">
        <v>162</v>
      </c>
      <c r="E155" s="1" t="s">
        <v>65</v>
      </c>
      <c r="F155" s="1">
        <v>1</v>
      </c>
      <c r="G155" s="1" t="s">
        <v>98</v>
      </c>
      <c r="H155" s="3">
        <v>146.297</v>
      </c>
      <c r="I155" s="3">
        <v>585.18799999999999</v>
      </c>
      <c r="L155" s="1">
        <v>0</v>
      </c>
      <c r="M155" s="1">
        <v>0</v>
      </c>
      <c r="O155" s="1">
        <v>0</v>
      </c>
      <c r="P155" s="1">
        <v>0</v>
      </c>
      <c r="R155" s="1">
        <v>0</v>
      </c>
      <c r="S155" s="1">
        <v>0</v>
      </c>
      <c r="U155" s="1">
        <v>0</v>
      </c>
      <c r="V155" s="48">
        <v>0</v>
      </c>
      <c r="W155" s="48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</row>
    <row r="156" spans="1:63" x14ac:dyDescent="0.2">
      <c r="A156" s="1">
        <v>6046</v>
      </c>
      <c r="B156" s="1" t="s">
        <v>78</v>
      </c>
      <c r="C156" s="1">
        <v>24</v>
      </c>
      <c r="D156" s="1">
        <v>162</v>
      </c>
      <c r="E156" s="1" t="s">
        <v>65</v>
      </c>
      <c r="F156" s="1">
        <v>999</v>
      </c>
      <c r="G156" s="1" t="s">
        <v>68</v>
      </c>
      <c r="H156" s="3">
        <v>15.280799999999999</v>
      </c>
      <c r="I156" s="3">
        <v>366.73919999999998</v>
      </c>
      <c r="L156" s="1">
        <v>0</v>
      </c>
      <c r="M156" s="1">
        <v>0</v>
      </c>
      <c r="O156" s="1">
        <v>0</v>
      </c>
      <c r="P156" s="1">
        <v>0</v>
      </c>
      <c r="R156" s="1">
        <v>0</v>
      </c>
      <c r="S156" s="1">
        <v>0</v>
      </c>
      <c r="U156" s="1">
        <v>0</v>
      </c>
      <c r="V156" s="48">
        <v>0</v>
      </c>
      <c r="W156" s="48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</row>
    <row r="157" spans="1:63" x14ac:dyDescent="0.2">
      <c r="A157" s="1">
        <v>59902</v>
      </c>
      <c r="B157" s="1" t="s">
        <v>75</v>
      </c>
      <c r="C157" s="1">
        <v>12</v>
      </c>
      <c r="D157" s="1">
        <v>162</v>
      </c>
      <c r="E157" s="1" t="s">
        <v>65</v>
      </c>
      <c r="F157" s="1">
        <v>999</v>
      </c>
      <c r="G157" s="1" t="s">
        <v>68</v>
      </c>
      <c r="H157" s="3">
        <v>155.34</v>
      </c>
      <c r="I157" s="3">
        <v>1864.08</v>
      </c>
      <c r="L157" s="1">
        <v>0</v>
      </c>
      <c r="M157" s="1">
        <v>0.92</v>
      </c>
      <c r="O157" s="1">
        <v>0</v>
      </c>
      <c r="P157" s="1">
        <v>0</v>
      </c>
      <c r="R157" s="1">
        <v>0</v>
      </c>
      <c r="S157" s="1">
        <v>0</v>
      </c>
      <c r="U157" s="1">
        <v>0</v>
      </c>
      <c r="V157" s="48">
        <v>0</v>
      </c>
      <c r="W157" s="48">
        <v>1708.74</v>
      </c>
      <c r="X157" s="1">
        <v>0</v>
      </c>
      <c r="Y157" s="1">
        <v>0</v>
      </c>
      <c r="Z157" s="1">
        <v>0</v>
      </c>
      <c r="AA157" s="1">
        <v>0</v>
      </c>
      <c r="AB157" s="1">
        <v>11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</row>
    <row r="158" spans="1:63" x14ac:dyDescent="0.2">
      <c r="A158" s="1">
        <v>61002</v>
      </c>
      <c r="B158" s="1" t="s">
        <v>244</v>
      </c>
      <c r="C158" s="1">
        <v>1</v>
      </c>
      <c r="D158" s="1">
        <v>162</v>
      </c>
      <c r="E158" s="1" t="s">
        <v>65</v>
      </c>
      <c r="F158" s="1">
        <v>999</v>
      </c>
      <c r="G158" s="1" t="s">
        <v>68</v>
      </c>
      <c r="H158" s="3">
        <v>1864.08</v>
      </c>
      <c r="I158" s="3">
        <v>1864.08</v>
      </c>
      <c r="L158" s="1">
        <v>0</v>
      </c>
      <c r="M158" s="1">
        <v>0</v>
      </c>
      <c r="O158" s="1">
        <v>0</v>
      </c>
      <c r="P158" s="1">
        <v>0</v>
      </c>
      <c r="R158" s="1">
        <v>0</v>
      </c>
      <c r="S158" s="1">
        <v>0</v>
      </c>
      <c r="U158" s="1">
        <v>0</v>
      </c>
      <c r="V158" s="48">
        <v>0</v>
      </c>
      <c r="W158" s="48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</row>
    <row r="159" spans="1:63" x14ac:dyDescent="0.2">
      <c r="A159" s="1">
        <v>6042</v>
      </c>
      <c r="B159" s="1" t="s">
        <v>83</v>
      </c>
      <c r="C159" s="1">
        <v>12</v>
      </c>
      <c r="D159" s="1">
        <v>162</v>
      </c>
      <c r="E159" s="1" t="s">
        <v>65</v>
      </c>
      <c r="F159" s="1">
        <v>807</v>
      </c>
      <c r="G159" s="1" t="s">
        <v>67</v>
      </c>
      <c r="H159" s="3">
        <v>70.634</v>
      </c>
      <c r="I159" s="3">
        <v>847.60799999999995</v>
      </c>
      <c r="L159" s="1">
        <v>0</v>
      </c>
      <c r="M159" s="1">
        <v>0</v>
      </c>
      <c r="O159" s="1">
        <v>0</v>
      </c>
      <c r="P159" s="1">
        <v>0</v>
      </c>
      <c r="R159" s="1">
        <v>0</v>
      </c>
      <c r="S159" s="1">
        <v>0</v>
      </c>
      <c r="U159" s="1">
        <v>0</v>
      </c>
      <c r="V159" s="48">
        <v>0</v>
      </c>
      <c r="W159" s="48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</row>
    <row r="160" spans="1:63" x14ac:dyDescent="0.2">
      <c r="A160" s="1">
        <v>95524</v>
      </c>
      <c r="B160" s="1" t="s">
        <v>88</v>
      </c>
      <c r="C160" s="1">
        <v>12</v>
      </c>
      <c r="D160" s="1">
        <v>162</v>
      </c>
      <c r="E160" s="1" t="s">
        <v>65</v>
      </c>
      <c r="F160" s="1">
        <v>999</v>
      </c>
      <c r="G160" s="1" t="s">
        <v>68</v>
      </c>
      <c r="H160" s="3">
        <v>22.715</v>
      </c>
      <c r="I160" s="3">
        <v>272.58</v>
      </c>
      <c r="L160" s="1">
        <v>0</v>
      </c>
      <c r="M160" s="1">
        <v>0</v>
      </c>
      <c r="O160" s="1">
        <v>0</v>
      </c>
      <c r="P160" s="1">
        <v>0</v>
      </c>
      <c r="R160" s="1">
        <v>0</v>
      </c>
      <c r="S160" s="1">
        <v>0</v>
      </c>
      <c r="U160" s="1">
        <v>0</v>
      </c>
      <c r="V160" s="48">
        <v>0</v>
      </c>
      <c r="W160" s="48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</row>
    <row r="161" spans="1:63" x14ac:dyDescent="0.2">
      <c r="A161" s="1">
        <v>95596</v>
      </c>
      <c r="B161" s="1" t="s">
        <v>95</v>
      </c>
      <c r="C161" s="1">
        <v>1</v>
      </c>
      <c r="D161" s="1">
        <v>162</v>
      </c>
      <c r="E161" s="1" t="s">
        <v>65</v>
      </c>
      <c r="F161" s="1">
        <v>999</v>
      </c>
      <c r="G161" s="1" t="s">
        <v>68</v>
      </c>
      <c r="H161" s="3">
        <v>636.12</v>
      </c>
      <c r="I161" s="3">
        <v>636.12</v>
      </c>
      <c r="L161" s="1">
        <v>0</v>
      </c>
      <c r="M161" s="1">
        <v>0</v>
      </c>
      <c r="O161" s="1">
        <v>0</v>
      </c>
      <c r="P161" s="1">
        <v>0</v>
      </c>
      <c r="R161" s="1">
        <v>0</v>
      </c>
      <c r="S161" s="1">
        <v>0</v>
      </c>
      <c r="U161" s="1">
        <v>0</v>
      </c>
      <c r="V161" s="48">
        <v>0</v>
      </c>
      <c r="W161" s="48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</row>
    <row r="162" spans="1:63" x14ac:dyDescent="0.2">
      <c r="A162" s="1">
        <v>88122</v>
      </c>
      <c r="B162" s="1" t="s">
        <v>163</v>
      </c>
      <c r="C162" s="1">
        <v>24</v>
      </c>
      <c r="D162" s="1">
        <v>162</v>
      </c>
      <c r="E162" s="1" t="s">
        <v>65</v>
      </c>
      <c r="F162" s="1">
        <v>974</v>
      </c>
      <c r="G162" s="1" t="s">
        <v>70</v>
      </c>
      <c r="H162" s="3">
        <v>72.685599999999994</v>
      </c>
      <c r="I162" s="3">
        <v>1744.4544000000001</v>
      </c>
      <c r="L162" s="1">
        <v>0</v>
      </c>
      <c r="M162" s="1">
        <v>0</v>
      </c>
      <c r="O162" s="1">
        <v>0</v>
      </c>
      <c r="P162" s="1">
        <v>0</v>
      </c>
      <c r="R162" s="1">
        <v>0</v>
      </c>
      <c r="S162" s="1">
        <v>0</v>
      </c>
      <c r="U162" s="1">
        <v>0</v>
      </c>
      <c r="V162" s="48">
        <v>0</v>
      </c>
      <c r="W162" s="48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</row>
    <row r="163" spans="1:63" x14ac:dyDescent="0.2">
      <c r="A163" s="1">
        <v>97316</v>
      </c>
      <c r="B163" s="1" t="s">
        <v>200</v>
      </c>
      <c r="C163" s="1">
        <v>8</v>
      </c>
      <c r="D163" s="1">
        <v>162</v>
      </c>
      <c r="E163" s="1" t="s">
        <v>65</v>
      </c>
      <c r="F163" s="1">
        <v>162</v>
      </c>
      <c r="G163" s="1" t="s">
        <v>84</v>
      </c>
      <c r="H163" s="3">
        <v>92.150800000000004</v>
      </c>
      <c r="I163" s="3">
        <v>737.20640000000003</v>
      </c>
      <c r="L163" s="1">
        <v>0</v>
      </c>
      <c r="M163" s="1">
        <v>0</v>
      </c>
      <c r="O163" s="1">
        <v>0</v>
      </c>
      <c r="P163" s="1">
        <v>0</v>
      </c>
      <c r="R163" s="1">
        <v>0</v>
      </c>
      <c r="S163" s="1">
        <v>1.1200000000000001</v>
      </c>
      <c r="U163" s="1">
        <v>0</v>
      </c>
      <c r="V163" s="48">
        <v>0</v>
      </c>
      <c r="W163" s="48">
        <v>829.36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9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</row>
    <row r="164" spans="1:63" x14ac:dyDescent="0.2">
      <c r="A164" s="1">
        <v>6007</v>
      </c>
      <c r="B164" s="1" t="s">
        <v>135</v>
      </c>
      <c r="C164" s="1">
        <v>8</v>
      </c>
      <c r="D164" s="1">
        <v>162</v>
      </c>
      <c r="E164" s="1" t="s">
        <v>65</v>
      </c>
      <c r="F164" s="1">
        <v>28</v>
      </c>
      <c r="G164" s="1" t="s">
        <v>133</v>
      </c>
      <c r="H164" s="3">
        <v>52.537999999999997</v>
      </c>
      <c r="I164" s="3">
        <v>420.30399999999997</v>
      </c>
      <c r="L164" s="1">
        <v>0</v>
      </c>
      <c r="M164" s="1">
        <v>0</v>
      </c>
      <c r="O164" s="1">
        <v>0</v>
      </c>
      <c r="P164" s="1">
        <v>0</v>
      </c>
      <c r="R164" s="1">
        <v>0</v>
      </c>
      <c r="S164" s="1">
        <v>0</v>
      </c>
      <c r="U164" s="1">
        <v>0</v>
      </c>
      <c r="V164" s="48">
        <v>0</v>
      </c>
      <c r="W164" s="48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</row>
    <row r="165" spans="1:63" x14ac:dyDescent="0.2">
      <c r="A165" s="1">
        <v>91199</v>
      </c>
      <c r="B165" s="1" t="s">
        <v>212</v>
      </c>
      <c r="C165" s="1">
        <v>16</v>
      </c>
      <c r="D165" s="1">
        <v>162</v>
      </c>
      <c r="E165" s="1" t="s">
        <v>65</v>
      </c>
      <c r="F165" s="1">
        <v>123</v>
      </c>
      <c r="G165" s="1" t="s">
        <v>138</v>
      </c>
      <c r="H165" s="3">
        <v>64.494399999999999</v>
      </c>
      <c r="I165" s="3">
        <v>1031.9104</v>
      </c>
      <c r="L165" s="1">
        <v>0</v>
      </c>
      <c r="M165" s="1">
        <v>0</v>
      </c>
      <c r="O165" s="1">
        <v>0</v>
      </c>
      <c r="P165" s="1">
        <v>0.25</v>
      </c>
      <c r="R165" s="1">
        <v>0</v>
      </c>
      <c r="S165" s="1">
        <v>0</v>
      </c>
      <c r="U165" s="1">
        <v>0</v>
      </c>
      <c r="V165" s="48">
        <v>0</v>
      </c>
      <c r="W165" s="48">
        <v>257.98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4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</row>
    <row r="166" spans="1:63" x14ac:dyDescent="0.2">
      <c r="A166" s="1">
        <v>95597</v>
      </c>
      <c r="B166" s="1" t="s">
        <v>255</v>
      </c>
      <c r="C166" s="1">
        <v>1</v>
      </c>
      <c r="D166" s="1">
        <v>162</v>
      </c>
      <c r="E166" s="1" t="s">
        <v>65</v>
      </c>
      <c r="F166" s="1">
        <v>999</v>
      </c>
      <c r="G166" s="1" t="s">
        <v>68</v>
      </c>
      <c r="H166" s="3">
        <v>1764.72</v>
      </c>
      <c r="I166" s="3">
        <v>1764.72</v>
      </c>
      <c r="L166" s="1">
        <v>0</v>
      </c>
      <c r="M166" s="1">
        <v>0</v>
      </c>
      <c r="O166" s="1">
        <v>0</v>
      </c>
      <c r="P166" s="1">
        <v>0</v>
      </c>
      <c r="R166" s="1">
        <v>0</v>
      </c>
      <c r="S166" s="1">
        <v>0</v>
      </c>
      <c r="U166" s="1">
        <v>0</v>
      </c>
      <c r="V166" s="48">
        <v>0</v>
      </c>
      <c r="W166" s="48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</row>
    <row r="167" spans="1:63" x14ac:dyDescent="0.2">
      <c r="A167" s="1">
        <v>97315</v>
      </c>
      <c r="B167" s="1" t="s">
        <v>147</v>
      </c>
      <c r="C167" s="1">
        <v>14</v>
      </c>
      <c r="D167" s="1">
        <v>162</v>
      </c>
      <c r="E167" s="1" t="s">
        <v>65</v>
      </c>
      <c r="F167" s="1">
        <v>162</v>
      </c>
      <c r="G167" s="1" t="s">
        <v>84</v>
      </c>
      <c r="H167" s="3">
        <v>56.567999999999998</v>
      </c>
      <c r="I167" s="3">
        <v>791.952</v>
      </c>
      <c r="L167" s="1">
        <v>0</v>
      </c>
      <c r="M167" s="1">
        <v>0</v>
      </c>
      <c r="O167" s="1">
        <v>0</v>
      </c>
      <c r="P167" s="1">
        <v>0</v>
      </c>
      <c r="R167" s="1">
        <v>0</v>
      </c>
      <c r="S167" s="1">
        <v>0</v>
      </c>
      <c r="U167" s="1">
        <v>0</v>
      </c>
      <c r="V167" s="48">
        <v>0</v>
      </c>
      <c r="W167" s="48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</row>
    <row r="168" spans="1:63" x14ac:dyDescent="0.2">
      <c r="A168" s="1">
        <v>97314</v>
      </c>
      <c r="B168" s="1" t="s">
        <v>227</v>
      </c>
      <c r="C168" s="1">
        <v>5</v>
      </c>
      <c r="D168" s="1">
        <v>162</v>
      </c>
      <c r="E168" s="1" t="s">
        <v>65</v>
      </c>
      <c r="F168" s="1">
        <v>162</v>
      </c>
      <c r="G168" s="1" t="s">
        <v>84</v>
      </c>
      <c r="H168" s="3">
        <v>268.24099999999999</v>
      </c>
      <c r="I168" s="3">
        <v>1341.2049999999999</v>
      </c>
      <c r="L168" s="1">
        <v>0</v>
      </c>
      <c r="M168" s="1">
        <v>0</v>
      </c>
      <c r="O168" s="1">
        <v>0</v>
      </c>
      <c r="P168" s="1">
        <v>0</v>
      </c>
      <c r="R168" s="1">
        <v>0</v>
      </c>
      <c r="S168" s="1">
        <v>0</v>
      </c>
      <c r="U168" s="1">
        <v>0</v>
      </c>
      <c r="V168" s="48">
        <v>0</v>
      </c>
      <c r="W168" s="48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</row>
    <row r="169" spans="1:63" x14ac:dyDescent="0.2">
      <c r="A169" s="1">
        <v>6019</v>
      </c>
      <c r="B169" s="1" t="s">
        <v>76</v>
      </c>
      <c r="C169" s="1">
        <v>20</v>
      </c>
      <c r="D169" s="1">
        <v>162</v>
      </c>
      <c r="E169" s="1" t="s">
        <v>65</v>
      </c>
      <c r="F169" s="1">
        <v>999</v>
      </c>
      <c r="G169" s="1" t="s">
        <v>68</v>
      </c>
      <c r="H169" s="3">
        <v>34.351300000000002</v>
      </c>
      <c r="I169" s="3">
        <v>687.02599999999995</v>
      </c>
      <c r="L169" s="1">
        <v>0</v>
      </c>
      <c r="M169" s="1">
        <v>0</v>
      </c>
      <c r="O169" s="1">
        <v>0</v>
      </c>
      <c r="P169" s="1">
        <v>0</v>
      </c>
      <c r="R169" s="1">
        <v>0</v>
      </c>
      <c r="S169" s="1">
        <v>0</v>
      </c>
      <c r="U169" s="1">
        <v>0</v>
      </c>
      <c r="V169" s="48">
        <v>0</v>
      </c>
      <c r="W169" s="48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</row>
    <row r="170" spans="1:63" x14ac:dyDescent="0.2">
      <c r="A170" s="1">
        <v>95902</v>
      </c>
      <c r="B170" s="1" t="s">
        <v>93</v>
      </c>
      <c r="C170" s="1">
        <v>7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266.64999999999998</v>
      </c>
      <c r="I170" s="3">
        <v>1866.55</v>
      </c>
      <c r="L170" s="1">
        <v>0</v>
      </c>
      <c r="M170" s="1">
        <v>0</v>
      </c>
      <c r="O170" s="1">
        <v>0</v>
      </c>
      <c r="P170" s="1">
        <v>0</v>
      </c>
      <c r="R170" s="1">
        <v>0</v>
      </c>
      <c r="S170" s="1">
        <v>0</v>
      </c>
      <c r="U170" s="1">
        <v>0</v>
      </c>
      <c r="V170" s="48">
        <v>0</v>
      </c>
      <c r="W170" s="48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</row>
    <row r="171" spans="1:63" x14ac:dyDescent="0.2">
      <c r="A171" s="1">
        <v>91059</v>
      </c>
      <c r="B171" s="1" t="s">
        <v>246</v>
      </c>
      <c r="C171" s="1">
        <v>1</v>
      </c>
      <c r="D171" s="1">
        <v>162</v>
      </c>
      <c r="E171" s="1" t="s">
        <v>65</v>
      </c>
      <c r="F171" s="1">
        <v>999</v>
      </c>
      <c r="G171" s="1" t="s">
        <v>68</v>
      </c>
      <c r="H171" s="3">
        <v>5002.5600000000004</v>
      </c>
      <c r="I171" s="3">
        <v>5002.5600000000004</v>
      </c>
      <c r="L171" s="1">
        <v>0</v>
      </c>
      <c r="M171" s="1">
        <v>-1</v>
      </c>
      <c r="O171" s="1">
        <v>0</v>
      </c>
      <c r="P171" s="1">
        <v>0</v>
      </c>
      <c r="R171" s="1">
        <v>0</v>
      </c>
      <c r="S171" s="1">
        <v>0</v>
      </c>
      <c r="U171" s="1">
        <v>0</v>
      </c>
      <c r="V171" s="48">
        <v>0</v>
      </c>
      <c r="W171" s="48">
        <v>-5002.5600000000004</v>
      </c>
      <c r="X171" s="1">
        <v>0</v>
      </c>
      <c r="Y171" s="1">
        <v>0</v>
      </c>
      <c r="Z171" s="1">
        <v>0</v>
      </c>
      <c r="AA171" s="1">
        <v>0</v>
      </c>
      <c r="AB171" s="1">
        <v>-1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</row>
    <row r="172" spans="1:63" x14ac:dyDescent="0.2">
      <c r="A172" s="1">
        <v>96163</v>
      </c>
      <c r="B172" s="1" t="s">
        <v>92</v>
      </c>
      <c r="C172" s="1">
        <v>12</v>
      </c>
      <c r="D172" s="1">
        <v>162</v>
      </c>
      <c r="E172" s="1" t="s">
        <v>65</v>
      </c>
      <c r="F172" s="1">
        <v>999</v>
      </c>
      <c r="G172" s="1" t="s">
        <v>68</v>
      </c>
      <c r="H172" s="3">
        <v>104.2492</v>
      </c>
      <c r="I172" s="3">
        <v>1250.9903999999999</v>
      </c>
      <c r="L172" s="1">
        <v>0</v>
      </c>
      <c r="M172" s="1">
        <v>0</v>
      </c>
      <c r="O172" s="1">
        <v>0</v>
      </c>
      <c r="P172" s="1">
        <v>0</v>
      </c>
      <c r="R172" s="1">
        <v>0</v>
      </c>
      <c r="S172" s="1">
        <v>0</v>
      </c>
      <c r="U172" s="1">
        <v>0</v>
      </c>
      <c r="V172" s="48">
        <v>0</v>
      </c>
      <c r="W172" s="48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</row>
    <row r="173" spans="1:63" x14ac:dyDescent="0.2">
      <c r="A173" s="1">
        <v>96281</v>
      </c>
      <c r="B173" s="1" t="s">
        <v>80</v>
      </c>
      <c r="C173" s="1">
        <v>24</v>
      </c>
      <c r="D173" s="1">
        <v>162</v>
      </c>
      <c r="E173" s="1" t="s">
        <v>65</v>
      </c>
      <c r="F173" s="1">
        <v>999</v>
      </c>
      <c r="G173" s="1" t="s">
        <v>68</v>
      </c>
      <c r="H173" s="3">
        <v>72.534999999999997</v>
      </c>
      <c r="I173" s="3">
        <v>1740.84</v>
      </c>
      <c r="L173" s="1">
        <v>0</v>
      </c>
      <c r="M173" s="1">
        <v>0</v>
      </c>
      <c r="O173" s="1">
        <v>0</v>
      </c>
      <c r="P173" s="1">
        <v>0</v>
      </c>
      <c r="R173" s="1">
        <v>0</v>
      </c>
      <c r="S173" s="1">
        <v>0</v>
      </c>
      <c r="U173" s="1">
        <v>0</v>
      </c>
      <c r="V173" s="48">
        <v>0</v>
      </c>
      <c r="W173" s="48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</row>
    <row r="174" spans="1:63" x14ac:dyDescent="0.2">
      <c r="A174" s="1">
        <v>85004</v>
      </c>
      <c r="B174" s="1" t="s">
        <v>249</v>
      </c>
      <c r="C174" s="1">
        <v>1</v>
      </c>
      <c r="D174" s="1">
        <v>162</v>
      </c>
      <c r="E174" s="1" t="s">
        <v>65</v>
      </c>
      <c r="F174" s="1">
        <v>999</v>
      </c>
      <c r="G174" s="1" t="s">
        <v>68</v>
      </c>
      <c r="H174" s="3">
        <v>1954.8</v>
      </c>
      <c r="I174" s="3">
        <v>1954.8</v>
      </c>
      <c r="L174" s="1">
        <v>0</v>
      </c>
      <c r="M174" s="1">
        <v>0</v>
      </c>
      <c r="O174" s="1">
        <v>0</v>
      </c>
      <c r="P174" s="1">
        <v>0</v>
      </c>
      <c r="R174" s="1">
        <v>0</v>
      </c>
      <c r="S174" s="1">
        <v>0</v>
      </c>
      <c r="U174" s="1">
        <v>0</v>
      </c>
      <c r="V174" s="48">
        <v>0</v>
      </c>
      <c r="W174" s="48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</row>
    <row r="175" spans="1:63" x14ac:dyDescent="0.2">
      <c r="A175" s="1">
        <v>6099</v>
      </c>
      <c r="B175" s="1" t="s">
        <v>247</v>
      </c>
      <c r="C175" s="1">
        <v>4</v>
      </c>
      <c r="D175" s="1">
        <v>162</v>
      </c>
      <c r="E175" s="1" t="s">
        <v>65</v>
      </c>
      <c r="F175" s="1">
        <v>807</v>
      </c>
      <c r="G175" s="1" t="s">
        <v>67</v>
      </c>
      <c r="H175" s="3">
        <v>241.78139999999999</v>
      </c>
      <c r="I175" s="3">
        <v>967.12559999999996</v>
      </c>
      <c r="L175" s="1">
        <v>0</v>
      </c>
      <c r="M175" s="1">
        <v>0</v>
      </c>
      <c r="O175" s="1">
        <v>0</v>
      </c>
      <c r="P175" s="1">
        <v>0</v>
      </c>
      <c r="R175" s="1">
        <v>0</v>
      </c>
      <c r="S175" s="1">
        <v>0</v>
      </c>
      <c r="U175" s="1">
        <v>0</v>
      </c>
      <c r="V175" s="48">
        <v>0</v>
      </c>
      <c r="W175" s="48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</row>
    <row r="176" spans="1:63" x14ac:dyDescent="0.2">
      <c r="A176" s="1">
        <v>97303</v>
      </c>
      <c r="B176" s="1" t="s">
        <v>238</v>
      </c>
      <c r="C176" s="1">
        <v>16</v>
      </c>
      <c r="D176" s="1">
        <v>162</v>
      </c>
      <c r="E176" s="1" t="s">
        <v>65</v>
      </c>
      <c r="F176" s="1">
        <v>123</v>
      </c>
      <c r="G176" s="1" t="s">
        <v>138</v>
      </c>
      <c r="H176" s="3">
        <v>70.367699999999999</v>
      </c>
      <c r="I176" s="3">
        <v>1125.8832</v>
      </c>
      <c r="L176" s="1">
        <v>0</v>
      </c>
      <c r="M176" s="1">
        <v>0</v>
      </c>
      <c r="O176" s="1">
        <v>0</v>
      </c>
      <c r="P176" s="1">
        <v>4</v>
      </c>
      <c r="R176" s="1">
        <v>0</v>
      </c>
      <c r="S176" s="1">
        <v>0</v>
      </c>
      <c r="U176" s="1">
        <v>0</v>
      </c>
      <c r="V176" s="48">
        <v>0</v>
      </c>
      <c r="W176" s="48">
        <v>4503.53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64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</row>
    <row r="177" spans="1:63" x14ac:dyDescent="0.2">
      <c r="A177" s="1">
        <v>88137</v>
      </c>
      <c r="B177" s="1" t="s">
        <v>88</v>
      </c>
      <c r="C177" s="1">
        <v>14</v>
      </c>
      <c r="D177" s="1">
        <v>162</v>
      </c>
      <c r="E177" s="1" t="s">
        <v>65</v>
      </c>
      <c r="F177" s="1">
        <v>999</v>
      </c>
      <c r="G177" s="1" t="s">
        <v>68</v>
      </c>
      <c r="H177" s="3">
        <v>102.89319999999999</v>
      </c>
      <c r="I177" s="3">
        <v>1440.5047999999999</v>
      </c>
      <c r="L177" s="1">
        <v>0</v>
      </c>
      <c r="M177" s="1">
        <v>0</v>
      </c>
      <c r="O177" s="1">
        <v>0</v>
      </c>
      <c r="P177" s="1">
        <v>0</v>
      </c>
      <c r="R177" s="1">
        <v>0</v>
      </c>
      <c r="S177" s="1">
        <v>0</v>
      </c>
      <c r="U177" s="1">
        <v>0</v>
      </c>
      <c r="V177" s="48">
        <v>0</v>
      </c>
      <c r="W177" s="48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</row>
    <row r="178" spans="1:63" x14ac:dyDescent="0.2">
      <c r="A178" s="1">
        <v>95285</v>
      </c>
      <c r="B178" s="1" t="s">
        <v>248</v>
      </c>
      <c r="C178" s="1">
        <v>1</v>
      </c>
      <c r="D178" s="1">
        <v>162</v>
      </c>
      <c r="E178" s="1" t="s">
        <v>65</v>
      </c>
      <c r="F178" s="1">
        <v>999</v>
      </c>
      <c r="G178" s="1" t="s">
        <v>68</v>
      </c>
      <c r="H178" s="3">
        <v>4356.72</v>
      </c>
      <c r="I178" s="3">
        <v>4356.72</v>
      </c>
      <c r="L178" s="1">
        <v>0</v>
      </c>
      <c r="M178" s="1">
        <v>3</v>
      </c>
      <c r="O178" s="1">
        <v>0</v>
      </c>
      <c r="P178" s="1">
        <v>0</v>
      </c>
      <c r="R178" s="1">
        <v>0</v>
      </c>
      <c r="S178" s="1">
        <v>0</v>
      </c>
      <c r="U178" s="1">
        <v>0</v>
      </c>
      <c r="V178" s="48">
        <v>0</v>
      </c>
      <c r="W178" s="48">
        <v>13070.16</v>
      </c>
      <c r="X178" s="1">
        <v>0</v>
      </c>
      <c r="Y178" s="1">
        <v>0</v>
      </c>
      <c r="Z178" s="1">
        <v>0</v>
      </c>
      <c r="AA178" s="1">
        <v>0</v>
      </c>
      <c r="AB178" s="1">
        <v>3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</row>
    <row r="179" spans="1:63" x14ac:dyDescent="0.2">
      <c r="H179" s="9"/>
      <c r="I179" s="9"/>
      <c r="V179" s="70"/>
      <c r="W179" s="70"/>
    </row>
    <row r="180" spans="1:63" x14ac:dyDescent="0.2">
      <c r="H180" s="9"/>
      <c r="I180" s="9"/>
      <c r="V180" s="70"/>
      <c r="W180" s="70"/>
    </row>
    <row r="181" spans="1:63" x14ac:dyDescent="0.2">
      <c r="H181" s="9"/>
      <c r="I181" s="9"/>
      <c r="V181" s="70"/>
      <c r="W181" s="70"/>
    </row>
    <row r="182" spans="1:63" x14ac:dyDescent="0.2">
      <c r="H182" s="9"/>
      <c r="I182" s="9"/>
      <c r="V182" s="70"/>
      <c r="W182" s="70"/>
    </row>
    <row r="183" spans="1:63" x14ac:dyDescent="0.2">
      <c r="H183" s="9"/>
      <c r="I183" s="9"/>
      <c r="V183" s="70"/>
      <c r="W183" s="70"/>
    </row>
    <row r="184" spans="1:63" x14ac:dyDescent="0.2">
      <c r="H184" s="9"/>
      <c r="I184" s="9"/>
      <c r="V184" s="70"/>
      <c r="W184" s="70"/>
    </row>
    <row r="185" spans="1:63" x14ac:dyDescent="0.2">
      <c r="H185" s="9"/>
      <c r="I185" s="9"/>
      <c r="V185" s="70"/>
      <c r="W185" s="70"/>
    </row>
    <row r="186" spans="1:63" x14ac:dyDescent="0.2">
      <c r="H186" s="9"/>
      <c r="I186" s="9"/>
      <c r="V186" s="70"/>
      <c r="W186" s="70"/>
    </row>
    <row r="187" spans="1:63" x14ac:dyDescent="0.2">
      <c r="H187" s="9"/>
      <c r="I187" s="9"/>
      <c r="V187" s="70"/>
      <c r="W187" s="70"/>
    </row>
    <row r="188" spans="1:63" x14ac:dyDescent="0.2">
      <c r="H188" s="9"/>
      <c r="I188" s="9"/>
      <c r="V188" s="70"/>
      <c r="W188" s="70"/>
    </row>
    <row r="189" spans="1:63" x14ac:dyDescent="0.2">
      <c r="H189" s="9"/>
      <c r="I189" s="9"/>
      <c r="V189" s="70"/>
      <c r="W189" s="70"/>
    </row>
    <row r="190" spans="1:63" x14ac:dyDescent="0.2">
      <c r="H190" s="9"/>
      <c r="I190" s="9"/>
      <c r="V190" s="70"/>
      <c r="W190" s="70"/>
    </row>
    <row r="191" spans="1:63" x14ac:dyDescent="0.2">
      <c r="H191" s="9"/>
      <c r="I191" s="9"/>
      <c r="V191" s="70"/>
      <c r="W191" s="70"/>
    </row>
    <row r="192" spans="1:63" x14ac:dyDescent="0.2">
      <c r="H192" s="9"/>
      <c r="I192" s="9"/>
      <c r="V192" s="70"/>
      <c r="W192" s="70"/>
    </row>
    <row r="193" spans="8:23" x14ac:dyDescent="0.2">
      <c r="H193" s="9"/>
      <c r="I193" s="9"/>
      <c r="V193" s="70"/>
      <c r="W193" s="70"/>
    </row>
    <row r="194" spans="8:23" x14ac:dyDescent="0.2">
      <c r="H194" s="9"/>
      <c r="I194" s="9"/>
      <c r="V194" s="70"/>
      <c r="W194" s="70"/>
    </row>
    <row r="195" spans="8:23" x14ac:dyDescent="0.2">
      <c r="H195" s="9"/>
      <c r="I195" s="9"/>
      <c r="V195" s="70"/>
      <c r="W195" s="70"/>
    </row>
    <row r="196" spans="8:23" x14ac:dyDescent="0.2">
      <c r="H196" s="9"/>
      <c r="I196" s="9"/>
      <c r="V196" s="70"/>
      <c r="W196" s="70"/>
    </row>
    <row r="197" spans="8:23" x14ac:dyDescent="0.2">
      <c r="H197" s="9"/>
      <c r="I197" s="9"/>
      <c r="V197" s="70"/>
      <c r="W197" s="70"/>
    </row>
    <row r="198" spans="8:23" x14ac:dyDescent="0.2">
      <c r="H198" s="9"/>
      <c r="I198" s="9"/>
      <c r="V198" s="70"/>
      <c r="W198" s="70"/>
    </row>
    <row r="199" spans="8:23" x14ac:dyDescent="0.2">
      <c r="H199" s="9"/>
      <c r="I199" s="9"/>
      <c r="V199" s="70"/>
      <c r="W199" s="70"/>
    </row>
    <row r="200" spans="8:23" x14ac:dyDescent="0.2">
      <c r="H200" s="9"/>
      <c r="I200" s="9"/>
      <c r="V200" s="70"/>
      <c r="W200" s="70"/>
    </row>
    <row r="201" spans="8:23" x14ac:dyDescent="0.2">
      <c r="H201" s="9"/>
      <c r="I201" s="9"/>
      <c r="V201" s="70"/>
      <c r="W201" s="70"/>
    </row>
    <row r="202" spans="8:23" x14ac:dyDescent="0.2">
      <c r="H202" s="9"/>
      <c r="I202" s="9"/>
      <c r="V202" s="70"/>
      <c r="W202" s="70"/>
    </row>
    <row r="203" spans="8:23" x14ac:dyDescent="0.2">
      <c r="H203" s="9"/>
      <c r="I203" s="9"/>
      <c r="V203" s="70"/>
      <c r="W203" s="70"/>
    </row>
    <row r="204" spans="8:23" x14ac:dyDescent="0.2">
      <c r="H204" s="9"/>
      <c r="I204" s="9"/>
      <c r="V204" s="70"/>
      <c r="W204" s="70"/>
    </row>
    <row r="205" spans="8:23" x14ac:dyDescent="0.2">
      <c r="H205" s="9"/>
      <c r="I205" s="9"/>
      <c r="V205" s="70"/>
      <c r="W205" s="70"/>
    </row>
    <row r="206" spans="8:23" x14ac:dyDescent="0.2">
      <c r="H206" s="9"/>
      <c r="I206" s="9"/>
      <c r="V206" s="70"/>
      <c r="W206" s="70"/>
    </row>
    <row r="207" spans="8:23" x14ac:dyDescent="0.2">
      <c r="H207" s="9"/>
      <c r="I207" s="9"/>
      <c r="V207" s="70"/>
      <c r="W207" s="70"/>
    </row>
    <row r="208" spans="8:23" x14ac:dyDescent="0.2">
      <c r="H208" s="9"/>
      <c r="I208" s="9"/>
      <c r="V208" s="70"/>
      <c r="W208" s="70"/>
    </row>
    <row r="209" spans="8:23" x14ac:dyDescent="0.2">
      <c r="H209" s="9"/>
      <c r="I209" s="9"/>
      <c r="V209" s="70"/>
      <c r="W209" s="70"/>
    </row>
    <row r="210" spans="8:23" x14ac:dyDescent="0.2">
      <c r="H210" s="9"/>
      <c r="I210" s="9"/>
      <c r="V210" s="70"/>
      <c r="W210" s="70"/>
    </row>
    <row r="211" spans="8:23" x14ac:dyDescent="0.2">
      <c r="H211" s="9"/>
      <c r="I211" s="9"/>
      <c r="V211" s="70"/>
      <c r="W211" s="70"/>
    </row>
    <row r="212" spans="8:23" x14ac:dyDescent="0.2">
      <c r="H212" s="9"/>
      <c r="I212" s="9"/>
      <c r="V212" s="70"/>
      <c r="W212" s="70"/>
    </row>
    <row r="213" spans="8:23" x14ac:dyDescent="0.2">
      <c r="H213" s="9"/>
      <c r="I213" s="9"/>
      <c r="V213" s="70"/>
      <c r="W213" s="70"/>
    </row>
    <row r="214" spans="8:23" x14ac:dyDescent="0.2">
      <c r="H214" s="9"/>
      <c r="I214" s="9"/>
      <c r="V214" s="70"/>
      <c r="W214" s="70"/>
    </row>
    <row r="215" spans="8:23" x14ac:dyDescent="0.2">
      <c r="H215" s="9"/>
      <c r="I215" s="9"/>
      <c r="V215" s="70"/>
      <c r="W215" s="70"/>
    </row>
    <row r="216" spans="8:23" x14ac:dyDescent="0.2">
      <c r="H216" s="9"/>
      <c r="I216" s="9"/>
      <c r="V216" s="70"/>
      <c r="W216" s="70"/>
    </row>
    <row r="217" spans="8:23" x14ac:dyDescent="0.2">
      <c r="H217" s="9"/>
      <c r="I217" s="9"/>
      <c r="V217" s="70"/>
      <c r="W217" s="70"/>
    </row>
    <row r="218" spans="8:23" x14ac:dyDescent="0.2">
      <c r="H218" s="9"/>
      <c r="I218" s="9"/>
      <c r="V218" s="70"/>
      <c r="W218" s="70"/>
    </row>
    <row r="219" spans="8:23" x14ac:dyDescent="0.2">
      <c r="H219" s="9"/>
      <c r="I219" s="9"/>
      <c r="V219" s="70"/>
      <c r="W219" s="70"/>
    </row>
    <row r="220" spans="8:23" x14ac:dyDescent="0.2">
      <c r="H220" s="9"/>
      <c r="I220" s="9"/>
      <c r="V220" s="70"/>
      <c r="W220" s="70"/>
    </row>
    <row r="221" spans="8:23" x14ac:dyDescent="0.2">
      <c r="H221" s="9"/>
      <c r="I221" s="9"/>
      <c r="V221" s="70"/>
      <c r="W221" s="70"/>
    </row>
    <row r="222" spans="8:23" x14ac:dyDescent="0.2">
      <c r="H222" s="9"/>
      <c r="I222" s="9"/>
      <c r="V222" s="70"/>
      <c r="W222" s="70"/>
    </row>
    <row r="223" spans="8:23" x14ac:dyDescent="0.2">
      <c r="H223" s="9"/>
      <c r="I223" s="9"/>
      <c r="V223" s="70"/>
      <c r="W223" s="70"/>
    </row>
    <row r="224" spans="8:23" x14ac:dyDescent="0.2">
      <c r="H224" s="9"/>
      <c r="I224" s="9"/>
      <c r="V224" s="70"/>
      <c r="W224" s="70"/>
    </row>
    <row r="225" spans="8:23" x14ac:dyDescent="0.2">
      <c r="H225" s="9"/>
      <c r="I225" s="9"/>
      <c r="V225" s="70"/>
      <c r="W225" s="70"/>
    </row>
    <row r="226" spans="8:23" x14ac:dyDescent="0.2">
      <c r="H226" s="9"/>
      <c r="I226" s="9"/>
      <c r="V226" s="70"/>
      <c r="W226" s="70"/>
    </row>
    <row r="227" spans="8:23" x14ac:dyDescent="0.2">
      <c r="H227" s="9"/>
      <c r="I227" s="9"/>
      <c r="V227" s="70"/>
      <c r="W227" s="70"/>
    </row>
    <row r="228" spans="8:23" x14ac:dyDescent="0.2">
      <c r="H228" s="9"/>
      <c r="I228" s="9"/>
      <c r="V228" s="70"/>
      <c r="W228" s="70"/>
    </row>
    <row r="229" spans="8:23" x14ac:dyDescent="0.2">
      <c r="H229" s="9"/>
      <c r="I229" s="9"/>
      <c r="V229" s="70"/>
      <c r="W229" s="70"/>
    </row>
    <row r="230" spans="8:23" x14ac:dyDescent="0.2">
      <c r="H230" s="9"/>
      <c r="I230" s="9"/>
      <c r="V230" s="70"/>
      <c r="W230" s="70"/>
    </row>
    <row r="231" spans="8:23" x14ac:dyDescent="0.2">
      <c r="H231" s="9"/>
      <c r="I231" s="9"/>
      <c r="V231" s="70"/>
      <c r="W231" s="70"/>
    </row>
    <row r="232" spans="8:23" x14ac:dyDescent="0.2">
      <c r="H232" s="9"/>
      <c r="I232" s="9"/>
      <c r="V232" s="70"/>
      <c r="W232" s="70"/>
    </row>
    <row r="233" spans="8:23" x14ac:dyDescent="0.2">
      <c r="H233" s="9"/>
      <c r="I233" s="9"/>
      <c r="V233" s="70"/>
      <c r="W233" s="70"/>
    </row>
    <row r="234" spans="8:23" x14ac:dyDescent="0.2">
      <c r="H234" s="9"/>
      <c r="I234" s="9"/>
      <c r="V234" s="70"/>
      <c r="W234" s="70"/>
    </row>
    <row r="235" spans="8:23" x14ac:dyDescent="0.2">
      <c r="H235" s="9"/>
      <c r="I235" s="9"/>
      <c r="V235" s="70"/>
      <c r="W235" s="70"/>
    </row>
    <row r="236" spans="8:23" x14ac:dyDescent="0.2">
      <c r="H236" s="9"/>
      <c r="I236" s="9"/>
      <c r="V236" s="70"/>
      <c r="W236" s="70"/>
    </row>
    <row r="237" spans="8:23" x14ac:dyDescent="0.2">
      <c r="H237" s="9"/>
      <c r="I237" s="9"/>
      <c r="V237" s="70"/>
      <c r="W237" s="70"/>
    </row>
    <row r="238" spans="8:23" x14ac:dyDescent="0.2">
      <c r="H238" s="9"/>
      <c r="I238" s="9"/>
      <c r="V238" s="70"/>
      <c r="W238" s="70"/>
    </row>
    <row r="239" spans="8:23" x14ac:dyDescent="0.2">
      <c r="H239" s="9"/>
      <c r="I239" s="9"/>
      <c r="V239" s="70"/>
      <c r="W239" s="70"/>
    </row>
    <row r="240" spans="8:23" x14ac:dyDescent="0.2">
      <c r="H240" s="9"/>
      <c r="I240" s="9"/>
      <c r="V240" s="70"/>
      <c r="W240" s="70"/>
    </row>
    <row r="241" spans="8:23" x14ac:dyDescent="0.2">
      <c r="H241" s="9"/>
      <c r="I241" s="9"/>
      <c r="V241" s="70"/>
      <c r="W241" s="70"/>
    </row>
    <row r="242" spans="8:23" x14ac:dyDescent="0.2">
      <c r="H242" s="9"/>
      <c r="I242" s="9"/>
      <c r="V242" s="70"/>
      <c r="W242" s="70"/>
    </row>
    <row r="243" spans="8:23" x14ac:dyDescent="0.2">
      <c r="H243" s="9"/>
      <c r="I243" s="9"/>
      <c r="V243" s="70"/>
      <c r="W243" s="70"/>
    </row>
    <row r="244" spans="8:23" x14ac:dyDescent="0.2">
      <c r="H244" s="9"/>
      <c r="I244" s="9"/>
      <c r="V244" s="70"/>
      <c r="W244" s="70"/>
    </row>
    <row r="245" spans="8:23" x14ac:dyDescent="0.2">
      <c r="H245" s="9"/>
      <c r="I245" s="9"/>
      <c r="V245" s="70"/>
      <c r="W245" s="70"/>
    </row>
    <row r="246" spans="8:23" x14ac:dyDescent="0.2">
      <c r="H246" s="9"/>
      <c r="I246" s="9"/>
      <c r="V246" s="70"/>
      <c r="W246" s="70"/>
    </row>
    <row r="247" spans="8:23" x14ac:dyDescent="0.2">
      <c r="H247" s="9"/>
      <c r="I247" s="9"/>
      <c r="V247" s="70"/>
      <c r="W247" s="70"/>
    </row>
    <row r="248" spans="8:23" x14ac:dyDescent="0.2">
      <c r="H248" s="9"/>
      <c r="I248" s="9"/>
      <c r="V248" s="70"/>
      <c r="W248" s="70"/>
    </row>
    <row r="249" spans="8:23" x14ac:dyDescent="0.2">
      <c r="H249" s="9"/>
      <c r="I249" s="9"/>
      <c r="V249" s="70"/>
      <c r="W249" s="70"/>
    </row>
    <row r="250" spans="8:23" x14ac:dyDescent="0.2">
      <c r="H250" s="9"/>
      <c r="I250" s="9"/>
      <c r="V250" s="70"/>
      <c r="W250" s="70"/>
    </row>
    <row r="251" spans="8:23" x14ac:dyDescent="0.2">
      <c r="H251" s="9"/>
      <c r="I251" s="9"/>
      <c r="V251" s="70"/>
      <c r="W251" s="70"/>
    </row>
    <row r="252" spans="8:23" x14ac:dyDescent="0.2">
      <c r="H252" s="9"/>
      <c r="I252" s="9"/>
      <c r="V252" s="70"/>
      <c r="W252" s="70"/>
    </row>
    <row r="253" spans="8:23" x14ac:dyDescent="0.2">
      <c r="H253" s="9"/>
      <c r="I253" s="9"/>
      <c r="V253" s="70"/>
      <c r="W253" s="70"/>
    </row>
    <row r="254" spans="8:23" x14ac:dyDescent="0.2">
      <c r="H254" s="9"/>
      <c r="I254" s="9"/>
      <c r="V254" s="70"/>
      <c r="W254" s="70"/>
    </row>
    <row r="255" spans="8:23" x14ac:dyDescent="0.2">
      <c r="H255" s="9"/>
      <c r="I255" s="9"/>
      <c r="V255" s="70"/>
      <c r="W255" s="70"/>
    </row>
    <row r="256" spans="8:23" x14ac:dyDescent="0.2">
      <c r="H256" s="9"/>
      <c r="I256" s="9"/>
      <c r="V256" s="70"/>
      <c r="W256" s="70"/>
    </row>
    <row r="257" spans="8:23" x14ac:dyDescent="0.2">
      <c r="H257" s="9"/>
      <c r="I257" s="9"/>
      <c r="V257" s="70"/>
      <c r="W257" s="70"/>
    </row>
    <row r="258" spans="8:23" x14ac:dyDescent="0.2">
      <c r="H258" s="9"/>
      <c r="I258" s="9"/>
      <c r="V258" s="70"/>
      <c r="W258" s="70"/>
    </row>
    <row r="259" spans="8:23" x14ac:dyDescent="0.2">
      <c r="H259" s="9"/>
      <c r="I259" s="9"/>
      <c r="V259" s="70"/>
      <c r="W259" s="70"/>
    </row>
    <row r="260" spans="8:23" x14ac:dyDescent="0.2">
      <c r="H260" s="9"/>
      <c r="I260" s="9"/>
      <c r="V260" s="70"/>
      <c r="W260" s="70"/>
    </row>
    <row r="261" spans="8:23" x14ac:dyDescent="0.2">
      <c r="H261" s="9"/>
      <c r="I261" s="9"/>
      <c r="V261" s="70"/>
      <c r="W261" s="70"/>
    </row>
    <row r="262" spans="8:23" x14ac:dyDescent="0.2">
      <c r="H262" s="9"/>
      <c r="I262" s="9"/>
      <c r="V262" s="70"/>
      <c r="W262" s="70"/>
    </row>
    <row r="263" spans="8:23" x14ac:dyDescent="0.2">
      <c r="H263" s="9"/>
      <c r="I263" s="9"/>
      <c r="V263" s="70"/>
      <c r="W263" s="70"/>
    </row>
    <row r="264" spans="8:23" x14ac:dyDescent="0.2">
      <c r="H264" s="9"/>
      <c r="I264" s="9"/>
      <c r="V264" s="70"/>
      <c r="W264" s="70"/>
    </row>
    <row r="265" spans="8:23" x14ac:dyDescent="0.2">
      <c r="H265" s="9"/>
      <c r="I265" s="9"/>
      <c r="V265" s="70"/>
      <c r="W265" s="70"/>
    </row>
    <row r="266" spans="8:23" x14ac:dyDescent="0.2">
      <c r="H266" s="9"/>
      <c r="I266" s="9"/>
      <c r="V266" s="70"/>
      <c r="W266" s="70"/>
    </row>
    <row r="267" spans="8:23" x14ac:dyDescent="0.2">
      <c r="H267" s="9"/>
      <c r="I267" s="9"/>
      <c r="V267" s="70"/>
      <c r="W267" s="70"/>
    </row>
    <row r="268" spans="8:23" x14ac:dyDescent="0.2">
      <c r="H268" s="9"/>
      <c r="I268" s="9"/>
      <c r="V268" s="70"/>
      <c r="W268" s="70"/>
    </row>
    <row r="269" spans="8:23" x14ac:dyDescent="0.2">
      <c r="H269" s="9"/>
      <c r="I269" s="9"/>
      <c r="V269" s="70"/>
      <c r="W269" s="70"/>
    </row>
    <row r="270" spans="8:23" x14ac:dyDescent="0.2">
      <c r="H270" s="9"/>
      <c r="I270" s="9"/>
      <c r="V270" s="70"/>
      <c r="W270" s="70"/>
    </row>
    <row r="271" spans="8:23" x14ac:dyDescent="0.2">
      <c r="H271" s="9"/>
      <c r="I271" s="9"/>
      <c r="V271" s="70"/>
      <c r="W271" s="70"/>
    </row>
    <row r="272" spans="8:23" x14ac:dyDescent="0.2">
      <c r="H272" s="9"/>
      <c r="I272" s="9"/>
      <c r="V272" s="70"/>
      <c r="W272" s="70"/>
    </row>
    <row r="273" spans="8:23" x14ac:dyDescent="0.2">
      <c r="H273" s="9"/>
      <c r="I273" s="9"/>
      <c r="V273" s="70"/>
      <c r="W273" s="70"/>
    </row>
    <row r="274" spans="8:23" x14ac:dyDescent="0.2">
      <c r="H274" s="9"/>
      <c r="I274" s="9"/>
      <c r="V274" s="70"/>
      <c r="W274" s="70"/>
    </row>
    <row r="275" spans="8:23" x14ac:dyDescent="0.2">
      <c r="H275" s="9"/>
      <c r="I275" s="9"/>
      <c r="V275" s="70"/>
      <c r="W275" s="70"/>
    </row>
    <row r="276" spans="8:23" x14ac:dyDescent="0.2">
      <c r="H276" s="9"/>
      <c r="I276" s="9"/>
      <c r="V276" s="70"/>
      <c r="W276" s="70"/>
    </row>
    <row r="277" spans="8:23" x14ac:dyDescent="0.2">
      <c r="H277" s="9"/>
      <c r="I277" s="9"/>
      <c r="V277" s="70"/>
      <c r="W277" s="70"/>
    </row>
    <row r="278" spans="8:23" x14ac:dyDescent="0.2">
      <c r="H278" s="9"/>
      <c r="I278" s="9"/>
      <c r="V278" s="70"/>
      <c r="W278" s="70"/>
    </row>
    <row r="279" spans="8:23" x14ac:dyDescent="0.2">
      <c r="H279" s="9"/>
      <c r="I279" s="9"/>
      <c r="V279" s="70"/>
      <c r="W279" s="70"/>
    </row>
    <row r="280" spans="8:23" x14ac:dyDescent="0.2">
      <c r="H280" s="9"/>
      <c r="I280" s="9"/>
      <c r="V280" s="70"/>
      <c r="W280" s="70"/>
    </row>
    <row r="281" spans="8:23" x14ac:dyDescent="0.2">
      <c r="H281" s="9"/>
      <c r="I281" s="9"/>
      <c r="V281" s="70"/>
      <c r="W281" s="70"/>
    </row>
    <row r="282" spans="8:23" x14ac:dyDescent="0.2">
      <c r="H282" s="9"/>
      <c r="I282" s="9"/>
      <c r="V282" s="70"/>
      <c r="W282" s="70"/>
    </row>
    <row r="283" spans="8:23" x14ac:dyDescent="0.2">
      <c r="H283" s="9"/>
      <c r="I283" s="9"/>
      <c r="V283" s="70"/>
      <c r="W283" s="70"/>
    </row>
    <row r="284" spans="8:23" x14ac:dyDescent="0.2">
      <c r="H284" s="9"/>
      <c r="I284" s="9"/>
      <c r="V284" s="70"/>
      <c r="W284" s="70"/>
    </row>
    <row r="285" spans="8:23" x14ac:dyDescent="0.2">
      <c r="H285" s="9"/>
      <c r="I285" s="9"/>
      <c r="V285" s="70"/>
      <c r="W285" s="70"/>
    </row>
    <row r="286" spans="8:23" x14ac:dyDescent="0.2">
      <c r="H286" s="9"/>
      <c r="I286" s="9"/>
      <c r="V286" s="70"/>
      <c r="W286" s="70"/>
    </row>
    <row r="287" spans="8:23" x14ac:dyDescent="0.2">
      <c r="H287" s="9"/>
      <c r="I287" s="9"/>
      <c r="V287" s="70"/>
      <c r="W287" s="70"/>
    </row>
    <row r="288" spans="8:23" x14ac:dyDescent="0.2">
      <c r="H288" s="9"/>
      <c r="I288" s="9"/>
      <c r="V288" s="70"/>
      <c r="W288" s="70"/>
    </row>
    <row r="289" spans="8:23" x14ac:dyDescent="0.2">
      <c r="H289" s="9"/>
      <c r="I289" s="9"/>
      <c r="V289" s="70"/>
      <c r="W289" s="70"/>
    </row>
    <row r="290" spans="8:23" x14ac:dyDescent="0.2">
      <c r="H290" s="9"/>
      <c r="I290" s="9"/>
      <c r="V290" s="70"/>
      <c r="W290" s="70"/>
    </row>
    <row r="291" spans="8:23" x14ac:dyDescent="0.2">
      <c r="H291" s="9"/>
      <c r="I291" s="9"/>
      <c r="V291" s="70"/>
      <c r="W291" s="70"/>
    </row>
    <row r="292" spans="8:23" x14ac:dyDescent="0.2">
      <c r="H292" s="9"/>
      <c r="I292" s="9"/>
      <c r="V292" s="70"/>
      <c r="W292" s="70"/>
    </row>
    <row r="293" spans="8:23" x14ac:dyDescent="0.2">
      <c r="H293" s="9"/>
      <c r="I293" s="9"/>
      <c r="V293" s="70"/>
      <c r="W293" s="70"/>
    </row>
    <row r="294" spans="8:23" x14ac:dyDescent="0.2">
      <c r="H294" s="9"/>
      <c r="I294" s="9"/>
      <c r="V294" s="70"/>
      <c r="W294" s="70"/>
    </row>
    <row r="295" spans="8:23" x14ac:dyDescent="0.2">
      <c r="H295" s="9"/>
      <c r="I295" s="9"/>
      <c r="V295" s="70"/>
      <c r="W295" s="70"/>
    </row>
    <row r="296" spans="8:23" x14ac:dyDescent="0.2">
      <c r="H296" s="9"/>
      <c r="I296" s="9"/>
      <c r="V296" s="70"/>
      <c r="W296" s="70"/>
    </row>
    <row r="297" spans="8:23" x14ac:dyDescent="0.2">
      <c r="H297" s="9"/>
      <c r="I297" s="9"/>
      <c r="V297" s="70"/>
      <c r="W297" s="70"/>
    </row>
    <row r="298" spans="8:23" x14ac:dyDescent="0.2">
      <c r="H298" s="9"/>
      <c r="I298" s="9"/>
      <c r="V298" s="70"/>
      <c r="W298" s="70"/>
    </row>
    <row r="299" spans="8:23" x14ac:dyDescent="0.2">
      <c r="H299" s="9"/>
      <c r="I299" s="9"/>
      <c r="V299" s="70"/>
      <c r="W299" s="70"/>
    </row>
    <row r="300" spans="8:23" x14ac:dyDescent="0.2">
      <c r="H300" s="9"/>
      <c r="I300" s="9"/>
      <c r="V300" s="70"/>
      <c r="W300" s="70"/>
    </row>
    <row r="301" spans="8:23" x14ac:dyDescent="0.2">
      <c r="H301" s="9"/>
      <c r="I301" s="9"/>
      <c r="V301" s="70"/>
      <c r="W301" s="70"/>
    </row>
    <row r="302" spans="8:23" x14ac:dyDescent="0.2">
      <c r="H302" s="9"/>
      <c r="I302" s="9"/>
      <c r="V302" s="70"/>
      <c r="W302" s="70"/>
    </row>
    <row r="303" spans="8:23" x14ac:dyDescent="0.2">
      <c r="H303" s="9"/>
      <c r="I303" s="9"/>
      <c r="V303" s="70"/>
      <c r="W303" s="70"/>
    </row>
    <row r="304" spans="8:23" x14ac:dyDescent="0.2">
      <c r="H304" s="9"/>
      <c r="I304" s="9"/>
      <c r="V304" s="70"/>
      <c r="W304" s="70"/>
    </row>
    <row r="305" spans="8:23" x14ac:dyDescent="0.2">
      <c r="H305" s="9"/>
      <c r="I305" s="9"/>
      <c r="V305" s="70"/>
      <c r="W305" s="70"/>
    </row>
    <row r="306" spans="8:23" x14ac:dyDescent="0.2">
      <c r="H306" s="9"/>
      <c r="I306" s="9"/>
      <c r="V306" s="70"/>
      <c r="W306" s="70"/>
    </row>
    <row r="307" spans="8:23" x14ac:dyDescent="0.2">
      <c r="H307" s="9"/>
      <c r="I307" s="9"/>
      <c r="V307" s="70"/>
      <c r="W307" s="70"/>
    </row>
    <row r="308" spans="8:23" x14ac:dyDescent="0.2">
      <c r="H308" s="9"/>
      <c r="I308" s="9"/>
      <c r="V308" s="70"/>
      <c r="W308" s="70"/>
    </row>
    <row r="309" spans="8:23" x14ac:dyDescent="0.2">
      <c r="H309" s="9"/>
      <c r="I309" s="9"/>
      <c r="V309" s="70"/>
      <c r="W309" s="70"/>
    </row>
    <row r="310" spans="8:23" x14ac:dyDescent="0.2">
      <c r="H310" s="9"/>
      <c r="I310" s="9"/>
      <c r="V310" s="70"/>
      <c r="W310" s="70"/>
    </row>
    <row r="311" spans="8:23" x14ac:dyDescent="0.2">
      <c r="H311" s="9"/>
      <c r="I311" s="9"/>
      <c r="V311" s="70"/>
      <c r="W311" s="70"/>
    </row>
    <row r="312" spans="8:23" x14ac:dyDescent="0.2">
      <c r="H312" s="9"/>
      <c r="I312" s="9"/>
      <c r="V312" s="70"/>
      <c r="W312" s="70"/>
    </row>
    <row r="313" spans="8:23" x14ac:dyDescent="0.2">
      <c r="H313" s="9"/>
      <c r="I313" s="9"/>
      <c r="V313" s="70"/>
      <c r="W313" s="70"/>
    </row>
    <row r="314" spans="8:23" x14ac:dyDescent="0.2">
      <c r="H314" s="9"/>
      <c r="I314" s="9"/>
      <c r="V314" s="70"/>
      <c r="W314" s="70"/>
    </row>
    <row r="315" spans="8:23" x14ac:dyDescent="0.2">
      <c r="H315" s="9"/>
      <c r="I315" s="9"/>
      <c r="V315" s="70"/>
      <c r="W315" s="70"/>
    </row>
    <row r="316" spans="8:23" x14ac:dyDescent="0.2">
      <c r="H316" s="9"/>
      <c r="I316" s="9"/>
      <c r="V316" s="70"/>
      <c r="W316" s="70"/>
    </row>
    <row r="317" spans="8:23" x14ac:dyDescent="0.2">
      <c r="H317" s="9"/>
      <c r="I317" s="9"/>
      <c r="V317" s="70"/>
      <c r="W317" s="70"/>
    </row>
    <row r="318" spans="8:23" x14ac:dyDescent="0.2">
      <c r="H318" s="9"/>
      <c r="I318" s="9"/>
      <c r="V318" s="70"/>
      <c r="W318" s="70"/>
    </row>
    <row r="319" spans="8:23" x14ac:dyDescent="0.2">
      <c r="H319" s="9"/>
      <c r="I319" s="9"/>
      <c r="V319" s="70"/>
      <c r="W319" s="70"/>
    </row>
    <row r="320" spans="8:23" x14ac:dyDescent="0.2">
      <c r="H320" s="9"/>
      <c r="I320" s="9"/>
      <c r="V320" s="70"/>
      <c r="W320" s="70"/>
    </row>
    <row r="321" spans="8:23" x14ac:dyDescent="0.2">
      <c r="H321" s="9"/>
      <c r="I321" s="9"/>
      <c r="V321" s="70"/>
      <c r="W321" s="70"/>
    </row>
    <row r="322" spans="8:23" x14ac:dyDescent="0.2">
      <c r="H322" s="9"/>
      <c r="I322" s="9"/>
      <c r="V322" s="70"/>
      <c r="W322" s="70"/>
    </row>
    <row r="323" spans="8:23" x14ac:dyDescent="0.2">
      <c r="H323" s="9"/>
      <c r="I323" s="9"/>
      <c r="V323" s="70"/>
      <c r="W323" s="70"/>
    </row>
    <row r="324" spans="8:23" x14ac:dyDescent="0.2">
      <c r="H324" s="9"/>
      <c r="I324" s="9"/>
      <c r="V324" s="70"/>
      <c r="W324" s="70"/>
    </row>
    <row r="325" spans="8:23" x14ac:dyDescent="0.2">
      <c r="H325" s="9"/>
      <c r="I325" s="9"/>
      <c r="V325" s="70"/>
      <c r="W325" s="70"/>
    </row>
    <row r="326" spans="8:23" x14ac:dyDescent="0.2">
      <c r="H326" s="9"/>
      <c r="I326" s="9"/>
      <c r="V326" s="70"/>
      <c r="W326" s="70"/>
    </row>
    <row r="327" spans="8:23" x14ac:dyDescent="0.2">
      <c r="H327" s="9"/>
      <c r="I327" s="9"/>
      <c r="V327" s="70"/>
      <c r="W327" s="70"/>
    </row>
    <row r="328" spans="8:23" x14ac:dyDescent="0.2">
      <c r="H328" s="9"/>
      <c r="I328" s="9"/>
      <c r="V328" s="70"/>
      <c r="W328" s="70"/>
    </row>
    <row r="329" spans="8:23" x14ac:dyDescent="0.2">
      <c r="H329" s="9"/>
      <c r="I329" s="9"/>
      <c r="V329" s="70"/>
      <c r="W329" s="70"/>
    </row>
    <row r="330" spans="8:23" x14ac:dyDescent="0.2">
      <c r="H330" s="9"/>
      <c r="I330" s="9"/>
      <c r="V330" s="70"/>
      <c r="W330" s="70"/>
    </row>
    <row r="331" spans="8:23" x14ac:dyDescent="0.2">
      <c r="H331" s="9"/>
      <c r="I331" s="9"/>
      <c r="V331" s="70"/>
      <c r="W331" s="70"/>
    </row>
    <row r="332" spans="8:23" x14ac:dyDescent="0.2">
      <c r="H332" s="9"/>
      <c r="I332" s="9"/>
      <c r="V332" s="70"/>
      <c r="W332" s="70"/>
    </row>
    <row r="333" spans="8:23" x14ac:dyDescent="0.2">
      <c r="H333" s="9"/>
      <c r="I333" s="9"/>
      <c r="V333" s="70"/>
      <c r="W333" s="70"/>
    </row>
    <row r="334" spans="8:23" x14ac:dyDescent="0.2">
      <c r="H334" s="9"/>
      <c r="I334" s="9"/>
      <c r="V334" s="70"/>
      <c r="W334" s="70"/>
    </row>
    <row r="335" spans="8:23" x14ac:dyDescent="0.2">
      <c r="H335" s="9"/>
      <c r="I335" s="9"/>
      <c r="V335" s="70"/>
      <c r="W335" s="70"/>
    </row>
    <row r="336" spans="8:23" x14ac:dyDescent="0.2">
      <c r="H336" s="9"/>
      <c r="I336" s="9"/>
      <c r="V336" s="70"/>
      <c r="W336" s="70"/>
    </row>
    <row r="337" spans="8:23" x14ac:dyDescent="0.2">
      <c r="H337" s="9"/>
      <c r="I337" s="9"/>
      <c r="V337" s="70"/>
      <c r="W337" s="70"/>
    </row>
    <row r="338" spans="8:23" x14ac:dyDescent="0.2">
      <c r="H338" s="9"/>
      <c r="I338" s="9"/>
      <c r="V338" s="70"/>
      <c r="W338" s="70"/>
    </row>
    <row r="339" spans="8:23" x14ac:dyDescent="0.2">
      <c r="H339" s="9"/>
      <c r="I339" s="9"/>
      <c r="V339" s="70"/>
      <c r="W339" s="70"/>
    </row>
    <row r="340" spans="8:23" x14ac:dyDescent="0.2">
      <c r="H340" s="9"/>
      <c r="I340" s="9"/>
      <c r="V340" s="70"/>
      <c r="W340" s="70"/>
    </row>
    <row r="341" spans="8:23" x14ac:dyDescent="0.2">
      <c r="H341" s="9"/>
      <c r="I341" s="9"/>
      <c r="V341" s="70"/>
      <c r="W341" s="70"/>
    </row>
    <row r="342" spans="8:23" x14ac:dyDescent="0.2">
      <c r="H342" s="9"/>
      <c r="I342" s="9"/>
      <c r="V342" s="70"/>
      <c r="W342" s="70"/>
    </row>
    <row r="343" spans="8:23" x14ac:dyDescent="0.2">
      <c r="H343" s="9"/>
      <c r="I343" s="9"/>
      <c r="V343" s="70"/>
      <c r="W343" s="70"/>
    </row>
    <row r="344" spans="8:23" x14ac:dyDescent="0.2">
      <c r="H344" s="9"/>
      <c r="I344" s="9"/>
      <c r="V344" s="70"/>
      <c r="W344" s="70"/>
    </row>
    <row r="345" spans="8:23" x14ac:dyDescent="0.2">
      <c r="H345" s="9"/>
      <c r="I345" s="9"/>
      <c r="V345" s="70"/>
      <c r="W345" s="70"/>
    </row>
    <row r="346" spans="8:23" x14ac:dyDescent="0.2">
      <c r="H346" s="9"/>
      <c r="I346" s="9"/>
      <c r="V346" s="70"/>
      <c r="W346" s="70"/>
    </row>
    <row r="347" spans="8:23" x14ac:dyDescent="0.2">
      <c r="H347" s="9"/>
      <c r="I347" s="9"/>
      <c r="V347" s="70"/>
      <c r="W347" s="70"/>
    </row>
    <row r="348" spans="8:23" x14ac:dyDescent="0.2">
      <c r="H348" s="9"/>
      <c r="I348" s="9"/>
      <c r="V348" s="70"/>
      <c r="W348" s="70"/>
    </row>
    <row r="349" spans="8:23" x14ac:dyDescent="0.2">
      <c r="H349" s="9"/>
      <c r="I349" s="9"/>
      <c r="V349" s="70"/>
      <c r="W349" s="70"/>
    </row>
    <row r="350" spans="8:23" x14ac:dyDescent="0.2">
      <c r="H350" s="9"/>
      <c r="I350" s="9"/>
      <c r="V350" s="70"/>
      <c r="W350" s="70"/>
    </row>
    <row r="351" spans="8:23" x14ac:dyDescent="0.2">
      <c r="H351" s="9"/>
      <c r="I351" s="9"/>
      <c r="V351" s="70"/>
      <c r="W351" s="70"/>
    </row>
    <row r="352" spans="8:23" x14ac:dyDescent="0.2">
      <c r="H352" s="9"/>
      <c r="I352" s="9"/>
      <c r="V352" s="70"/>
      <c r="W352" s="70"/>
    </row>
    <row r="353" spans="8:23" x14ac:dyDescent="0.2">
      <c r="H353" s="9"/>
      <c r="I353" s="9"/>
      <c r="V353" s="70"/>
      <c r="W353" s="70"/>
    </row>
    <row r="354" spans="8:23" x14ac:dyDescent="0.2">
      <c r="H354" s="9"/>
      <c r="I354" s="9"/>
      <c r="V354" s="70"/>
      <c r="W354" s="70"/>
    </row>
    <row r="355" spans="8:23" x14ac:dyDescent="0.2">
      <c r="H355" s="9"/>
      <c r="I355" s="9"/>
      <c r="V355" s="70"/>
      <c r="W355" s="70"/>
    </row>
    <row r="356" spans="8:23" x14ac:dyDescent="0.2">
      <c r="H356" s="9"/>
      <c r="I356" s="9"/>
      <c r="V356" s="70"/>
      <c r="W356" s="70"/>
    </row>
    <row r="357" spans="8:23" x14ac:dyDescent="0.2">
      <c r="H357" s="9"/>
      <c r="I357" s="9"/>
      <c r="V357" s="70"/>
      <c r="W357" s="70"/>
    </row>
    <row r="358" spans="8:23" x14ac:dyDescent="0.2">
      <c r="H358" s="9"/>
      <c r="I358" s="9"/>
      <c r="V358" s="70"/>
      <c r="W358" s="70"/>
    </row>
    <row r="359" spans="8:23" x14ac:dyDescent="0.2">
      <c r="H359" s="9"/>
      <c r="I359" s="9"/>
      <c r="V359" s="70"/>
      <c r="W359" s="70"/>
    </row>
    <row r="360" spans="8:23" x14ac:dyDescent="0.2">
      <c r="H360" s="9"/>
      <c r="I360" s="9"/>
      <c r="V360" s="70"/>
      <c r="W360" s="70"/>
    </row>
    <row r="361" spans="8:23" x14ac:dyDescent="0.2">
      <c r="H361" s="9"/>
      <c r="I361" s="9"/>
      <c r="V361" s="70"/>
      <c r="W361" s="70"/>
    </row>
    <row r="362" spans="8:23" x14ac:dyDescent="0.2">
      <c r="H362" s="9"/>
      <c r="I362" s="9"/>
      <c r="V362" s="70"/>
      <c r="W362" s="70"/>
    </row>
    <row r="363" spans="8:23" x14ac:dyDescent="0.2">
      <c r="H363" s="9"/>
      <c r="I363" s="9"/>
      <c r="V363" s="70"/>
      <c r="W363" s="70"/>
    </row>
    <row r="364" spans="8:23" x14ac:dyDescent="0.2">
      <c r="H364" s="9"/>
      <c r="I364" s="9"/>
      <c r="V364" s="70"/>
      <c r="W364" s="70"/>
    </row>
    <row r="365" spans="8:23" x14ac:dyDescent="0.2">
      <c r="H365" s="9"/>
      <c r="I365" s="9"/>
      <c r="V365" s="70"/>
      <c r="W365" s="70"/>
    </row>
    <row r="366" spans="8:23" x14ac:dyDescent="0.2">
      <c r="H366" s="9"/>
      <c r="I366" s="9"/>
      <c r="V366" s="70"/>
      <c r="W366" s="70"/>
    </row>
    <row r="367" spans="8:23" x14ac:dyDescent="0.2">
      <c r="H367" s="9"/>
      <c r="I367" s="9"/>
      <c r="V367" s="70"/>
      <c r="W367" s="70"/>
    </row>
    <row r="368" spans="8:23" x14ac:dyDescent="0.2">
      <c r="H368" s="9"/>
      <c r="I368" s="9"/>
      <c r="V368" s="70"/>
      <c r="W368" s="70"/>
    </row>
    <row r="369" spans="8:23" x14ac:dyDescent="0.2">
      <c r="H369" s="9"/>
      <c r="I369" s="9"/>
      <c r="V369" s="70"/>
      <c r="W369" s="70"/>
    </row>
    <row r="370" spans="8:23" x14ac:dyDescent="0.2">
      <c r="H370" s="9"/>
      <c r="I370" s="9"/>
      <c r="V370" s="70"/>
      <c r="W370" s="70"/>
    </row>
    <row r="371" spans="8:23" x14ac:dyDescent="0.2">
      <c r="H371" s="9"/>
      <c r="I371" s="9"/>
      <c r="V371" s="70"/>
      <c r="W371" s="70"/>
    </row>
    <row r="372" spans="8:23" x14ac:dyDescent="0.2">
      <c r="H372" s="9"/>
      <c r="I372" s="9"/>
      <c r="V372" s="70"/>
      <c r="W372" s="70"/>
    </row>
    <row r="373" spans="8:23" x14ac:dyDescent="0.2">
      <c r="H373" s="9"/>
      <c r="I373" s="9"/>
      <c r="V373" s="70"/>
      <c r="W373" s="70"/>
    </row>
    <row r="374" spans="8:23" x14ac:dyDescent="0.2">
      <c r="H374" s="9"/>
      <c r="I374" s="9"/>
      <c r="V374" s="70"/>
      <c r="W374" s="70"/>
    </row>
    <row r="375" spans="8:23" x14ac:dyDescent="0.2">
      <c r="H375" s="9"/>
      <c r="I375" s="9"/>
      <c r="V375" s="70"/>
      <c r="W375" s="70"/>
    </row>
    <row r="376" spans="8:23" x14ac:dyDescent="0.2">
      <c r="H376" s="9"/>
      <c r="I376" s="9"/>
      <c r="V376" s="70"/>
      <c r="W376" s="70"/>
    </row>
    <row r="377" spans="8:23" x14ac:dyDescent="0.2">
      <c r="H377" s="9"/>
      <c r="I377" s="9"/>
      <c r="V377" s="70"/>
      <c r="W377" s="70"/>
    </row>
    <row r="378" spans="8:23" x14ac:dyDescent="0.2">
      <c r="H378" s="9"/>
      <c r="I378" s="9"/>
      <c r="V378" s="70"/>
      <c r="W378" s="70"/>
    </row>
    <row r="379" spans="8:23" x14ac:dyDescent="0.2">
      <c r="H379" s="9"/>
      <c r="I379" s="9"/>
      <c r="V379" s="70"/>
      <c r="W379" s="70"/>
    </row>
    <row r="380" spans="8:23" x14ac:dyDescent="0.2">
      <c r="H380" s="9"/>
      <c r="I380" s="9"/>
      <c r="V380" s="70"/>
      <c r="W380" s="70"/>
    </row>
    <row r="381" spans="8:23" x14ac:dyDescent="0.2">
      <c r="H381" s="9"/>
      <c r="I381" s="9"/>
      <c r="V381" s="70"/>
      <c r="W381" s="70"/>
    </row>
    <row r="382" spans="8:23" x14ac:dyDescent="0.2">
      <c r="H382" s="9"/>
      <c r="I382" s="9"/>
      <c r="V382" s="70"/>
      <c r="W382" s="70"/>
    </row>
    <row r="383" spans="8:23" x14ac:dyDescent="0.2">
      <c r="H383" s="9"/>
      <c r="I383" s="9"/>
      <c r="V383" s="70"/>
      <c r="W383" s="70"/>
    </row>
    <row r="384" spans="8:23" x14ac:dyDescent="0.2">
      <c r="H384" s="9"/>
      <c r="I384" s="9"/>
      <c r="V384" s="70"/>
      <c r="W384" s="70"/>
    </row>
    <row r="385" spans="8:23" x14ac:dyDescent="0.2">
      <c r="H385" s="9"/>
      <c r="I385" s="9"/>
      <c r="V385" s="70"/>
      <c r="W385" s="70"/>
    </row>
    <row r="386" spans="8:23" x14ac:dyDescent="0.2">
      <c r="H386" s="9"/>
      <c r="I386" s="9"/>
      <c r="V386" s="70"/>
      <c r="W386" s="70"/>
    </row>
    <row r="387" spans="8:23" x14ac:dyDescent="0.2">
      <c r="H387" s="9"/>
      <c r="I387" s="9"/>
      <c r="V387" s="70"/>
      <c r="W387" s="70"/>
    </row>
    <row r="388" spans="8:23" x14ac:dyDescent="0.2">
      <c r="H388" s="9"/>
      <c r="I388" s="9"/>
      <c r="V388" s="70"/>
      <c r="W388" s="70"/>
    </row>
    <row r="389" spans="8:23" x14ac:dyDescent="0.2">
      <c r="H389" s="9"/>
      <c r="I389" s="9"/>
      <c r="V389" s="70"/>
      <c r="W389" s="70"/>
    </row>
    <row r="390" spans="8:23" x14ac:dyDescent="0.2">
      <c r="H390" s="9"/>
      <c r="I390" s="9"/>
      <c r="V390" s="70"/>
      <c r="W390" s="70"/>
    </row>
    <row r="391" spans="8:23" x14ac:dyDescent="0.2">
      <c r="H391" s="9"/>
      <c r="I391" s="9"/>
      <c r="V391" s="70"/>
      <c r="W391" s="70"/>
    </row>
    <row r="392" spans="8:23" x14ac:dyDescent="0.2">
      <c r="H392" s="9"/>
      <c r="I392" s="9"/>
      <c r="V392" s="70"/>
      <c r="W392" s="70"/>
    </row>
    <row r="393" spans="8:23" x14ac:dyDescent="0.2">
      <c r="H393" s="9"/>
      <c r="I393" s="9"/>
      <c r="V393" s="70"/>
      <c r="W393" s="70"/>
    </row>
    <row r="394" spans="8:23" x14ac:dyDescent="0.2">
      <c r="H394" s="9"/>
      <c r="I394" s="9"/>
      <c r="V394" s="70"/>
      <c r="W394" s="70"/>
    </row>
    <row r="395" spans="8:23" x14ac:dyDescent="0.2">
      <c r="H395" s="9"/>
      <c r="I395" s="9"/>
      <c r="V395" s="70"/>
      <c r="W395" s="70"/>
    </row>
    <row r="396" spans="8:23" x14ac:dyDescent="0.2">
      <c r="H396" s="9"/>
      <c r="I396" s="9"/>
      <c r="V396" s="70"/>
      <c r="W396" s="70"/>
    </row>
    <row r="397" spans="8:23" x14ac:dyDescent="0.2">
      <c r="H397" s="9"/>
      <c r="I397" s="9"/>
      <c r="V397" s="70"/>
      <c r="W397" s="70"/>
    </row>
    <row r="398" spans="8:23" x14ac:dyDescent="0.2">
      <c r="H398" s="9"/>
      <c r="I398" s="9"/>
      <c r="V398" s="70"/>
      <c r="W398" s="70"/>
    </row>
    <row r="399" spans="8:23" x14ac:dyDescent="0.2">
      <c r="H399" s="9"/>
      <c r="I399" s="9"/>
      <c r="V399" s="70"/>
      <c r="W399" s="70"/>
    </row>
    <row r="400" spans="8:23" x14ac:dyDescent="0.2">
      <c r="H400" s="9"/>
      <c r="I400" s="9"/>
      <c r="V400" s="70"/>
      <c r="W400" s="70"/>
    </row>
    <row r="401" spans="8:23" x14ac:dyDescent="0.2">
      <c r="H401" s="9"/>
      <c r="I401" s="9"/>
      <c r="V401" s="70"/>
      <c r="W401" s="70"/>
    </row>
    <row r="402" spans="8:23" x14ac:dyDescent="0.2">
      <c r="H402" s="9"/>
      <c r="I402" s="9"/>
      <c r="V402" s="70"/>
      <c r="W402" s="70"/>
    </row>
    <row r="403" spans="8:23" x14ac:dyDescent="0.2">
      <c r="H403" s="9"/>
      <c r="I403" s="9"/>
      <c r="V403" s="70"/>
      <c r="W403" s="70"/>
    </row>
    <row r="404" spans="8:23" x14ac:dyDescent="0.2">
      <c r="H404" s="9"/>
      <c r="I404" s="9"/>
      <c r="V404" s="70"/>
      <c r="W404" s="70"/>
    </row>
    <row r="405" spans="8:23" x14ac:dyDescent="0.2">
      <c r="H405" s="9"/>
      <c r="I405" s="9"/>
      <c r="V405" s="70"/>
      <c r="W405" s="70"/>
    </row>
    <row r="406" spans="8:23" x14ac:dyDescent="0.2">
      <c r="H406" s="9"/>
      <c r="I406" s="9"/>
      <c r="V406" s="70"/>
      <c r="W406" s="70"/>
    </row>
    <row r="407" spans="8:23" x14ac:dyDescent="0.2">
      <c r="H407" s="9"/>
      <c r="I407" s="9"/>
      <c r="V407" s="70"/>
      <c r="W407" s="70"/>
    </row>
    <row r="408" spans="8:23" x14ac:dyDescent="0.2">
      <c r="H408" s="9"/>
      <c r="I408" s="9"/>
      <c r="V408" s="70"/>
      <c r="W408" s="70"/>
    </row>
    <row r="409" spans="8:23" x14ac:dyDescent="0.2">
      <c r="H409" s="9"/>
      <c r="I409" s="9"/>
      <c r="V409" s="70"/>
      <c r="W409" s="70"/>
    </row>
    <row r="410" spans="8:23" x14ac:dyDescent="0.2">
      <c r="H410" s="9"/>
      <c r="I410" s="9"/>
      <c r="V410" s="70"/>
      <c r="W410" s="70"/>
    </row>
    <row r="411" spans="8:23" x14ac:dyDescent="0.2">
      <c r="H411" s="9"/>
      <c r="I411" s="9"/>
      <c r="V411" s="70"/>
      <c r="W411" s="70"/>
    </row>
    <row r="412" spans="8:23" x14ac:dyDescent="0.2">
      <c r="H412" s="9"/>
      <c r="I412" s="9"/>
      <c r="V412" s="70"/>
      <c r="W412" s="70"/>
    </row>
    <row r="413" spans="8:23" x14ac:dyDescent="0.2">
      <c r="H413" s="9"/>
      <c r="I413" s="9"/>
      <c r="V413" s="70"/>
      <c r="W413" s="70"/>
    </row>
    <row r="414" spans="8:23" x14ac:dyDescent="0.2">
      <c r="H414" s="9"/>
      <c r="I414" s="9"/>
      <c r="V414" s="70"/>
      <c r="W414" s="70"/>
    </row>
    <row r="415" spans="8:23" x14ac:dyDescent="0.2">
      <c r="H415" s="9"/>
      <c r="I415" s="9"/>
      <c r="V415" s="70"/>
      <c r="W415" s="70"/>
    </row>
    <row r="416" spans="8:23" x14ac:dyDescent="0.2">
      <c r="H416" s="9"/>
      <c r="I416" s="9"/>
      <c r="V416" s="70"/>
      <c r="W416" s="70"/>
    </row>
    <row r="417" spans="8:23" x14ac:dyDescent="0.2">
      <c r="H417" s="9"/>
      <c r="I417" s="9"/>
      <c r="V417" s="70"/>
      <c r="W417" s="70"/>
    </row>
    <row r="418" spans="8:23" x14ac:dyDescent="0.2">
      <c r="H418" s="9"/>
      <c r="I418" s="9"/>
      <c r="V418" s="70"/>
      <c r="W418" s="70"/>
    </row>
    <row r="419" spans="8:23" x14ac:dyDescent="0.2">
      <c r="H419" s="9"/>
      <c r="I419" s="9"/>
      <c r="V419" s="70"/>
      <c r="W419" s="70"/>
    </row>
    <row r="420" spans="8:23" x14ac:dyDescent="0.2">
      <c r="H420" s="9"/>
      <c r="I420" s="9"/>
      <c r="V420" s="70"/>
      <c r="W420" s="70"/>
    </row>
    <row r="421" spans="8:23" x14ac:dyDescent="0.2">
      <c r="H421" s="9"/>
      <c r="I421" s="9"/>
      <c r="V421" s="70"/>
      <c r="W421" s="70"/>
    </row>
    <row r="422" spans="8:23" x14ac:dyDescent="0.2">
      <c r="H422" s="9"/>
      <c r="I422" s="9"/>
      <c r="V422" s="70"/>
      <c r="W422" s="70"/>
    </row>
    <row r="423" spans="8:23" x14ac:dyDescent="0.2">
      <c r="H423" s="9"/>
      <c r="I423" s="9"/>
      <c r="V423" s="70"/>
      <c r="W423" s="70"/>
    </row>
    <row r="424" spans="8:23" x14ac:dyDescent="0.2">
      <c r="H424" s="9"/>
      <c r="I424" s="9"/>
      <c r="V424" s="70"/>
      <c r="W424" s="70"/>
    </row>
    <row r="425" spans="8:23" x14ac:dyDescent="0.2">
      <c r="H425" s="9"/>
      <c r="I425" s="9"/>
      <c r="V425" s="70"/>
      <c r="W425" s="70"/>
    </row>
    <row r="426" spans="8:23" x14ac:dyDescent="0.2">
      <c r="H426" s="9"/>
      <c r="I426" s="9"/>
      <c r="V426" s="70"/>
      <c r="W426" s="70"/>
    </row>
    <row r="427" spans="8:23" x14ac:dyDescent="0.2">
      <c r="H427" s="9"/>
      <c r="I427" s="9"/>
      <c r="V427" s="70"/>
      <c r="W427" s="70"/>
    </row>
    <row r="428" spans="8:23" x14ac:dyDescent="0.2">
      <c r="H428" s="9"/>
      <c r="I428" s="9"/>
      <c r="V428" s="70"/>
      <c r="W428" s="70"/>
    </row>
    <row r="429" spans="8:23" x14ac:dyDescent="0.2">
      <c r="H429" s="9"/>
      <c r="I429" s="9"/>
      <c r="V429" s="70"/>
      <c r="W429" s="70"/>
    </row>
    <row r="430" spans="8:23" x14ac:dyDescent="0.2">
      <c r="H430" s="9"/>
      <c r="I430" s="9"/>
      <c r="V430" s="70"/>
      <c r="W430" s="70"/>
    </row>
    <row r="431" spans="8:23" x14ac:dyDescent="0.2">
      <c r="H431" s="9"/>
      <c r="I431" s="9"/>
      <c r="V431" s="70"/>
      <c r="W431" s="70"/>
    </row>
    <row r="432" spans="8:23" x14ac:dyDescent="0.2">
      <c r="H432" s="9"/>
      <c r="I432" s="9"/>
      <c r="V432" s="70"/>
      <c r="W432" s="70"/>
    </row>
    <row r="433" spans="8:23" x14ac:dyDescent="0.2">
      <c r="H433" s="9"/>
      <c r="I433" s="9"/>
      <c r="V433" s="70"/>
      <c r="W433" s="70"/>
    </row>
    <row r="434" spans="8:23" x14ac:dyDescent="0.2">
      <c r="H434" s="9"/>
      <c r="I434" s="9"/>
      <c r="V434" s="70"/>
      <c r="W434" s="70"/>
    </row>
    <row r="435" spans="8:23" x14ac:dyDescent="0.2">
      <c r="H435" s="9"/>
      <c r="I435" s="9"/>
      <c r="V435" s="70"/>
      <c r="W435" s="70"/>
    </row>
    <row r="436" spans="8:23" x14ac:dyDescent="0.2">
      <c r="H436" s="9"/>
      <c r="I436" s="9"/>
      <c r="V436" s="70"/>
      <c r="W436" s="70"/>
    </row>
    <row r="437" spans="8:23" x14ac:dyDescent="0.2">
      <c r="H437" s="9"/>
      <c r="I437" s="9"/>
      <c r="V437" s="70"/>
      <c r="W437" s="70"/>
    </row>
    <row r="438" spans="8:23" x14ac:dyDescent="0.2">
      <c r="H438" s="9"/>
      <c r="I438" s="9"/>
      <c r="V438" s="70"/>
      <c r="W438" s="70"/>
    </row>
    <row r="439" spans="8:23" x14ac:dyDescent="0.2">
      <c r="H439" s="9"/>
      <c r="I439" s="9"/>
      <c r="V439" s="70"/>
      <c r="W439" s="70"/>
    </row>
    <row r="440" spans="8:23" x14ac:dyDescent="0.2">
      <c r="H440" s="9"/>
      <c r="I440" s="9"/>
      <c r="V440" s="70"/>
      <c r="W440" s="70"/>
    </row>
    <row r="441" spans="8:23" x14ac:dyDescent="0.2">
      <c r="H441" s="9"/>
      <c r="I441" s="9"/>
      <c r="V441" s="70"/>
      <c r="W441" s="70"/>
    </row>
    <row r="442" spans="8:23" x14ac:dyDescent="0.2">
      <c r="H442" s="9"/>
      <c r="I442" s="9"/>
      <c r="V442" s="70"/>
      <c r="W442" s="70"/>
    </row>
    <row r="443" spans="8:23" x14ac:dyDescent="0.2">
      <c r="H443" s="9"/>
      <c r="I443" s="9"/>
      <c r="V443" s="70"/>
      <c r="W443" s="70"/>
    </row>
    <row r="444" spans="8:23" x14ac:dyDescent="0.2">
      <c r="H444" s="9"/>
      <c r="I444" s="9"/>
      <c r="V444" s="70"/>
      <c r="W444" s="70"/>
    </row>
    <row r="445" spans="8:23" x14ac:dyDescent="0.2">
      <c r="H445" s="9"/>
      <c r="I445" s="9"/>
      <c r="V445" s="70"/>
      <c r="W445" s="70"/>
    </row>
    <row r="446" spans="8:23" x14ac:dyDescent="0.2">
      <c r="H446" s="9"/>
      <c r="I446" s="9"/>
      <c r="V446" s="70"/>
      <c r="W446" s="70"/>
    </row>
    <row r="447" spans="8:23" x14ac:dyDescent="0.2">
      <c r="H447" s="9"/>
      <c r="I447" s="9"/>
      <c r="V447" s="70"/>
      <c r="W447" s="70"/>
    </row>
    <row r="448" spans="8:23" x14ac:dyDescent="0.2">
      <c r="H448" s="9"/>
      <c r="I448" s="9"/>
      <c r="V448" s="70"/>
      <c r="W448" s="70"/>
    </row>
    <row r="449" spans="8:23" x14ac:dyDescent="0.2">
      <c r="H449" s="9"/>
      <c r="I449" s="9"/>
      <c r="V449" s="70"/>
      <c r="W449" s="70"/>
    </row>
    <row r="450" spans="8:23" x14ac:dyDescent="0.2">
      <c r="H450" s="9"/>
      <c r="I450" s="9"/>
      <c r="V450" s="70"/>
      <c r="W450" s="70"/>
    </row>
    <row r="451" spans="8:23" x14ac:dyDescent="0.2">
      <c r="H451" s="9"/>
      <c r="I451" s="9"/>
      <c r="V451" s="70"/>
      <c r="W451" s="70"/>
    </row>
    <row r="452" spans="8:23" x14ac:dyDescent="0.2">
      <c r="H452" s="9"/>
      <c r="I452" s="9"/>
      <c r="V452" s="70"/>
      <c r="W452" s="70"/>
    </row>
    <row r="453" spans="8:23" x14ac:dyDescent="0.2">
      <c r="H453" s="9"/>
      <c r="I453" s="9"/>
      <c r="V453" s="70"/>
      <c r="W453" s="70"/>
    </row>
    <row r="454" spans="8:23" x14ac:dyDescent="0.2">
      <c r="H454" s="9"/>
      <c r="I454" s="9"/>
      <c r="V454" s="70"/>
      <c r="W454" s="70"/>
    </row>
    <row r="455" spans="8:23" x14ac:dyDescent="0.2">
      <c r="H455" s="9"/>
      <c r="I455" s="9"/>
      <c r="V455" s="70"/>
      <c r="W455" s="70"/>
    </row>
    <row r="456" spans="8:23" x14ac:dyDescent="0.2">
      <c r="H456" s="9"/>
      <c r="I456" s="9"/>
      <c r="V456" s="70"/>
      <c r="W456" s="70"/>
    </row>
    <row r="457" spans="8:23" x14ac:dyDescent="0.2">
      <c r="H457" s="9"/>
      <c r="I457" s="9"/>
      <c r="V457" s="70"/>
      <c r="W457" s="70"/>
    </row>
    <row r="458" spans="8:23" x14ac:dyDescent="0.2">
      <c r="H458" s="9"/>
      <c r="I458" s="9"/>
      <c r="V458" s="70"/>
      <c r="W458" s="70"/>
    </row>
    <row r="459" spans="8:23" x14ac:dyDescent="0.2">
      <c r="H459" s="9"/>
      <c r="I459" s="9"/>
      <c r="V459" s="70"/>
      <c r="W459" s="70"/>
    </row>
    <row r="460" spans="8:23" x14ac:dyDescent="0.2">
      <c r="H460" s="9"/>
      <c r="I460" s="9"/>
      <c r="V460" s="70"/>
      <c r="W460" s="70"/>
    </row>
    <row r="461" spans="8:23" x14ac:dyDescent="0.2">
      <c r="H461" s="9"/>
      <c r="I461" s="9"/>
      <c r="V461" s="70"/>
      <c r="W461" s="70"/>
    </row>
    <row r="462" spans="8:23" x14ac:dyDescent="0.2">
      <c r="H462" s="9"/>
      <c r="I462" s="9"/>
      <c r="V462" s="70"/>
      <c r="W462" s="70"/>
    </row>
    <row r="463" spans="8:23" x14ac:dyDescent="0.2">
      <c r="H463" s="9"/>
      <c r="I463" s="9"/>
      <c r="V463" s="70"/>
      <c r="W463" s="70"/>
    </row>
    <row r="464" spans="8:23" x14ac:dyDescent="0.2">
      <c r="H464" s="9"/>
      <c r="I464" s="9"/>
      <c r="V464" s="70"/>
      <c r="W464" s="70"/>
    </row>
    <row r="465" spans="8:23" x14ac:dyDescent="0.2">
      <c r="H465" s="9"/>
      <c r="I465" s="9"/>
      <c r="V465" s="70"/>
      <c r="W465" s="70"/>
    </row>
    <row r="466" spans="8:23" x14ac:dyDescent="0.2">
      <c r="H466" s="9"/>
      <c r="I466" s="9"/>
      <c r="V466" s="70"/>
      <c r="W466" s="70"/>
    </row>
    <row r="467" spans="8:23" x14ac:dyDescent="0.2">
      <c r="H467" s="9"/>
      <c r="I467" s="9"/>
      <c r="V467" s="70"/>
      <c r="W467" s="70"/>
    </row>
    <row r="468" spans="8:23" x14ac:dyDescent="0.2">
      <c r="H468" s="9"/>
      <c r="I468" s="9"/>
      <c r="V468" s="70"/>
      <c r="W468" s="70"/>
    </row>
    <row r="469" spans="8:23" x14ac:dyDescent="0.2">
      <c r="H469" s="9"/>
      <c r="I469" s="9"/>
      <c r="V469" s="70"/>
      <c r="W469" s="70"/>
    </row>
    <row r="470" spans="8:23" x14ac:dyDescent="0.2">
      <c r="H470" s="9"/>
      <c r="I470" s="9"/>
      <c r="V470" s="70"/>
      <c r="W470" s="70"/>
    </row>
    <row r="471" spans="8:23" x14ac:dyDescent="0.2">
      <c r="H471" s="9"/>
      <c r="I471" s="9"/>
      <c r="V471" s="70"/>
      <c r="W471" s="70"/>
    </row>
    <row r="472" spans="8:23" x14ac:dyDescent="0.2">
      <c r="H472" s="9"/>
      <c r="I472" s="9"/>
      <c r="V472" s="70"/>
      <c r="W472" s="70"/>
    </row>
    <row r="473" spans="8:23" x14ac:dyDescent="0.2">
      <c r="H473" s="9"/>
      <c r="I473" s="9"/>
      <c r="V473" s="70"/>
      <c r="W473" s="70"/>
    </row>
    <row r="474" spans="8:23" x14ac:dyDescent="0.2">
      <c r="H474" s="9"/>
      <c r="I474" s="9"/>
      <c r="V474" s="70"/>
      <c r="W474" s="70"/>
    </row>
    <row r="475" spans="8:23" x14ac:dyDescent="0.2">
      <c r="H475" s="9"/>
      <c r="I475" s="9"/>
      <c r="V475" s="70"/>
      <c r="W475" s="70"/>
    </row>
    <row r="476" spans="8:23" x14ac:dyDescent="0.2">
      <c r="H476" s="9"/>
      <c r="I476" s="9"/>
      <c r="V476" s="70"/>
      <c r="W476" s="70"/>
    </row>
    <row r="477" spans="8:23" x14ac:dyDescent="0.2">
      <c r="H477" s="9"/>
      <c r="I477" s="9"/>
      <c r="V477" s="70"/>
      <c r="W477" s="70"/>
    </row>
    <row r="478" spans="8:23" x14ac:dyDescent="0.2">
      <c r="H478" s="9"/>
      <c r="I478" s="9"/>
      <c r="V478" s="70"/>
      <c r="W478" s="70"/>
    </row>
    <row r="479" spans="8:23" x14ac:dyDescent="0.2">
      <c r="H479" s="9"/>
      <c r="I479" s="9"/>
      <c r="V479" s="70"/>
      <c r="W479" s="70"/>
    </row>
    <row r="480" spans="8:23" x14ac:dyDescent="0.2">
      <c r="H480" s="9"/>
      <c r="I480" s="9"/>
      <c r="V480" s="70"/>
      <c r="W480" s="70"/>
    </row>
    <row r="481" spans="8:23" x14ac:dyDescent="0.2">
      <c r="H481" s="9"/>
      <c r="I481" s="9"/>
      <c r="V481" s="70"/>
      <c r="W481" s="70"/>
    </row>
    <row r="482" spans="8:23" x14ac:dyDescent="0.2">
      <c r="H482" s="9"/>
      <c r="I482" s="9"/>
      <c r="V482" s="70"/>
      <c r="W482" s="70"/>
    </row>
    <row r="483" spans="8:23" x14ac:dyDescent="0.2">
      <c r="H483" s="9"/>
      <c r="I483" s="9"/>
      <c r="V483" s="70"/>
      <c r="W483" s="70"/>
    </row>
    <row r="484" spans="8:23" x14ac:dyDescent="0.2">
      <c r="H484" s="9"/>
      <c r="I484" s="9"/>
      <c r="V484" s="70"/>
      <c r="W484" s="70"/>
    </row>
    <row r="485" spans="8:23" x14ac:dyDescent="0.2">
      <c r="H485" s="9"/>
      <c r="I485" s="9"/>
      <c r="V485" s="70"/>
      <c r="W485" s="70"/>
    </row>
    <row r="486" spans="8:23" x14ac:dyDescent="0.2">
      <c r="H486" s="9"/>
      <c r="I486" s="9"/>
      <c r="V486" s="70"/>
      <c r="W486" s="70"/>
    </row>
    <row r="487" spans="8:23" x14ac:dyDescent="0.2">
      <c r="H487" s="9"/>
      <c r="I487" s="9"/>
      <c r="V487" s="70"/>
      <c r="W487" s="70"/>
    </row>
    <row r="488" spans="8:23" x14ac:dyDescent="0.2">
      <c r="H488" s="9"/>
      <c r="I488" s="9"/>
      <c r="V488" s="70"/>
      <c r="W488" s="70"/>
    </row>
    <row r="489" spans="8:23" x14ac:dyDescent="0.2">
      <c r="H489" s="9"/>
      <c r="I489" s="9"/>
      <c r="V489" s="70"/>
      <c r="W489" s="70"/>
    </row>
    <row r="490" spans="8:23" x14ac:dyDescent="0.2">
      <c r="H490" s="9"/>
      <c r="I490" s="9"/>
      <c r="V490" s="70"/>
      <c r="W490" s="70"/>
    </row>
    <row r="491" spans="8:23" x14ac:dyDescent="0.2">
      <c r="H491" s="9"/>
      <c r="I491" s="9"/>
      <c r="V491" s="70"/>
      <c r="W491" s="70"/>
    </row>
    <row r="492" spans="8:23" x14ac:dyDescent="0.2">
      <c r="H492" s="9"/>
      <c r="I492" s="9"/>
      <c r="V492" s="70"/>
      <c r="W492" s="70"/>
    </row>
    <row r="493" spans="8:23" x14ac:dyDescent="0.2">
      <c r="H493" s="9"/>
      <c r="I493" s="9"/>
      <c r="V493" s="70"/>
      <c r="W493" s="70"/>
    </row>
    <row r="494" spans="8:23" x14ac:dyDescent="0.2">
      <c r="H494" s="9"/>
      <c r="I494" s="9"/>
      <c r="V494" s="70"/>
      <c r="W494" s="70"/>
    </row>
    <row r="495" spans="8:23" x14ac:dyDescent="0.2">
      <c r="H495" s="9"/>
      <c r="I495" s="9"/>
      <c r="V495" s="70"/>
      <c r="W495" s="70"/>
    </row>
    <row r="496" spans="8:23" x14ac:dyDescent="0.2">
      <c r="H496" s="9"/>
      <c r="I496" s="9"/>
      <c r="V496" s="70"/>
      <c r="W496" s="70"/>
    </row>
    <row r="497" spans="8:23" x14ac:dyDescent="0.2">
      <c r="H497" s="9"/>
      <c r="I497" s="9"/>
      <c r="V497" s="70"/>
      <c r="W497" s="70"/>
    </row>
    <row r="498" spans="8:23" x14ac:dyDescent="0.2">
      <c r="H498" s="9"/>
      <c r="I498" s="9"/>
      <c r="V498" s="70"/>
      <c r="W498" s="70"/>
    </row>
    <row r="499" spans="8:23" x14ac:dyDescent="0.2">
      <c r="H499" s="9"/>
      <c r="I499" s="9"/>
      <c r="V499" s="70"/>
      <c r="W499" s="70"/>
    </row>
    <row r="500" spans="8:23" x14ac:dyDescent="0.2">
      <c r="H500" s="9"/>
      <c r="I500" s="9"/>
      <c r="V500" s="70"/>
      <c r="W500" s="70"/>
    </row>
    <row r="501" spans="8:23" x14ac:dyDescent="0.2">
      <c r="H501" s="9"/>
      <c r="I501" s="9"/>
      <c r="V501" s="70"/>
      <c r="W501" s="70"/>
    </row>
    <row r="502" spans="8:23" x14ac:dyDescent="0.2">
      <c r="H502" s="9"/>
      <c r="I502" s="9"/>
      <c r="V502" s="70"/>
      <c r="W502" s="70"/>
    </row>
    <row r="503" spans="8:23" x14ac:dyDescent="0.2">
      <c r="H503" s="9"/>
      <c r="I503" s="9"/>
      <c r="V503" s="70"/>
      <c r="W503" s="70"/>
    </row>
    <row r="504" spans="8:23" x14ac:dyDescent="0.2">
      <c r="H504" s="9"/>
      <c r="I504" s="9"/>
      <c r="V504" s="70"/>
      <c r="W504" s="70"/>
    </row>
    <row r="505" spans="8:23" x14ac:dyDescent="0.2">
      <c r="H505" s="9"/>
      <c r="I505" s="9"/>
      <c r="V505" s="70"/>
      <c r="W505" s="70"/>
    </row>
    <row r="506" spans="8:23" x14ac:dyDescent="0.2">
      <c r="H506" s="9"/>
      <c r="I506" s="9"/>
      <c r="V506" s="70"/>
      <c r="W506" s="70"/>
    </row>
    <row r="507" spans="8:23" x14ac:dyDescent="0.2">
      <c r="H507" s="9"/>
      <c r="I507" s="9"/>
      <c r="V507" s="70"/>
      <c r="W507" s="70"/>
    </row>
    <row r="508" spans="8:23" x14ac:dyDescent="0.2">
      <c r="H508" s="9"/>
      <c r="I508" s="9"/>
      <c r="V508" s="70"/>
      <c r="W508" s="70"/>
    </row>
    <row r="509" spans="8:23" x14ac:dyDescent="0.2">
      <c r="H509" s="9"/>
      <c r="I509" s="9"/>
      <c r="V509" s="70"/>
      <c r="W509" s="70"/>
    </row>
    <row r="510" spans="8:23" x14ac:dyDescent="0.2">
      <c r="H510" s="9"/>
      <c r="I510" s="9"/>
      <c r="V510" s="70"/>
      <c r="W510" s="70"/>
    </row>
    <row r="511" spans="8:23" x14ac:dyDescent="0.2">
      <c r="H511" s="9"/>
      <c r="I511" s="9"/>
      <c r="V511" s="70"/>
      <c r="W511" s="70"/>
    </row>
    <row r="512" spans="8:23" x14ac:dyDescent="0.2">
      <c r="H512" s="9"/>
      <c r="I512" s="9"/>
      <c r="V512" s="70"/>
      <c r="W512" s="70"/>
    </row>
    <row r="513" spans="8:23" x14ac:dyDescent="0.2">
      <c r="H513" s="9"/>
      <c r="I513" s="9"/>
      <c r="V513" s="70"/>
      <c r="W513" s="70"/>
    </row>
    <row r="514" spans="8:23" x14ac:dyDescent="0.2">
      <c r="H514" s="9"/>
      <c r="I514" s="9"/>
      <c r="V514" s="70"/>
      <c r="W514" s="70"/>
    </row>
    <row r="515" spans="8:23" x14ac:dyDescent="0.2">
      <c r="H515" s="9"/>
      <c r="I515" s="9"/>
      <c r="V515" s="70"/>
      <c r="W515" s="70"/>
    </row>
    <row r="516" spans="8:23" x14ac:dyDescent="0.2">
      <c r="H516" s="9"/>
      <c r="I516" s="9"/>
      <c r="V516" s="70"/>
      <c r="W516" s="70"/>
    </row>
    <row r="517" spans="8:23" x14ac:dyDescent="0.2">
      <c r="H517" s="9"/>
      <c r="I517" s="9"/>
      <c r="V517" s="70"/>
      <c r="W517" s="70"/>
    </row>
    <row r="518" spans="8:23" x14ac:dyDescent="0.2">
      <c r="H518" s="9"/>
      <c r="I518" s="9"/>
      <c r="V518" s="70"/>
      <c r="W518" s="70"/>
    </row>
    <row r="519" spans="8:23" x14ac:dyDescent="0.2">
      <c r="H519" s="9"/>
      <c r="I519" s="9"/>
      <c r="V519" s="70"/>
      <c r="W519" s="70"/>
    </row>
    <row r="520" spans="8:23" x14ac:dyDescent="0.2">
      <c r="H520" s="9"/>
      <c r="I520" s="9"/>
      <c r="V520" s="70"/>
      <c r="W520" s="70"/>
    </row>
    <row r="521" spans="8:23" x14ac:dyDescent="0.2">
      <c r="H521" s="9"/>
      <c r="I521" s="9"/>
      <c r="V521" s="70"/>
      <c r="W521" s="70"/>
    </row>
    <row r="522" spans="8:23" x14ac:dyDescent="0.2">
      <c r="H522" s="9"/>
      <c r="I522" s="9"/>
      <c r="V522" s="70"/>
      <c r="W522" s="70"/>
    </row>
    <row r="523" spans="8:23" x14ac:dyDescent="0.2">
      <c r="H523" s="9"/>
      <c r="I523" s="9"/>
      <c r="V523" s="70"/>
      <c r="W523" s="70"/>
    </row>
    <row r="524" spans="8:23" x14ac:dyDescent="0.2">
      <c r="H524" s="9"/>
      <c r="I524" s="9"/>
      <c r="V524" s="70"/>
      <c r="W524" s="70"/>
    </row>
    <row r="525" spans="8:23" x14ac:dyDescent="0.2">
      <c r="H525" s="9"/>
      <c r="I525" s="9"/>
      <c r="V525" s="70"/>
      <c r="W525" s="70"/>
    </row>
    <row r="526" spans="8:23" x14ac:dyDescent="0.2">
      <c r="H526" s="9"/>
      <c r="I526" s="9"/>
      <c r="V526" s="70"/>
      <c r="W526" s="70"/>
    </row>
    <row r="527" spans="8:23" x14ac:dyDescent="0.2">
      <c r="H527" s="9"/>
      <c r="I527" s="9"/>
      <c r="V527" s="70"/>
      <c r="W527" s="70"/>
    </row>
    <row r="528" spans="8:23" x14ac:dyDescent="0.2">
      <c r="H528" s="9"/>
      <c r="I528" s="9"/>
      <c r="V528" s="70"/>
      <c r="W528" s="70"/>
    </row>
    <row r="529" spans="8:23" x14ac:dyDescent="0.2">
      <c r="H529" s="9"/>
      <c r="I529" s="9"/>
      <c r="V529" s="70"/>
      <c r="W529" s="70"/>
    </row>
    <row r="530" spans="8:23" x14ac:dyDescent="0.2">
      <c r="H530" s="9"/>
      <c r="I530" s="9"/>
      <c r="V530" s="70"/>
      <c r="W530" s="70"/>
    </row>
    <row r="531" spans="8:23" x14ac:dyDescent="0.2">
      <c r="H531" s="9"/>
      <c r="I531" s="9"/>
      <c r="V531" s="70"/>
      <c r="W531" s="70"/>
    </row>
    <row r="532" spans="8:23" x14ac:dyDescent="0.2">
      <c r="H532" s="9"/>
      <c r="I532" s="9"/>
      <c r="V532" s="70"/>
      <c r="W532" s="70"/>
    </row>
    <row r="533" spans="8:23" x14ac:dyDescent="0.2">
      <c r="H533" s="9"/>
      <c r="I533" s="9"/>
      <c r="V533" s="70"/>
      <c r="W533" s="70"/>
    </row>
    <row r="534" spans="8:23" x14ac:dyDescent="0.2">
      <c r="H534" s="9"/>
      <c r="I534" s="9"/>
      <c r="V534" s="70"/>
      <c r="W534" s="70"/>
    </row>
    <row r="535" spans="8:23" x14ac:dyDescent="0.2">
      <c r="H535" s="9"/>
      <c r="I535" s="9"/>
      <c r="V535" s="70"/>
      <c r="W535" s="70"/>
    </row>
    <row r="536" spans="8:23" x14ac:dyDescent="0.2">
      <c r="H536" s="9"/>
      <c r="I536" s="9"/>
      <c r="V536" s="70"/>
      <c r="W536" s="70"/>
    </row>
    <row r="537" spans="8:23" x14ac:dyDescent="0.2">
      <c r="H537" s="9"/>
      <c r="I537" s="9"/>
      <c r="V537" s="70"/>
      <c r="W537" s="70"/>
    </row>
    <row r="538" spans="8:23" x14ac:dyDescent="0.2">
      <c r="H538" s="9"/>
      <c r="I538" s="9"/>
      <c r="V538" s="70"/>
      <c r="W538" s="70"/>
    </row>
    <row r="539" spans="8:23" x14ac:dyDescent="0.2">
      <c r="H539" s="9"/>
      <c r="I539" s="9"/>
      <c r="V539" s="70"/>
      <c r="W539" s="70"/>
    </row>
    <row r="540" spans="8:23" x14ac:dyDescent="0.2">
      <c r="H540" s="9"/>
      <c r="I540" s="9"/>
      <c r="V540" s="70"/>
      <c r="W540" s="70"/>
    </row>
    <row r="541" spans="8:23" x14ac:dyDescent="0.2">
      <c r="H541" s="9"/>
      <c r="I541" s="9"/>
      <c r="V541" s="70"/>
      <c r="W541" s="70"/>
    </row>
    <row r="542" spans="8:23" x14ac:dyDescent="0.2">
      <c r="H542" s="9"/>
      <c r="I542" s="9"/>
      <c r="V542" s="70"/>
      <c r="W542" s="70"/>
    </row>
    <row r="543" spans="8:23" x14ac:dyDescent="0.2">
      <c r="H543" s="9"/>
      <c r="I543" s="9"/>
      <c r="V543" s="70"/>
      <c r="W543" s="70"/>
    </row>
    <row r="544" spans="8:23" x14ac:dyDescent="0.2">
      <c r="H544" s="9"/>
      <c r="I544" s="9"/>
      <c r="V544" s="70"/>
      <c r="W544" s="70"/>
    </row>
    <row r="545" spans="8:23" x14ac:dyDescent="0.2">
      <c r="H545" s="9"/>
      <c r="I545" s="9"/>
      <c r="V545" s="70"/>
      <c r="W545" s="70"/>
    </row>
    <row r="546" spans="8:23" x14ac:dyDescent="0.2">
      <c r="H546" s="9"/>
      <c r="I546" s="9"/>
      <c r="V546" s="70"/>
      <c r="W546" s="70"/>
    </row>
    <row r="547" spans="8:23" x14ac:dyDescent="0.2">
      <c r="H547" s="9"/>
      <c r="I547" s="9"/>
      <c r="V547" s="70"/>
      <c r="W547" s="70"/>
    </row>
    <row r="548" spans="8:23" x14ac:dyDescent="0.2">
      <c r="H548" s="9"/>
      <c r="I548" s="9"/>
      <c r="V548" s="70"/>
      <c r="W548" s="70"/>
    </row>
    <row r="549" spans="8:23" x14ac:dyDescent="0.2">
      <c r="H549" s="9"/>
      <c r="I549" s="9"/>
      <c r="V549" s="70"/>
      <c r="W549" s="70"/>
    </row>
    <row r="550" spans="8:23" x14ac:dyDescent="0.2">
      <c r="H550" s="9"/>
      <c r="I550" s="9"/>
      <c r="V550" s="70"/>
      <c r="W550" s="70"/>
    </row>
    <row r="551" spans="8:23" x14ac:dyDescent="0.2">
      <c r="H551" s="9"/>
      <c r="I551" s="9"/>
      <c r="V551" s="70"/>
      <c r="W551" s="70"/>
    </row>
    <row r="552" spans="8:23" x14ac:dyDescent="0.2">
      <c r="H552" s="9"/>
      <c r="I552" s="9"/>
      <c r="V552" s="70"/>
      <c r="W552" s="70"/>
    </row>
    <row r="553" spans="8:23" x14ac:dyDescent="0.2">
      <c r="H553" s="9"/>
      <c r="I553" s="9"/>
      <c r="V553" s="70"/>
      <c r="W553" s="70"/>
    </row>
    <row r="554" spans="8:23" x14ac:dyDescent="0.2">
      <c r="H554" s="9"/>
      <c r="I554" s="9"/>
      <c r="V554" s="70"/>
      <c r="W554" s="70"/>
    </row>
    <row r="555" spans="8:23" x14ac:dyDescent="0.2">
      <c r="H555" s="9"/>
      <c r="I555" s="9"/>
      <c r="V555" s="70"/>
      <c r="W555" s="70"/>
    </row>
    <row r="556" spans="8:23" x14ac:dyDescent="0.2">
      <c r="H556" s="9"/>
      <c r="I556" s="9"/>
      <c r="V556" s="70"/>
      <c r="W556" s="70"/>
    </row>
    <row r="557" spans="8:23" x14ac:dyDescent="0.2">
      <c r="H557" s="9"/>
      <c r="I557" s="9"/>
      <c r="V557" s="70"/>
      <c r="W557" s="70"/>
    </row>
    <row r="558" spans="8:23" x14ac:dyDescent="0.2">
      <c r="H558" s="9"/>
      <c r="I558" s="9"/>
      <c r="V558" s="70"/>
      <c r="W558" s="70"/>
    </row>
    <row r="559" spans="8:23" x14ac:dyDescent="0.2">
      <c r="H559" s="9"/>
      <c r="I559" s="9"/>
      <c r="V559" s="70"/>
      <c r="W559" s="70"/>
    </row>
    <row r="560" spans="8:23" x14ac:dyDescent="0.2">
      <c r="H560" s="9"/>
      <c r="I560" s="9"/>
      <c r="V560" s="70"/>
      <c r="W560" s="70"/>
    </row>
    <row r="561" spans="8:23" x14ac:dyDescent="0.2">
      <c r="H561" s="9"/>
      <c r="I561" s="9"/>
      <c r="V561" s="70"/>
      <c r="W561" s="70"/>
    </row>
    <row r="562" spans="8:23" x14ac:dyDescent="0.2">
      <c r="H562" s="9"/>
      <c r="I562" s="9"/>
      <c r="V562" s="70"/>
      <c r="W562" s="70"/>
    </row>
    <row r="563" spans="8:23" x14ac:dyDescent="0.2">
      <c r="H563" s="9"/>
      <c r="I563" s="9"/>
      <c r="V563" s="70"/>
      <c r="W563" s="70"/>
    </row>
    <row r="564" spans="8:23" x14ac:dyDescent="0.2">
      <c r="H564" s="9"/>
      <c r="I564" s="9"/>
      <c r="V564" s="70"/>
      <c r="W564" s="70"/>
    </row>
    <row r="565" spans="8:23" x14ac:dyDescent="0.2">
      <c r="H565" s="9"/>
      <c r="I565" s="9"/>
      <c r="V565" s="70"/>
      <c r="W565" s="70"/>
    </row>
    <row r="566" spans="8:23" x14ac:dyDescent="0.2">
      <c r="H566" s="9"/>
      <c r="I566" s="9"/>
      <c r="V566" s="70"/>
      <c r="W566" s="70"/>
    </row>
    <row r="567" spans="8:23" x14ac:dyDescent="0.2">
      <c r="H567" s="9"/>
      <c r="I567" s="9"/>
      <c r="V567" s="70"/>
      <c r="W567" s="70"/>
    </row>
    <row r="568" spans="8:23" x14ac:dyDescent="0.2">
      <c r="H568" s="9"/>
      <c r="I568" s="9"/>
      <c r="V568" s="70"/>
      <c r="W568" s="70"/>
    </row>
    <row r="569" spans="8:23" x14ac:dyDescent="0.2">
      <c r="H569" s="9"/>
      <c r="I569" s="9"/>
      <c r="V569" s="70"/>
      <c r="W569" s="70"/>
    </row>
    <row r="570" spans="8:23" x14ac:dyDescent="0.2">
      <c r="H570" s="9"/>
      <c r="I570" s="9"/>
      <c r="V570" s="70"/>
      <c r="W570" s="70"/>
    </row>
    <row r="571" spans="8:23" x14ac:dyDescent="0.2">
      <c r="H571" s="9"/>
      <c r="I571" s="9"/>
      <c r="V571" s="70"/>
      <c r="W571" s="70"/>
    </row>
    <row r="572" spans="8:23" x14ac:dyDescent="0.2">
      <c r="H572" s="9"/>
      <c r="I572" s="9"/>
      <c r="V572" s="70"/>
      <c r="W572" s="70"/>
    </row>
    <row r="573" spans="8:23" x14ac:dyDescent="0.2">
      <c r="H573" s="9"/>
      <c r="I573" s="9"/>
      <c r="V573" s="70"/>
      <c r="W573" s="70"/>
    </row>
    <row r="574" spans="8:23" x14ac:dyDescent="0.2">
      <c r="H574" s="9"/>
      <c r="I574" s="9"/>
      <c r="V574" s="70"/>
      <c r="W574" s="70"/>
    </row>
    <row r="575" spans="8:23" x14ac:dyDescent="0.2">
      <c r="H575" s="9"/>
      <c r="I575" s="9"/>
      <c r="V575" s="70"/>
      <c r="W575" s="70"/>
    </row>
    <row r="576" spans="8:23" x14ac:dyDescent="0.2">
      <c r="H576" s="9"/>
      <c r="I576" s="9"/>
      <c r="V576" s="70"/>
      <c r="W576" s="70"/>
    </row>
    <row r="577" spans="8:23" x14ac:dyDescent="0.2">
      <c r="H577" s="9"/>
      <c r="I577" s="9"/>
      <c r="V577" s="70"/>
      <c r="W577" s="70"/>
    </row>
    <row r="578" spans="8:23" x14ac:dyDescent="0.2">
      <c r="H578" s="9"/>
      <c r="I578" s="9"/>
      <c r="V578" s="70"/>
      <c r="W578" s="70"/>
    </row>
    <row r="579" spans="8:23" x14ac:dyDescent="0.2">
      <c r="H579" s="9"/>
      <c r="I579" s="9"/>
      <c r="V579" s="70"/>
      <c r="W579" s="70"/>
    </row>
    <row r="580" spans="8:23" x14ac:dyDescent="0.2">
      <c r="H580" s="9"/>
      <c r="I580" s="9"/>
      <c r="V580" s="70"/>
      <c r="W580" s="70"/>
    </row>
    <row r="581" spans="8:23" x14ac:dyDescent="0.2">
      <c r="H581" s="9"/>
      <c r="I581" s="9"/>
      <c r="V581" s="70"/>
      <c r="W581" s="70"/>
    </row>
    <row r="582" spans="8:23" x14ac:dyDescent="0.2">
      <c r="H582" s="9"/>
      <c r="I582" s="9"/>
      <c r="V582" s="70"/>
      <c r="W582" s="70"/>
    </row>
    <row r="583" spans="8:23" x14ac:dyDescent="0.2">
      <c r="H583" s="9"/>
      <c r="I583" s="9"/>
      <c r="V583" s="70"/>
      <c r="W583" s="70"/>
    </row>
    <row r="584" spans="8:23" x14ac:dyDescent="0.2">
      <c r="H584" s="9"/>
      <c r="I584" s="9"/>
      <c r="V584" s="70"/>
      <c r="W584" s="70"/>
    </row>
    <row r="585" spans="8:23" x14ac:dyDescent="0.2">
      <c r="H585" s="9"/>
      <c r="I585" s="9"/>
      <c r="V585" s="70"/>
      <c r="W585" s="70"/>
    </row>
    <row r="586" spans="8:23" x14ac:dyDescent="0.2">
      <c r="H586" s="9"/>
      <c r="I586" s="9"/>
      <c r="V586" s="70"/>
      <c r="W586" s="70"/>
    </row>
    <row r="587" spans="8:23" x14ac:dyDescent="0.2">
      <c r="H587" s="9"/>
      <c r="I587" s="9"/>
      <c r="V587" s="70"/>
      <c r="W587" s="70"/>
    </row>
    <row r="588" spans="8:23" x14ac:dyDescent="0.2">
      <c r="H588" s="9"/>
      <c r="I588" s="9"/>
      <c r="V588" s="70"/>
      <c r="W588" s="70"/>
    </row>
    <row r="589" spans="8:23" x14ac:dyDescent="0.2">
      <c r="H589" s="9"/>
      <c r="I589" s="9"/>
      <c r="V589" s="70"/>
      <c r="W589" s="70"/>
    </row>
    <row r="590" spans="8:23" x14ac:dyDescent="0.2">
      <c r="H590" s="9"/>
      <c r="I590" s="9"/>
      <c r="V590" s="70"/>
      <c r="W590" s="70"/>
    </row>
    <row r="591" spans="8:23" x14ac:dyDescent="0.2">
      <c r="H591" s="9"/>
      <c r="I591" s="9"/>
      <c r="V591" s="70"/>
      <c r="W591" s="70"/>
    </row>
    <row r="592" spans="8:23" x14ac:dyDescent="0.2">
      <c r="H592" s="9"/>
      <c r="I592" s="9"/>
      <c r="V592" s="70"/>
      <c r="W592" s="70"/>
    </row>
    <row r="593" spans="8:23" x14ac:dyDescent="0.2">
      <c r="H593" s="9"/>
      <c r="I593" s="9"/>
      <c r="V593" s="70"/>
      <c r="W593" s="70"/>
    </row>
    <row r="594" spans="8:23" x14ac:dyDescent="0.2">
      <c r="H594" s="9"/>
      <c r="I594" s="9"/>
      <c r="V594" s="70"/>
      <c r="W594" s="70"/>
    </row>
    <row r="595" spans="8:23" x14ac:dyDescent="0.2">
      <c r="H595" s="9"/>
      <c r="I595" s="9"/>
      <c r="V595" s="70"/>
      <c r="W595" s="70"/>
    </row>
    <row r="596" spans="8:23" x14ac:dyDescent="0.2">
      <c r="H596" s="9"/>
      <c r="I596" s="9"/>
      <c r="V596" s="70"/>
      <c r="W596" s="70"/>
    </row>
    <row r="597" spans="8:23" x14ac:dyDescent="0.2">
      <c r="H597" s="9"/>
      <c r="I597" s="9"/>
      <c r="V597" s="70"/>
      <c r="W597" s="70"/>
    </row>
    <row r="598" spans="8:23" x14ac:dyDescent="0.2">
      <c r="H598" s="9"/>
      <c r="I598" s="9"/>
      <c r="V598" s="70"/>
      <c r="W598" s="70"/>
    </row>
    <row r="599" spans="8:23" x14ac:dyDescent="0.2">
      <c r="H599" s="9"/>
      <c r="I599" s="9"/>
      <c r="V599" s="70"/>
      <c r="W599" s="70"/>
    </row>
    <row r="600" spans="8:23" x14ac:dyDescent="0.2">
      <c r="H600" s="9"/>
      <c r="I600" s="9"/>
      <c r="V600" s="70"/>
      <c r="W600" s="70"/>
    </row>
    <row r="601" spans="8:23" x14ac:dyDescent="0.2">
      <c r="H601" s="9"/>
      <c r="I601" s="9"/>
      <c r="V601" s="70"/>
      <c r="W601" s="70"/>
    </row>
    <row r="602" spans="8:23" x14ac:dyDescent="0.2">
      <c r="H602" s="9"/>
      <c r="I602" s="9"/>
      <c r="V602" s="70"/>
      <c r="W602" s="70"/>
    </row>
    <row r="603" spans="8:23" x14ac:dyDescent="0.2">
      <c r="H603" s="9"/>
      <c r="I603" s="9"/>
      <c r="V603" s="70"/>
      <c r="W603" s="70"/>
    </row>
    <row r="604" spans="8:23" x14ac:dyDescent="0.2">
      <c r="H604" s="9"/>
      <c r="I604" s="9"/>
      <c r="V604" s="70"/>
      <c r="W604" s="70"/>
    </row>
    <row r="605" spans="8:23" x14ac:dyDescent="0.2">
      <c r="H605" s="9"/>
      <c r="I605" s="9"/>
      <c r="V605" s="70"/>
      <c r="W605" s="70"/>
    </row>
    <row r="606" spans="8:23" x14ac:dyDescent="0.2">
      <c r="H606" s="9"/>
      <c r="I606" s="9"/>
      <c r="V606" s="70"/>
      <c r="W606" s="70"/>
    </row>
    <row r="607" spans="8:23" x14ac:dyDescent="0.2">
      <c r="H607" s="9"/>
      <c r="I607" s="9"/>
      <c r="V607" s="70"/>
      <c r="W607" s="70"/>
    </row>
    <row r="608" spans="8:23" x14ac:dyDescent="0.2">
      <c r="H608" s="9"/>
      <c r="I608" s="9"/>
      <c r="V608" s="70"/>
      <c r="W608" s="70"/>
    </row>
    <row r="609" spans="8:23" x14ac:dyDescent="0.2">
      <c r="H609" s="9"/>
      <c r="I609" s="9"/>
      <c r="V609" s="70"/>
      <c r="W609" s="70"/>
    </row>
    <row r="610" spans="8:23" x14ac:dyDescent="0.2">
      <c r="H610" s="9"/>
      <c r="I610" s="9"/>
      <c r="V610" s="70"/>
      <c r="W610" s="70"/>
    </row>
    <row r="611" spans="8:23" x14ac:dyDescent="0.2">
      <c r="H611" s="9"/>
      <c r="I611" s="9"/>
      <c r="V611" s="70"/>
      <c r="W611" s="70"/>
    </row>
    <row r="612" spans="8:23" x14ac:dyDescent="0.2">
      <c r="H612" s="9"/>
      <c r="I612" s="9"/>
      <c r="V612" s="70"/>
      <c r="W612" s="70"/>
    </row>
    <row r="613" spans="8:23" x14ac:dyDescent="0.2">
      <c r="H613" s="9"/>
      <c r="I613" s="9"/>
      <c r="V613" s="70"/>
      <c r="W613" s="70"/>
    </row>
    <row r="614" spans="8:23" x14ac:dyDescent="0.2">
      <c r="H614" s="9"/>
      <c r="I614" s="9"/>
      <c r="V614" s="70"/>
      <c r="W614" s="70"/>
    </row>
    <row r="615" spans="8:23" x14ac:dyDescent="0.2">
      <c r="H615" s="9"/>
      <c r="I615" s="9"/>
      <c r="V615" s="70"/>
      <c r="W615" s="70"/>
    </row>
    <row r="616" spans="8:23" x14ac:dyDescent="0.2">
      <c r="H616" s="9"/>
      <c r="I616" s="9"/>
      <c r="V616" s="70"/>
      <c r="W616" s="70"/>
    </row>
    <row r="617" spans="8:23" x14ac:dyDescent="0.2">
      <c r="H617" s="9"/>
      <c r="I617" s="9"/>
      <c r="V617" s="70"/>
      <c r="W617" s="70"/>
    </row>
    <row r="618" spans="8:23" x14ac:dyDescent="0.2">
      <c r="H618" s="9"/>
      <c r="I618" s="9"/>
      <c r="V618" s="70"/>
      <c r="W618" s="70"/>
    </row>
    <row r="619" spans="8:23" x14ac:dyDescent="0.2">
      <c r="H619" s="9"/>
      <c r="I619" s="9"/>
      <c r="V619" s="70"/>
      <c r="W619" s="70"/>
    </row>
    <row r="620" spans="8:23" x14ac:dyDescent="0.2">
      <c r="H620" s="9"/>
      <c r="I620" s="9"/>
      <c r="V620" s="70"/>
      <c r="W620" s="70"/>
    </row>
    <row r="621" spans="8:23" x14ac:dyDescent="0.2">
      <c r="H621" s="9"/>
      <c r="I621" s="9"/>
      <c r="V621" s="70"/>
      <c r="W621" s="70"/>
    </row>
    <row r="622" spans="8:23" x14ac:dyDescent="0.2">
      <c r="H622" s="9"/>
      <c r="I622" s="9"/>
      <c r="V622" s="70"/>
      <c r="W622" s="70"/>
    </row>
    <row r="623" spans="8:23" x14ac:dyDescent="0.2">
      <c r="H623" s="9"/>
      <c r="I623" s="9"/>
      <c r="V623" s="70"/>
      <c r="W623" s="70"/>
    </row>
    <row r="624" spans="8:23" x14ac:dyDescent="0.2">
      <c r="H624" s="9"/>
      <c r="I624" s="9"/>
      <c r="V624" s="70"/>
      <c r="W624" s="70"/>
    </row>
    <row r="625" spans="8:23" x14ac:dyDescent="0.2">
      <c r="H625" s="9"/>
      <c r="I625" s="9"/>
      <c r="V625" s="70"/>
      <c r="W625" s="70"/>
    </row>
    <row r="626" spans="8:23" x14ac:dyDescent="0.2">
      <c r="H626" s="9"/>
      <c r="I626" s="9"/>
      <c r="V626" s="70"/>
      <c r="W626" s="70"/>
    </row>
    <row r="627" spans="8:23" x14ac:dyDescent="0.2">
      <c r="H627" s="9"/>
      <c r="I627" s="9"/>
      <c r="V627" s="70"/>
      <c r="W627" s="70"/>
    </row>
    <row r="628" spans="8:23" x14ac:dyDescent="0.2">
      <c r="H628" s="9"/>
      <c r="I628" s="9"/>
      <c r="V628" s="70"/>
      <c r="W628" s="70"/>
    </row>
    <row r="629" spans="8:23" x14ac:dyDescent="0.2">
      <c r="H629" s="9"/>
      <c r="I629" s="9"/>
      <c r="V629" s="70"/>
      <c r="W629" s="70"/>
    </row>
    <row r="630" spans="8:23" x14ac:dyDescent="0.2">
      <c r="H630" s="9"/>
      <c r="I630" s="9"/>
      <c r="V630" s="70"/>
      <c r="W630" s="70"/>
    </row>
    <row r="631" spans="8:23" x14ac:dyDescent="0.2">
      <c r="H631" s="9"/>
      <c r="I631" s="9"/>
      <c r="V631" s="70"/>
      <c r="W631" s="70"/>
    </row>
    <row r="632" spans="8:23" x14ac:dyDescent="0.2">
      <c r="H632" s="9"/>
      <c r="I632" s="9"/>
      <c r="V632" s="70"/>
      <c r="W632" s="70"/>
    </row>
    <row r="633" spans="8:23" x14ac:dyDescent="0.2">
      <c r="H633" s="9"/>
      <c r="I633" s="9"/>
      <c r="V633" s="70"/>
      <c r="W633" s="70"/>
    </row>
    <row r="634" spans="8:23" x14ac:dyDescent="0.2">
      <c r="H634" s="9"/>
      <c r="I634" s="9"/>
      <c r="V634" s="70"/>
      <c r="W634" s="70"/>
    </row>
    <row r="635" spans="8:23" x14ac:dyDescent="0.2">
      <c r="H635" s="9"/>
      <c r="I635" s="9"/>
      <c r="V635" s="70"/>
      <c r="W635" s="70"/>
    </row>
    <row r="636" spans="8:23" x14ac:dyDescent="0.2">
      <c r="H636" s="9"/>
      <c r="I636" s="9"/>
      <c r="V636" s="70"/>
      <c r="W636" s="70"/>
    </row>
    <row r="637" spans="8:23" x14ac:dyDescent="0.2">
      <c r="H637" s="9"/>
      <c r="I637" s="9"/>
      <c r="V637" s="70"/>
      <c r="W637" s="70"/>
    </row>
    <row r="638" spans="8:23" x14ac:dyDescent="0.2">
      <c r="H638" s="9"/>
      <c r="I638" s="9"/>
      <c r="V638" s="70"/>
      <c r="W638" s="70"/>
    </row>
    <row r="639" spans="8:23" x14ac:dyDescent="0.2">
      <c r="H639" s="9"/>
      <c r="I639" s="9"/>
      <c r="V639" s="70"/>
      <c r="W639" s="70"/>
    </row>
    <row r="640" spans="8:23" x14ac:dyDescent="0.2">
      <c r="H640" s="9"/>
      <c r="I640" s="9"/>
      <c r="V640" s="70"/>
      <c r="W640" s="70"/>
    </row>
    <row r="641" spans="8:23" x14ac:dyDescent="0.2">
      <c r="H641" s="9"/>
      <c r="I641" s="9"/>
      <c r="V641" s="70"/>
      <c r="W641" s="70"/>
    </row>
    <row r="642" spans="8:23" x14ac:dyDescent="0.2">
      <c r="H642" s="9"/>
      <c r="I642" s="9"/>
      <c r="V642" s="70"/>
      <c r="W642" s="70"/>
    </row>
    <row r="643" spans="8:23" x14ac:dyDescent="0.2">
      <c r="H643" s="9"/>
      <c r="I643" s="9"/>
      <c r="V643" s="70"/>
      <c r="W643" s="70"/>
    </row>
    <row r="644" spans="8:23" x14ac:dyDescent="0.2">
      <c r="H644" s="9"/>
      <c r="I644" s="9"/>
      <c r="V644" s="70"/>
      <c r="W644" s="70"/>
    </row>
    <row r="645" spans="8:23" x14ac:dyDescent="0.2">
      <c r="H645" s="9"/>
      <c r="I645" s="9"/>
      <c r="V645" s="70"/>
      <c r="W645" s="70"/>
    </row>
    <row r="646" spans="8:23" x14ac:dyDescent="0.2">
      <c r="H646" s="9"/>
      <c r="I646" s="9"/>
      <c r="V646" s="70"/>
      <c r="W646" s="70"/>
    </row>
    <row r="647" spans="8:23" x14ac:dyDescent="0.2">
      <c r="H647" s="9"/>
      <c r="I647" s="9"/>
      <c r="V647" s="70"/>
      <c r="W647" s="70"/>
    </row>
    <row r="648" spans="8:23" x14ac:dyDescent="0.2">
      <c r="H648" s="9"/>
      <c r="I648" s="9"/>
      <c r="V648" s="70"/>
      <c r="W648" s="70"/>
    </row>
    <row r="649" spans="8:23" x14ac:dyDescent="0.2">
      <c r="H649" s="9"/>
      <c r="I649" s="9"/>
      <c r="V649" s="70"/>
      <c r="W649" s="70"/>
    </row>
    <row r="650" spans="8:23" x14ac:dyDescent="0.2">
      <c r="H650" s="9"/>
      <c r="I650" s="9"/>
      <c r="V650" s="70"/>
      <c r="W650" s="70"/>
    </row>
    <row r="651" spans="8:23" x14ac:dyDescent="0.2">
      <c r="H651" s="9"/>
      <c r="I651" s="9"/>
      <c r="V651" s="70"/>
      <c r="W651" s="70"/>
    </row>
    <row r="652" spans="8:23" x14ac:dyDescent="0.2">
      <c r="H652" s="9"/>
      <c r="I652" s="9"/>
      <c r="V652" s="70"/>
      <c r="W652" s="70"/>
    </row>
    <row r="653" spans="8:23" x14ac:dyDescent="0.2">
      <c r="H653" s="9"/>
      <c r="I653" s="9"/>
      <c r="V653" s="70"/>
      <c r="W653" s="70"/>
    </row>
    <row r="654" spans="8:23" x14ac:dyDescent="0.2">
      <c r="H654" s="9"/>
      <c r="I654" s="9"/>
      <c r="V654" s="70"/>
      <c r="W654" s="70"/>
    </row>
    <row r="655" spans="8:23" x14ac:dyDescent="0.2">
      <c r="H655" s="9"/>
      <c r="I655" s="9"/>
      <c r="V655" s="70"/>
      <c r="W655" s="70"/>
    </row>
    <row r="656" spans="8:23" x14ac:dyDescent="0.2">
      <c r="H656" s="9"/>
      <c r="I656" s="9"/>
      <c r="V656" s="70"/>
      <c r="W656" s="70"/>
    </row>
    <row r="657" spans="8:23" x14ac:dyDescent="0.2">
      <c r="H657" s="9"/>
      <c r="I657" s="9"/>
      <c r="V657" s="70"/>
      <c r="W657" s="70"/>
    </row>
    <row r="658" spans="8:23" x14ac:dyDescent="0.2">
      <c r="H658" s="9"/>
      <c r="I658" s="9"/>
      <c r="V658" s="70"/>
      <c r="W658" s="70"/>
    </row>
    <row r="659" spans="8:23" x14ac:dyDescent="0.2">
      <c r="H659" s="9"/>
      <c r="I659" s="9"/>
      <c r="V659" s="70"/>
      <c r="W659" s="70"/>
    </row>
    <row r="660" spans="8:23" x14ac:dyDescent="0.2">
      <c r="H660" s="9"/>
      <c r="I660" s="9"/>
      <c r="V660" s="70"/>
      <c r="W660" s="70"/>
    </row>
    <row r="661" spans="8:23" x14ac:dyDescent="0.2">
      <c r="H661" s="9"/>
      <c r="I661" s="9"/>
      <c r="V661" s="70"/>
      <c r="W661" s="70"/>
    </row>
    <row r="662" spans="8:23" x14ac:dyDescent="0.2">
      <c r="H662" s="9"/>
      <c r="I662" s="9"/>
      <c r="V662" s="70"/>
      <c r="W662" s="70"/>
    </row>
    <row r="663" spans="8:23" x14ac:dyDescent="0.2">
      <c r="H663" s="9"/>
      <c r="I663" s="9"/>
      <c r="V663" s="70"/>
      <c r="W663" s="70"/>
    </row>
    <row r="664" spans="8:23" x14ac:dyDescent="0.2">
      <c r="H664" s="9"/>
      <c r="I664" s="9"/>
      <c r="V664" s="70"/>
      <c r="W664" s="70"/>
    </row>
    <row r="665" spans="8:23" x14ac:dyDescent="0.2">
      <c r="H665" s="9"/>
      <c r="I665" s="9"/>
      <c r="V665" s="70"/>
      <c r="W665" s="70"/>
    </row>
    <row r="666" spans="8:23" x14ac:dyDescent="0.2">
      <c r="H666" s="9"/>
      <c r="I666" s="9"/>
      <c r="V666" s="70"/>
      <c r="W666" s="70"/>
    </row>
    <row r="667" spans="8:23" x14ac:dyDescent="0.2">
      <c r="H667" s="9"/>
      <c r="I667" s="9"/>
      <c r="V667" s="70"/>
      <c r="W667" s="70"/>
    </row>
    <row r="668" spans="8:23" x14ac:dyDescent="0.2">
      <c r="H668" s="9"/>
      <c r="I668" s="9"/>
      <c r="V668" s="70"/>
      <c r="W668" s="70"/>
    </row>
    <row r="669" spans="8:23" x14ac:dyDescent="0.2">
      <c r="H669" s="9"/>
      <c r="I669" s="9"/>
      <c r="V669" s="70"/>
      <c r="W669" s="70"/>
    </row>
    <row r="670" spans="8:23" x14ac:dyDescent="0.2">
      <c r="H670" s="9"/>
      <c r="I670" s="9"/>
      <c r="V670" s="70"/>
      <c r="W670" s="70"/>
    </row>
    <row r="671" spans="8:23" x14ac:dyDescent="0.2">
      <c r="H671" s="9"/>
      <c r="I671" s="9"/>
      <c r="V671" s="70"/>
      <c r="W671" s="70"/>
    </row>
    <row r="672" spans="8:23" x14ac:dyDescent="0.2">
      <c r="H672" s="9"/>
      <c r="I672" s="9"/>
      <c r="V672" s="70"/>
      <c r="W672" s="70"/>
    </row>
    <row r="673" spans="8:23" x14ac:dyDescent="0.2">
      <c r="H673" s="9"/>
      <c r="I673" s="9"/>
      <c r="V673" s="70"/>
      <c r="W673" s="70"/>
    </row>
    <row r="674" spans="8:23" x14ac:dyDescent="0.2">
      <c r="H674" s="9"/>
      <c r="I674" s="9"/>
      <c r="V674" s="70"/>
      <c r="W674" s="70"/>
    </row>
    <row r="675" spans="8:23" x14ac:dyDescent="0.2">
      <c r="H675" s="9"/>
      <c r="I675" s="9"/>
      <c r="V675" s="70"/>
      <c r="W675" s="70"/>
    </row>
    <row r="676" spans="8:23" x14ac:dyDescent="0.2">
      <c r="H676" s="9"/>
      <c r="I676" s="9"/>
      <c r="V676" s="70"/>
      <c r="W676" s="70"/>
    </row>
    <row r="677" spans="8:23" x14ac:dyDescent="0.2">
      <c r="H677" s="9"/>
      <c r="I677" s="9"/>
      <c r="V677" s="70"/>
      <c r="W677" s="70"/>
    </row>
    <row r="678" spans="8:23" x14ac:dyDescent="0.2">
      <c r="H678" s="9"/>
      <c r="I678" s="9"/>
      <c r="V678" s="70"/>
      <c r="W678" s="70"/>
    </row>
    <row r="679" spans="8:23" x14ac:dyDescent="0.2">
      <c r="H679" s="9"/>
      <c r="I679" s="9"/>
      <c r="V679" s="70"/>
      <c r="W679" s="70"/>
    </row>
    <row r="680" spans="8:23" x14ac:dyDescent="0.2">
      <c r="H680" s="9"/>
      <c r="I680" s="9"/>
      <c r="V680" s="70"/>
      <c r="W680" s="70"/>
    </row>
    <row r="681" spans="8:23" x14ac:dyDescent="0.2">
      <c r="H681" s="9"/>
      <c r="I681" s="9"/>
      <c r="V681" s="70"/>
      <c r="W681" s="70"/>
    </row>
    <row r="682" spans="8:23" x14ac:dyDescent="0.2">
      <c r="H682" s="9"/>
      <c r="I682" s="9"/>
      <c r="V682" s="70"/>
      <c r="W682" s="70"/>
    </row>
    <row r="683" spans="8:23" x14ac:dyDescent="0.2">
      <c r="H683" s="9"/>
      <c r="I683" s="9"/>
      <c r="V683" s="70"/>
      <c r="W683" s="70"/>
    </row>
    <row r="684" spans="8:23" x14ac:dyDescent="0.2">
      <c r="H684" s="9"/>
      <c r="I684" s="9"/>
      <c r="V684" s="70"/>
      <c r="W684" s="70"/>
    </row>
    <row r="685" spans="8:23" x14ac:dyDescent="0.2">
      <c r="H685" s="9"/>
      <c r="I685" s="9"/>
      <c r="V685" s="70"/>
      <c r="W685" s="70"/>
    </row>
    <row r="686" spans="8:23" x14ac:dyDescent="0.2">
      <c r="H686" s="9"/>
      <c r="I686" s="9"/>
      <c r="V686" s="70"/>
      <c r="W686" s="70"/>
    </row>
    <row r="687" spans="8:23" x14ac:dyDescent="0.2">
      <c r="H687" s="9"/>
      <c r="I687" s="9"/>
      <c r="V687" s="70"/>
      <c r="W687" s="70"/>
    </row>
    <row r="688" spans="8:23" x14ac:dyDescent="0.2">
      <c r="H688" s="9"/>
      <c r="I688" s="9"/>
      <c r="V688" s="70"/>
      <c r="W688" s="70"/>
    </row>
    <row r="689" spans="8:23" x14ac:dyDescent="0.2">
      <c r="H689" s="9"/>
      <c r="I689" s="9"/>
      <c r="V689" s="70"/>
      <c r="W689" s="70"/>
    </row>
    <row r="690" spans="8:23" x14ac:dyDescent="0.2">
      <c r="H690" s="9"/>
      <c r="I690" s="9"/>
      <c r="V690" s="70"/>
      <c r="W690" s="70"/>
    </row>
    <row r="691" spans="8:23" x14ac:dyDescent="0.2">
      <c r="H691" s="9"/>
      <c r="I691" s="9"/>
      <c r="V691" s="70"/>
      <c r="W691" s="70"/>
    </row>
    <row r="692" spans="8:23" x14ac:dyDescent="0.2">
      <c r="H692" s="9"/>
      <c r="I692" s="9"/>
      <c r="V692" s="70"/>
      <c r="W692" s="70"/>
    </row>
    <row r="693" spans="8:23" x14ac:dyDescent="0.2">
      <c r="H693" s="9"/>
      <c r="I693" s="9"/>
      <c r="V693" s="70"/>
      <c r="W693" s="70"/>
    </row>
    <row r="694" spans="8:23" x14ac:dyDescent="0.2">
      <c r="H694" s="9"/>
      <c r="I694" s="9"/>
      <c r="V694" s="70"/>
      <c r="W694" s="70"/>
    </row>
    <row r="695" spans="8:23" x14ac:dyDescent="0.2">
      <c r="H695" s="9"/>
      <c r="I695" s="9"/>
      <c r="V695" s="70"/>
      <c r="W695" s="70"/>
    </row>
    <row r="696" spans="8:23" x14ac:dyDescent="0.2">
      <c r="H696" s="9"/>
      <c r="I696" s="9"/>
      <c r="V696" s="70"/>
      <c r="W696" s="70"/>
    </row>
    <row r="697" spans="8:23" x14ac:dyDescent="0.2">
      <c r="H697" s="9"/>
      <c r="I697" s="9"/>
      <c r="V697" s="70"/>
      <c r="W697" s="70"/>
    </row>
    <row r="698" spans="8:23" x14ac:dyDescent="0.2">
      <c r="H698" s="9"/>
      <c r="I698" s="9"/>
      <c r="V698" s="70"/>
      <c r="W698" s="70"/>
    </row>
    <row r="699" spans="8:23" x14ac:dyDescent="0.2">
      <c r="H699" s="9"/>
      <c r="I699" s="9"/>
      <c r="V699" s="70"/>
      <c r="W699" s="70"/>
    </row>
    <row r="700" spans="8:23" x14ac:dyDescent="0.2">
      <c r="H700" s="9"/>
      <c r="I700" s="9"/>
      <c r="V700" s="70"/>
      <c r="W700" s="70"/>
    </row>
    <row r="701" spans="8:23" x14ac:dyDescent="0.2">
      <c r="H701" s="9"/>
      <c r="I701" s="9"/>
      <c r="V701" s="70"/>
      <c r="W701" s="70"/>
    </row>
    <row r="702" spans="8:23" x14ac:dyDescent="0.2">
      <c r="H702" s="9"/>
      <c r="I702" s="9"/>
      <c r="V702" s="70"/>
      <c r="W702" s="70"/>
    </row>
    <row r="703" spans="8:23" x14ac:dyDescent="0.2">
      <c r="H703" s="9"/>
      <c r="I703" s="9"/>
      <c r="V703" s="70"/>
      <c r="W703" s="70"/>
    </row>
    <row r="704" spans="8:23" x14ac:dyDescent="0.2">
      <c r="H704" s="9"/>
      <c r="I704" s="9"/>
      <c r="V704" s="70"/>
      <c r="W704" s="70"/>
    </row>
    <row r="705" spans="8:23" x14ac:dyDescent="0.2">
      <c r="H705" s="9"/>
      <c r="I705" s="9"/>
      <c r="V705" s="70"/>
      <c r="W705" s="70"/>
    </row>
    <row r="706" spans="8:23" x14ac:dyDescent="0.2">
      <c r="H706" s="9"/>
      <c r="I706" s="9"/>
      <c r="V706" s="70"/>
      <c r="W706" s="70"/>
    </row>
    <row r="707" spans="8:23" x14ac:dyDescent="0.2">
      <c r="H707" s="9"/>
      <c r="I707" s="9"/>
      <c r="V707" s="70"/>
      <c r="W707" s="70"/>
    </row>
    <row r="708" spans="8:23" x14ac:dyDescent="0.2">
      <c r="H708" s="9"/>
      <c r="I708" s="9"/>
      <c r="V708" s="70"/>
      <c r="W708" s="70"/>
    </row>
    <row r="709" spans="8:23" x14ac:dyDescent="0.2">
      <c r="H709" s="9"/>
      <c r="I709" s="9"/>
      <c r="V709" s="70"/>
      <c r="W709" s="70"/>
    </row>
    <row r="710" spans="8:23" x14ac:dyDescent="0.2">
      <c r="H710" s="9"/>
      <c r="I710" s="9"/>
      <c r="V710" s="70"/>
      <c r="W710" s="70"/>
    </row>
    <row r="711" spans="8:23" x14ac:dyDescent="0.2">
      <c r="H711" s="9"/>
      <c r="I711" s="9"/>
      <c r="V711" s="70"/>
      <c r="W711" s="70"/>
    </row>
    <row r="712" spans="8:23" x14ac:dyDescent="0.2">
      <c r="H712" s="9"/>
      <c r="I712" s="9"/>
      <c r="V712" s="70"/>
      <c r="W712" s="70"/>
    </row>
    <row r="713" spans="8:23" x14ac:dyDescent="0.2">
      <c r="H713" s="9"/>
      <c r="I713" s="9"/>
      <c r="V713" s="70"/>
      <c r="W713" s="70"/>
    </row>
    <row r="714" spans="8:23" x14ac:dyDescent="0.2">
      <c r="H714" s="9"/>
      <c r="I714" s="9"/>
      <c r="V714" s="70"/>
      <c r="W714" s="70"/>
    </row>
    <row r="715" spans="8:23" x14ac:dyDescent="0.2">
      <c r="H715" s="9"/>
      <c r="I715" s="9"/>
      <c r="V715" s="70"/>
      <c r="W715" s="70"/>
    </row>
    <row r="716" spans="8:23" x14ac:dyDescent="0.2">
      <c r="H716" s="9"/>
      <c r="I716" s="9"/>
      <c r="V716" s="70"/>
      <c r="W716" s="70"/>
    </row>
    <row r="717" spans="8:23" x14ac:dyDescent="0.2">
      <c r="H717" s="9"/>
      <c r="I717" s="9"/>
      <c r="V717" s="70"/>
      <c r="W717" s="70"/>
    </row>
    <row r="718" spans="8:23" x14ac:dyDescent="0.2">
      <c r="H718" s="9"/>
      <c r="I718" s="9"/>
      <c r="V718" s="70"/>
      <c r="W718" s="70"/>
    </row>
    <row r="719" spans="8:23" x14ac:dyDescent="0.2">
      <c r="H719" s="9"/>
      <c r="I719" s="9"/>
      <c r="V719" s="70"/>
      <c r="W719" s="70"/>
    </row>
    <row r="720" spans="8:23" x14ac:dyDescent="0.2">
      <c r="H720" s="9"/>
      <c r="I720" s="9"/>
      <c r="V720" s="70"/>
      <c r="W720" s="70"/>
    </row>
    <row r="721" spans="8:23" x14ac:dyDescent="0.2">
      <c r="H721" s="9"/>
      <c r="I721" s="9"/>
      <c r="V721" s="70"/>
      <c r="W721" s="70"/>
    </row>
    <row r="722" spans="8:23" x14ac:dyDescent="0.2">
      <c r="H722" s="9"/>
      <c r="I722" s="9"/>
      <c r="V722" s="70"/>
      <c r="W722" s="70"/>
    </row>
    <row r="723" spans="8:23" x14ac:dyDescent="0.2">
      <c r="H723" s="9"/>
      <c r="I723" s="9"/>
      <c r="V723" s="70"/>
      <c r="W723" s="70"/>
    </row>
    <row r="724" spans="8:23" x14ac:dyDescent="0.2">
      <c r="H724" s="9"/>
      <c r="I724" s="9"/>
      <c r="V724" s="70"/>
      <c r="W724" s="70"/>
    </row>
    <row r="725" spans="8:23" x14ac:dyDescent="0.2">
      <c r="H725" s="9"/>
      <c r="I725" s="9"/>
      <c r="V725" s="70"/>
      <c r="W725" s="70"/>
    </row>
    <row r="726" spans="8:23" x14ac:dyDescent="0.2">
      <c r="H726" s="9"/>
      <c r="I726" s="9"/>
      <c r="V726" s="70"/>
      <c r="W726" s="70"/>
    </row>
    <row r="727" spans="8:23" x14ac:dyDescent="0.2">
      <c r="H727" s="9"/>
      <c r="I727" s="9"/>
      <c r="V727" s="70"/>
      <c r="W727" s="70"/>
    </row>
    <row r="728" spans="8:23" x14ac:dyDescent="0.2">
      <c r="H728" s="9"/>
      <c r="I728" s="9"/>
      <c r="V728" s="70"/>
      <c r="W728" s="70"/>
    </row>
    <row r="729" spans="8:23" x14ac:dyDescent="0.2">
      <c r="H729" s="9"/>
      <c r="I729" s="9"/>
      <c r="V729" s="70"/>
      <c r="W729" s="70"/>
    </row>
    <row r="730" spans="8:23" x14ac:dyDescent="0.2">
      <c r="H730" s="9"/>
      <c r="I730" s="9"/>
      <c r="V730" s="70"/>
      <c r="W730" s="70"/>
    </row>
    <row r="731" spans="8:23" x14ac:dyDescent="0.2">
      <c r="H731" s="9"/>
      <c r="I731" s="9"/>
      <c r="V731" s="70"/>
      <c r="W731" s="70"/>
    </row>
    <row r="732" spans="8:23" x14ac:dyDescent="0.2">
      <c r="H732" s="9"/>
      <c r="I732" s="9"/>
      <c r="V732" s="70"/>
      <c r="W732" s="70"/>
    </row>
    <row r="733" spans="8:23" x14ac:dyDescent="0.2">
      <c r="H733" s="9"/>
      <c r="I733" s="9"/>
      <c r="V733" s="70"/>
      <c r="W733" s="70"/>
    </row>
    <row r="734" spans="8:23" x14ac:dyDescent="0.2">
      <c r="H734" s="9"/>
      <c r="I734" s="9"/>
      <c r="V734" s="70"/>
      <c r="W734" s="70"/>
    </row>
    <row r="735" spans="8:23" x14ac:dyDescent="0.2">
      <c r="H735" s="9"/>
      <c r="I735" s="9"/>
      <c r="V735" s="70"/>
      <c r="W735" s="70"/>
    </row>
    <row r="736" spans="8:23" x14ac:dyDescent="0.2">
      <c r="H736" s="9"/>
      <c r="I736" s="9"/>
      <c r="V736" s="70"/>
      <c r="W736" s="70"/>
    </row>
    <row r="737" spans="8:23" x14ac:dyDescent="0.2">
      <c r="H737" s="9"/>
      <c r="I737" s="9"/>
      <c r="V737" s="70"/>
      <c r="W737" s="70"/>
    </row>
    <row r="738" spans="8:23" x14ac:dyDescent="0.2">
      <c r="H738" s="9"/>
      <c r="I738" s="9"/>
      <c r="V738" s="70"/>
      <c r="W738" s="70"/>
    </row>
    <row r="739" spans="8:23" x14ac:dyDescent="0.2">
      <c r="H739" s="9"/>
      <c r="I739" s="9"/>
      <c r="V739" s="70"/>
      <c r="W739" s="70"/>
    </row>
    <row r="740" spans="8:23" x14ac:dyDescent="0.2">
      <c r="H740" s="9"/>
      <c r="I740" s="9"/>
      <c r="V740" s="70"/>
      <c r="W740" s="70"/>
    </row>
    <row r="741" spans="8:23" x14ac:dyDescent="0.2">
      <c r="H741" s="9"/>
      <c r="I741" s="9"/>
      <c r="V741" s="70"/>
      <c r="W741" s="70"/>
    </row>
    <row r="742" spans="8:23" x14ac:dyDescent="0.2">
      <c r="H742" s="9"/>
      <c r="I742" s="9"/>
      <c r="V742" s="70"/>
      <c r="W742" s="70"/>
    </row>
    <row r="743" spans="8:23" x14ac:dyDescent="0.2">
      <c r="H743" s="9"/>
      <c r="I743" s="9"/>
      <c r="V743" s="70"/>
      <c r="W743" s="70"/>
    </row>
    <row r="744" spans="8:23" x14ac:dyDescent="0.2">
      <c r="H744" s="9"/>
      <c r="I744" s="9"/>
      <c r="V744" s="70"/>
      <c r="W744" s="70"/>
    </row>
    <row r="745" spans="8:23" x14ac:dyDescent="0.2">
      <c r="H745" s="9"/>
      <c r="I745" s="9"/>
      <c r="V745" s="70"/>
      <c r="W745" s="70"/>
    </row>
    <row r="746" spans="8:23" x14ac:dyDescent="0.2">
      <c r="H746" s="9"/>
      <c r="I746" s="9"/>
      <c r="V746" s="70"/>
      <c r="W746" s="70"/>
    </row>
    <row r="747" spans="8:23" x14ac:dyDescent="0.2">
      <c r="H747" s="9"/>
      <c r="I747" s="9"/>
      <c r="V747" s="70"/>
      <c r="W747" s="70"/>
    </row>
    <row r="748" spans="8:23" x14ac:dyDescent="0.2">
      <c r="H748" s="9"/>
      <c r="I748" s="9"/>
      <c r="V748" s="70"/>
      <c r="W748" s="70"/>
    </row>
    <row r="749" spans="8:23" x14ac:dyDescent="0.2">
      <c r="H749" s="9"/>
      <c r="I749" s="9"/>
      <c r="V749" s="70"/>
      <c r="W749" s="70"/>
    </row>
    <row r="750" spans="8:23" x14ac:dyDescent="0.2">
      <c r="H750" s="9"/>
      <c r="I750" s="9"/>
      <c r="V750" s="70"/>
      <c r="W750" s="70"/>
    </row>
    <row r="751" spans="8:23" x14ac:dyDescent="0.2">
      <c r="H751" s="9"/>
      <c r="I751" s="9"/>
      <c r="V751" s="70"/>
      <c r="W751" s="70"/>
    </row>
    <row r="752" spans="8:23" x14ac:dyDescent="0.2">
      <c r="H752" s="9"/>
      <c r="I752" s="9"/>
      <c r="V752" s="70"/>
      <c r="W752" s="70"/>
    </row>
    <row r="753" spans="8:23" x14ac:dyDescent="0.2">
      <c r="H753" s="9"/>
      <c r="I753" s="9"/>
      <c r="V753" s="70"/>
      <c r="W753" s="70"/>
    </row>
    <row r="754" spans="8:23" x14ac:dyDescent="0.2">
      <c r="H754" s="9"/>
      <c r="I754" s="9"/>
      <c r="V754" s="70"/>
      <c r="W754" s="70"/>
    </row>
    <row r="755" spans="8:23" x14ac:dyDescent="0.2">
      <c r="H755" s="9"/>
      <c r="I755" s="9"/>
      <c r="V755" s="70"/>
      <c r="W755" s="70"/>
    </row>
    <row r="756" spans="8:23" x14ac:dyDescent="0.2">
      <c r="H756" s="9"/>
      <c r="I756" s="9"/>
      <c r="V756" s="70"/>
      <c r="W756" s="70"/>
    </row>
    <row r="757" spans="8:23" x14ac:dyDescent="0.2">
      <c r="H757" s="9"/>
      <c r="I757" s="9"/>
      <c r="V757" s="70"/>
      <c r="W757" s="70"/>
    </row>
    <row r="758" spans="8:23" x14ac:dyDescent="0.2">
      <c r="H758" s="9"/>
      <c r="I758" s="9"/>
      <c r="V758" s="70"/>
      <c r="W758" s="70"/>
    </row>
    <row r="759" spans="8:23" x14ac:dyDescent="0.2">
      <c r="H759" s="9"/>
      <c r="I759" s="9"/>
      <c r="V759" s="70"/>
      <c r="W759" s="70"/>
    </row>
    <row r="760" spans="8:23" x14ac:dyDescent="0.2">
      <c r="H760" s="9"/>
      <c r="I760" s="9"/>
      <c r="V760" s="70"/>
      <c r="W760" s="70"/>
    </row>
    <row r="761" spans="8:23" x14ac:dyDescent="0.2">
      <c r="H761" s="9"/>
      <c r="I761" s="9"/>
      <c r="V761" s="70"/>
      <c r="W761" s="70"/>
    </row>
    <row r="762" spans="8:23" x14ac:dyDescent="0.2">
      <c r="H762" s="9"/>
      <c r="I762" s="9"/>
      <c r="V762" s="70"/>
      <c r="W762" s="70"/>
    </row>
    <row r="763" spans="8:23" x14ac:dyDescent="0.2">
      <c r="H763" s="9"/>
      <c r="I763" s="9"/>
      <c r="V763" s="70"/>
      <c r="W763" s="70"/>
    </row>
    <row r="764" spans="8:23" x14ac:dyDescent="0.2">
      <c r="H764" s="9"/>
      <c r="I764" s="9"/>
      <c r="V764" s="70"/>
      <c r="W764" s="70"/>
    </row>
    <row r="765" spans="8:23" x14ac:dyDescent="0.2">
      <c r="H765" s="9"/>
      <c r="I765" s="9"/>
      <c r="V765" s="70"/>
      <c r="W765" s="70"/>
    </row>
    <row r="766" spans="8:23" x14ac:dyDescent="0.2">
      <c r="H766" s="9"/>
      <c r="I766" s="9"/>
      <c r="V766" s="70"/>
      <c r="W766" s="70"/>
    </row>
    <row r="767" spans="8:23" x14ac:dyDescent="0.2">
      <c r="H767" s="9"/>
      <c r="I767" s="9"/>
      <c r="V767" s="70"/>
      <c r="W767" s="70"/>
    </row>
    <row r="768" spans="8:23" x14ac:dyDescent="0.2">
      <c r="H768" s="9"/>
      <c r="I768" s="9"/>
      <c r="V768" s="70"/>
      <c r="W768" s="70"/>
    </row>
    <row r="769" spans="8:23" x14ac:dyDescent="0.2">
      <c r="H769" s="9"/>
      <c r="I769" s="9"/>
      <c r="V769" s="70"/>
      <c r="W769" s="70"/>
    </row>
    <row r="770" spans="8:23" x14ac:dyDescent="0.2">
      <c r="H770" s="9"/>
      <c r="I770" s="9"/>
      <c r="V770" s="70"/>
      <c r="W770" s="70"/>
    </row>
    <row r="771" spans="8:23" x14ac:dyDescent="0.2">
      <c r="H771" s="9"/>
      <c r="I771" s="9"/>
      <c r="V771" s="70"/>
      <c r="W771" s="70"/>
    </row>
    <row r="772" spans="8:23" x14ac:dyDescent="0.2">
      <c r="H772" s="9"/>
      <c r="I772" s="9"/>
      <c r="V772" s="70"/>
      <c r="W772" s="70"/>
    </row>
    <row r="773" spans="8:23" x14ac:dyDescent="0.2">
      <c r="H773" s="9"/>
      <c r="I773" s="9"/>
      <c r="V773" s="70"/>
      <c r="W773" s="70"/>
    </row>
    <row r="774" spans="8:23" x14ac:dyDescent="0.2">
      <c r="H774" s="9"/>
      <c r="I774" s="9"/>
      <c r="V774" s="70"/>
      <c r="W774" s="70"/>
    </row>
    <row r="775" spans="8:23" x14ac:dyDescent="0.2">
      <c r="H775" s="9"/>
      <c r="I775" s="9"/>
      <c r="V775" s="70"/>
      <c r="W775" s="70"/>
    </row>
    <row r="776" spans="8:23" x14ac:dyDescent="0.2">
      <c r="H776" s="9"/>
      <c r="I776" s="9"/>
      <c r="V776" s="70"/>
      <c r="W776" s="70"/>
    </row>
    <row r="777" spans="8:23" x14ac:dyDescent="0.2">
      <c r="H777" s="9"/>
      <c r="I777" s="9"/>
      <c r="V777" s="70"/>
      <c r="W777" s="70"/>
    </row>
    <row r="778" spans="8:23" x14ac:dyDescent="0.2">
      <c r="H778" s="9"/>
      <c r="I778" s="9"/>
      <c r="V778" s="70"/>
      <c r="W778" s="70"/>
    </row>
    <row r="779" spans="8:23" x14ac:dyDescent="0.2">
      <c r="H779" s="9"/>
      <c r="I779" s="9"/>
      <c r="V779" s="70"/>
      <c r="W779" s="70"/>
    </row>
    <row r="780" spans="8:23" x14ac:dyDescent="0.2">
      <c r="H780" s="9"/>
      <c r="I780" s="9"/>
      <c r="V780" s="70"/>
      <c r="W780" s="70"/>
    </row>
    <row r="781" spans="8:23" x14ac:dyDescent="0.2">
      <c r="H781" s="9"/>
      <c r="I781" s="9"/>
      <c r="V781" s="70"/>
      <c r="W781" s="70"/>
    </row>
    <row r="782" spans="8:23" x14ac:dyDescent="0.2">
      <c r="H782" s="9"/>
      <c r="I782" s="9"/>
      <c r="V782" s="70"/>
      <c r="W782" s="70"/>
    </row>
    <row r="783" spans="8:23" x14ac:dyDescent="0.2">
      <c r="H783" s="9"/>
      <c r="I783" s="9"/>
      <c r="V783" s="70"/>
      <c r="W783" s="70"/>
    </row>
    <row r="784" spans="8:23" x14ac:dyDescent="0.2">
      <c r="H784" s="9"/>
      <c r="I784" s="9"/>
      <c r="V784" s="70"/>
      <c r="W784" s="70"/>
    </row>
    <row r="785" spans="8:23" x14ac:dyDescent="0.2">
      <c r="H785" s="9"/>
      <c r="I785" s="9"/>
      <c r="V785" s="70"/>
      <c r="W785" s="70"/>
    </row>
    <row r="786" spans="8:23" x14ac:dyDescent="0.2">
      <c r="H786" s="9"/>
      <c r="I786" s="9"/>
      <c r="V786" s="70"/>
      <c r="W786" s="70"/>
    </row>
    <row r="787" spans="8:23" x14ac:dyDescent="0.2">
      <c r="H787" s="9"/>
      <c r="I787" s="9"/>
      <c r="V787" s="70"/>
      <c r="W787" s="70"/>
    </row>
    <row r="788" spans="8:23" x14ac:dyDescent="0.2">
      <c r="H788" s="9"/>
      <c r="I788" s="9"/>
      <c r="V788" s="70"/>
      <c r="W788" s="70"/>
    </row>
    <row r="789" spans="8:23" x14ac:dyDescent="0.2">
      <c r="H789" s="9"/>
      <c r="I789" s="9"/>
      <c r="V789" s="70"/>
      <c r="W789" s="70"/>
    </row>
    <row r="790" spans="8:23" x14ac:dyDescent="0.2">
      <c r="H790" s="9"/>
      <c r="I790" s="9"/>
      <c r="V790" s="70"/>
      <c r="W790" s="70"/>
    </row>
    <row r="791" spans="8:23" x14ac:dyDescent="0.2">
      <c r="H791" s="9"/>
      <c r="I791" s="9"/>
      <c r="V791" s="70"/>
      <c r="W791" s="70"/>
    </row>
    <row r="792" spans="8:23" x14ac:dyDescent="0.2">
      <c r="H792" s="9"/>
      <c r="I792" s="9"/>
      <c r="V792" s="70"/>
      <c r="W792" s="70"/>
    </row>
    <row r="793" spans="8:23" x14ac:dyDescent="0.2">
      <c r="H793" s="9"/>
      <c r="I793" s="9"/>
      <c r="V793" s="70"/>
      <c r="W793" s="70"/>
    </row>
    <row r="794" spans="8:23" x14ac:dyDescent="0.2">
      <c r="H794" s="9"/>
      <c r="I794" s="9"/>
      <c r="V794" s="70"/>
      <c r="W794" s="70"/>
    </row>
    <row r="795" spans="8:23" x14ac:dyDescent="0.2">
      <c r="H795" s="9"/>
      <c r="I795" s="9"/>
      <c r="V795" s="70"/>
      <c r="W795" s="70"/>
    </row>
    <row r="796" spans="8:23" x14ac:dyDescent="0.2">
      <c r="H796" s="9"/>
      <c r="I796" s="9"/>
      <c r="V796" s="70"/>
      <c r="W796" s="70"/>
    </row>
    <row r="797" spans="8:23" x14ac:dyDescent="0.2">
      <c r="H797" s="9"/>
      <c r="I797" s="9"/>
      <c r="V797" s="70"/>
      <c r="W797" s="70"/>
    </row>
    <row r="798" spans="8:23" x14ac:dyDescent="0.2">
      <c r="H798" s="9"/>
      <c r="I798" s="9"/>
      <c r="V798" s="70"/>
      <c r="W798" s="70"/>
    </row>
    <row r="799" spans="8:23" x14ac:dyDescent="0.2">
      <c r="H799" s="9"/>
      <c r="I799" s="9"/>
      <c r="V799" s="70"/>
      <c r="W799" s="70"/>
    </row>
    <row r="800" spans="8:23" x14ac:dyDescent="0.2">
      <c r="H800" s="9"/>
      <c r="I800" s="9"/>
      <c r="V800" s="70"/>
      <c r="W800" s="70"/>
    </row>
    <row r="801" spans="8:23" x14ac:dyDescent="0.2">
      <c r="H801" s="9"/>
      <c r="I801" s="9"/>
      <c r="V801" s="70"/>
      <c r="W801" s="70"/>
    </row>
    <row r="802" spans="8:23" x14ac:dyDescent="0.2">
      <c r="H802" s="9"/>
      <c r="I802" s="9"/>
      <c r="V802" s="70"/>
      <c r="W802" s="70"/>
    </row>
    <row r="803" spans="8:23" x14ac:dyDescent="0.2">
      <c r="H803" s="9"/>
      <c r="I803" s="9"/>
      <c r="V803" s="70"/>
      <c r="W803" s="70"/>
    </row>
    <row r="804" spans="8:23" x14ac:dyDescent="0.2">
      <c r="H804" s="9"/>
      <c r="I804" s="9"/>
      <c r="V804" s="70"/>
      <c r="W804" s="70"/>
    </row>
    <row r="805" spans="8:23" x14ac:dyDescent="0.2">
      <c r="H805" s="9"/>
      <c r="I805" s="9"/>
      <c r="V805" s="70"/>
      <c r="W805" s="70"/>
    </row>
    <row r="806" spans="8:23" x14ac:dyDescent="0.2">
      <c r="H806" s="9"/>
      <c r="I806" s="9"/>
      <c r="V806" s="70"/>
      <c r="W806" s="70"/>
    </row>
    <row r="807" spans="8:23" x14ac:dyDescent="0.2">
      <c r="H807" s="9"/>
      <c r="I807" s="9"/>
      <c r="V807" s="70"/>
      <c r="W807" s="70"/>
    </row>
    <row r="808" spans="8:23" x14ac:dyDescent="0.2">
      <c r="H808" s="9"/>
      <c r="I808" s="9"/>
      <c r="V808" s="70"/>
      <c r="W808" s="70"/>
    </row>
    <row r="809" spans="8:23" x14ac:dyDescent="0.2">
      <c r="H809" s="9"/>
      <c r="I809" s="9"/>
      <c r="V809" s="70"/>
      <c r="W809" s="70"/>
    </row>
    <row r="810" spans="8:23" x14ac:dyDescent="0.2">
      <c r="H810" s="9"/>
      <c r="I810" s="9"/>
      <c r="V810" s="70"/>
      <c r="W810" s="70"/>
    </row>
    <row r="811" spans="8:23" x14ac:dyDescent="0.2">
      <c r="H811" s="9"/>
      <c r="I811" s="9"/>
      <c r="V811" s="70"/>
      <c r="W811" s="70"/>
    </row>
    <row r="812" spans="8:23" x14ac:dyDescent="0.2">
      <c r="H812" s="9"/>
      <c r="I812" s="9"/>
      <c r="V812" s="70"/>
      <c r="W812" s="70"/>
    </row>
    <row r="813" spans="8:23" x14ac:dyDescent="0.2">
      <c r="H813" s="9"/>
      <c r="I813" s="9"/>
      <c r="V813" s="70"/>
      <c r="W813" s="70"/>
    </row>
    <row r="814" spans="8:23" x14ac:dyDescent="0.2">
      <c r="H814" s="9"/>
      <c r="I814" s="9"/>
      <c r="V814" s="70"/>
      <c r="W814" s="70"/>
    </row>
    <row r="815" spans="8:23" x14ac:dyDescent="0.2">
      <c r="H815" s="9"/>
      <c r="I815" s="9"/>
      <c r="V815" s="70"/>
      <c r="W815" s="70"/>
    </row>
    <row r="816" spans="8:23" x14ac:dyDescent="0.2">
      <c r="H816" s="9"/>
      <c r="I816" s="9"/>
      <c r="V816" s="70"/>
      <c r="W816" s="70"/>
    </row>
    <row r="817" spans="8:23" x14ac:dyDescent="0.2">
      <c r="H817" s="9"/>
      <c r="I817" s="9"/>
      <c r="V817" s="70"/>
      <c r="W817" s="70"/>
    </row>
    <row r="818" spans="8:23" x14ac:dyDescent="0.2">
      <c r="H818" s="9"/>
      <c r="I818" s="9"/>
      <c r="V818" s="70"/>
      <c r="W818" s="70"/>
    </row>
    <row r="819" spans="8:23" x14ac:dyDescent="0.2">
      <c r="H819" s="9"/>
      <c r="I819" s="9"/>
      <c r="V819" s="70"/>
      <c r="W819" s="70"/>
    </row>
    <row r="820" spans="8:23" x14ac:dyDescent="0.2">
      <c r="H820" s="9"/>
      <c r="I820" s="9"/>
      <c r="V820" s="70"/>
      <c r="W820" s="70"/>
    </row>
    <row r="821" spans="8:23" x14ac:dyDescent="0.2">
      <c r="H821" s="9"/>
      <c r="I821" s="9"/>
      <c r="V821" s="70"/>
      <c r="W821" s="70"/>
    </row>
    <row r="822" spans="8:23" x14ac:dyDescent="0.2">
      <c r="H822" s="9"/>
      <c r="I822" s="9"/>
      <c r="V822" s="70"/>
      <c r="W822" s="70"/>
    </row>
    <row r="823" spans="8:23" x14ac:dyDescent="0.2">
      <c r="H823" s="9"/>
      <c r="I823" s="9"/>
      <c r="V823" s="70"/>
      <c r="W823" s="70"/>
    </row>
    <row r="824" spans="8:23" x14ac:dyDescent="0.2">
      <c r="H824" s="9"/>
      <c r="I824" s="9"/>
      <c r="V824" s="70"/>
      <c r="W824" s="70"/>
    </row>
    <row r="825" spans="8:23" x14ac:dyDescent="0.2">
      <c r="H825" s="9"/>
      <c r="I825" s="9"/>
      <c r="V825" s="70"/>
      <c r="W825" s="70"/>
    </row>
    <row r="826" spans="8:23" x14ac:dyDescent="0.2">
      <c r="H826" s="9"/>
      <c r="I826" s="9"/>
      <c r="V826" s="70"/>
      <c r="W826" s="70"/>
    </row>
    <row r="827" spans="8:23" x14ac:dyDescent="0.2">
      <c r="H827" s="9"/>
      <c r="I827" s="9"/>
      <c r="V827" s="70"/>
      <c r="W827" s="70"/>
    </row>
    <row r="828" spans="8:23" x14ac:dyDescent="0.2">
      <c r="H828" s="9"/>
      <c r="I828" s="9"/>
      <c r="V828" s="70"/>
      <c r="W828" s="70"/>
    </row>
    <row r="829" spans="8:23" x14ac:dyDescent="0.2">
      <c r="H829" s="9"/>
      <c r="I829" s="9"/>
      <c r="V829" s="70"/>
      <c r="W829" s="70"/>
    </row>
    <row r="830" spans="8:23" x14ac:dyDescent="0.2">
      <c r="H830" s="9"/>
      <c r="I830" s="9"/>
      <c r="V830" s="70"/>
      <c r="W830" s="70"/>
    </row>
    <row r="831" spans="8:23" x14ac:dyDescent="0.2">
      <c r="H831" s="9"/>
      <c r="I831" s="9"/>
      <c r="V831" s="70"/>
      <c r="W831" s="70"/>
    </row>
    <row r="832" spans="8:23" x14ac:dyDescent="0.2">
      <c r="H832" s="9"/>
      <c r="I832" s="9"/>
      <c r="V832" s="70"/>
      <c r="W832" s="70"/>
    </row>
    <row r="833" spans="8:23" x14ac:dyDescent="0.2">
      <c r="H833" s="9"/>
      <c r="I833" s="9"/>
      <c r="V833" s="70"/>
      <c r="W833" s="70"/>
    </row>
    <row r="834" spans="8:23" x14ac:dyDescent="0.2">
      <c r="H834" s="9"/>
      <c r="I834" s="9"/>
      <c r="V834" s="70"/>
      <c r="W834" s="70"/>
    </row>
    <row r="835" spans="8:23" x14ac:dyDescent="0.2">
      <c r="H835" s="9"/>
      <c r="I835" s="9"/>
      <c r="V835" s="70"/>
      <c r="W835" s="70"/>
    </row>
    <row r="836" spans="8:23" x14ac:dyDescent="0.2">
      <c r="H836" s="9"/>
      <c r="I836" s="9"/>
      <c r="V836" s="70"/>
      <c r="W836" s="70"/>
    </row>
    <row r="837" spans="8:23" x14ac:dyDescent="0.2">
      <c r="H837" s="9"/>
      <c r="I837" s="9"/>
      <c r="V837" s="70"/>
      <c r="W837" s="70"/>
    </row>
    <row r="838" spans="8:23" x14ac:dyDescent="0.2">
      <c r="H838" s="9"/>
      <c r="I838" s="9"/>
      <c r="V838" s="70"/>
      <c r="W838" s="70"/>
    </row>
    <row r="839" spans="8:23" x14ac:dyDescent="0.2">
      <c r="H839" s="9"/>
      <c r="I839" s="9"/>
      <c r="V839" s="70"/>
      <c r="W839" s="70"/>
    </row>
    <row r="840" spans="8:23" x14ac:dyDescent="0.2">
      <c r="H840" s="9"/>
      <c r="I840" s="9"/>
      <c r="V840" s="70"/>
      <c r="W840" s="70"/>
    </row>
    <row r="841" spans="8:23" x14ac:dyDescent="0.2">
      <c r="H841" s="9"/>
      <c r="I841" s="9"/>
      <c r="V841" s="70"/>
      <c r="W841" s="70"/>
    </row>
    <row r="842" spans="8:23" x14ac:dyDescent="0.2">
      <c r="H842" s="9"/>
      <c r="I842" s="9"/>
      <c r="V842" s="70"/>
      <c r="W842" s="70"/>
    </row>
    <row r="843" spans="8:23" x14ac:dyDescent="0.2">
      <c r="H843" s="9"/>
      <c r="I843" s="9"/>
      <c r="V843" s="70"/>
      <c r="W843" s="70"/>
    </row>
    <row r="844" spans="8:23" x14ac:dyDescent="0.2">
      <c r="H844" s="9"/>
      <c r="I844" s="9"/>
      <c r="V844" s="70"/>
      <c r="W844" s="70"/>
    </row>
    <row r="845" spans="8:23" x14ac:dyDescent="0.2">
      <c r="H845" s="9"/>
      <c r="I845" s="9"/>
      <c r="V845" s="70"/>
      <c r="W845" s="70"/>
    </row>
    <row r="846" spans="8:23" x14ac:dyDescent="0.2">
      <c r="H846" s="9"/>
      <c r="I846" s="9"/>
      <c r="V846" s="70"/>
      <c r="W846" s="70"/>
    </row>
    <row r="847" spans="8:23" x14ac:dyDescent="0.2">
      <c r="H847" s="9"/>
      <c r="I847" s="9"/>
      <c r="V847" s="70"/>
      <c r="W847" s="70"/>
    </row>
    <row r="848" spans="8:23" x14ac:dyDescent="0.2">
      <c r="H848" s="9"/>
      <c r="I848" s="9"/>
      <c r="V848" s="70"/>
      <c r="W848" s="70"/>
    </row>
    <row r="849" spans="8:23" x14ac:dyDescent="0.2">
      <c r="H849" s="9"/>
      <c r="I849" s="9"/>
      <c r="V849" s="70"/>
      <c r="W849" s="70"/>
    </row>
    <row r="850" spans="8:23" x14ac:dyDescent="0.2">
      <c r="H850" s="9"/>
      <c r="I850" s="9"/>
      <c r="V850" s="70"/>
      <c r="W850" s="70"/>
    </row>
    <row r="851" spans="8:23" x14ac:dyDescent="0.2">
      <c r="H851" s="9"/>
      <c r="I851" s="9"/>
      <c r="V851" s="70"/>
      <c r="W851" s="70"/>
    </row>
    <row r="852" spans="8:23" x14ac:dyDescent="0.2">
      <c r="H852" s="9"/>
      <c r="I852" s="9"/>
      <c r="V852" s="70"/>
      <c r="W852" s="70"/>
    </row>
    <row r="853" spans="8:23" x14ac:dyDescent="0.2">
      <c r="H853" s="9"/>
      <c r="I853" s="9"/>
      <c r="V853" s="70"/>
      <c r="W853" s="70"/>
    </row>
    <row r="854" spans="8:23" x14ac:dyDescent="0.2">
      <c r="H854" s="9"/>
      <c r="I854" s="9"/>
      <c r="V854" s="70"/>
      <c r="W854" s="70"/>
    </row>
    <row r="855" spans="8:23" x14ac:dyDescent="0.2">
      <c r="H855" s="9"/>
      <c r="I855" s="9"/>
      <c r="V855" s="70"/>
      <c r="W855" s="70"/>
    </row>
    <row r="856" spans="8:23" x14ac:dyDescent="0.2">
      <c r="H856" s="9"/>
      <c r="I856" s="9"/>
      <c r="V856" s="70"/>
      <c r="W856" s="70"/>
    </row>
    <row r="857" spans="8:23" x14ac:dyDescent="0.2">
      <c r="H857" s="9"/>
      <c r="I857" s="9"/>
      <c r="V857" s="70"/>
      <c r="W857" s="70"/>
    </row>
    <row r="858" spans="8:23" x14ac:dyDescent="0.2">
      <c r="H858" s="9"/>
      <c r="I858" s="9"/>
      <c r="V858" s="70"/>
      <c r="W858" s="70"/>
    </row>
    <row r="859" spans="8:23" x14ac:dyDescent="0.2">
      <c r="H859" s="9"/>
      <c r="I859" s="9"/>
      <c r="V859" s="70"/>
      <c r="W859" s="70"/>
    </row>
    <row r="860" spans="8:23" x14ac:dyDescent="0.2">
      <c r="H860" s="9"/>
      <c r="I860" s="9"/>
      <c r="V860" s="70"/>
      <c r="W860" s="70"/>
    </row>
    <row r="861" spans="8:23" x14ac:dyDescent="0.2">
      <c r="H861" s="9"/>
      <c r="I861" s="9"/>
      <c r="V861" s="70"/>
      <c r="W861" s="70"/>
    </row>
    <row r="862" spans="8:23" x14ac:dyDescent="0.2">
      <c r="H862" s="9"/>
      <c r="I862" s="9"/>
      <c r="V862" s="70"/>
      <c r="W862" s="70"/>
    </row>
    <row r="863" spans="8:23" x14ac:dyDescent="0.2">
      <c r="H863" s="9"/>
      <c r="I863" s="9"/>
      <c r="V863" s="70"/>
      <c r="W863" s="70"/>
    </row>
    <row r="864" spans="8:23" x14ac:dyDescent="0.2">
      <c r="H864" s="9"/>
      <c r="I864" s="9"/>
      <c r="V864" s="70"/>
      <c r="W864" s="70"/>
    </row>
    <row r="865" spans="8:23" x14ac:dyDescent="0.2">
      <c r="H865" s="9"/>
      <c r="I865" s="9"/>
      <c r="V865" s="70"/>
      <c r="W865" s="70"/>
    </row>
    <row r="866" spans="8:23" x14ac:dyDescent="0.2">
      <c r="H866" s="9"/>
      <c r="I866" s="9"/>
      <c r="V866" s="70"/>
      <c r="W866" s="70"/>
    </row>
    <row r="867" spans="8:23" x14ac:dyDescent="0.2">
      <c r="H867" s="9"/>
      <c r="I867" s="9"/>
      <c r="V867" s="70"/>
      <c r="W867" s="70"/>
    </row>
    <row r="868" spans="8:23" x14ac:dyDescent="0.2">
      <c r="H868" s="9"/>
      <c r="I868" s="9"/>
      <c r="V868" s="70"/>
      <c r="W868" s="70"/>
    </row>
    <row r="869" spans="8:23" x14ac:dyDescent="0.2">
      <c r="H869" s="9"/>
      <c r="I869" s="9"/>
      <c r="V869" s="70"/>
      <c r="W869" s="70"/>
    </row>
    <row r="870" spans="8:23" x14ac:dyDescent="0.2">
      <c r="H870" s="9"/>
      <c r="I870" s="9"/>
      <c r="V870" s="70"/>
      <c r="W870" s="70"/>
    </row>
    <row r="871" spans="8:23" x14ac:dyDescent="0.2">
      <c r="H871" s="9"/>
      <c r="I871" s="9"/>
      <c r="V871" s="70"/>
      <c r="W871" s="70"/>
    </row>
    <row r="872" spans="8:23" x14ac:dyDescent="0.2">
      <c r="H872" s="9"/>
      <c r="I872" s="9"/>
      <c r="V872" s="70"/>
      <c r="W872" s="70"/>
    </row>
    <row r="873" spans="8:23" x14ac:dyDescent="0.2">
      <c r="H873" s="9"/>
      <c r="I873" s="9"/>
      <c r="V873" s="70"/>
      <c r="W873" s="70"/>
    </row>
    <row r="874" spans="8:23" x14ac:dyDescent="0.2">
      <c r="H874" s="9"/>
      <c r="I874" s="9"/>
      <c r="V874" s="70"/>
      <c r="W874" s="70"/>
    </row>
    <row r="875" spans="8:23" x14ac:dyDescent="0.2">
      <c r="H875" s="9"/>
      <c r="I875" s="9"/>
      <c r="V875" s="70"/>
      <c r="W875" s="70"/>
    </row>
    <row r="876" spans="8:23" x14ac:dyDescent="0.2">
      <c r="H876" s="9"/>
      <c r="I876" s="9"/>
      <c r="V876" s="70"/>
      <c r="W876" s="70"/>
    </row>
    <row r="877" spans="8:23" x14ac:dyDescent="0.2">
      <c r="H877" s="9"/>
      <c r="I877" s="9"/>
      <c r="V877" s="70"/>
      <c r="W877" s="70"/>
    </row>
    <row r="878" spans="8:23" x14ac:dyDescent="0.2">
      <c r="H878" s="9"/>
      <c r="I878" s="9"/>
      <c r="V878" s="70"/>
      <c r="W878" s="70"/>
    </row>
    <row r="879" spans="8:23" x14ac:dyDescent="0.2">
      <c r="H879" s="9"/>
      <c r="I879" s="9"/>
      <c r="V879" s="70"/>
      <c r="W879" s="70"/>
    </row>
    <row r="880" spans="8:23" x14ac:dyDescent="0.2">
      <c r="H880" s="9"/>
      <c r="I880" s="9"/>
      <c r="V880" s="70"/>
      <c r="W880" s="70"/>
    </row>
    <row r="881" spans="8:23" x14ac:dyDescent="0.2">
      <c r="H881" s="9"/>
      <c r="I881" s="9"/>
      <c r="V881" s="70"/>
      <c r="W881" s="70"/>
    </row>
    <row r="882" spans="8:23" x14ac:dyDescent="0.2">
      <c r="H882" s="9"/>
      <c r="I882" s="9"/>
      <c r="V882" s="70"/>
      <c r="W882" s="70"/>
    </row>
    <row r="883" spans="8:23" x14ac:dyDescent="0.2">
      <c r="H883" s="9"/>
      <c r="I883" s="9"/>
      <c r="V883" s="70"/>
      <c r="W883" s="70"/>
    </row>
    <row r="884" spans="8:23" x14ac:dyDescent="0.2">
      <c r="H884" s="9"/>
      <c r="I884" s="9"/>
      <c r="V884" s="70"/>
      <c r="W884" s="70"/>
    </row>
    <row r="885" spans="8:23" x14ac:dyDescent="0.2">
      <c r="H885" s="9"/>
      <c r="I885" s="9"/>
      <c r="V885" s="70"/>
      <c r="W885" s="70"/>
    </row>
    <row r="886" spans="8:23" x14ac:dyDescent="0.2">
      <c r="H886" s="9"/>
      <c r="I886" s="9"/>
      <c r="V886" s="70"/>
      <c r="W886" s="70"/>
    </row>
    <row r="887" spans="8:23" x14ac:dyDescent="0.2">
      <c r="H887" s="9"/>
      <c r="I887" s="9"/>
      <c r="V887" s="70"/>
      <c r="W887" s="70"/>
    </row>
    <row r="888" spans="8:23" x14ac:dyDescent="0.2">
      <c r="H888" s="9"/>
      <c r="I888" s="9"/>
      <c r="V888" s="70"/>
      <c r="W888" s="70"/>
    </row>
    <row r="889" spans="8:23" x14ac:dyDescent="0.2">
      <c r="H889" s="9"/>
      <c r="I889" s="9"/>
      <c r="V889" s="70"/>
      <c r="W889" s="70"/>
    </row>
    <row r="890" spans="8:23" x14ac:dyDescent="0.2">
      <c r="H890" s="9"/>
      <c r="I890" s="9"/>
      <c r="V890" s="70"/>
      <c r="W890" s="70"/>
    </row>
    <row r="891" spans="8:23" x14ac:dyDescent="0.2">
      <c r="H891" s="9"/>
      <c r="I891" s="9"/>
      <c r="V891" s="70"/>
      <c r="W891" s="70"/>
    </row>
    <row r="892" spans="8:23" x14ac:dyDescent="0.2">
      <c r="H892" s="9"/>
      <c r="I892" s="9"/>
      <c r="V892" s="70"/>
      <c r="W892" s="70"/>
    </row>
    <row r="893" spans="8:23" x14ac:dyDescent="0.2">
      <c r="H893" s="9"/>
      <c r="I893" s="9"/>
      <c r="V893" s="70"/>
      <c r="W893" s="70"/>
    </row>
    <row r="894" spans="8:23" x14ac:dyDescent="0.2">
      <c r="H894" s="9"/>
      <c r="I894" s="9"/>
      <c r="V894" s="70"/>
      <c r="W894" s="70"/>
    </row>
    <row r="895" spans="8:23" x14ac:dyDescent="0.2">
      <c r="H895" s="9"/>
      <c r="I895" s="9"/>
      <c r="V895" s="70"/>
      <c r="W895" s="70"/>
    </row>
    <row r="896" spans="8:23" x14ac:dyDescent="0.2">
      <c r="H896" s="9"/>
      <c r="I896" s="9"/>
      <c r="V896" s="70"/>
      <c r="W896" s="70"/>
    </row>
    <row r="897" spans="8:23" x14ac:dyDescent="0.2">
      <c r="H897" s="9"/>
      <c r="I897" s="9"/>
      <c r="V897" s="70"/>
      <c r="W897" s="70"/>
    </row>
    <row r="898" spans="8:23" x14ac:dyDescent="0.2">
      <c r="H898" s="9"/>
      <c r="I898" s="9"/>
      <c r="V898" s="70"/>
      <c r="W898" s="70"/>
    </row>
    <row r="899" spans="8:23" x14ac:dyDescent="0.2">
      <c r="H899" s="9"/>
      <c r="I899" s="9"/>
      <c r="V899" s="70"/>
      <c r="W899" s="70"/>
    </row>
    <row r="900" spans="8:23" x14ac:dyDescent="0.2">
      <c r="H900" s="9"/>
      <c r="I900" s="9"/>
      <c r="V900" s="70"/>
      <c r="W900" s="70"/>
    </row>
    <row r="901" spans="8:23" x14ac:dyDescent="0.2">
      <c r="H901" s="9"/>
      <c r="I901" s="9"/>
      <c r="V901" s="70"/>
      <c r="W901" s="70"/>
    </row>
    <row r="902" spans="8:23" x14ac:dyDescent="0.2">
      <c r="H902" s="9"/>
      <c r="I902" s="9"/>
      <c r="V902" s="70"/>
      <c r="W902" s="70"/>
    </row>
    <row r="903" spans="8:23" x14ac:dyDescent="0.2">
      <c r="H903" s="9"/>
      <c r="I903" s="9"/>
      <c r="V903" s="70"/>
      <c r="W903" s="70"/>
    </row>
    <row r="904" spans="8:23" x14ac:dyDescent="0.2">
      <c r="H904" s="9"/>
      <c r="I904" s="9"/>
      <c r="V904" s="70"/>
      <c r="W904" s="70"/>
    </row>
    <row r="905" spans="8:23" x14ac:dyDescent="0.2">
      <c r="H905" s="9"/>
      <c r="I905" s="9"/>
      <c r="V905" s="70"/>
      <c r="W905" s="70"/>
    </row>
    <row r="906" spans="8:23" x14ac:dyDescent="0.2">
      <c r="H906" s="9"/>
      <c r="I906" s="9"/>
      <c r="V906" s="70"/>
      <c r="W906" s="70"/>
    </row>
    <row r="907" spans="8:23" x14ac:dyDescent="0.2">
      <c r="H907" s="9"/>
      <c r="I907" s="9"/>
      <c r="V907" s="70"/>
      <c r="W907" s="70"/>
    </row>
    <row r="908" spans="8:23" x14ac:dyDescent="0.2">
      <c r="H908" s="9"/>
      <c r="I908" s="9"/>
      <c r="V908" s="70"/>
      <c r="W908" s="70"/>
    </row>
    <row r="909" spans="8:23" x14ac:dyDescent="0.2">
      <c r="H909" s="9"/>
      <c r="I909" s="9"/>
      <c r="V909" s="70"/>
      <c r="W909" s="70"/>
    </row>
    <row r="910" spans="8:23" x14ac:dyDescent="0.2">
      <c r="H910" s="9"/>
      <c r="I910" s="9"/>
      <c r="V910" s="70"/>
      <c r="W910" s="70"/>
    </row>
    <row r="911" spans="8:23" x14ac:dyDescent="0.2">
      <c r="H911" s="9"/>
      <c r="I911" s="9"/>
      <c r="V911" s="70"/>
      <c r="W911" s="70"/>
    </row>
    <row r="912" spans="8:23" x14ac:dyDescent="0.2">
      <c r="H912" s="9"/>
      <c r="I912" s="9"/>
      <c r="V912" s="70"/>
      <c r="W912" s="70"/>
    </row>
    <row r="913" spans="8:23" x14ac:dyDescent="0.2">
      <c r="H913" s="9"/>
      <c r="I913" s="9"/>
      <c r="V913" s="70"/>
      <c r="W913" s="70"/>
    </row>
    <row r="914" spans="8:23" x14ac:dyDescent="0.2">
      <c r="H914" s="9"/>
      <c r="I914" s="9"/>
      <c r="V914" s="70"/>
      <c r="W914" s="70"/>
    </row>
    <row r="915" spans="8:23" x14ac:dyDescent="0.2">
      <c r="H915" s="9"/>
      <c r="I915" s="9"/>
      <c r="V915" s="70"/>
      <c r="W915" s="70"/>
    </row>
    <row r="916" spans="8:23" x14ac:dyDescent="0.2">
      <c r="H916" s="9"/>
      <c r="I916" s="9"/>
      <c r="V916" s="70"/>
      <c r="W916" s="70"/>
    </row>
    <row r="917" spans="8:23" x14ac:dyDescent="0.2">
      <c r="H917" s="9"/>
      <c r="I917" s="9"/>
      <c r="V917" s="70"/>
      <c r="W917" s="70"/>
    </row>
    <row r="918" spans="8:23" x14ac:dyDescent="0.2">
      <c r="H918" s="9"/>
      <c r="I918" s="9"/>
      <c r="V918" s="70"/>
      <c r="W918" s="70"/>
    </row>
    <row r="919" spans="8:23" x14ac:dyDescent="0.2">
      <c r="H919" s="9"/>
      <c r="I919" s="9"/>
      <c r="V919" s="70"/>
      <c r="W919" s="70"/>
    </row>
    <row r="920" spans="8:23" x14ac:dyDescent="0.2">
      <c r="H920" s="9"/>
      <c r="I920" s="9"/>
      <c r="V920" s="70"/>
      <c r="W920" s="70"/>
    </row>
    <row r="921" spans="8:23" x14ac:dyDescent="0.2">
      <c r="H921" s="9"/>
      <c r="I921" s="9"/>
      <c r="V921" s="70"/>
      <c r="W921" s="70"/>
    </row>
    <row r="922" spans="8:23" x14ac:dyDescent="0.2">
      <c r="H922" s="9"/>
      <c r="I922" s="9"/>
      <c r="V922" s="70"/>
      <c r="W922" s="70"/>
    </row>
    <row r="923" spans="8:23" x14ac:dyDescent="0.2">
      <c r="H923" s="9"/>
      <c r="I923" s="9"/>
      <c r="V923" s="70"/>
      <c r="W923" s="70"/>
    </row>
    <row r="924" spans="8:23" x14ac:dyDescent="0.2">
      <c r="H924" s="9"/>
      <c r="I924" s="9"/>
      <c r="V924" s="70"/>
      <c r="W924" s="70"/>
    </row>
    <row r="925" spans="8:23" x14ac:dyDescent="0.2">
      <c r="H925" s="9"/>
      <c r="I925" s="9"/>
      <c r="V925" s="70"/>
      <c r="W925" s="70"/>
    </row>
    <row r="926" spans="8:23" x14ac:dyDescent="0.2">
      <c r="H926" s="9"/>
      <c r="I926" s="9"/>
      <c r="V926" s="70"/>
      <c r="W926" s="70"/>
    </row>
    <row r="927" spans="8:23" x14ac:dyDescent="0.2">
      <c r="H927" s="9"/>
      <c r="I927" s="9"/>
      <c r="V927" s="70"/>
      <c r="W927" s="70"/>
    </row>
    <row r="928" spans="8:23" x14ac:dyDescent="0.2">
      <c r="H928" s="9"/>
      <c r="I928" s="9"/>
      <c r="V928" s="70"/>
      <c r="W928" s="70"/>
    </row>
    <row r="929" spans="8:23" x14ac:dyDescent="0.2">
      <c r="H929" s="9"/>
      <c r="I929" s="9"/>
      <c r="V929" s="70"/>
      <c r="W929" s="70"/>
    </row>
    <row r="930" spans="8:23" x14ac:dyDescent="0.2">
      <c r="H930" s="9"/>
      <c r="I930" s="9"/>
      <c r="V930" s="70"/>
      <c r="W930" s="70"/>
    </row>
    <row r="931" spans="8:23" x14ac:dyDescent="0.2">
      <c r="H931" s="9"/>
      <c r="I931" s="9"/>
      <c r="V931" s="70"/>
      <c r="W931" s="70"/>
    </row>
    <row r="932" spans="8:23" x14ac:dyDescent="0.2">
      <c r="H932" s="9"/>
      <c r="I932" s="9"/>
      <c r="V932" s="70"/>
      <c r="W932" s="70"/>
    </row>
    <row r="933" spans="8:23" x14ac:dyDescent="0.2">
      <c r="H933" s="9"/>
      <c r="I933" s="9"/>
      <c r="V933" s="70"/>
      <c r="W933" s="70"/>
    </row>
    <row r="934" spans="8:23" x14ac:dyDescent="0.2">
      <c r="H934" s="9"/>
      <c r="I934" s="9"/>
      <c r="V934" s="70"/>
      <c r="W934" s="70"/>
    </row>
    <row r="935" spans="8:23" x14ac:dyDescent="0.2">
      <c r="H935" s="9"/>
      <c r="I935" s="9"/>
      <c r="V935" s="70"/>
      <c r="W935" s="70"/>
    </row>
    <row r="936" spans="8:23" x14ac:dyDescent="0.2">
      <c r="H936" s="9"/>
      <c r="I936" s="9"/>
      <c r="V936" s="70"/>
      <c r="W936" s="70"/>
    </row>
    <row r="937" spans="8:23" x14ac:dyDescent="0.2">
      <c r="H937" s="9"/>
      <c r="I937" s="9"/>
      <c r="V937" s="70"/>
      <c r="W937" s="70"/>
    </row>
    <row r="938" spans="8:23" x14ac:dyDescent="0.2">
      <c r="H938" s="9"/>
      <c r="I938" s="9"/>
      <c r="V938" s="70"/>
      <c r="W938" s="70"/>
    </row>
    <row r="939" spans="8:23" x14ac:dyDescent="0.2">
      <c r="H939" s="9"/>
      <c r="I939" s="9"/>
      <c r="V939" s="70"/>
      <c r="W939" s="70"/>
    </row>
    <row r="940" spans="8:23" x14ac:dyDescent="0.2">
      <c r="H940" s="9"/>
      <c r="I940" s="9"/>
      <c r="V940" s="70"/>
      <c r="W940" s="70"/>
    </row>
    <row r="941" spans="8:23" x14ac:dyDescent="0.2">
      <c r="H941" s="9"/>
      <c r="I941" s="9"/>
      <c r="V941" s="70"/>
      <c r="W941" s="70"/>
    </row>
    <row r="942" spans="8:23" x14ac:dyDescent="0.2">
      <c r="H942" s="9"/>
      <c r="I942" s="9"/>
      <c r="V942" s="70"/>
      <c r="W942" s="70"/>
    </row>
    <row r="943" spans="8:23" x14ac:dyDescent="0.2">
      <c r="H943" s="9"/>
      <c r="I943" s="9"/>
      <c r="V943" s="70"/>
      <c r="W943" s="70"/>
    </row>
    <row r="944" spans="8:23" x14ac:dyDescent="0.2">
      <c r="H944" s="9"/>
      <c r="I944" s="9"/>
      <c r="V944" s="70"/>
      <c r="W944" s="70"/>
    </row>
    <row r="945" spans="8:23" x14ac:dyDescent="0.2">
      <c r="H945" s="9"/>
      <c r="I945" s="9"/>
      <c r="V945" s="70"/>
      <c r="W945" s="70"/>
    </row>
    <row r="946" spans="8:23" x14ac:dyDescent="0.2">
      <c r="H946" s="9"/>
      <c r="I946" s="9"/>
      <c r="V946" s="70"/>
      <c r="W946" s="70"/>
    </row>
    <row r="947" spans="8:23" x14ac:dyDescent="0.2">
      <c r="H947" s="9"/>
      <c r="I947" s="9"/>
      <c r="V947" s="70"/>
      <c r="W947" s="70"/>
    </row>
    <row r="948" spans="8:23" x14ac:dyDescent="0.2">
      <c r="H948" s="9"/>
      <c r="I948" s="9"/>
      <c r="V948" s="70"/>
      <c r="W948" s="70"/>
    </row>
    <row r="949" spans="8:23" x14ac:dyDescent="0.2">
      <c r="H949" s="9"/>
      <c r="I949" s="9"/>
      <c r="V949" s="70"/>
      <c r="W949" s="70"/>
    </row>
    <row r="950" spans="8:23" x14ac:dyDescent="0.2">
      <c r="H950" s="9"/>
      <c r="I950" s="9"/>
      <c r="V950" s="70"/>
      <c r="W950" s="70"/>
    </row>
    <row r="951" spans="8:23" x14ac:dyDescent="0.2">
      <c r="H951" s="9"/>
      <c r="I951" s="9"/>
      <c r="V951" s="70"/>
      <c r="W951" s="70"/>
    </row>
    <row r="952" spans="8:23" x14ac:dyDescent="0.2">
      <c r="H952" s="9"/>
      <c r="I952" s="9"/>
      <c r="V952" s="70"/>
      <c r="W952" s="70"/>
    </row>
    <row r="953" spans="8:23" x14ac:dyDescent="0.2">
      <c r="H953" s="9"/>
      <c r="I953" s="9"/>
      <c r="V953" s="70"/>
      <c r="W953" s="70"/>
    </row>
    <row r="954" spans="8:23" x14ac:dyDescent="0.2">
      <c r="H954" s="9"/>
      <c r="I954" s="9"/>
      <c r="V954" s="70"/>
      <c r="W954" s="70"/>
    </row>
    <row r="955" spans="8:23" x14ac:dyDescent="0.2">
      <c r="H955" s="9"/>
      <c r="I955" s="9"/>
      <c r="V955" s="70"/>
      <c r="W955" s="70"/>
    </row>
    <row r="956" spans="8:23" x14ac:dyDescent="0.2">
      <c r="H956" s="9"/>
      <c r="I956" s="9"/>
      <c r="V956" s="70"/>
      <c r="W956" s="70"/>
    </row>
    <row r="957" spans="8:23" x14ac:dyDescent="0.2">
      <c r="H957" s="9"/>
      <c r="I957" s="9"/>
      <c r="V957" s="70"/>
      <c r="W957" s="70"/>
    </row>
    <row r="958" spans="8:23" x14ac:dyDescent="0.2">
      <c r="H958" s="9"/>
      <c r="I958" s="9"/>
      <c r="V958" s="70"/>
      <c r="W958" s="70"/>
    </row>
    <row r="959" spans="8:23" x14ac:dyDescent="0.2">
      <c r="H959" s="9"/>
      <c r="I959" s="9"/>
      <c r="V959" s="70"/>
      <c r="W959" s="70"/>
    </row>
    <row r="960" spans="8:23" x14ac:dyDescent="0.2">
      <c r="H960" s="9"/>
      <c r="I960" s="9"/>
      <c r="V960" s="70"/>
      <c r="W960" s="70"/>
    </row>
    <row r="961" spans="8:23" x14ac:dyDescent="0.2">
      <c r="H961" s="9"/>
      <c r="I961" s="9"/>
      <c r="V961" s="70"/>
      <c r="W961" s="70"/>
    </row>
    <row r="962" spans="8:23" x14ac:dyDescent="0.2">
      <c r="H962" s="9"/>
      <c r="I962" s="9"/>
      <c r="V962" s="70"/>
      <c r="W962" s="70"/>
    </row>
    <row r="963" spans="8:23" x14ac:dyDescent="0.2">
      <c r="H963" s="9"/>
      <c r="I963" s="9"/>
      <c r="V963" s="70"/>
      <c r="W963" s="70"/>
    </row>
    <row r="964" spans="8:23" x14ac:dyDescent="0.2">
      <c r="H964" s="9"/>
      <c r="I964" s="9"/>
      <c r="V964" s="70"/>
      <c r="W964" s="70"/>
    </row>
    <row r="965" spans="8:23" x14ac:dyDescent="0.2">
      <c r="H965" s="9"/>
      <c r="I965" s="9"/>
      <c r="V965" s="70"/>
      <c r="W965" s="70"/>
    </row>
    <row r="966" spans="8:23" x14ac:dyDescent="0.2">
      <c r="H966" s="9"/>
      <c r="I966" s="9"/>
      <c r="V966" s="70"/>
      <c r="W966" s="70"/>
    </row>
    <row r="967" spans="8:23" x14ac:dyDescent="0.2">
      <c r="H967" s="9"/>
      <c r="I967" s="9"/>
      <c r="V967" s="70"/>
      <c r="W967" s="70"/>
    </row>
    <row r="968" spans="8:23" x14ac:dyDescent="0.2">
      <c r="H968" s="9"/>
      <c r="I968" s="9"/>
      <c r="V968" s="70"/>
      <c r="W968" s="70"/>
    </row>
    <row r="969" spans="8:23" x14ac:dyDescent="0.2">
      <c r="H969" s="9"/>
      <c r="I969" s="9"/>
      <c r="V969" s="70"/>
      <c r="W969" s="70"/>
    </row>
    <row r="970" spans="8:23" x14ac:dyDescent="0.2">
      <c r="H970" s="9"/>
      <c r="I970" s="9"/>
      <c r="V970" s="70"/>
      <c r="W970" s="70"/>
    </row>
    <row r="971" spans="8:23" x14ac:dyDescent="0.2">
      <c r="H971" s="9"/>
      <c r="I971" s="9"/>
      <c r="V971" s="70"/>
      <c r="W971" s="70"/>
    </row>
    <row r="972" spans="8:23" x14ac:dyDescent="0.2">
      <c r="H972" s="9"/>
      <c r="I972" s="9"/>
      <c r="V972" s="70"/>
      <c r="W972" s="70"/>
    </row>
    <row r="973" spans="8:23" x14ac:dyDescent="0.2">
      <c r="H973" s="9"/>
      <c r="I973" s="9"/>
      <c r="V973" s="70"/>
      <c r="W973" s="70"/>
    </row>
    <row r="974" spans="8:23" x14ac:dyDescent="0.2">
      <c r="H974" s="9"/>
      <c r="I974" s="9"/>
      <c r="V974" s="70"/>
      <c r="W974" s="70"/>
    </row>
    <row r="975" spans="8:23" x14ac:dyDescent="0.2">
      <c r="H975" s="9"/>
      <c r="I975" s="9"/>
      <c r="V975" s="70"/>
      <c r="W975" s="70"/>
    </row>
    <row r="976" spans="8:23" x14ac:dyDescent="0.2">
      <c r="H976" s="9"/>
      <c r="I976" s="9"/>
      <c r="V976" s="70"/>
      <c r="W976" s="70"/>
    </row>
    <row r="977" spans="8:23" x14ac:dyDescent="0.2">
      <c r="H977" s="9"/>
      <c r="I977" s="9"/>
      <c r="V977" s="70"/>
      <c r="W977" s="70"/>
    </row>
    <row r="978" spans="8:23" x14ac:dyDescent="0.2">
      <c r="H978" s="9"/>
      <c r="I978" s="9"/>
      <c r="V978" s="70"/>
      <c r="W978" s="70"/>
    </row>
    <row r="979" spans="8:23" x14ac:dyDescent="0.2">
      <c r="H979" s="9"/>
      <c r="I979" s="9"/>
      <c r="V979" s="70"/>
      <c r="W979" s="70"/>
    </row>
    <row r="980" spans="8:23" x14ac:dyDescent="0.2">
      <c r="H980" s="9"/>
      <c r="I980" s="9"/>
      <c r="V980" s="70"/>
      <c r="W980" s="70"/>
    </row>
    <row r="981" spans="8:23" x14ac:dyDescent="0.2">
      <c r="H981" s="9"/>
      <c r="I981" s="9"/>
      <c r="V981" s="70"/>
      <c r="W981" s="70"/>
    </row>
    <row r="982" spans="8:23" x14ac:dyDescent="0.2">
      <c r="H982" s="9"/>
      <c r="I982" s="9"/>
      <c r="V982" s="70"/>
      <c r="W982" s="70"/>
    </row>
    <row r="983" spans="8:23" x14ac:dyDescent="0.2">
      <c r="H983" s="9"/>
      <c r="I983" s="9"/>
      <c r="V983" s="70"/>
      <c r="W983" s="70"/>
    </row>
    <row r="984" spans="8:23" x14ac:dyDescent="0.2">
      <c r="H984" s="9"/>
      <c r="I984" s="9"/>
      <c r="V984" s="70"/>
      <c r="W984" s="70"/>
    </row>
    <row r="985" spans="8:23" x14ac:dyDescent="0.2">
      <c r="H985" s="9"/>
      <c r="I985" s="9"/>
      <c r="V985" s="70"/>
      <c r="W985" s="70"/>
    </row>
    <row r="986" spans="8:23" x14ac:dyDescent="0.2">
      <c r="H986" s="9"/>
      <c r="I986" s="9"/>
      <c r="V986" s="70"/>
      <c r="W986" s="70"/>
    </row>
    <row r="987" spans="8:23" x14ac:dyDescent="0.2">
      <c r="H987" s="9"/>
      <c r="I987" s="9"/>
      <c r="V987" s="70"/>
      <c r="W987" s="70"/>
    </row>
    <row r="988" spans="8:23" x14ac:dyDescent="0.2">
      <c r="H988" s="9"/>
      <c r="I988" s="9"/>
      <c r="V988" s="70"/>
      <c r="W988" s="70"/>
    </row>
    <row r="989" spans="8:23" x14ac:dyDescent="0.2">
      <c r="H989" s="9"/>
      <c r="I989" s="9"/>
      <c r="V989" s="70"/>
      <c r="W989" s="70"/>
    </row>
    <row r="990" spans="8:23" x14ac:dyDescent="0.2">
      <c r="H990" s="9"/>
      <c r="I990" s="9"/>
      <c r="V990" s="70"/>
      <c r="W990" s="70"/>
    </row>
    <row r="991" spans="8:23" x14ac:dyDescent="0.2">
      <c r="H991" s="9"/>
      <c r="I991" s="9"/>
      <c r="V991" s="70"/>
      <c r="W991" s="70"/>
    </row>
    <row r="992" spans="8:23" x14ac:dyDescent="0.2">
      <c r="H992" s="9"/>
      <c r="I992" s="9"/>
      <c r="V992" s="70"/>
      <c r="W992" s="70"/>
    </row>
    <row r="993" spans="8:23" x14ac:dyDescent="0.2">
      <c r="H993" s="9"/>
      <c r="I993" s="9"/>
      <c r="V993" s="70"/>
      <c r="W993" s="70"/>
    </row>
    <row r="994" spans="8:23" x14ac:dyDescent="0.2">
      <c r="H994" s="9"/>
      <c r="I994" s="9"/>
      <c r="V994" s="70"/>
      <c r="W994" s="70"/>
    </row>
    <row r="995" spans="8:23" x14ac:dyDescent="0.2">
      <c r="H995" s="9"/>
      <c r="I995" s="9"/>
      <c r="V995" s="70"/>
      <c r="W995" s="70"/>
    </row>
    <row r="996" spans="8:23" x14ac:dyDescent="0.2">
      <c r="H996" s="9"/>
      <c r="I996" s="9"/>
      <c r="V996" s="70"/>
      <c r="W996" s="70"/>
    </row>
    <row r="997" spans="8:23" x14ac:dyDescent="0.2">
      <c r="H997" s="9"/>
      <c r="I997" s="9"/>
      <c r="V997" s="70"/>
      <c r="W997" s="70"/>
    </row>
    <row r="998" spans="8:23" x14ac:dyDescent="0.2">
      <c r="H998" s="9"/>
      <c r="I998" s="9"/>
      <c r="V998" s="70"/>
      <c r="W998" s="70"/>
    </row>
    <row r="999" spans="8:23" x14ac:dyDescent="0.2">
      <c r="H999" s="9"/>
      <c r="I999" s="9"/>
      <c r="V999" s="70"/>
      <c r="W999" s="70"/>
    </row>
    <row r="1000" spans="8:23" x14ac:dyDescent="0.2">
      <c r="H1000" s="9"/>
      <c r="I1000" s="9"/>
      <c r="V1000" s="70"/>
      <c r="W1000" s="7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BS100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5.75" customHeight="1" x14ac:dyDescent="0.2"/>
  <cols>
    <col min="1" max="1" width="6.42578125" customWidth="1"/>
    <col min="2" max="2" width="32.7109375" customWidth="1"/>
    <col min="3" max="3" width="4.42578125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hidden="1" customWidth="1"/>
    <col min="9" max="9" width="9.85546875" hidden="1" customWidth="1"/>
    <col min="10" max="10" width="10.28515625" hidden="1" customWidth="1"/>
    <col min="11" max="11" width="10.42578125" customWidth="1"/>
    <col min="12" max="12" width="5.42578125" customWidth="1"/>
    <col min="13" max="13" width="9.28515625" customWidth="1"/>
    <col min="14" max="14" width="11.7109375" customWidth="1"/>
    <col min="15" max="15" width="9.42578125" customWidth="1"/>
    <col min="16" max="16" width="9.28515625" customWidth="1"/>
    <col min="17" max="17" width="12.5703125" customWidth="1"/>
    <col min="18" max="18" width="7.28515625" customWidth="1"/>
    <col min="19" max="19" width="9.42578125" customWidth="1"/>
    <col min="20" max="22" width="9.28515625" customWidth="1"/>
    <col min="23" max="23" width="11.7109375" customWidth="1"/>
    <col min="24" max="24" width="9.42578125" customWidth="1"/>
    <col min="25" max="25" width="8" hidden="1" customWidth="1"/>
    <col min="26" max="26" width="11.5703125" customWidth="1"/>
    <col min="27" max="27" width="13.5703125" hidden="1" customWidth="1"/>
    <col min="28" max="28" width="13.5703125" customWidth="1"/>
    <col min="29" max="29" width="11.85546875" hidden="1" customWidth="1"/>
    <col min="30" max="30" width="9.5703125" customWidth="1"/>
    <col min="31" max="31" width="7.42578125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  <col min="67" max="67" width="9.42578125" hidden="1" customWidth="1"/>
    <col min="68" max="69" width="10.42578125" hidden="1" customWidth="1"/>
    <col min="70" max="70" width="11.7109375" hidden="1" customWidth="1"/>
    <col min="71" max="71" width="13.28515625" hidden="1" customWidth="1"/>
  </cols>
  <sheetData>
    <row r="1" spans="1:71" ht="12.75" x14ac:dyDescent="0.2">
      <c r="A1" s="1"/>
      <c r="B1" s="1"/>
      <c r="C1" s="1"/>
      <c r="D1" s="1"/>
      <c r="E1" s="1"/>
      <c r="F1" s="1"/>
      <c r="G1" s="1"/>
      <c r="H1" s="3"/>
      <c r="I1" s="3"/>
      <c r="J1" s="4">
        <f t="shared" ref="J1:K1" si="0">SUM(J3:J179)</f>
        <v>637306.64400000009</v>
      </c>
      <c r="K1" s="6">
        <f t="shared" si="0"/>
        <v>368</v>
      </c>
      <c r="L1" s="6"/>
      <c r="M1" s="1"/>
      <c r="N1" s="49"/>
      <c r="O1" s="7"/>
      <c r="P1" s="1"/>
      <c r="Q1" s="1"/>
      <c r="R1" s="49"/>
      <c r="S1" s="7">
        <f>SUM(S2:S148)</f>
        <v>90</v>
      </c>
      <c r="T1" s="1"/>
      <c r="U1" s="1"/>
      <c r="V1" s="1"/>
      <c r="W1" s="49"/>
      <c r="X1" s="7"/>
      <c r="Y1" s="10">
        <f>AB1/Z1</f>
        <v>1.7272173778263047</v>
      </c>
      <c r="Z1" s="12">
        <f t="shared" ref="Z1:AC1" si="1">SUM(Z3:Z179)</f>
        <v>2232629.7500000019</v>
      </c>
      <c r="AA1" s="37">
        <f t="shared" si="1"/>
        <v>2216.2799999999993</v>
      </c>
      <c r="AB1" s="12">
        <f t="shared" si="1"/>
        <v>3856236.9024520013</v>
      </c>
      <c r="AC1" s="12">
        <f t="shared" si="1"/>
        <v>1659822.2028160002</v>
      </c>
      <c r="AD1" s="50">
        <f>Z1/30.5</f>
        <v>73200.97540983613</v>
      </c>
      <c r="AE1" s="48">
        <f>AB1/AD1</f>
        <v>52.68013002370229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12.75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6"/>
      <c r="M2" s="11" t="s">
        <v>12</v>
      </c>
      <c r="N2" s="49" t="s">
        <v>13</v>
      </c>
      <c r="O2" s="7" t="s">
        <v>14</v>
      </c>
      <c r="P2" s="11" t="s">
        <v>15</v>
      </c>
      <c r="Q2" s="11" t="s">
        <v>16</v>
      </c>
      <c r="R2" s="49" t="s">
        <v>322</v>
      </c>
      <c r="S2" s="7" t="s">
        <v>17</v>
      </c>
      <c r="T2" s="11" t="s">
        <v>323</v>
      </c>
      <c r="U2" s="11" t="s">
        <v>324</v>
      </c>
      <c r="V2" s="11" t="s">
        <v>18</v>
      </c>
      <c r="W2" s="49" t="s">
        <v>19</v>
      </c>
      <c r="X2" s="7" t="s">
        <v>20</v>
      </c>
      <c r="Y2" s="11" t="s">
        <v>21</v>
      </c>
      <c r="Z2" s="15" t="s">
        <v>22</v>
      </c>
      <c r="AA2" s="11" t="s">
        <v>325</v>
      </c>
      <c r="AB2" s="15" t="s">
        <v>23</v>
      </c>
      <c r="AC2" s="11" t="s">
        <v>326</v>
      </c>
      <c r="AD2" s="51" t="s">
        <v>327</v>
      </c>
      <c r="AE2" s="48" t="s">
        <v>328</v>
      </c>
      <c r="AF2" s="11" t="s">
        <v>24</v>
      </c>
      <c r="AG2" s="11" t="s">
        <v>25</v>
      </c>
      <c r="AH2" s="11" t="s">
        <v>26</v>
      </c>
      <c r="AI2" s="11" t="s">
        <v>27</v>
      </c>
      <c r="AJ2" s="11" t="s">
        <v>28</v>
      </c>
      <c r="AK2" s="11" t="s">
        <v>29</v>
      </c>
      <c r="AL2" s="11" t="s">
        <v>30</v>
      </c>
      <c r="AM2" s="11" t="s">
        <v>31</v>
      </c>
      <c r="AN2" s="11" t="s">
        <v>32</v>
      </c>
      <c r="AO2" s="11" t="s">
        <v>33</v>
      </c>
      <c r="AP2" s="11" t="s">
        <v>34</v>
      </c>
      <c r="AQ2" s="11" t="s">
        <v>35</v>
      </c>
      <c r="AR2" s="11" t="s">
        <v>36</v>
      </c>
      <c r="AS2" s="11" t="s">
        <v>37</v>
      </c>
      <c r="AT2" s="11" t="s">
        <v>38</v>
      </c>
      <c r="AU2" s="11" t="s">
        <v>39</v>
      </c>
      <c r="AV2" s="11" t="s">
        <v>40</v>
      </c>
      <c r="AW2" s="11" t="s">
        <v>41</v>
      </c>
      <c r="AX2" s="11" t="s">
        <v>42</v>
      </c>
      <c r="AY2" s="11" t="s">
        <v>43</v>
      </c>
      <c r="AZ2" s="11" t="s">
        <v>44</v>
      </c>
      <c r="BA2" s="11" t="s">
        <v>45</v>
      </c>
      <c r="BB2" s="11" t="s">
        <v>46</v>
      </c>
      <c r="BC2" s="11" t="s">
        <v>47</v>
      </c>
      <c r="BD2" s="11" t="s">
        <v>48</v>
      </c>
      <c r="BE2" s="11" t="s">
        <v>49</v>
      </c>
      <c r="BF2" s="11" t="s">
        <v>50</v>
      </c>
      <c r="BG2" s="11" t="s">
        <v>51</v>
      </c>
      <c r="BH2" s="11" t="s">
        <v>52</v>
      </c>
      <c r="BI2" s="11" t="s">
        <v>53</v>
      </c>
      <c r="BJ2" s="11" t="s">
        <v>54</v>
      </c>
      <c r="BK2" s="11" t="s">
        <v>55</v>
      </c>
      <c r="BL2" s="11" t="s">
        <v>56</v>
      </c>
      <c r="BM2" s="11" t="s">
        <v>57</v>
      </c>
      <c r="BN2" s="11" t="s">
        <v>58</v>
      </c>
      <c r="BO2" s="11" t="s">
        <v>59</v>
      </c>
      <c r="BP2" s="11" t="s">
        <v>60</v>
      </c>
      <c r="BQ2" s="11" t="s">
        <v>61</v>
      </c>
      <c r="BR2" s="11" t="s">
        <v>62</v>
      </c>
      <c r="BS2" s="11" t="s">
        <v>63</v>
      </c>
    </row>
    <row r="3" spans="1:71" ht="12.75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3">
        <v>80.936000000000007</v>
      </c>
      <c r="I3" s="3">
        <v>1618.72</v>
      </c>
      <c r="J3" s="2">
        <f t="shared" ref="J3:J179" si="2">K3*I3</f>
        <v>161872</v>
      </c>
      <c r="K3" s="22">
        <v>100</v>
      </c>
      <c r="L3" s="6"/>
      <c r="M3" s="1">
        <v>61.88</v>
      </c>
      <c r="N3" s="49">
        <v>59.25</v>
      </c>
      <c r="O3" s="7">
        <v>20</v>
      </c>
      <c r="P3" s="1">
        <v>52.25</v>
      </c>
      <c r="Q3" s="1">
        <v>26.4</v>
      </c>
      <c r="R3" s="52">
        <f t="shared" ref="R3:R59" si="3">Q3+T3-U3</f>
        <v>46.400000000000006</v>
      </c>
      <c r="S3" s="7">
        <v>10</v>
      </c>
      <c r="T3" s="1">
        <v>60</v>
      </c>
      <c r="U3" s="1">
        <v>40</v>
      </c>
      <c r="V3" s="1">
        <v>48.4</v>
      </c>
      <c r="W3" s="49">
        <v>60.05</v>
      </c>
      <c r="X3" s="8">
        <f t="shared" ref="X3:X8" si="4">MAX(0,(TRUNC((V3*0.8)-W3)))</f>
        <v>0</v>
      </c>
      <c r="Y3" s="1">
        <v>0</v>
      </c>
      <c r="Z3" s="19">
        <v>263082.46999999997</v>
      </c>
      <c r="AA3" s="1">
        <f t="shared" ref="AA3:AA179" si="5">N3+R3+W3</f>
        <v>165.7</v>
      </c>
      <c r="AB3" s="3">
        <f t="shared" ref="AB3:AB179" si="6">AA3*I3</f>
        <v>268221.90399999998</v>
      </c>
      <c r="AC3" s="3">
        <f t="shared" ref="AC3:AC12" si="7">AB3-Z3</f>
        <v>5139.4340000000084</v>
      </c>
      <c r="AD3" s="50">
        <f t="shared" ref="AD3:AD179" si="8">Z3/30.5</f>
        <v>8625.6547540983593</v>
      </c>
      <c r="AE3" s="48">
        <f t="shared" ref="AE3:AE179" si="9">AB3/AD3</f>
        <v>31.095831174156153</v>
      </c>
      <c r="AF3" s="1">
        <v>524</v>
      </c>
      <c r="AG3" s="1">
        <v>317</v>
      </c>
      <c r="AH3" s="1">
        <v>372</v>
      </c>
      <c r="AI3" s="1">
        <v>366</v>
      </c>
      <c r="AJ3" s="1">
        <v>785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311</v>
      </c>
      <c r="BA3" s="1">
        <v>329</v>
      </c>
      <c r="BB3" s="1">
        <v>419</v>
      </c>
      <c r="BC3" s="1">
        <v>301</v>
      </c>
      <c r="BD3" s="1">
        <v>528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280</v>
      </c>
      <c r="BK3" s="1">
        <v>265</v>
      </c>
      <c r="BL3" s="1">
        <v>369</v>
      </c>
      <c r="BM3" s="1">
        <v>373</v>
      </c>
      <c r="BN3" s="1">
        <v>1001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</row>
    <row r="4" spans="1:71" ht="12.75" x14ac:dyDescent="0.2">
      <c r="A4" s="1">
        <v>88124</v>
      </c>
      <c r="B4" s="1" t="s">
        <v>69</v>
      </c>
      <c r="C4" s="1">
        <v>24</v>
      </c>
      <c r="D4" s="1">
        <v>162</v>
      </c>
      <c r="E4" s="1" t="s">
        <v>65</v>
      </c>
      <c r="F4" s="1">
        <v>974</v>
      </c>
      <c r="G4" s="1" t="s">
        <v>70</v>
      </c>
      <c r="H4" s="3">
        <v>76.927700000000002</v>
      </c>
      <c r="I4" s="3">
        <v>1846.2647999999999</v>
      </c>
      <c r="J4" s="2">
        <f t="shared" si="2"/>
        <v>92313.239999999991</v>
      </c>
      <c r="K4" s="22">
        <v>50</v>
      </c>
      <c r="L4" s="6"/>
      <c r="M4" s="1">
        <v>45.6</v>
      </c>
      <c r="N4" s="49">
        <v>38.619999999999997</v>
      </c>
      <c r="O4" s="8">
        <f>MAX(0,(TRUNC((M4*0.8)-N4)))</f>
        <v>0</v>
      </c>
      <c r="P4" s="1">
        <v>38.31</v>
      </c>
      <c r="Q4" s="1">
        <v>38.92</v>
      </c>
      <c r="R4" s="52">
        <f t="shared" si="3"/>
        <v>38.92</v>
      </c>
      <c r="S4" s="7">
        <v>0</v>
      </c>
      <c r="T4" s="1">
        <v>10</v>
      </c>
      <c r="U4" s="1">
        <v>10</v>
      </c>
      <c r="V4" s="1">
        <v>6.98</v>
      </c>
      <c r="W4" s="49">
        <v>18.21</v>
      </c>
      <c r="X4" s="8">
        <f t="shared" si="4"/>
        <v>0</v>
      </c>
      <c r="Y4" s="1">
        <v>0</v>
      </c>
      <c r="Z4" s="19">
        <v>167817.78</v>
      </c>
      <c r="AA4" s="1">
        <f t="shared" si="5"/>
        <v>95.75</v>
      </c>
      <c r="AB4" s="3">
        <f t="shared" si="6"/>
        <v>176779.85459999999</v>
      </c>
      <c r="AC4" s="3">
        <f t="shared" si="7"/>
        <v>8962.0745999999926</v>
      </c>
      <c r="AD4" s="50">
        <f t="shared" si="8"/>
        <v>5502.2222950819669</v>
      </c>
      <c r="AE4" s="48">
        <f t="shared" si="9"/>
        <v>32.128809982470273</v>
      </c>
      <c r="AF4" s="1">
        <v>508</v>
      </c>
      <c r="AG4" s="1">
        <v>339</v>
      </c>
      <c r="AH4" s="1">
        <v>269</v>
      </c>
      <c r="AI4" s="1">
        <v>296</v>
      </c>
      <c r="AJ4" s="1">
        <v>687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451</v>
      </c>
      <c r="BA4" s="1">
        <v>183</v>
      </c>
      <c r="BB4" s="1">
        <v>211</v>
      </c>
      <c r="BC4" s="1">
        <v>332</v>
      </c>
      <c r="BD4" s="1">
        <v>934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50</v>
      </c>
      <c r="BK4" s="1">
        <v>51</v>
      </c>
      <c r="BL4" s="1">
        <v>70</v>
      </c>
      <c r="BM4" s="1">
        <v>44</v>
      </c>
      <c r="BN4" s="1">
        <v>437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</row>
    <row r="5" spans="1:71" ht="12.75" x14ac:dyDescent="0.2">
      <c r="A5" s="1">
        <v>88135</v>
      </c>
      <c r="B5" s="1" t="s">
        <v>82</v>
      </c>
      <c r="C5" s="1">
        <v>24</v>
      </c>
      <c r="D5" s="1">
        <v>162</v>
      </c>
      <c r="E5" s="1" t="s">
        <v>65</v>
      </c>
      <c r="F5" s="1">
        <v>974</v>
      </c>
      <c r="G5" s="1" t="s">
        <v>70</v>
      </c>
      <c r="H5" s="3">
        <v>76.927700000000002</v>
      </c>
      <c r="I5" s="3">
        <v>1846.2647999999999</v>
      </c>
      <c r="J5" s="2">
        <f t="shared" si="2"/>
        <v>73850.592000000004</v>
      </c>
      <c r="K5" s="22">
        <v>40</v>
      </c>
      <c r="L5" s="6"/>
      <c r="M5" s="1">
        <v>34.770000000000003</v>
      </c>
      <c r="N5" s="49">
        <v>30.5</v>
      </c>
      <c r="O5" s="7">
        <v>20</v>
      </c>
      <c r="P5" s="1">
        <v>25.54</v>
      </c>
      <c r="Q5" s="1">
        <v>27.5</v>
      </c>
      <c r="R5" s="52">
        <f t="shared" si="3"/>
        <v>27.5</v>
      </c>
      <c r="S5" s="7">
        <v>20</v>
      </c>
      <c r="T5" s="1">
        <v>0</v>
      </c>
      <c r="U5" s="1"/>
      <c r="V5" s="1">
        <v>4.12</v>
      </c>
      <c r="W5" s="49">
        <v>9.1199999999999992</v>
      </c>
      <c r="X5" s="8">
        <f t="shared" si="4"/>
        <v>0</v>
      </c>
      <c r="Y5" s="1">
        <v>0</v>
      </c>
      <c r="Z5" s="19">
        <v>118968.69</v>
      </c>
      <c r="AA5" s="1">
        <f t="shared" si="5"/>
        <v>67.12</v>
      </c>
      <c r="AB5" s="3">
        <f t="shared" si="6"/>
        <v>123921.293376</v>
      </c>
      <c r="AC5" s="3">
        <f t="shared" si="7"/>
        <v>4952.6033759999991</v>
      </c>
      <c r="AD5" s="50">
        <f t="shared" si="8"/>
        <v>3900.6127868852459</v>
      </c>
      <c r="AE5" s="48">
        <f t="shared" si="9"/>
        <v>31.769698800314604</v>
      </c>
      <c r="AF5" s="1">
        <v>458</v>
      </c>
      <c r="AG5" s="1">
        <v>188</v>
      </c>
      <c r="AH5" s="1">
        <v>165</v>
      </c>
      <c r="AI5" s="1">
        <v>235</v>
      </c>
      <c r="AJ5" s="1">
        <v>732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288</v>
      </c>
      <c r="BA5" s="1">
        <v>143</v>
      </c>
      <c r="BB5" s="1">
        <v>141</v>
      </c>
      <c r="BC5" s="1">
        <v>225</v>
      </c>
      <c r="BD5" s="1">
        <v>660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35</v>
      </c>
      <c r="BK5" s="1">
        <v>31</v>
      </c>
      <c r="BL5" s="1">
        <v>35</v>
      </c>
      <c r="BM5" s="1">
        <v>27</v>
      </c>
      <c r="BN5" s="1">
        <v>219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</row>
    <row r="6" spans="1:71" ht="12.75" x14ac:dyDescent="0.2">
      <c r="A6" s="1">
        <v>88102</v>
      </c>
      <c r="B6" s="1" t="s">
        <v>77</v>
      </c>
      <c r="C6" s="1">
        <v>24</v>
      </c>
      <c r="D6" s="1">
        <v>162</v>
      </c>
      <c r="E6" s="1" t="s">
        <v>65</v>
      </c>
      <c r="F6" s="1">
        <v>974</v>
      </c>
      <c r="G6" s="1" t="s">
        <v>70</v>
      </c>
      <c r="H6" s="3">
        <v>76.927999999999997</v>
      </c>
      <c r="I6" s="3">
        <v>1846.2719999999999</v>
      </c>
      <c r="J6" s="2">
        <f t="shared" si="2"/>
        <v>55388.159999999996</v>
      </c>
      <c r="K6" s="22">
        <v>30</v>
      </c>
      <c r="L6" s="6"/>
      <c r="M6" s="1">
        <v>42.46</v>
      </c>
      <c r="N6" s="49">
        <v>20.75</v>
      </c>
      <c r="O6" s="7">
        <v>0</v>
      </c>
      <c r="P6" s="1">
        <v>23.29</v>
      </c>
      <c r="Q6" s="1">
        <v>48.62</v>
      </c>
      <c r="R6" s="52">
        <f t="shared" si="3"/>
        <v>48.620000000000005</v>
      </c>
      <c r="S6" s="7">
        <v>0</v>
      </c>
      <c r="T6" s="1">
        <v>20</v>
      </c>
      <c r="U6" s="1">
        <v>20</v>
      </c>
      <c r="V6" s="1">
        <v>4.62</v>
      </c>
      <c r="W6" s="49">
        <v>22.96</v>
      </c>
      <c r="X6" s="8">
        <f t="shared" si="4"/>
        <v>0</v>
      </c>
      <c r="Y6" s="1">
        <v>0</v>
      </c>
      <c r="Z6" s="19">
        <v>129931.39</v>
      </c>
      <c r="AA6" s="1">
        <f t="shared" si="5"/>
        <v>92.330000000000013</v>
      </c>
      <c r="AB6" s="3">
        <f t="shared" si="6"/>
        <v>170466.29376000003</v>
      </c>
      <c r="AC6" s="3">
        <f t="shared" si="7"/>
        <v>40534.90376000003</v>
      </c>
      <c r="AD6" s="50">
        <f t="shared" si="8"/>
        <v>4260.0455737704915</v>
      </c>
      <c r="AE6" s="48">
        <f t="shared" si="9"/>
        <v>40.015133830862588</v>
      </c>
      <c r="AF6" s="1">
        <v>539</v>
      </c>
      <c r="AG6" s="1">
        <v>233</v>
      </c>
      <c r="AH6" s="1">
        <v>231</v>
      </c>
      <c r="AI6" s="1">
        <v>265</v>
      </c>
      <c r="AJ6" s="1">
        <v>258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175</v>
      </c>
      <c r="BA6" s="1">
        <v>165</v>
      </c>
      <c r="BB6" s="1">
        <v>164</v>
      </c>
      <c r="BC6" s="1">
        <v>275</v>
      </c>
      <c r="BD6" s="1">
        <v>1167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37</v>
      </c>
      <c r="BK6" s="1">
        <v>36</v>
      </c>
      <c r="BL6" s="1">
        <v>37</v>
      </c>
      <c r="BM6" s="1">
        <v>38</v>
      </c>
      <c r="BN6" s="1">
        <v>311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</row>
    <row r="7" spans="1:71" ht="12.75" x14ac:dyDescent="0.2">
      <c r="A7" s="1">
        <v>65133</v>
      </c>
      <c r="B7" s="1" t="s">
        <v>71</v>
      </c>
      <c r="C7" s="1">
        <v>24</v>
      </c>
      <c r="D7" s="1">
        <v>162</v>
      </c>
      <c r="E7" s="1" t="s">
        <v>65</v>
      </c>
      <c r="F7" s="1">
        <v>807</v>
      </c>
      <c r="G7" s="1" t="s">
        <v>67</v>
      </c>
      <c r="H7" s="3">
        <v>76.069999999999993</v>
      </c>
      <c r="I7" s="3">
        <v>1825.68</v>
      </c>
      <c r="J7" s="2">
        <f t="shared" si="2"/>
        <v>36513.599999999999</v>
      </c>
      <c r="K7" s="22">
        <v>20</v>
      </c>
      <c r="L7" s="6"/>
      <c r="M7" s="1">
        <v>23.35</v>
      </c>
      <c r="N7" s="49">
        <v>38.54</v>
      </c>
      <c r="O7" s="8">
        <f t="shared" ref="O7:O9" si="10">MAX(0,(TRUNC((M7*0.8)-N7)))</f>
        <v>0</v>
      </c>
      <c r="P7" s="1">
        <v>27.29</v>
      </c>
      <c r="Q7" s="1">
        <v>26.83</v>
      </c>
      <c r="R7" s="52">
        <f t="shared" si="3"/>
        <v>26.83</v>
      </c>
      <c r="S7" s="7">
        <v>0</v>
      </c>
      <c r="T7" s="1">
        <v>10</v>
      </c>
      <c r="U7" s="1">
        <v>10</v>
      </c>
      <c r="V7" s="1">
        <v>26.54</v>
      </c>
      <c r="W7" s="49">
        <v>38.619999999999997</v>
      </c>
      <c r="X7" s="8">
        <f t="shared" si="4"/>
        <v>0</v>
      </c>
      <c r="Y7" s="1">
        <v>0</v>
      </c>
      <c r="Z7" s="19">
        <v>140919.67000000001</v>
      </c>
      <c r="AA7" s="1">
        <f t="shared" si="5"/>
        <v>103.99000000000001</v>
      </c>
      <c r="AB7" s="3">
        <f t="shared" si="6"/>
        <v>189852.46320000003</v>
      </c>
      <c r="AC7" s="3">
        <f t="shared" si="7"/>
        <v>48932.793200000015</v>
      </c>
      <c r="AD7" s="50">
        <f t="shared" si="8"/>
        <v>4620.3170491803285</v>
      </c>
      <c r="AE7" s="48">
        <f t="shared" si="9"/>
        <v>41.090786883051884</v>
      </c>
      <c r="AF7" s="1">
        <v>184</v>
      </c>
      <c r="AG7" s="1">
        <v>156</v>
      </c>
      <c r="AH7" s="1">
        <v>208</v>
      </c>
      <c r="AI7" s="1">
        <v>181</v>
      </c>
      <c r="AJ7" s="1">
        <v>925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168</v>
      </c>
      <c r="BA7" s="1">
        <v>165</v>
      </c>
      <c r="BB7" s="1">
        <v>256</v>
      </c>
      <c r="BC7" s="1">
        <v>297</v>
      </c>
      <c r="BD7" s="1">
        <v>644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174</v>
      </c>
      <c r="BK7" s="1">
        <v>193</v>
      </c>
      <c r="BL7" s="1">
        <v>250</v>
      </c>
      <c r="BM7" s="1">
        <v>233</v>
      </c>
      <c r="BN7" s="1">
        <v>687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</row>
    <row r="8" spans="1:71" ht="12.75" x14ac:dyDescent="0.2">
      <c r="A8" s="1">
        <v>88161</v>
      </c>
      <c r="B8" s="1" t="s">
        <v>109</v>
      </c>
      <c r="C8" s="1">
        <v>24</v>
      </c>
      <c r="D8" s="1">
        <v>162</v>
      </c>
      <c r="E8" s="1" t="s">
        <v>65</v>
      </c>
      <c r="F8" s="1">
        <v>807</v>
      </c>
      <c r="G8" s="1" t="s">
        <v>67</v>
      </c>
      <c r="H8" s="3">
        <v>61.51</v>
      </c>
      <c r="I8" s="3">
        <v>1476.24</v>
      </c>
      <c r="J8" s="2">
        <f t="shared" si="2"/>
        <v>29524.799999999999</v>
      </c>
      <c r="K8" s="22">
        <v>20</v>
      </c>
      <c r="L8" s="6"/>
      <c r="M8" s="1">
        <v>6.94</v>
      </c>
      <c r="N8" s="49">
        <v>9.9600000000000009</v>
      </c>
      <c r="O8" s="8">
        <f t="shared" si="10"/>
        <v>0</v>
      </c>
      <c r="P8" s="1">
        <v>8.33</v>
      </c>
      <c r="Q8" s="1">
        <v>-0.33</v>
      </c>
      <c r="R8" s="52">
        <f t="shared" si="3"/>
        <v>4.67</v>
      </c>
      <c r="S8" s="7">
        <v>5</v>
      </c>
      <c r="T8" s="1">
        <v>15</v>
      </c>
      <c r="U8" s="1">
        <v>10</v>
      </c>
      <c r="V8" s="1">
        <v>7.5</v>
      </c>
      <c r="W8" s="49">
        <v>10.42</v>
      </c>
      <c r="X8" s="8">
        <f t="shared" si="4"/>
        <v>0</v>
      </c>
      <c r="Y8" s="1">
        <v>0</v>
      </c>
      <c r="Z8" s="19">
        <v>33615.21</v>
      </c>
      <c r="AA8" s="1">
        <f t="shared" si="5"/>
        <v>25.05</v>
      </c>
      <c r="AB8" s="3">
        <f t="shared" si="6"/>
        <v>36979.811999999998</v>
      </c>
      <c r="AC8" s="3">
        <f t="shared" si="7"/>
        <v>3364.601999999999</v>
      </c>
      <c r="AD8" s="50">
        <f t="shared" si="8"/>
        <v>1102.1380327868851</v>
      </c>
      <c r="AE8" s="48">
        <f t="shared" si="9"/>
        <v>33.552795475619519</v>
      </c>
      <c r="AF8" s="1">
        <v>40</v>
      </c>
      <c r="AG8" s="1">
        <v>62</v>
      </c>
      <c r="AH8" s="1">
        <v>62</v>
      </c>
      <c r="AI8" s="1">
        <v>67</v>
      </c>
      <c r="AJ8" s="1">
        <v>119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29</v>
      </c>
      <c r="BA8" s="1">
        <v>58</v>
      </c>
      <c r="BB8" s="1">
        <v>85</v>
      </c>
      <c r="BC8" s="1">
        <v>114</v>
      </c>
      <c r="BD8" s="1">
        <v>-8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69</v>
      </c>
      <c r="BK8" s="1">
        <v>59</v>
      </c>
      <c r="BL8" s="1">
        <v>49</v>
      </c>
      <c r="BM8" s="1">
        <v>65</v>
      </c>
      <c r="BN8" s="1">
        <v>130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</row>
    <row r="9" spans="1:71" ht="12.75" x14ac:dyDescent="0.2">
      <c r="A9" s="1">
        <v>88060</v>
      </c>
      <c r="B9" s="1" t="s">
        <v>86</v>
      </c>
      <c r="C9" s="1">
        <v>24</v>
      </c>
      <c r="D9" s="1">
        <v>162</v>
      </c>
      <c r="E9" s="1" t="s">
        <v>65</v>
      </c>
      <c r="F9" s="1">
        <v>807</v>
      </c>
      <c r="G9" s="1" t="s">
        <v>67</v>
      </c>
      <c r="H9" s="3">
        <v>61.51</v>
      </c>
      <c r="I9" s="3">
        <v>1476.24</v>
      </c>
      <c r="J9" s="2">
        <f t="shared" si="2"/>
        <v>29524.799999999999</v>
      </c>
      <c r="K9" s="22">
        <v>20</v>
      </c>
      <c r="L9" s="6"/>
      <c r="M9" s="1">
        <v>9.98</v>
      </c>
      <c r="N9" s="49">
        <v>20.329999999999998</v>
      </c>
      <c r="O9" s="8">
        <f t="shared" si="10"/>
        <v>0</v>
      </c>
      <c r="P9" s="1">
        <v>17.079999999999998</v>
      </c>
      <c r="Q9" s="1">
        <v>13.62</v>
      </c>
      <c r="R9" s="52">
        <f t="shared" si="3"/>
        <v>18.619999999999997</v>
      </c>
      <c r="S9" s="7">
        <v>15</v>
      </c>
      <c r="T9" s="1">
        <v>20</v>
      </c>
      <c r="U9" s="1">
        <v>15</v>
      </c>
      <c r="V9" s="1">
        <v>10.65</v>
      </c>
      <c r="W9" s="49">
        <v>13.08</v>
      </c>
      <c r="X9" s="7">
        <v>5</v>
      </c>
      <c r="Y9" s="1">
        <v>0</v>
      </c>
      <c r="Z9" s="19">
        <v>55666.55</v>
      </c>
      <c r="AA9" s="1">
        <f t="shared" si="5"/>
        <v>52.029999999999994</v>
      </c>
      <c r="AB9" s="3">
        <f t="shared" si="6"/>
        <v>76808.767199999987</v>
      </c>
      <c r="AC9" s="3">
        <f t="shared" si="7"/>
        <v>21142.217199999985</v>
      </c>
      <c r="AD9" s="50">
        <f t="shared" si="8"/>
        <v>1825.1327868852461</v>
      </c>
      <c r="AE9" s="48">
        <f t="shared" si="9"/>
        <v>42.08393370165745</v>
      </c>
      <c r="AF9" s="1">
        <v>71</v>
      </c>
      <c r="AG9" s="1">
        <v>82</v>
      </c>
      <c r="AH9" s="1">
        <v>121</v>
      </c>
      <c r="AI9" s="1">
        <v>13</v>
      </c>
      <c r="AJ9" s="1">
        <v>248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132</v>
      </c>
      <c r="BA9" s="1">
        <v>85</v>
      </c>
      <c r="BB9" s="1">
        <v>147</v>
      </c>
      <c r="BC9" s="1">
        <v>177</v>
      </c>
      <c r="BD9" s="1">
        <v>327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67</v>
      </c>
      <c r="BK9" s="1">
        <v>135</v>
      </c>
      <c r="BL9" s="1">
        <v>63</v>
      </c>
      <c r="BM9" s="1">
        <v>116</v>
      </c>
      <c r="BN9" s="1">
        <v>194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</row>
    <row r="10" spans="1:71" ht="12.75" x14ac:dyDescent="0.2">
      <c r="A10" s="1">
        <v>6002</v>
      </c>
      <c r="B10" s="1" t="s">
        <v>81</v>
      </c>
      <c r="C10" s="1">
        <v>32</v>
      </c>
      <c r="D10" s="1">
        <v>162</v>
      </c>
      <c r="E10" s="1" t="s">
        <v>65</v>
      </c>
      <c r="F10" s="1">
        <v>558</v>
      </c>
      <c r="G10" s="1" t="s">
        <v>74</v>
      </c>
      <c r="H10" s="3">
        <v>84.167500000000004</v>
      </c>
      <c r="I10" s="3">
        <v>2693.36</v>
      </c>
      <c r="J10" s="2">
        <f t="shared" si="2"/>
        <v>40400.400000000001</v>
      </c>
      <c r="K10" s="16">
        <f t="shared" ref="K10:K20" si="11">SUM(O10+S10+X10)</f>
        <v>15</v>
      </c>
      <c r="L10" s="5"/>
      <c r="M10" s="1">
        <v>10.16</v>
      </c>
      <c r="N10" s="49">
        <v>14.34</v>
      </c>
      <c r="O10" s="7">
        <v>5</v>
      </c>
      <c r="P10" s="1">
        <v>9.6199999999999992</v>
      </c>
      <c r="Q10" s="1">
        <v>21.03</v>
      </c>
      <c r="R10" s="52">
        <f t="shared" si="3"/>
        <v>21.03</v>
      </c>
      <c r="S10" s="7">
        <v>0</v>
      </c>
      <c r="T10" s="1">
        <v>10</v>
      </c>
      <c r="U10" s="1">
        <v>10</v>
      </c>
      <c r="V10" s="1">
        <v>13.97</v>
      </c>
      <c r="W10" s="49">
        <v>15.59</v>
      </c>
      <c r="X10" s="7">
        <v>10</v>
      </c>
      <c r="Y10" s="1">
        <v>0</v>
      </c>
      <c r="Z10" s="19">
        <v>90900.9</v>
      </c>
      <c r="AA10" s="1">
        <f t="shared" si="5"/>
        <v>50.960000000000008</v>
      </c>
      <c r="AB10" s="3">
        <f t="shared" si="6"/>
        <v>137253.62560000003</v>
      </c>
      <c r="AC10" s="3">
        <f t="shared" si="7"/>
        <v>46352.725600000034</v>
      </c>
      <c r="AD10" s="50">
        <f t="shared" si="8"/>
        <v>2980.3573770491803</v>
      </c>
      <c r="AE10" s="48">
        <f t="shared" si="9"/>
        <v>46.052740740740752</v>
      </c>
      <c r="AF10" s="1">
        <v>116</v>
      </c>
      <c r="AG10" s="1">
        <v>94</v>
      </c>
      <c r="AH10" s="1">
        <v>111</v>
      </c>
      <c r="AI10" s="1">
        <v>102</v>
      </c>
      <c r="AJ10" s="1">
        <v>299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47</v>
      </c>
      <c r="BA10" s="1">
        <v>46</v>
      </c>
      <c r="BB10" s="1">
        <v>138</v>
      </c>
      <c r="BC10" s="1">
        <v>200</v>
      </c>
      <c r="BD10" s="1">
        <v>673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143</v>
      </c>
      <c r="BK10" s="1">
        <v>100</v>
      </c>
      <c r="BL10" s="1">
        <v>175</v>
      </c>
      <c r="BM10" s="1">
        <v>158</v>
      </c>
      <c r="BN10" s="1">
        <v>339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</row>
    <row r="11" spans="1:71" ht="12.75" x14ac:dyDescent="0.2">
      <c r="A11" s="1">
        <v>88158</v>
      </c>
      <c r="B11" s="1" t="s">
        <v>85</v>
      </c>
      <c r="C11" s="1">
        <v>24</v>
      </c>
      <c r="D11" s="1">
        <v>162</v>
      </c>
      <c r="E11" s="1" t="s">
        <v>65</v>
      </c>
      <c r="F11" s="1">
        <v>974</v>
      </c>
      <c r="G11" s="1" t="s">
        <v>70</v>
      </c>
      <c r="H11" s="3">
        <v>76.927700000000002</v>
      </c>
      <c r="I11" s="3">
        <v>1846.2647999999999</v>
      </c>
      <c r="J11" s="2">
        <f t="shared" si="2"/>
        <v>18462.648000000001</v>
      </c>
      <c r="K11" s="16">
        <f t="shared" si="11"/>
        <v>10</v>
      </c>
      <c r="L11" s="5"/>
      <c r="M11" s="1">
        <v>18.440000000000001</v>
      </c>
      <c r="N11" s="49">
        <v>26.04</v>
      </c>
      <c r="O11" s="8">
        <f t="shared" ref="O11:O13" si="12">MAX(0,(TRUNC((M11*0.8)-N11)))</f>
        <v>0</v>
      </c>
      <c r="P11" s="1">
        <v>23.06</v>
      </c>
      <c r="Q11" s="1">
        <v>20.54</v>
      </c>
      <c r="R11" s="52">
        <f t="shared" si="3"/>
        <v>20.54</v>
      </c>
      <c r="S11" s="7">
        <v>10</v>
      </c>
      <c r="T11" s="1">
        <v>0</v>
      </c>
      <c r="U11" s="1"/>
      <c r="V11" s="1">
        <v>3.9</v>
      </c>
      <c r="W11" s="49">
        <v>15</v>
      </c>
      <c r="X11" s="8">
        <f t="shared" ref="X11:X13" si="13">MAX(0,(TRUNC((V11*0.8)-W11)))</f>
        <v>0</v>
      </c>
      <c r="Y11" s="1">
        <v>0</v>
      </c>
      <c r="Z11" s="19">
        <v>83812.73</v>
      </c>
      <c r="AA11" s="1">
        <f t="shared" si="5"/>
        <v>61.58</v>
      </c>
      <c r="AB11" s="3">
        <f t="shared" si="6"/>
        <v>113692.98638399999</v>
      </c>
      <c r="AC11" s="3">
        <f t="shared" si="7"/>
        <v>29880.256383999993</v>
      </c>
      <c r="AD11" s="50">
        <f t="shared" si="8"/>
        <v>2747.9583606557376</v>
      </c>
      <c r="AE11" s="48">
        <f t="shared" si="9"/>
        <v>41.373620507433657</v>
      </c>
      <c r="AF11" s="1">
        <v>155</v>
      </c>
      <c r="AG11" s="1">
        <v>83</v>
      </c>
      <c r="AH11" s="1">
        <v>140</v>
      </c>
      <c r="AI11" s="1">
        <v>212</v>
      </c>
      <c r="AJ11" s="1">
        <v>625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276</v>
      </c>
      <c r="BA11" s="1">
        <v>116</v>
      </c>
      <c r="BB11" s="1">
        <v>119</v>
      </c>
      <c r="BC11" s="1">
        <v>201</v>
      </c>
      <c r="BD11" s="1">
        <v>493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22</v>
      </c>
      <c r="BK11" s="1">
        <v>27</v>
      </c>
      <c r="BL11" s="1">
        <v>37</v>
      </c>
      <c r="BM11" s="1">
        <v>42</v>
      </c>
      <c r="BN11" s="1">
        <v>360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</row>
    <row r="12" spans="1:71" ht="12.75" x14ac:dyDescent="0.2">
      <c r="A12" s="1">
        <v>65112</v>
      </c>
      <c r="B12" s="1" t="s">
        <v>87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3">
        <v>63.79</v>
      </c>
      <c r="I12" s="3">
        <v>1530.96</v>
      </c>
      <c r="J12" s="2">
        <f t="shared" si="2"/>
        <v>15309.6</v>
      </c>
      <c r="K12" s="16">
        <f t="shared" si="11"/>
        <v>10</v>
      </c>
      <c r="L12" s="5"/>
      <c r="M12" s="1">
        <v>11.81</v>
      </c>
      <c r="N12" s="49">
        <v>34</v>
      </c>
      <c r="O12" s="8">
        <f t="shared" si="12"/>
        <v>0</v>
      </c>
      <c r="P12" s="1">
        <v>14.9</v>
      </c>
      <c r="Q12" s="1">
        <v>3.42</v>
      </c>
      <c r="R12" s="52">
        <f t="shared" si="3"/>
        <v>13.420000000000002</v>
      </c>
      <c r="S12" s="7">
        <v>10</v>
      </c>
      <c r="T12" s="1">
        <v>30</v>
      </c>
      <c r="U12" s="1">
        <v>20</v>
      </c>
      <c r="V12" s="1">
        <v>11.4</v>
      </c>
      <c r="W12" s="49">
        <v>18.38</v>
      </c>
      <c r="X12" s="8">
        <f t="shared" si="13"/>
        <v>0</v>
      </c>
      <c r="Y12" s="1">
        <v>0</v>
      </c>
      <c r="Z12" s="19">
        <v>58335.95</v>
      </c>
      <c r="AA12" s="1">
        <f t="shared" si="5"/>
        <v>65.8</v>
      </c>
      <c r="AB12" s="3">
        <f t="shared" si="6"/>
        <v>100737.16800000001</v>
      </c>
      <c r="AC12" s="3">
        <f t="shared" si="7"/>
        <v>42401.218000000008</v>
      </c>
      <c r="AD12" s="50">
        <f t="shared" si="8"/>
        <v>1912.6540983606556</v>
      </c>
      <c r="AE12" s="48">
        <f t="shared" si="9"/>
        <v>52.668785268775096</v>
      </c>
      <c r="AF12" s="1">
        <v>99</v>
      </c>
      <c r="AG12" s="1">
        <v>81</v>
      </c>
      <c r="AH12" s="1">
        <v>103</v>
      </c>
      <c r="AI12" s="1">
        <v>82</v>
      </c>
      <c r="AJ12" s="1">
        <v>578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102</v>
      </c>
      <c r="BA12" s="1">
        <v>128</v>
      </c>
      <c r="BB12" s="1">
        <v>111</v>
      </c>
      <c r="BC12" s="1">
        <v>161</v>
      </c>
      <c r="BD12" s="1">
        <v>82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105</v>
      </c>
      <c r="BK12" s="1">
        <v>70</v>
      </c>
      <c r="BL12" s="1">
        <v>79</v>
      </c>
      <c r="BM12" s="1">
        <v>109</v>
      </c>
      <c r="BN12" s="1">
        <v>201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</row>
    <row r="13" spans="1:71" ht="12.75" x14ac:dyDescent="0.2">
      <c r="A13" s="1">
        <v>95804</v>
      </c>
      <c r="B13" s="1" t="s">
        <v>179</v>
      </c>
      <c r="C13" s="1">
        <v>12</v>
      </c>
      <c r="D13" s="1">
        <v>162</v>
      </c>
      <c r="E13" s="1" t="s">
        <v>65</v>
      </c>
      <c r="F13" s="1">
        <v>807</v>
      </c>
      <c r="G13" s="1" t="s">
        <v>67</v>
      </c>
      <c r="H13" s="3">
        <v>33.910200000000003</v>
      </c>
      <c r="I13" s="3">
        <v>406.92239999999998</v>
      </c>
      <c r="J13" s="2">
        <f t="shared" si="2"/>
        <v>4069.2239999999997</v>
      </c>
      <c r="K13" s="16">
        <f t="shared" si="11"/>
        <v>10</v>
      </c>
      <c r="L13" s="5"/>
      <c r="M13" s="1">
        <v>0</v>
      </c>
      <c r="N13" s="49">
        <v>0</v>
      </c>
      <c r="O13" s="8">
        <f t="shared" si="12"/>
        <v>0</v>
      </c>
      <c r="P13" s="1">
        <v>4.67</v>
      </c>
      <c r="Q13" s="1">
        <v>0</v>
      </c>
      <c r="R13" s="52">
        <f t="shared" si="3"/>
        <v>0</v>
      </c>
      <c r="S13" s="7">
        <v>10</v>
      </c>
      <c r="T13" s="1"/>
      <c r="U13" s="1"/>
      <c r="V13" s="1">
        <v>0.38</v>
      </c>
      <c r="W13" s="49">
        <v>0</v>
      </c>
      <c r="X13" s="8">
        <f t="shared" si="13"/>
        <v>0</v>
      </c>
      <c r="Y13" s="1">
        <v>0</v>
      </c>
      <c r="Z13" s="20">
        <v>2051.5700000000002</v>
      </c>
      <c r="AA13" s="1">
        <f t="shared" si="5"/>
        <v>0</v>
      </c>
      <c r="AB13" s="3">
        <f t="shared" si="6"/>
        <v>0</v>
      </c>
      <c r="AC13" s="1">
        <v>0</v>
      </c>
      <c r="AD13" s="50">
        <f t="shared" si="8"/>
        <v>67.264590163934429</v>
      </c>
      <c r="AE13" s="48">
        <f t="shared" si="9"/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2</v>
      </c>
      <c r="BA13" s="1">
        <v>33</v>
      </c>
      <c r="BB13" s="1">
        <v>20</v>
      </c>
      <c r="BC13" s="1">
        <v>35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</v>
      </c>
      <c r="BM13" s="1">
        <v>7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</row>
    <row r="14" spans="1:71" ht="12.75" x14ac:dyDescent="0.2">
      <c r="A14" s="1">
        <v>6004</v>
      </c>
      <c r="B14" s="1" t="s">
        <v>94</v>
      </c>
      <c r="C14" s="1">
        <v>32</v>
      </c>
      <c r="D14" s="1">
        <v>162</v>
      </c>
      <c r="E14" s="1" t="s">
        <v>65</v>
      </c>
      <c r="F14" s="1">
        <v>558</v>
      </c>
      <c r="G14" s="1" t="s">
        <v>74</v>
      </c>
      <c r="H14" s="3">
        <v>80.55</v>
      </c>
      <c r="I14" s="3">
        <v>2577.6</v>
      </c>
      <c r="J14" s="2">
        <f t="shared" si="2"/>
        <v>25776</v>
      </c>
      <c r="K14" s="16">
        <f t="shared" si="11"/>
        <v>10</v>
      </c>
      <c r="L14" s="5"/>
      <c r="M14" s="1">
        <v>5.44</v>
      </c>
      <c r="N14" s="49">
        <v>6.28</v>
      </c>
      <c r="O14" s="7">
        <v>5</v>
      </c>
      <c r="P14" s="1">
        <v>5.75</v>
      </c>
      <c r="Q14" s="1">
        <v>12.09</v>
      </c>
      <c r="R14" s="52">
        <f t="shared" si="3"/>
        <v>12.09</v>
      </c>
      <c r="S14" s="7">
        <v>0</v>
      </c>
      <c r="T14" s="1">
        <v>5</v>
      </c>
      <c r="U14" s="1">
        <v>5</v>
      </c>
      <c r="V14" s="1">
        <v>3.83</v>
      </c>
      <c r="W14" s="49">
        <v>5.69</v>
      </c>
      <c r="X14" s="7">
        <v>5</v>
      </c>
      <c r="Y14" s="1">
        <v>0</v>
      </c>
      <c r="Z14" s="19">
        <v>38704.28</v>
      </c>
      <c r="AA14" s="1">
        <f t="shared" si="5"/>
        <v>24.060000000000002</v>
      </c>
      <c r="AB14" s="3">
        <f t="shared" si="6"/>
        <v>62017.056000000004</v>
      </c>
      <c r="AC14" s="3">
        <f t="shared" ref="AC14:AC20" si="14">AB14-Z14</f>
        <v>23312.776000000005</v>
      </c>
      <c r="AD14" s="50">
        <f t="shared" si="8"/>
        <v>1268.9927868852458</v>
      </c>
      <c r="AE14" s="48">
        <f t="shared" si="9"/>
        <v>48.871086298466224</v>
      </c>
      <c r="AF14" s="1">
        <v>47</v>
      </c>
      <c r="AG14" s="1">
        <v>39</v>
      </c>
      <c r="AH14" s="1">
        <v>63</v>
      </c>
      <c r="AI14" s="1">
        <v>89</v>
      </c>
      <c r="AJ14" s="1">
        <v>41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46</v>
      </c>
      <c r="BA14" s="1">
        <v>52</v>
      </c>
      <c r="BB14" s="1">
        <v>92</v>
      </c>
      <c r="BC14" s="1">
        <v>40</v>
      </c>
      <c r="BD14" s="1">
        <v>387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28</v>
      </c>
      <c r="BK14" s="1">
        <v>33</v>
      </c>
      <c r="BL14" s="1">
        <v>57</v>
      </c>
      <c r="BM14" s="1">
        <v>42</v>
      </c>
      <c r="BN14" s="1">
        <v>182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</row>
    <row r="15" spans="1:71" ht="12.75" x14ac:dyDescent="0.2">
      <c r="A15" s="1">
        <v>6003</v>
      </c>
      <c r="B15" s="1" t="s">
        <v>101</v>
      </c>
      <c r="C15" s="1">
        <v>32</v>
      </c>
      <c r="D15" s="1">
        <v>162</v>
      </c>
      <c r="E15" s="1" t="s">
        <v>65</v>
      </c>
      <c r="F15" s="1">
        <v>558</v>
      </c>
      <c r="G15" s="1" t="s">
        <v>74</v>
      </c>
      <c r="H15" s="3">
        <v>80.55</v>
      </c>
      <c r="I15" s="3">
        <v>2577.6</v>
      </c>
      <c r="J15" s="2">
        <f t="shared" si="2"/>
        <v>25776</v>
      </c>
      <c r="K15" s="16">
        <f t="shared" si="11"/>
        <v>10</v>
      </c>
      <c r="L15" s="5"/>
      <c r="M15" s="1">
        <v>6.2</v>
      </c>
      <c r="N15" s="49">
        <v>7.03</v>
      </c>
      <c r="O15" s="7">
        <v>5</v>
      </c>
      <c r="P15" s="1">
        <v>6.86</v>
      </c>
      <c r="Q15" s="1">
        <v>7.06</v>
      </c>
      <c r="R15" s="52">
        <f t="shared" si="3"/>
        <v>7.0599999999999987</v>
      </c>
      <c r="S15" s="7">
        <v>5</v>
      </c>
      <c r="T15" s="1">
        <v>5</v>
      </c>
      <c r="U15" s="1">
        <v>5</v>
      </c>
      <c r="V15" s="1">
        <v>3.67</v>
      </c>
      <c r="W15" s="49">
        <v>6.53</v>
      </c>
      <c r="X15" s="8">
        <f t="shared" ref="X15:X17" si="15">MAX(0,(TRUNC((V15*0.8)-W15)))</f>
        <v>0</v>
      </c>
      <c r="Y15" s="1">
        <v>0</v>
      </c>
      <c r="Z15" s="19">
        <v>43134.52</v>
      </c>
      <c r="AA15" s="1">
        <f t="shared" si="5"/>
        <v>20.62</v>
      </c>
      <c r="AB15" s="3">
        <f t="shared" si="6"/>
        <v>53150.112000000001</v>
      </c>
      <c r="AC15" s="3">
        <f t="shared" si="14"/>
        <v>10015.592000000004</v>
      </c>
      <c r="AD15" s="50">
        <f t="shared" si="8"/>
        <v>1414.2465573770492</v>
      </c>
      <c r="AE15" s="48">
        <f t="shared" si="9"/>
        <v>37.58192779240386</v>
      </c>
      <c r="AF15" s="1">
        <v>68</v>
      </c>
      <c r="AG15" s="1">
        <v>45</v>
      </c>
      <c r="AH15" s="1">
        <v>66</v>
      </c>
      <c r="AI15" s="1">
        <v>84</v>
      </c>
      <c r="AJ15" s="1">
        <v>65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57</v>
      </c>
      <c r="BA15" s="1">
        <v>38</v>
      </c>
      <c r="BB15" s="1">
        <v>85</v>
      </c>
      <c r="BC15" s="1">
        <v>117</v>
      </c>
      <c r="BD15" s="1">
        <v>226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26</v>
      </c>
      <c r="BK15" s="1">
        <v>31</v>
      </c>
      <c r="BL15" s="1">
        <v>57</v>
      </c>
      <c r="BM15" s="1">
        <v>38</v>
      </c>
      <c r="BN15" s="1">
        <v>209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</row>
    <row r="16" spans="1:71" ht="12.75" x14ac:dyDescent="0.2">
      <c r="A16" s="1">
        <v>91045</v>
      </c>
      <c r="B16" s="1" t="s">
        <v>174</v>
      </c>
      <c r="C16" s="1">
        <v>6</v>
      </c>
      <c r="D16" s="1">
        <v>162</v>
      </c>
      <c r="E16" s="1" t="s">
        <v>65</v>
      </c>
      <c r="F16" s="1">
        <v>123</v>
      </c>
      <c r="G16" s="1" t="s">
        <v>138</v>
      </c>
      <c r="H16" s="3">
        <v>119.37</v>
      </c>
      <c r="I16" s="3">
        <v>716.22</v>
      </c>
      <c r="J16" s="2">
        <f t="shared" si="2"/>
        <v>3581.1000000000004</v>
      </c>
      <c r="K16" s="5">
        <f t="shared" si="11"/>
        <v>5</v>
      </c>
      <c r="L16" s="5"/>
      <c r="M16" s="1">
        <v>0.42</v>
      </c>
      <c r="N16" s="49">
        <v>1.5</v>
      </c>
      <c r="O16" s="8">
        <f>MAX(0,(TRUNC((M16*0.8)-N16)))</f>
        <v>0</v>
      </c>
      <c r="P16" s="1">
        <v>3.08</v>
      </c>
      <c r="Q16" s="1">
        <v>2</v>
      </c>
      <c r="R16" s="52">
        <f t="shared" si="3"/>
        <v>2</v>
      </c>
      <c r="S16" s="7">
        <v>5</v>
      </c>
      <c r="T16" s="1"/>
      <c r="U16" s="1"/>
      <c r="V16" s="1">
        <v>0</v>
      </c>
      <c r="W16" s="49">
        <v>0</v>
      </c>
      <c r="X16" s="8">
        <f t="shared" si="15"/>
        <v>0</v>
      </c>
      <c r="Y16" s="1">
        <v>0</v>
      </c>
      <c r="Z16" s="20">
        <v>2506.77</v>
      </c>
      <c r="AA16" s="1">
        <f t="shared" si="5"/>
        <v>3.5</v>
      </c>
      <c r="AB16" s="3">
        <f t="shared" si="6"/>
        <v>2506.77</v>
      </c>
      <c r="AC16" s="3">
        <f t="shared" si="14"/>
        <v>0</v>
      </c>
      <c r="AD16" s="50">
        <f t="shared" si="8"/>
        <v>82.189180327868854</v>
      </c>
      <c r="AE16" s="48">
        <f t="shared" si="9"/>
        <v>30.5</v>
      </c>
      <c r="AF16" s="1">
        <v>1</v>
      </c>
      <c r="AG16" s="1">
        <v>1</v>
      </c>
      <c r="AH16" s="1">
        <v>0</v>
      </c>
      <c r="AI16" s="1">
        <v>2</v>
      </c>
      <c r="AJ16" s="1">
        <v>9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7</v>
      </c>
      <c r="BA16" s="1">
        <v>1</v>
      </c>
      <c r="BB16" s="1">
        <v>9</v>
      </c>
      <c r="BC16" s="1">
        <v>4</v>
      </c>
      <c r="BD16" s="1">
        <v>12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</row>
    <row r="17" spans="1:71" ht="12.75" x14ac:dyDescent="0.2">
      <c r="A17" s="1">
        <v>6015</v>
      </c>
      <c r="B17" s="1" t="s">
        <v>121</v>
      </c>
      <c r="C17" s="1">
        <v>18</v>
      </c>
      <c r="D17" s="1">
        <v>162</v>
      </c>
      <c r="E17" s="1" t="s">
        <v>65</v>
      </c>
      <c r="F17" s="1">
        <v>558</v>
      </c>
      <c r="G17" s="1" t="s">
        <v>74</v>
      </c>
      <c r="H17" s="3">
        <v>96.61</v>
      </c>
      <c r="I17" s="3">
        <v>1738.98</v>
      </c>
      <c r="J17" s="2">
        <f t="shared" si="2"/>
        <v>8694.9</v>
      </c>
      <c r="K17" s="16">
        <f t="shared" si="11"/>
        <v>5</v>
      </c>
      <c r="L17" s="5"/>
      <c r="M17" s="1">
        <v>1.28</v>
      </c>
      <c r="N17" s="49">
        <v>1.83</v>
      </c>
      <c r="O17" s="7">
        <v>5</v>
      </c>
      <c r="P17" s="1">
        <v>5.25</v>
      </c>
      <c r="Q17" s="1">
        <v>10.11</v>
      </c>
      <c r="R17" s="52">
        <f t="shared" si="3"/>
        <v>10.11</v>
      </c>
      <c r="S17" s="7">
        <v>0</v>
      </c>
      <c r="T17" s="1"/>
      <c r="U17" s="1"/>
      <c r="V17" s="1">
        <v>0.64</v>
      </c>
      <c r="W17" s="49">
        <v>2.89</v>
      </c>
      <c r="X17" s="8">
        <f t="shared" si="15"/>
        <v>0</v>
      </c>
      <c r="Y17" s="1">
        <v>0</v>
      </c>
      <c r="Z17" s="19">
        <v>12462.69</v>
      </c>
      <c r="AA17" s="1">
        <f t="shared" si="5"/>
        <v>14.83</v>
      </c>
      <c r="AB17" s="3">
        <f t="shared" si="6"/>
        <v>25789.073400000001</v>
      </c>
      <c r="AC17" s="3">
        <f t="shared" si="14"/>
        <v>13326.383400000001</v>
      </c>
      <c r="AD17" s="50">
        <f t="shared" si="8"/>
        <v>408.6127868852459</v>
      </c>
      <c r="AE17" s="48">
        <f t="shared" si="9"/>
        <v>63.11372093023256</v>
      </c>
      <c r="AF17" s="1">
        <v>1</v>
      </c>
      <c r="AG17" s="1">
        <v>19</v>
      </c>
      <c r="AH17" s="1">
        <v>6</v>
      </c>
      <c r="AI17" s="1">
        <v>13</v>
      </c>
      <c r="AJ17" s="1">
        <v>33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27</v>
      </c>
      <c r="BA17" s="1">
        <v>14</v>
      </c>
      <c r="BB17" s="1">
        <v>39</v>
      </c>
      <c r="BC17" s="1">
        <v>43</v>
      </c>
      <c r="BD17" s="1">
        <v>182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4</v>
      </c>
      <c r="BK17" s="1">
        <v>1</v>
      </c>
      <c r="BL17" s="1">
        <v>6</v>
      </c>
      <c r="BM17" s="1">
        <v>2</v>
      </c>
      <c r="BN17" s="1">
        <v>52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</row>
    <row r="18" spans="1:71" ht="12.75" x14ac:dyDescent="0.2">
      <c r="A18" s="1">
        <v>97302</v>
      </c>
      <c r="B18" s="1" t="s">
        <v>215</v>
      </c>
      <c r="C18" s="1">
        <v>14</v>
      </c>
      <c r="D18" s="1">
        <v>162</v>
      </c>
      <c r="E18" s="1" t="s">
        <v>65</v>
      </c>
      <c r="F18" s="1">
        <v>807</v>
      </c>
      <c r="G18" s="1" t="s">
        <v>67</v>
      </c>
      <c r="H18" s="3">
        <v>119.52200000000001</v>
      </c>
      <c r="I18" s="3">
        <v>1673.308</v>
      </c>
      <c r="J18" s="2">
        <f t="shared" si="2"/>
        <v>8366.5400000000009</v>
      </c>
      <c r="K18" s="16">
        <f t="shared" si="11"/>
        <v>5</v>
      </c>
      <c r="L18" s="5"/>
      <c r="M18" s="1">
        <v>0.25</v>
      </c>
      <c r="N18" s="49">
        <v>0.21</v>
      </c>
      <c r="O18" s="7">
        <v>3</v>
      </c>
      <c r="P18" s="1">
        <v>0.75</v>
      </c>
      <c r="Q18" s="1">
        <v>2.79</v>
      </c>
      <c r="R18" s="52">
        <f t="shared" si="3"/>
        <v>2.79</v>
      </c>
      <c r="S18" s="7">
        <v>0</v>
      </c>
      <c r="T18" s="1"/>
      <c r="U18" s="1"/>
      <c r="V18" s="1">
        <v>0.25</v>
      </c>
      <c r="W18" s="49">
        <v>0.56999999999999995</v>
      </c>
      <c r="X18" s="7">
        <v>2</v>
      </c>
      <c r="Y18" s="1">
        <v>0</v>
      </c>
      <c r="Z18" s="20">
        <v>2091.64</v>
      </c>
      <c r="AA18" s="1">
        <f t="shared" si="5"/>
        <v>3.57</v>
      </c>
      <c r="AB18" s="3">
        <f t="shared" si="6"/>
        <v>5973.7095599999993</v>
      </c>
      <c r="AC18" s="3">
        <f t="shared" si="14"/>
        <v>3882.0695599999995</v>
      </c>
      <c r="AD18" s="50">
        <f t="shared" si="8"/>
        <v>68.578360655737697</v>
      </c>
      <c r="AE18" s="48">
        <f t="shared" si="9"/>
        <v>87.107791771050472</v>
      </c>
      <c r="AF18" s="1">
        <v>2</v>
      </c>
      <c r="AG18" s="1">
        <v>3</v>
      </c>
      <c r="AH18" s="1">
        <v>0</v>
      </c>
      <c r="AI18" s="1">
        <v>0</v>
      </c>
      <c r="AJ18" s="1">
        <v>3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7</v>
      </c>
      <c r="BA18" s="1">
        <v>7</v>
      </c>
      <c r="BB18" s="1">
        <v>0</v>
      </c>
      <c r="BC18" s="1">
        <v>0</v>
      </c>
      <c r="BD18" s="1">
        <v>39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3</v>
      </c>
      <c r="BK18" s="1">
        <v>1</v>
      </c>
      <c r="BL18" s="1">
        <v>0</v>
      </c>
      <c r="BM18" s="1">
        <v>0</v>
      </c>
      <c r="BN18" s="1">
        <v>8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</row>
    <row r="19" spans="1:71" ht="12.75" x14ac:dyDescent="0.2">
      <c r="A19" s="1">
        <v>97301</v>
      </c>
      <c r="B19" s="1" t="s">
        <v>195</v>
      </c>
      <c r="C19" s="1">
        <v>12</v>
      </c>
      <c r="D19" s="1">
        <v>162</v>
      </c>
      <c r="E19" s="1" t="s">
        <v>65</v>
      </c>
      <c r="F19" s="1">
        <v>807</v>
      </c>
      <c r="G19" s="1" t="s">
        <v>67</v>
      </c>
      <c r="H19" s="3">
        <v>82.114999999999995</v>
      </c>
      <c r="I19" s="3">
        <v>985.38</v>
      </c>
      <c r="J19" s="2">
        <f t="shared" si="2"/>
        <v>4926.8999999999996</v>
      </c>
      <c r="K19" s="16">
        <f t="shared" si="11"/>
        <v>5</v>
      </c>
      <c r="L19" s="5"/>
      <c r="M19" s="1">
        <v>0.46</v>
      </c>
      <c r="N19" s="49">
        <v>-0.08</v>
      </c>
      <c r="O19" s="7">
        <v>3</v>
      </c>
      <c r="P19" s="1">
        <v>0.28999999999999998</v>
      </c>
      <c r="Q19" s="1">
        <v>6</v>
      </c>
      <c r="R19" s="52">
        <f t="shared" si="3"/>
        <v>6</v>
      </c>
      <c r="S19" s="7">
        <v>0</v>
      </c>
      <c r="T19" s="1"/>
      <c r="U19" s="1"/>
      <c r="V19" s="1">
        <v>1</v>
      </c>
      <c r="W19" s="49">
        <v>-0.08</v>
      </c>
      <c r="X19" s="7">
        <v>2</v>
      </c>
      <c r="Y19" s="1">
        <v>0</v>
      </c>
      <c r="Z19" s="20">
        <v>1724.41</v>
      </c>
      <c r="AA19" s="1">
        <f t="shared" si="5"/>
        <v>5.84</v>
      </c>
      <c r="AB19" s="3">
        <f t="shared" si="6"/>
        <v>5754.6192000000001</v>
      </c>
      <c r="AC19" s="3">
        <f t="shared" si="14"/>
        <v>4030.2092000000002</v>
      </c>
      <c r="AD19" s="50">
        <f t="shared" si="8"/>
        <v>56.538032786885246</v>
      </c>
      <c r="AE19" s="48">
        <f t="shared" si="9"/>
        <v>101.78315226657233</v>
      </c>
      <c r="AF19" s="1">
        <v>1</v>
      </c>
      <c r="AG19" s="1">
        <v>9</v>
      </c>
      <c r="AH19" s="1">
        <v>0</v>
      </c>
      <c r="AI19" s="1">
        <v>0</v>
      </c>
      <c r="AJ19" s="1">
        <v>-1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</v>
      </c>
      <c r="BA19" s="1">
        <v>3</v>
      </c>
      <c r="BB19" s="1">
        <v>0</v>
      </c>
      <c r="BC19" s="1">
        <v>0</v>
      </c>
      <c r="BD19" s="1">
        <v>72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12</v>
      </c>
      <c r="BK19" s="1">
        <v>0</v>
      </c>
      <c r="BL19" s="1">
        <v>0</v>
      </c>
      <c r="BM19" s="1">
        <v>0</v>
      </c>
      <c r="BN19" s="1">
        <v>-1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</row>
    <row r="20" spans="1:71" ht="12.75" x14ac:dyDescent="0.2">
      <c r="A20" s="1">
        <v>97300</v>
      </c>
      <c r="B20" s="1" t="s">
        <v>203</v>
      </c>
      <c r="C20" s="1">
        <v>12</v>
      </c>
      <c r="D20" s="1">
        <v>162</v>
      </c>
      <c r="E20" s="1" t="s">
        <v>65</v>
      </c>
      <c r="F20" s="1">
        <v>807</v>
      </c>
      <c r="G20" s="1" t="s">
        <v>67</v>
      </c>
      <c r="H20" s="3">
        <v>82.114999999999995</v>
      </c>
      <c r="I20" s="3">
        <v>985.38</v>
      </c>
      <c r="J20" s="2">
        <f t="shared" si="2"/>
        <v>2956.14</v>
      </c>
      <c r="K20" s="16">
        <f t="shared" si="11"/>
        <v>3</v>
      </c>
      <c r="L20" s="5"/>
      <c r="M20" s="1">
        <v>0.12</v>
      </c>
      <c r="N20" s="49">
        <v>1.58</v>
      </c>
      <c r="O20" s="8">
        <f t="shared" ref="O20:O21" si="16">MAX(0,(TRUNC((M20*0.8)-N20)))</f>
        <v>0</v>
      </c>
      <c r="P20" s="1">
        <v>0.83</v>
      </c>
      <c r="Q20" s="1">
        <v>4.42</v>
      </c>
      <c r="R20" s="52">
        <f t="shared" si="3"/>
        <v>4.42</v>
      </c>
      <c r="S20" s="7">
        <v>0</v>
      </c>
      <c r="T20" s="1"/>
      <c r="U20" s="1"/>
      <c r="V20" s="1">
        <v>0.83</v>
      </c>
      <c r="W20" s="49">
        <v>0</v>
      </c>
      <c r="X20" s="7">
        <v>3</v>
      </c>
      <c r="Y20" s="1">
        <v>0</v>
      </c>
      <c r="Z20" s="20">
        <v>1765.47</v>
      </c>
      <c r="AA20" s="1">
        <f t="shared" si="5"/>
        <v>6</v>
      </c>
      <c r="AB20" s="3">
        <f t="shared" si="6"/>
        <v>5912.28</v>
      </c>
      <c r="AC20" s="3">
        <f t="shared" si="14"/>
        <v>4146.8099999999995</v>
      </c>
      <c r="AD20" s="50">
        <f t="shared" si="8"/>
        <v>57.884262295081967</v>
      </c>
      <c r="AE20" s="48">
        <f t="shared" si="9"/>
        <v>102.13967951876838</v>
      </c>
      <c r="AF20" s="1">
        <v>0</v>
      </c>
      <c r="AG20" s="1">
        <v>3</v>
      </c>
      <c r="AH20" s="1">
        <v>0</v>
      </c>
      <c r="AI20" s="1">
        <v>0</v>
      </c>
      <c r="AJ20" s="1">
        <v>19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7</v>
      </c>
      <c r="BA20" s="1">
        <v>6</v>
      </c>
      <c r="BB20" s="1">
        <v>0</v>
      </c>
      <c r="BC20" s="1">
        <v>0</v>
      </c>
      <c r="BD20" s="1">
        <v>53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</row>
    <row r="21" spans="1:71" ht="12.75" hidden="1" x14ac:dyDescent="0.2">
      <c r="A21" s="1">
        <v>91118</v>
      </c>
      <c r="B21" s="1" t="s">
        <v>173</v>
      </c>
      <c r="C21" s="1">
        <v>12</v>
      </c>
      <c r="D21" s="1">
        <v>162</v>
      </c>
      <c r="E21" s="1" t="s">
        <v>65</v>
      </c>
      <c r="F21" s="1">
        <v>123</v>
      </c>
      <c r="G21" s="1" t="s">
        <v>138</v>
      </c>
      <c r="H21" s="3">
        <v>59.000900000000001</v>
      </c>
      <c r="I21" s="3">
        <v>708.01080000000002</v>
      </c>
      <c r="J21" s="2">
        <f t="shared" si="2"/>
        <v>0</v>
      </c>
      <c r="K21" s="6">
        <v>0</v>
      </c>
      <c r="L21" s="6"/>
      <c r="M21" s="1">
        <v>1.58</v>
      </c>
      <c r="N21" s="49">
        <v>0</v>
      </c>
      <c r="O21" s="8">
        <f t="shared" si="16"/>
        <v>1</v>
      </c>
      <c r="P21" s="1">
        <v>1.71</v>
      </c>
      <c r="Q21" s="1">
        <v>2</v>
      </c>
      <c r="R21" s="52">
        <f t="shared" si="3"/>
        <v>2</v>
      </c>
      <c r="S21" s="7">
        <v>0</v>
      </c>
      <c r="T21" s="1"/>
      <c r="U21" s="1"/>
      <c r="V21" s="1">
        <v>0</v>
      </c>
      <c r="W21" s="49">
        <v>0</v>
      </c>
      <c r="X21" s="8">
        <f t="shared" ref="X21:X179" si="17">MAX(0,(TRUNC((V21*0.8)-W21)))</f>
        <v>0</v>
      </c>
      <c r="Y21" s="1">
        <v>0</v>
      </c>
      <c r="Z21" s="20">
        <v>2330.54</v>
      </c>
      <c r="AA21" s="1">
        <f t="shared" si="5"/>
        <v>2</v>
      </c>
      <c r="AB21" s="3">
        <f t="shared" si="6"/>
        <v>1416.0216</v>
      </c>
      <c r="AC21" s="1">
        <v>0</v>
      </c>
      <c r="AD21" s="50">
        <f t="shared" si="8"/>
        <v>76.411147540983606</v>
      </c>
      <c r="AE21" s="48">
        <f t="shared" si="9"/>
        <v>18.531610184764048</v>
      </c>
      <c r="AF21" s="1">
        <v>0</v>
      </c>
      <c r="AG21" s="1">
        <v>2</v>
      </c>
      <c r="AH21" s="1">
        <v>18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13</v>
      </c>
      <c r="BA21" s="1">
        <v>12</v>
      </c>
      <c r="BB21" s="1">
        <v>0</v>
      </c>
      <c r="BC21" s="1">
        <v>3</v>
      </c>
      <c r="BD21" s="1">
        <v>24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</row>
    <row r="22" spans="1:71" ht="12.75" hidden="1" x14ac:dyDescent="0.2">
      <c r="A22" s="54">
        <v>65103</v>
      </c>
      <c r="B22" s="54" t="s">
        <v>297</v>
      </c>
      <c r="C22" s="1">
        <v>24</v>
      </c>
      <c r="D22" s="1">
        <v>162</v>
      </c>
      <c r="E22" s="1" t="s">
        <v>65</v>
      </c>
      <c r="F22" s="1">
        <v>807</v>
      </c>
      <c r="G22" s="1" t="s">
        <v>67</v>
      </c>
      <c r="H22" s="3">
        <v>61.1678</v>
      </c>
      <c r="I22" s="3">
        <v>1468.0272</v>
      </c>
      <c r="J22" s="2">
        <f t="shared" si="2"/>
        <v>0</v>
      </c>
      <c r="K22" s="6">
        <v>0</v>
      </c>
      <c r="L22" s="6"/>
      <c r="M22" s="1">
        <v>2.31</v>
      </c>
      <c r="N22" s="49">
        <v>0</v>
      </c>
      <c r="O22" s="7">
        <v>0</v>
      </c>
      <c r="P22" s="1">
        <v>4.2699999999999996</v>
      </c>
      <c r="Q22" s="1">
        <v>0</v>
      </c>
      <c r="R22" s="52">
        <f t="shared" si="3"/>
        <v>0</v>
      </c>
      <c r="S22" s="7">
        <v>0</v>
      </c>
      <c r="T22" s="1"/>
      <c r="U22" s="1"/>
      <c r="V22" s="1">
        <v>1.29</v>
      </c>
      <c r="W22" s="49">
        <v>0</v>
      </c>
      <c r="X22" s="8">
        <f t="shared" si="17"/>
        <v>1</v>
      </c>
      <c r="Y22" s="1">
        <v>0</v>
      </c>
      <c r="Z22" s="19">
        <v>11560.71</v>
      </c>
      <c r="AA22" s="1">
        <f t="shared" si="5"/>
        <v>0</v>
      </c>
      <c r="AB22" s="3">
        <f t="shared" si="6"/>
        <v>0</v>
      </c>
      <c r="AC22" s="3">
        <f t="shared" ref="AC22:AC90" si="18">AB22-Z22</f>
        <v>-11560.71</v>
      </c>
      <c r="AD22" s="50">
        <f t="shared" si="8"/>
        <v>379.03967213114754</v>
      </c>
      <c r="AE22" s="48">
        <f t="shared" si="9"/>
        <v>0</v>
      </c>
      <c r="AF22" s="1">
        <v>0</v>
      </c>
      <c r="AG22" s="1">
        <v>0</v>
      </c>
      <c r="AH22" s="1">
        <v>36</v>
      </c>
      <c r="AI22" s="1">
        <v>39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72</v>
      </c>
      <c r="BC22" s="1">
        <v>61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23</v>
      </c>
      <c r="BM22" s="1">
        <v>16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</row>
    <row r="23" spans="1:71" ht="12.75" hidden="1" x14ac:dyDescent="0.2">
      <c r="A23" s="1">
        <v>6001</v>
      </c>
      <c r="B23" s="1" t="s">
        <v>73</v>
      </c>
      <c r="C23" s="1">
        <v>32</v>
      </c>
      <c r="D23" s="1">
        <v>162</v>
      </c>
      <c r="E23" s="1" t="s">
        <v>65</v>
      </c>
      <c r="F23" s="1">
        <v>558</v>
      </c>
      <c r="G23" s="1" t="s">
        <v>74</v>
      </c>
      <c r="H23" s="3">
        <v>84.167500000000004</v>
      </c>
      <c r="I23" s="3">
        <v>2693.36</v>
      </c>
      <c r="J23" s="2">
        <f t="shared" si="2"/>
        <v>0</v>
      </c>
      <c r="K23" s="5">
        <f t="shared" ref="K23:K77" si="19">SUM(O23+S23+X23)</f>
        <v>0</v>
      </c>
      <c r="L23" s="5"/>
      <c r="M23" s="1">
        <v>12.59</v>
      </c>
      <c r="N23" s="49">
        <v>33.97</v>
      </c>
      <c r="O23" s="8">
        <f t="shared" ref="O23:O36" si="20">MAX(0,(TRUNC((M23*0.8)-N23)))</f>
        <v>0</v>
      </c>
      <c r="P23" s="1">
        <v>10.95</v>
      </c>
      <c r="Q23" s="1">
        <v>39.119999999999997</v>
      </c>
      <c r="R23" s="52">
        <f t="shared" si="3"/>
        <v>39.119999999999997</v>
      </c>
      <c r="S23" s="7">
        <v>0</v>
      </c>
      <c r="T23" s="1">
        <v>10</v>
      </c>
      <c r="U23" s="1">
        <v>10</v>
      </c>
      <c r="V23" s="1">
        <v>21.06</v>
      </c>
      <c r="W23" s="49">
        <v>23.53</v>
      </c>
      <c r="X23" s="8">
        <f t="shared" si="17"/>
        <v>0</v>
      </c>
      <c r="Y23" s="1">
        <v>0</v>
      </c>
      <c r="Z23" s="19">
        <v>120149.11</v>
      </c>
      <c r="AA23" s="1">
        <f t="shared" si="5"/>
        <v>96.62</v>
      </c>
      <c r="AB23" s="3">
        <f t="shared" si="6"/>
        <v>260232.44320000004</v>
      </c>
      <c r="AC23" s="3">
        <f t="shared" si="18"/>
        <v>140083.33320000005</v>
      </c>
      <c r="AD23" s="50">
        <f t="shared" si="8"/>
        <v>3939.3150819672132</v>
      </c>
      <c r="AE23" s="48">
        <f t="shared" si="9"/>
        <v>66.060327185111902</v>
      </c>
      <c r="AF23" s="1">
        <v>143</v>
      </c>
      <c r="AG23" s="1">
        <v>113</v>
      </c>
      <c r="AH23" s="1">
        <v>146</v>
      </c>
      <c r="AI23" s="1">
        <v>115</v>
      </c>
      <c r="AJ23" s="1">
        <v>1087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69</v>
      </c>
      <c r="BA23" s="1">
        <v>54</v>
      </c>
      <c r="BB23" s="1">
        <v>173</v>
      </c>
      <c r="BC23" s="1">
        <v>163</v>
      </c>
      <c r="BD23" s="1">
        <v>1252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226</v>
      </c>
      <c r="BK23" s="1">
        <v>211</v>
      </c>
      <c r="BL23" s="1">
        <v>233</v>
      </c>
      <c r="BM23" s="1">
        <v>219</v>
      </c>
      <c r="BN23" s="1">
        <v>433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</row>
    <row r="24" spans="1:71" ht="12.75" hidden="1" x14ac:dyDescent="0.2">
      <c r="A24" s="1">
        <v>65109</v>
      </c>
      <c r="B24" s="1" t="s">
        <v>79</v>
      </c>
      <c r="C24" s="1">
        <v>30</v>
      </c>
      <c r="D24" s="1">
        <v>162</v>
      </c>
      <c r="E24" s="1" t="s">
        <v>65</v>
      </c>
      <c r="F24" s="1">
        <v>807</v>
      </c>
      <c r="G24" s="1" t="s">
        <v>67</v>
      </c>
      <c r="H24" s="3">
        <v>65.2744</v>
      </c>
      <c r="I24" s="3">
        <v>1958.232</v>
      </c>
      <c r="J24" s="2">
        <f t="shared" si="2"/>
        <v>0</v>
      </c>
      <c r="K24" s="5">
        <f t="shared" si="19"/>
        <v>0</v>
      </c>
      <c r="L24" s="5"/>
      <c r="M24" s="1">
        <v>16.87</v>
      </c>
      <c r="N24" s="49">
        <v>37.700000000000003</v>
      </c>
      <c r="O24" s="8">
        <f t="shared" si="20"/>
        <v>0</v>
      </c>
      <c r="P24" s="1">
        <v>17.47</v>
      </c>
      <c r="Q24" s="1">
        <v>22.33</v>
      </c>
      <c r="R24" s="52">
        <f t="shared" si="3"/>
        <v>32.33</v>
      </c>
      <c r="S24" s="7">
        <v>0</v>
      </c>
      <c r="T24" s="1">
        <v>10</v>
      </c>
      <c r="U24" s="1"/>
      <c r="V24" s="1">
        <v>21.35</v>
      </c>
      <c r="W24" s="49">
        <v>23.57</v>
      </c>
      <c r="X24" s="8">
        <f t="shared" si="17"/>
        <v>0</v>
      </c>
      <c r="Y24" s="1">
        <v>0</v>
      </c>
      <c r="Z24" s="19">
        <v>109040.89</v>
      </c>
      <c r="AA24" s="1">
        <f t="shared" si="5"/>
        <v>93.6</v>
      </c>
      <c r="AB24" s="3">
        <f t="shared" si="6"/>
        <v>183290.51519999999</v>
      </c>
      <c r="AC24" s="3">
        <f t="shared" si="18"/>
        <v>74249.625199999995</v>
      </c>
      <c r="AD24" s="50">
        <f t="shared" si="8"/>
        <v>3575.1111475409834</v>
      </c>
      <c r="AE24" s="48">
        <f t="shared" si="9"/>
        <v>51.268480233424363</v>
      </c>
      <c r="AF24" s="1">
        <v>147</v>
      </c>
      <c r="AG24" s="1">
        <v>180</v>
      </c>
      <c r="AH24" s="1">
        <v>187</v>
      </c>
      <c r="AI24" s="1">
        <v>164</v>
      </c>
      <c r="AJ24" s="1">
        <v>1131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149</v>
      </c>
      <c r="BA24" s="1">
        <v>173</v>
      </c>
      <c r="BB24" s="1">
        <v>187</v>
      </c>
      <c r="BC24" s="1">
        <v>203</v>
      </c>
      <c r="BD24" s="1">
        <v>670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248</v>
      </c>
      <c r="BK24" s="1">
        <v>134</v>
      </c>
      <c r="BL24" s="1">
        <v>243</v>
      </c>
      <c r="BM24" s="1">
        <v>165</v>
      </c>
      <c r="BN24" s="1">
        <v>407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</row>
    <row r="25" spans="1:71" ht="12.75" hidden="1" x14ac:dyDescent="0.2">
      <c r="A25" s="1">
        <v>88031</v>
      </c>
      <c r="B25" s="1" t="s">
        <v>123</v>
      </c>
      <c r="C25" s="1">
        <v>40</v>
      </c>
      <c r="D25" s="1">
        <v>162</v>
      </c>
      <c r="E25" s="1" t="s">
        <v>65</v>
      </c>
      <c r="F25" s="1">
        <v>974</v>
      </c>
      <c r="G25" s="1" t="s">
        <v>70</v>
      </c>
      <c r="H25" s="3">
        <v>123.2556</v>
      </c>
      <c r="I25" s="3">
        <v>4930.2240000000002</v>
      </c>
      <c r="J25" s="2">
        <f t="shared" si="2"/>
        <v>0</v>
      </c>
      <c r="K25" s="5">
        <f t="shared" si="19"/>
        <v>0</v>
      </c>
      <c r="L25" s="5"/>
      <c r="M25" s="1">
        <v>3.14</v>
      </c>
      <c r="N25" s="49">
        <v>8.15</v>
      </c>
      <c r="O25" s="8">
        <f t="shared" si="20"/>
        <v>0</v>
      </c>
      <c r="P25" s="1">
        <v>3.39</v>
      </c>
      <c r="Q25" s="1">
        <v>7.48</v>
      </c>
      <c r="R25" s="52">
        <f t="shared" si="3"/>
        <v>10.48</v>
      </c>
      <c r="S25" s="7">
        <v>0</v>
      </c>
      <c r="T25" s="1">
        <v>3</v>
      </c>
      <c r="U25" s="1"/>
      <c r="V25" s="1">
        <v>3.1</v>
      </c>
      <c r="W25" s="49">
        <v>8.8800000000000008</v>
      </c>
      <c r="X25" s="8">
        <f t="shared" si="17"/>
        <v>0</v>
      </c>
      <c r="Y25" s="1">
        <v>0</v>
      </c>
      <c r="Z25" s="19">
        <v>47453.41</v>
      </c>
      <c r="AA25" s="1">
        <f t="shared" si="5"/>
        <v>27.510000000000005</v>
      </c>
      <c r="AB25" s="3">
        <f t="shared" si="6"/>
        <v>135630.46224000002</v>
      </c>
      <c r="AC25" s="3">
        <f t="shared" si="18"/>
        <v>88177.052240000019</v>
      </c>
      <c r="AD25" s="50">
        <f t="shared" si="8"/>
        <v>1555.8495081967214</v>
      </c>
      <c r="AE25" s="48">
        <f t="shared" si="9"/>
        <v>87.174538106323666</v>
      </c>
      <c r="AF25" s="1">
        <v>29</v>
      </c>
      <c r="AG25" s="1">
        <v>34</v>
      </c>
      <c r="AH25" s="1">
        <v>58</v>
      </c>
      <c r="AI25" s="1">
        <v>43</v>
      </c>
      <c r="AJ25" s="1">
        <v>326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37</v>
      </c>
      <c r="BA25" s="1">
        <v>27</v>
      </c>
      <c r="BB25" s="1">
        <v>58</v>
      </c>
      <c r="BC25" s="1">
        <v>54</v>
      </c>
      <c r="BD25" s="1">
        <v>299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31</v>
      </c>
      <c r="BK25" s="1">
        <v>20</v>
      </c>
      <c r="BL25" s="1">
        <v>56</v>
      </c>
      <c r="BM25" s="1">
        <v>54</v>
      </c>
      <c r="BN25" s="1">
        <v>235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</row>
    <row r="26" spans="1:71" ht="12.75" hidden="1" x14ac:dyDescent="0.2">
      <c r="A26" s="1">
        <v>88033</v>
      </c>
      <c r="B26" s="1" t="s">
        <v>89</v>
      </c>
      <c r="C26" s="1">
        <v>40</v>
      </c>
      <c r="D26" s="1">
        <v>162</v>
      </c>
      <c r="E26" s="1" t="s">
        <v>65</v>
      </c>
      <c r="F26" s="1">
        <v>974</v>
      </c>
      <c r="G26" s="1" t="s">
        <v>70</v>
      </c>
      <c r="H26" s="3">
        <v>123.2556</v>
      </c>
      <c r="I26" s="3">
        <v>4930.2240000000002</v>
      </c>
      <c r="J26" s="2">
        <f t="shared" si="2"/>
        <v>0</v>
      </c>
      <c r="K26" s="5">
        <f t="shared" si="19"/>
        <v>0</v>
      </c>
      <c r="L26" s="5"/>
      <c r="M26" s="1">
        <v>1</v>
      </c>
      <c r="N26" s="49">
        <v>6.6</v>
      </c>
      <c r="O26" s="8">
        <f t="shared" si="20"/>
        <v>0</v>
      </c>
      <c r="P26" s="1">
        <v>2.09</v>
      </c>
      <c r="Q26" s="1">
        <v>7.12</v>
      </c>
      <c r="R26" s="52">
        <f t="shared" si="3"/>
        <v>7.12</v>
      </c>
      <c r="S26" s="7">
        <v>0</v>
      </c>
      <c r="T26" s="1">
        <v>0</v>
      </c>
      <c r="U26" s="1"/>
      <c r="V26" s="1">
        <v>0.89</v>
      </c>
      <c r="W26" s="49">
        <v>5.42</v>
      </c>
      <c r="X26" s="8">
        <f t="shared" si="17"/>
        <v>0</v>
      </c>
      <c r="Y26" s="1">
        <v>0</v>
      </c>
      <c r="Z26" s="19">
        <v>19597.64</v>
      </c>
      <c r="AA26" s="1">
        <f t="shared" si="5"/>
        <v>19.14</v>
      </c>
      <c r="AB26" s="3">
        <f t="shared" si="6"/>
        <v>94364.487359999999</v>
      </c>
      <c r="AC26" s="3">
        <f t="shared" si="18"/>
        <v>74766.84736</v>
      </c>
      <c r="AD26" s="50">
        <f t="shared" si="8"/>
        <v>642.54557377049173</v>
      </c>
      <c r="AE26" s="48">
        <f t="shared" si="9"/>
        <v>146.86038035600205</v>
      </c>
      <c r="AF26" s="1">
        <v>26</v>
      </c>
      <c r="AG26" s="1">
        <v>28</v>
      </c>
      <c r="AH26" s="1">
        <v>0</v>
      </c>
      <c r="AI26" s="1">
        <v>0</v>
      </c>
      <c r="AJ26" s="1">
        <v>264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36</v>
      </c>
      <c r="BA26" s="1">
        <v>16</v>
      </c>
      <c r="BB26" s="1">
        <v>20</v>
      </c>
      <c r="BC26" s="1">
        <v>39</v>
      </c>
      <c r="BD26" s="1">
        <v>285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23</v>
      </c>
      <c r="BK26" s="1">
        <v>23</v>
      </c>
      <c r="BL26" s="1">
        <v>1</v>
      </c>
      <c r="BM26" s="1">
        <v>0</v>
      </c>
      <c r="BN26" s="1">
        <v>217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</row>
    <row r="27" spans="1:71" ht="12.75" hidden="1" x14ac:dyDescent="0.2">
      <c r="A27" s="1">
        <v>65117</v>
      </c>
      <c r="B27" s="1" t="s">
        <v>90</v>
      </c>
      <c r="C27" s="1">
        <v>24</v>
      </c>
      <c r="D27" s="1">
        <v>162</v>
      </c>
      <c r="E27" s="1" t="s">
        <v>65</v>
      </c>
      <c r="F27" s="1">
        <v>807</v>
      </c>
      <c r="G27" s="1" t="s">
        <v>67</v>
      </c>
      <c r="H27" s="3">
        <v>63.79</v>
      </c>
      <c r="I27" s="3">
        <v>1530.96</v>
      </c>
      <c r="J27" s="2">
        <f t="shared" si="2"/>
        <v>0</v>
      </c>
      <c r="K27" s="5">
        <f t="shared" si="19"/>
        <v>0</v>
      </c>
      <c r="L27" s="5"/>
      <c r="M27" s="1">
        <v>8.42</v>
      </c>
      <c r="N27" s="49">
        <v>20.25</v>
      </c>
      <c r="O27" s="8">
        <f t="shared" si="20"/>
        <v>0</v>
      </c>
      <c r="P27" s="1">
        <v>12.48</v>
      </c>
      <c r="Q27" s="1">
        <v>16.75</v>
      </c>
      <c r="R27" s="52">
        <f t="shared" si="3"/>
        <v>26.75</v>
      </c>
      <c r="S27" s="7">
        <v>0</v>
      </c>
      <c r="T27" s="1">
        <v>20</v>
      </c>
      <c r="U27" s="1">
        <v>10</v>
      </c>
      <c r="V27" s="1">
        <v>10.88</v>
      </c>
      <c r="W27" s="49">
        <v>12</v>
      </c>
      <c r="X27" s="8">
        <f t="shared" si="17"/>
        <v>0</v>
      </c>
      <c r="Y27" s="1">
        <v>0</v>
      </c>
      <c r="Z27" s="19">
        <v>48639.88</v>
      </c>
      <c r="AA27" s="1">
        <f t="shared" si="5"/>
        <v>59</v>
      </c>
      <c r="AB27" s="3">
        <f t="shared" si="6"/>
        <v>90326.64</v>
      </c>
      <c r="AC27" s="3">
        <f t="shared" si="18"/>
        <v>41686.76</v>
      </c>
      <c r="AD27" s="50">
        <f t="shared" si="8"/>
        <v>1594.7501639344262</v>
      </c>
      <c r="AE27" s="48">
        <f t="shared" si="9"/>
        <v>56.639994177617218</v>
      </c>
      <c r="AF27" s="1">
        <v>54</v>
      </c>
      <c r="AG27" s="1">
        <v>43</v>
      </c>
      <c r="AH27" s="1">
        <v>74</v>
      </c>
      <c r="AI27" s="1">
        <v>105</v>
      </c>
      <c r="AJ27" s="1">
        <v>246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71</v>
      </c>
      <c r="BA27" s="1">
        <v>85</v>
      </c>
      <c r="BB27" s="1">
        <v>107</v>
      </c>
      <c r="BC27" s="1">
        <v>158</v>
      </c>
      <c r="BD27" s="1">
        <v>402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106</v>
      </c>
      <c r="BK27" s="1">
        <v>49</v>
      </c>
      <c r="BL27" s="1">
        <v>79</v>
      </c>
      <c r="BM27" s="1">
        <v>103</v>
      </c>
      <c r="BN27" s="1">
        <v>48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</row>
    <row r="28" spans="1:71" ht="12.75" hidden="1" x14ac:dyDescent="0.2">
      <c r="A28" s="1">
        <v>65113</v>
      </c>
      <c r="B28" s="1" t="s">
        <v>99</v>
      </c>
      <c r="C28" s="1">
        <v>24</v>
      </c>
      <c r="D28" s="1">
        <v>162</v>
      </c>
      <c r="E28" s="1" t="s">
        <v>65</v>
      </c>
      <c r="F28" s="1">
        <v>807</v>
      </c>
      <c r="G28" s="1" t="s">
        <v>67</v>
      </c>
      <c r="H28" s="3">
        <v>63.79</v>
      </c>
      <c r="I28" s="3">
        <v>1530.96</v>
      </c>
      <c r="J28" s="2">
        <f t="shared" si="2"/>
        <v>0</v>
      </c>
      <c r="K28" s="5">
        <f t="shared" si="19"/>
        <v>0</v>
      </c>
      <c r="L28" s="5"/>
      <c r="M28" s="1">
        <v>7.58</v>
      </c>
      <c r="N28" s="49">
        <v>12.54</v>
      </c>
      <c r="O28" s="8">
        <f t="shared" si="20"/>
        <v>0</v>
      </c>
      <c r="P28" s="1">
        <v>9.81</v>
      </c>
      <c r="Q28" s="1">
        <v>14.83</v>
      </c>
      <c r="R28" s="52">
        <f t="shared" si="3"/>
        <v>14.829999999999998</v>
      </c>
      <c r="S28" s="7">
        <v>0</v>
      </c>
      <c r="T28" s="1">
        <v>15</v>
      </c>
      <c r="U28" s="1">
        <v>15</v>
      </c>
      <c r="V28" s="1">
        <v>4.62</v>
      </c>
      <c r="W28" s="49">
        <v>15.88</v>
      </c>
      <c r="X28" s="8">
        <f t="shared" si="17"/>
        <v>0</v>
      </c>
      <c r="Y28" s="1">
        <v>0</v>
      </c>
      <c r="Z28" s="19">
        <v>33713.019999999997</v>
      </c>
      <c r="AA28" s="1">
        <f t="shared" si="5"/>
        <v>43.25</v>
      </c>
      <c r="AB28" s="3">
        <f t="shared" si="6"/>
        <v>66214.02</v>
      </c>
      <c r="AC28" s="3">
        <f t="shared" si="18"/>
        <v>32501.000000000007</v>
      </c>
      <c r="AD28" s="50">
        <f t="shared" si="8"/>
        <v>1105.3449180327868</v>
      </c>
      <c r="AE28" s="48">
        <f t="shared" si="9"/>
        <v>59.903491588709649</v>
      </c>
      <c r="AF28" s="1">
        <v>55</v>
      </c>
      <c r="AG28" s="1">
        <v>11</v>
      </c>
      <c r="AH28" s="1">
        <v>71</v>
      </c>
      <c r="AI28" s="1">
        <v>101</v>
      </c>
      <c r="AJ28" s="1">
        <v>181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65</v>
      </c>
      <c r="BA28" s="1">
        <v>74</v>
      </c>
      <c r="BB28" s="1">
        <v>85</v>
      </c>
      <c r="BC28" s="1">
        <v>97</v>
      </c>
      <c r="BD28" s="1">
        <v>356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27</v>
      </c>
      <c r="BK28" s="1">
        <v>32</v>
      </c>
      <c r="BL28" s="1">
        <v>37</v>
      </c>
      <c r="BM28" s="1">
        <v>62</v>
      </c>
      <c r="BN28" s="1">
        <v>141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</row>
    <row r="29" spans="1:71" ht="12.75" hidden="1" x14ac:dyDescent="0.2">
      <c r="A29" s="1">
        <v>6036</v>
      </c>
      <c r="B29" s="1" t="s">
        <v>131</v>
      </c>
      <c r="C29" s="1">
        <v>24</v>
      </c>
      <c r="D29" s="1">
        <v>162</v>
      </c>
      <c r="E29" s="1" t="s">
        <v>65</v>
      </c>
      <c r="F29" s="1">
        <v>558</v>
      </c>
      <c r="G29" s="1" t="s">
        <v>74</v>
      </c>
      <c r="H29" s="3">
        <v>103.33</v>
      </c>
      <c r="I29" s="3">
        <v>2479.92</v>
      </c>
      <c r="J29" s="2">
        <f t="shared" si="2"/>
        <v>0</v>
      </c>
      <c r="K29" s="5">
        <f t="shared" si="19"/>
        <v>0</v>
      </c>
      <c r="L29" s="5"/>
      <c r="M29" s="1">
        <v>1.42</v>
      </c>
      <c r="N29" s="49">
        <v>1.92</v>
      </c>
      <c r="O29" s="8">
        <f t="shared" si="20"/>
        <v>0</v>
      </c>
      <c r="P29" s="1">
        <v>3.62</v>
      </c>
      <c r="Q29" s="1">
        <v>20.079999999999998</v>
      </c>
      <c r="R29" s="52">
        <f t="shared" si="3"/>
        <v>20.079999999999998</v>
      </c>
      <c r="S29" s="7">
        <v>0</v>
      </c>
      <c r="T29" s="1"/>
      <c r="U29" s="1"/>
      <c r="V29" s="1">
        <v>1.54</v>
      </c>
      <c r="W29" s="49">
        <v>3.5</v>
      </c>
      <c r="X29" s="8">
        <f t="shared" si="17"/>
        <v>0</v>
      </c>
      <c r="Y29" s="1">
        <v>0</v>
      </c>
      <c r="Z29" s="19">
        <v>16326.14</v>
      </c>
      <c r="AA29" s="1">
        <f t="shared" si="5"/>
        <v>25.5</v>
      </c>
      <c r="AB29" s="3">
        <f t="shared" si="6"/>
        <v>63237.96</v>
      </c>
      <c r="AC29" s="3">
        <f t="shared" si="18"/>
        <v>46911.82</v>
      </c>
      <c r="AD29" s="50">
        <f t="shared" si="8"/>
        <v>535.28327868852455</v>
      </c>
      <c r="AE29" s="48">
        <f t="shared" si="9"/>
        <v>118.13924050632912</v>
      </c>
      <c r="AF29" s="1">
        <v>9</v>
      </c>
      <c r="AG29" s="1">
        <v>18</v>
      </c>
      <c r="AH29" s="1">
        <v>12</v>
      </c>
      <c r="AI29" s="1">
        <v>8</v>
      </c>
      <c r="AJ29" s="1">
        <v>46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25</v>
      </c>
      <c r="BA29" s="1">
        <v>13</v>
      </c>
      <c r="BB29" s="1">
        <v>43</v>
      </c>
      <c r="BC29" s="1">
        <v>25</v>
      </c>
      <c r="BD29" s="1">
        <v>482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3</v>
      </c>
      <c r="BK29" s="1">
        <v>5</v>
      </c>
      <c r="BL29" s="1">
        <v>29</v>
      </c>
      <c r="BM29" s="1">
        <v>5</v>
      </c>
      <c r="BN29" s="1">
        <v>84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</row>
    <row r="30" spans="1:71" ht="12.75" hidden="1" x14ac:dyDescent="0.2">
      <c r="A30" s="1">
        <v>65100</v>
      </c>
      <c r="B30" s="1" t="s">
        <v>104</v>
      </c>
      <c r="C30" s="1">
        <v>24</v>
      </c>
      <c r="D30" s="1">
        <v>162</v>
      </c>
      <c r="E30" s="1" t="s">
        <v>65</v>
      </c>
      <c r="F30" s="1">
        <v>807</v>
      </c>
      <c r="G30" s="1" t="s">
        <v>67</v>
      </c>
      <c r="H30" s="3">
        <v>80.936000000000007</v>
      </c>
      <c r="I30" s="3">
        <v>1942.4639999999999</v>
      </c>
      <c r="J30" s="2">
        <f t="shared" si="2"/>
        <v>0</v>
      </c>
      <c r="K30" s="5">
        <f t="shared" si="19"/>
        <v>0</v>
      </c>
      <c r="L30" s="5"/>
      <c r="M30" s="1">
        <v>3.77</v>
      </c>
      <c r="N30" s="49">
        <v>9</v>
      </c>
      <c r="O30" s="8">
        <f t="shared" si="20"/>
        <v>0</v>
      </c>
      <c r="P30" s="1">
        <v>4.7699999999999996</v>
      </c>
      <c r="Q30" s="1">
        <v>6.83</v>
      </c>
      <c r="R30" s="52">
        <f t="shared" si="3"/>
        <v>16.829999999999998</v>
      </c>
      <c r="S30" s="7">
        <v>0</v>
      </c>
      <c r="T30" s="1">
        <v>10</v>
      </c>
      <c r="U30" s="1"/>
      <c r="V30" s="1">
        <v>7.96</v>
      </c>
      <c r="W30" s="49">
        <v>6.54</v>
      </c>
      <c r="X30" s="8">
        <f t="shared" si="17"/>
        <v>0</v>
      </c>
      <c r="Y30" s="1">
        <v>0</v>
      </c>
      <c r="Z30" s="19">
        <v>32050.66</v>
      </c>
      <c r="AA30" s="1">
        <f t="shared" si="5"/>
        <v>32.369999999999997</v>
      </c>
      <c r="AB30" s="3">
        <f t="shared" si="6"/>
        <v>62877.559679999991</v>
      </c>
      <c r="AC30" s="3">
        <f t="shared" si="18"/>
        <v>30826.899679999991</v>
      </c>
      <c r="AD30" s="50">
        <f t="shared" si="8"/>
        <v>1050.8413114754098</v>
      </c>
      <c r="AE30" s="48">
        <f t="shared" si="9"/>
        <v>59.835447077844876</v>
      </c>
      <c r="AF30" s="1">
        <v>25</v>
      </c>
      <c r="AG30" s="1">
        <v>8</v>
      </c>
      <c r="AH30" s="1">
        <v>30</v>
      </c>
      <c r="AI30" s="1">
        <v>63</v>
      </c>
      <c r="AJ30" s="1">
        <v>216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28</v>
      </c>
      <c r="BA30" s="1">
        <v>30</v>
      </c>
      <c r="BB30" s="1">
        <v>54</v>
      </c>
      <c r="BC30" s="1">
        <v>35</v>
      </c>
      <c r="BD30" s="1">
        <v>164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40</v>
      </c>
      <c r="BK30" s="1">
        <v>23</v>
      </c>
      <c r="BL30" s="1">
        <v>112</v>
      </c>
      <c r="BM30" s="1">
        <v>55</v>
      </c>
      <c r="BN30" s="1">
        <v>157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</row>
    <row r="31" spans="1:71" ht="12.75" hidden="1" x14ac:dyDescent="0.2">
      <c r="A31" s="1">
        <v>65123</v>
      </c>
      <c r="B31" s="1" t="s">
        <v>91</v>
      </c>
      <c r="C31" s="1">
        <v>24</v>
      </c>
      <c r="D31" s="1">
        <v>162</v>
      </c>
      <c r="E31" s="1" t="s">
        <v>65</v>
      </c>
      <c r="F31" s="1">
        <v>807</v>
      </c>
      <c r="G31" s="1" t="s">
        <v>67</v>
      </c>
      <c r="H31" s="3">
        <v>69.987499999999997</v>
      </c>
      <c r="I31" s="3">
        <v>1679.7</v>
      </c>
      <c r="J31" s="2">
        <f t="shared" si="2"/>
        <v>0</v>
      </c>
      <c r="K31" s="5">
        <f t="shared" si="19"/>
        <v>0</v>
      </c>
      <c r="L31" s="5"/>
      <c r="M31" s="1">
        <v>8.19</v>
      </c>
      <c r="N31" s="49">
        <v>15.21</v>
      </c>
      <c r="O31" s="8">
        <f t="shared" si="20"/>
        <v>0</v>
      </c>
      <c r="P31" s="1">
        <v>6.75</v>
      </c>
      <c r="Q31" s="1">
        <v>10.46</v>
      </c>
      <c r="R31" s="52">
        <f t="shared" si="3"/>
        <v>10.46</v>
      </c>
      <c r="S31" s="7">
        <v>0</v>
      </c>
      <c r="T31" s="1">
        <v>15</v>
      </c>
      <c r="U31" s="1">
        <v>15</v>
      </c>
      <c r="V31" s="1">
        <v>5.15</v>
      </c>
      <c r="W31" s="49">
        <v>10.8</v>
      </c>
      <c r="X31" s="8">
        <f t="shared" si="17"/>
        <v>0</v>
      </c>
      <c r="Y31" s="1">
        <v>0</v>
      </c>
      <c r="Z31" s="19">
        <v>33733.97</v>
      </c>
      <c r="AA31" s="1">
        <f t="shared" si="5"/>
        <v>36.47</v>
      </c>
      <c r="AB31" s="3">
        <f t="shared" si="6"/>
        <v>61258.659</v>
      </c>
      <c r="AC31" s="3">
        <f t="shared" si="18"/>
        <v>27524.688999999998</v>
      </c>
      <c r="AD31" s="50">
        <f t="shared" si="8"/>
        <v>1106.0318032786886</v>
      </c>
      <c r="AE31" s="48">
        <f t="shared" si="9"/>
        <v>55.385983312963162</v>
      </c>
      <c r="AF31" s="1">
        <v>50</v>
      </c>
      <c r="AG31" s="1">
        <v>50</v>
      </c>
      <c r="AH31" s="1">
        <v>79</v>
      </c>
      <c r="AI31" s="1">
        <v>85</v>
      </c>
      <c r="AJ31" s="1">
        <v>125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22</v>
      </c>
      <c r="BA31" s="1">
        <v>68</v>
      </c>
      <c r="BB31" s="1">
        <v>66</v>
      </c>
      <c r="BC31" s="1">
        <v>80</v>
      </c>
      <c r="BD31" s="1">
        <v>251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17</v>
      </c>
      <c r="BK31" s="1">
        <v>67</v>
      </c>
      <c r="BL31" s="1">
        <v>57</v>
      </c>
      <c r="BM31" s="1">
        <v>32</v>
      </c>
      <c r="BN31" s="1">
        <v>141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</row>
    <row r="32" spans="1:71" ht="12.75" hidden="1" x14ac:dyDescent="0.2">
      <c r="A32" s="1">
        <v>88155</v>
      </c>
      <c r="B32" s="1" t="s">
        <v>167</v>
      </c>
      <c r="C32" s="1">
        <v>12</v>
      </c>
      <c r="D32" s="1">
        <v>162</v>
      </c>
      <c r="E32" s="1" t="s">
        <v>65</v>
      </c>
      <c r="F32" s="1">
        <v>974</v>
      </c>
      <c r="G32" s="1" t="s">
        <v>70</v>
      </c>
      <c r="H32" s="3">
        <v>140.29910000000001</v>
      </c>
      <c r="I32" s="3">
        <v>1683.5891999999999</v>
      </c>
      <c r="J32" s="2">
        <f t="shared" si="2"/>
        <v>0</v>
      </c>
      <c r="K32" s="5">
        <f t="shared" si="19"/>
        <v>0</v>
      </c>
      <c r="L32" s="5"/>
      <c r="M32" s="1">
        <v>0.04</v>
      </c>
      <c r="N32" s="49">
        <v>16.329999999999998</v>
      </c>
      <c r="O32" s="8">
        <f t="shared" si="20"/>
        <v>0</v>
      </c>
      <c r="P32" s="1">
        <v>1.04</v>
      </c>
      <c r="Q32" s="1">
        <v>1.58</v>
      </c>
      <c r="R32" s="52">
        <f t="shared" si="3"/>
        <v>1.58</v>
      </c>
      <c r="S32" s="7">
        <v>0</v>
      </c>
      <c r="T32" s="1"/>
      <c r="U32" s="1"/>
      <c r="V32" s="1">
        <v>0.04</v>
      </c>
      <c r="W32" s="49">
        <v>18</v>
      </c>
      <c r="X32" s="8">
        <f t="shared" si="17"/>
        <v>0</v>
      </c>
      <c r="Y32" s="1">
        <v>0</v>
      </c>
      <c r="Z32" s="20">
        <v>1894.04</v>
      </c>
      <c r="AA32" s="1">
        <f t="shared" si="5"/>
        <v>35.909999999999997</v>
      </c>
      <c r="AB32" s="3">
        <f t="shared" si="6"/>
        <v>60457.688171999987</v>
      </c>
      <c r="AC32" s="3">
        <f t="shared" si="18"/>
        <v>58563.648171999987</v>
      </c>
      <c r="AD32" s="50">
        <f t="shared" si="8"/>
        <v>62.099672131147543</v>
      </c>
      <c r="AE32" s="48">
        <f t="shared" si="9"/>
        <v>973.55889487339209</v>
      </c>
      <c r="AF32" s="1">
        <v>0</v>
      </c>
      <c r="AG32" s="1">
        <v>1</v>
      </c>
      <c r="AH32" s="1">
        <v>0</v>
      </c>
      <c r="AI32" s="1">
        <v>0</v>
      </c>
      <c r="AJ32" s="1">
        <v>196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8</v>
      </c>
      <c r="BA32" s="1">
        <v>1</v>
      </c>
      <c r="BB32" s="1">
        <v>3</v>
      </c>
      <c r="BC32" s="1">
        <v>2</v>
      </c>
      <c r="BD32" s="1">
        <v>19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>
        <v>0</v>
      </c>
      <c r="BN32" s="1">
        <v>216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</row>
    <row r="33" spans="1:71" ht="12.75" hidden="1" x14ac:dyDescent="0.2">
      <c r="A33" s="1">
        <v>65126</v>
      </c>
      <c r="B33" s="1" t="s">
        <v>111</v>
      </c>
      <c r="C33" s="1">
        <v>24</v>
      </c>
      <c r="D33" s="1">
        <v>162</v>
      </c>
      <c r="E33" s="1" t="s">
        <v>65</v>
      </c>
      <c r="F33" s="1">
        <v>807</v>
      </c>
      <c r="G33" s="1" t="s">
        <v>67</v>
      </c>
      <c r="H33" s="3">
        <v>80.936199999999999</v>
      </c>
      <c r="I33" s="3">
        <v>1942.4688000000001</v>
      </c>
      <c r="J33" s="2">
        <f t="shared" si="2"/>
        <v>0</v>
      </c>
      <c r="K33" s="5">
        <f t="shared" si="19"/>
        <v>0</v>
      </c>
      <c r="L33" s="5"/>
      <c r="M33" s="1">
        <v>2.81</v>
      </c>
      <c r="N33" s="49">
        <v>7.75</v>
      </c>
      <c r="O33" s="8">
        <f t="shared" si="20"/>
        <v>0</v>
      </c>
      <c r="P33" s="1">
        <v>5.15</v>
      </c>
      <c r="Q33" s="1">
        <v>4.79</v>
      </c>
      <c r="R33" s="52">
        <f t="shared" si="3"/>
        <v>14.79</v>
      </c>
      <c r="S33" s="7">
        <v>0</v>
      </c>
      <c r="T33" s="1">
        <v>10</v>
      </c>
      <c r="U33" s="1"/>
      <c r="V33" s="1">
        <v>4.6900000000000004</v>
      </c>
      <c r="W33" s="49">
        <v>7.79</v>
      </c>
      <c r="X33" s="8">
        <f t="shared" si="17"/>
        <v>0</v>
      </c>
      <c r="Y33" s="1">
        <v>0</v>
      </c>
      <c r="Z33" s="19">
        <v>24564.14</v>
      </c>
      <c r="AA33" s="1">
        <f t="shared" si="5"/>
        <v>30.33</v>
      </c>
      <c r="AB33" s="3">
        <f t="shared" si="6"/>
        <v>58915.078704</v>
      </c>
      <c r="AC33" s="3">
        <f t="shared" si="18"/>
        <v>34350.938704</v>
      </c>
      <c r="AD33" s="50">
        <f t="shared" si="8"/>
        <v>805.38163934426223</v>
      </c>
      <c r="AE33" s="48">
        <f t="shared" si="9"/>
        <v>73.15175294034313</v>
      </c>
      <c r="AF33" s="1">
        <v>10</v>
      </c>
      <c r="AG33" s="1">
        <v>19</v>
      </c>
      <c r="AH33" s="1">
        <v>15</v>
      </c>
      <c r="AI33" s="1">
        <v>66</v>
      </c>
      <c r="AJ33" s="1">
        <v>186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22</v>
      </c>
      <c r="BA33" s="1">
        <v>27</v>
      </c>
      <c r="BB33" s="1">
        <v>68</v>
      </c>
      <c r="BC33" s="1">
        <v>40</v>
      </c>
      <c r="BD33" s="1">
        <v>115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20</v>
      </c>
      <c r="BK33" s="1">
        <v>37</v>
      </c>
      <c r="BL33" s="1">
        <v>57</v>
      </c>
      <c r="BM33" s="1">
        <v>34</v>
      </c>
      <c r="BN33" s="1">
        <v>187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</row>
    <row r="34" spans="1:71" ht="12.75" hidden="1" x14ac:dyDescent="0.2">
      <c r="A34" s="1">
        <v>6020</v>
      </c>
      <c r="B34" s="1" t="s">
        <v>116</v>
      </c>
      <c r="C34" s="1">
        <v>24</v>
      </c>
      <c r="D34" s="1">
        <v>162</v>
      </c>
      <c r="E34" s="1" t="s">
        <v>65</v>
      </c>
      <c r="F34" s="1">
        <v>974</v>
      </c>
      <c r="G34" s="1" t="s">
        <v>70</v>
      </c>
      <c r="H34" s="3">
        <v>107.6336</v>
      </c>
      <c r="I34" s="3">
        <v>2583.2064</v>
      </c>
      <c r="J34" s="2">
        <f t="shared" si="2"/>
        <v>0</v>
      </c>
      <c r="K34" s="5">
        <f t="shared" si="19"/>
        <v>0</v>
      </c>
      <c r="L34" s="5"/>
      <c r="M34" s="1">
        <v>1.5</v>
      </c>
      <c r="N34" s="49">
        <v>6.96</v>
      </c>
      <c r="O34" s="8">
        <f t="shared" si="20"/>
        <v>0</v>
      </c>
      <c r="P34" s="1">
        <v>4.04</v>
      </c>
      <c r="Q34" s="1">
        <v>2.08</v>
      </c>
      <c r="R34" s="52">
        <f t="shared" si="3"/>
        <v>7.08</v>
      </c>
      <c r="S34" s="7">
        <v>0</v>
      </c>
      <c r="T34" s="1">
        <v>10</v>
      </c>
      <c r="U34" s="1">
        <v>5</v>
      </c>
      <c r="V34" s="1">
        <v>1.52</v>
      </c>
      <c r="W34" s="49">
        <v>8.2899999999999991</v>
      </c>
      <c r="X34" s="8">
        <f t="shared" si="17"/>
        <v>0</v>
      </c>
      <c r="Y34" s="1">
        <v>0</v>
      </c>
      <c r="Z34" s="19">
        <v>18243.900000000001</v>
      </c>
      <c r="AA34" s="1">
        <f t="shared" si="5"/>
        <v>22.33</v>
      </c>
      <c r="AB34" s="3">
        <f t="shared" si="6"/>
        <v>57682.998911999995</v>
      </c>
      <c r="AC34" s="3">
        <f t="shared" si="18"/>
        <v>39439.098911999994</v>
      </c>
      <c r="AD34" s="50">
        <f t="shared" si="8"/>
        <v>598.16065573770493</v>
      </c>
      <c r="AE34" s="48">
        <f t="shared" si="9"/>
        <v>96.433956928946102</v>
      </c>
      <c r="AF34" s="1">
        <v>11</v>
      </c>
      <c r="AG34" s="1">
        <v>15</v>
      </c>
      <c r="AH34" s="1">
        <v>13</v>
      </c>
      <c r="AI34" s="1">
        <v>9</v>
      </c>
      <c r="AJ34" s="1">
        <v>167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29</v>
      </c>
      <c r="BA34" s="1">
        <v>33</v>
      </c>
      <c r="BB34" s="1">
        <v>35</v>
      </c>
      <c r="BC34" s="1">
        <v>33</v>
      </c>
      <c r="BD34" s="1">
        <v>50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5</v>
      </c>
      <c r="BK34" s="1">
        <v>39</v>
      </c>
      <c r="BL34" s="1">
        <v>12</v>
      </c>
      <c r="BM34" s="1">
        <v>0</v>
      </c>
      <c r="BN34" s="1">
        <v>79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</row>
    <row r="35" spans="1:71" ht="12.75" hidden="1" x14ac:dyDescent="0.2">
      <c r="A35" s="1">
        <v>65152</v>
      </c>
      <c r="B35" s="1" t="s">
        <v>105</v>
      </c>
      <c r="C35" s="1">
        <v>24</v>
      </c>
      <c r="D35" s="1">
        <v>162</v>
      </c>
      <c r="E35" s="1" t="s">
        <v>65</v>
      </c>
      <c r="F35" s="1">
        <v>807</v>
      </c>
      <c r="G35" s="1" t="s">
        <v>67</v>
      </c>
      <c r="H35" s="3">
        <v>63.0306</v>
      </c>
      <c r="I35" s="3">
        <v>1512.7344000000001</v>
      </c>
      <c r="J35" s="2">
        <f t="shared" si="2"/>
        <v>0</v>
      </c>
      <c r="K35" s="5">
        <f t="shared" si="19"/>
        <v>0</v>
      </c>
      <c r="L35" s="5"/>
      <c r="M35" s="1">
        <v>6.54</v>
      </c>
      <c r="N35" s="49">
        <v>10.210000000000001</v>
      </c>
      <c r="O35" s="8">
        <f t="shared" si="20"/>
        <v>0</v>
      </c>
      <c r="P35" s="1">
        <v>9.17</v>
      </c>
      <c r="Q35" s="1">
        <v>17.79</v>
      </c>
      <c r="R35" s="52">
        <f t="shared" si="3"/>
        <v>17.79</v>
      </c>
      <c r="S35" s="7">
        <v>0</v>
      </c>
      <c r="T35" s="1">
        <v>5</v>
      </c>
      <c r="U35" s="1">
        <v>5</v>
      </c>
      <c r="V35" s="1">
        <v>5.94</v>
      </c>
      <c r="W35" s="49">
        <v>10.119999999999999</v>
      </c>
      <c r="X35" s="8">
        <f t="shared" si="17"/>
        <v>0</v>
      </c>
      <c r="Y35" s="1">
        <v>0</v>
      </c>
      <c r="Z35" s="19">
        <v>32744.400000000001</v>
      </c>
      <c r="AA35" s="1">
        <f t="shared" si="5"/>
        <v>38.119999999999997</v>
      </c>
      <c r="AB35" s="3">
        <f t="shared" si="6"/>
        <v>57665.435328</v>
      </c>
      <c r="AC35" s="3">
        <f t="shared" si="18"/>
        <v>24921.035327999998</v>
      </c>
      <c r="AD35" s="50">
        <f t="shared" si="8"/>
        <v>1073.5868852459016</v>
      </c>
      <c r="AE35" s="48">
        <f t="shared" si="9"/>
        <v>53.712872353868143</v>
      </c>
      <c r="AF35" s="1">
        <v>92</v>
      </c>
      <c r="AG35" s="1">
        <v>60</v>
      </c>
      <c r="AH35" s="1">
        <v>34</v>
      </c>
      <c r="AI35" s="1">
        <v>2</v>
      </c>
      <c r="AJ35" s="1">
        <v>125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54</v>
      </c>
      <c r="BA35" s="1">
        <v>44</v>
      </c>
      <c r="BB35" s="1">
        <v>62</v>
      </c>
      <c r="BC35" s="1">
        <v>164</v>
      </c>
      <c r="BD35" s="1">
        <v>427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51</v>
      </c>
      <c r="BK35" s="1">
        <v>37</v>
      </c>
      <c r="BL35" s="1">
        <v>59</v>
      </c>
      <c r="BM35" s="1">
        <v>28</v>
      </c>
      <c r="BN35" s="1">
        <v>243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</row>
    <row r="36" spans="1:71" ht="12.75" hidden="1" x14ac:dyDescent="0.2">
      <c r="A36" s="1">
        <v>65120</v>
      </c>
      <c r="B36" s="1" t="s">
        <v>96</v>
      </c>
      <c r="C36" s="1">
        <v>24</v>
      </c>
      <c r="D36" s="1">
        <v>162</v>
      </c>
      <c r="E36" s="1" t="s">
        <v>65</v>
      </c>
      <c r="F36" s="1">
        <v>807</v>
      </c>
      <c r="G36" s="1" t="s">
        <v>67</v>
      </c>
      <c r="H36" s="3">
        <v>63.79</v>
      </c>
      <c r="I36" s="3">
        <v>1530.96</v>
      </c>
      <c r="J36" s="2">
        <f t="shared" si="2"/>
        <v>0</v>
      </c>
      <c r="K36" s="5">
        <f t="shared" si="19"/>
        <v>0</v>
      </c>
      <c r="L36" s="5"/>
      <c r="M36" s="1">
        <v>8.33</v>
      </c>
      <c r="N36" s="49">
        <v>13.42</v>
      </c>
      <c r="O36" s="8">
        <f t="shared" si="20"/>
        <v>0</v>
      </c>
      <c r="P36" s="1">
        <v>10.02</v>
      </c>
      <c r="Q36" s="1">
        <v>9.33</v>
      </c>
      <c r="R36" s="52">
        <f t="shared" si="3"/>
        <v>9.3299999999999983</v>
      </c>
      <c r="S36" s="7">
        <v>0</v>
      </c>
      <c r="T36" s="1">
        <v>10</v>
      </c>
      <c r="U36" s="1">
        <v>10</v>
      </c>
      <c r="V36" s="1">
        <v>6.1</v>
      </c>
      <c r="W36" s="49">
        <v>14.71</v>
      </c>
      <c r="X36" s="8">
        <f t="shared" si="17"/>
        <v>0</v>
      </c>
      <c r="Y36" s="1">
        <v>0</v>
      </c>
      <c r="Z36" s="19">
        <v>37444.730000000003</v>
      </c>
      <c r="AA36" s="1">
        <f t="shared" si="5"/>
        <v>37.46</v>
      </c>
      <c r="AB36" s="3">
        <f t="shared" si="6"/>
        <v>57349.761600000005</v>
      </c>
      <c r="AC36" s="3">
        <f t="shared" si="18"/>
        <v>19905.031600000002</v>
      </c>
      <c r="AD36" s="50">
        <f t="shared" si="8"/>
        <v>1227.6960655737705</v>
      </c>
      <c r="AE36" s="48">
        <f t="shared" si="9"/>
        <v>46.713321976149921</v>
      </c>
      <c r="AF36" s="1">
        <v>61</v>
      </c>
      <c r="AG36" s="1">
        <v>49</v>
      </c>
      <c r="AH36" s="1">
        <v>85</v>
      </c>
      <c r="AI36" s="1">
        <v>59</v>
      </c>
      <c r="AJ36" s="1">
        <v>202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55</v>
      </c>
      <c r="BA36" s="1">
        <v>80</v>
      </c>
      <c r="BB36" s="1">
        <v>89</v>
      </c>
      <c r="BC36" s="1">
        <v>113</v>
      </c>
      <c r="BD36" s="1">
        <v>224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49</v>
      </c>
      <c r="BK36" s="1">
        <v>44</v>
      </c>
      <c r="BL36" s="1">
        <v>50</v>
      </c>
      <c r="BM36" s="1">
        <v>51</v>
      </c>
      <c r="BN36" s="1">
        <v>233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</row>
    <row r="37" spans="1:71" ht="12.75" hidden="1" x14ac:dyDescent="0.2">
      <c r="A37" s="1">
        <v>6017</v>
      </c>
      <c r="B37" s="1" t="s">
        <v>134</v>
      </c>
      <c r="C37" s="1">
        <v>12</v>
      </c>
      <c r="D37" s="1">
        <v>162</v>
      </c>
      <c r="E37" s="1" t="s">
        <v>65</v>
      </c>
      <c r="F37" s="1">
        <v>558</v>
      </c>
      <c r="G37" s="1" t="s">
        <v>74</v>
      </c>
      <c r="H37" s="3">
        <v>151.91</v>
      </c>
      <c r="I37" s="3">
        <v>1822.92</v>
      </c>
      <c r="J37" s="2">
        <f t="shared" si="2"/>
        <v>0</v>
      </c>
      <c r="K37" s="5">
        <f t="shared" si="19"/>
        <v>0</v>
      </c>
      <c r="L37" s="5"/>
      <c r="M37" s="1">
        <v>2.33</v>
      </c>
      <c r="N37" s="49">
        <v>0.33</v>
      </c>
      <c r="O37" s="7">
        <v>0</v>
      </c>
      <c r="P37" s="1">
        <v>4.17</v>
      </c>
      <c r="Q37" s="1">
        <v>25.58</v>
      </c>
      <c r="R37" s="52">
        <f t="shared" si="3"/>
        <v>25.58</v>
      </c>
      <c r="S37" s="7">
        <v>0</v>
      </c>
      <c r="T37" s="1"/>
      <c r="U37" s="1"/>
      <c r="V37" s="1">
        <v>2.58</v>
      </c>
      <c r="W37" s="49">
        <v>2.67</v>
      </c>
      <c r="X37" s="8">
        <f t="shared" si="17"/>
        <v>0</v>
      </c>
      <c r="Y37" s="1">
        <v>0</v>
      </c>
      <c r="Z37" s="19">
        <v>16558.189999999999</v>
      </c>
      <c r="AA37" s="1">
        <f t="shared" si="5"/>
        <v>28.58</v>
      </c>
      <c r="AB37" s="3">
        <f t="shared" si="6"/>
        <v>52099.053599999999</v>
      </c>
      <c r="AC37" s="3">
        <f t="shared" si="18"/>
        <v>35540.863599999997</v>
      </c>
      <c r="AD37" s="50">
        <f t="shared" si="8"/>
        <v>542.89147540983606</v>
      </c>
      <c r="AE37" s="48">
        <f t="shared" si="9"/>
        <v>95.96587155963303</v>
      </c>
      <c r="AF37" s="1">
        <v>7</v>
      </c>
      <c r="AG37" s="1">
        <v>12</v>
      </c>
      <c r="AH37" s="1">
        <v>13</v>
      </c>
      <c r="AI37" s="1">
        <v>4</v>
      </c>
      <c r="AJ37" s="1">
        <v>4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25</v>
      </c>
      <c r="BA37" s="1">
        <v>14</v>
      </c>
      <c r="BB37" s="1">
        <v>18</v>
      </c>
      <c r="BC37" s="1">
        <v>0</v>
      </c>
      <c r="BD37" s="1">
        <v>307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15</v>
      </c>
      <c r="BK37" s="1">
        <v>13</v>
      </c>
      <c r="BL37" s="1">
        <v>5</v>
      </c>
      <c r="BM37" s="1">
        <v>9</v>
      </c>
      <c r="BN37" s="1">
        <v>32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</row>
    <row r="38" spans="1:71" ht="12.75" hidden="1" x14ac:dyDescent="0.2">
      <c r="A38" s="1">
        <v>6022</v>
      </c>
      <c r="B38" s="1" t="s">
        <v>155</v>
      </c>
      <c r="C38" s="1">
        <v>24</v>
      </c>
      <c r="D38" s="1">
        <v>162</v>
      </c>
      <c r="E38" s="1" t="s">
        <v>65</v>
      </c>
      <c r="F38" s="1">
        <v>974</v>
      </c>
      <c r="G38" s="1" t="s">
        <v>70</v>
      </c>
      <c r="H38" s="3">
        <v>107.6336</v>
      </c>
      <c r="I38" s="3">
        <v>2583.2064</v>
      </c>
      <c r="J38" s="2">
        <f t="shared" si="2"/>
        <v>0</v>
      </c>
      <c r="K38" s="5">
        <f t="shared" si="19"/>
        <v>0</v>
      </c>
      <c r="L38" s="5"/>
      <c r="M38" s="1">
        <v>0.79</v>
      </c>
      <c r="N38" s="49">
        <v>4.08</v>
      </c>
      <c r="O38" s="8">
        <f t="shared" ref="O38:O52" si="21">MAX(0,(TRUNC((M38*0.8)-N38)))</f>
        <v>0</v>
      </c>
      <c r="P38" s="1">
        <v>1.9</v>
      </c>
      <c r="Q38" s="1">
        <v>9.33</v>
      </c>
      <c r="R38" s="52">
        <f t="shared" si="3"/>
        <v>9.33</v>
      </c>
      <c r="S38" s="7">
        <v>0</v>
      </c>
      <c r="T38" s="1">
        <v>3</v>
      </c>
      <c r="U38" s="1">
        <v>3</v>
      </c>
      <c r="V38" s="1">
        <v>1.79</v>
      </c>
      <c r="W38" s="49">
        <v>5.67</v>
      </c>
      <c r="X38" s="8">
        <f t="shared" si="17"/>
        <v>0</v>
      </c>
      <c r="Y38" s="1">
        <v>0</v>
      </c>
      <c r="Z38" s="19">
        <v>11570.61</v>
      </c>
      <c r="AA38" s="1">
        <f t="shared" si="5"/>
        <v>19.079999999999998</v>
      </c>
      <c r="AB38" s="3">
        <f t="shared" si="6"/>
        <v>49287.578111999996</v>
      </c>
      <c r="AC38" s="3">
        <f t="shared" si="18"/>
        <v>37716.968111999995</v>
      </c>
      <c r="AD38" s="50">
        <f t="shared" si="8"/>
        <v>379.36426229508197</v>
      </c>
      <c r="AE38" s="48">
        <f t="shared" si="9"/>
        <v>129.92151082924752</v>
      </c>
      <c r="AF38" s="1">
        <v>6</v>
      </c>
      <c r="AG38" s="1">
        <v>8</v>
      </c>
      <c r="AH38" s="1">
        <v>6</v>
      </c>
      <c r="AI38" s="1">
        <v>6</v>
      </c>
      <c r="AJ38" s="1">
        <v>26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11</v>
      </c>
      <c r="BA38" s="1">
        <v>18</v>
      </c>
      <c r="BB38" s="1">
        <v>19</v>
      </c>
      <c r="BC38" s="1">
        <v>13</v>
      </c>
      <c r="BD38" s="1">
        <v>224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7</v>
      </c>
      <c r="BK38" s="1">
        <v>9</v>
      </c>
      <c r="BL38" s="1">
        <v>31</v>
      </c>
      <c r="BM38" s="1">
        <v>1</v>
      </c>
      <c r="BN38" s="1">
        <v>136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</row>
    <row r="39" spans="1:71" ht="12.75" hidden="1" x14ac:dyDescent="0.2">
      <c r="A39" s="1">
        <v>2048</v>
      </c>
      <c r="B39" s="1" t="s">
        <v>126</v>
      </c>
      <c r="C39" s="1">
        <v>24</v>
      </c>
      <c r="D39" s="1">
        <v>162</v>
      </c>
      <c r="E39" s="1" t="s">
        <v>65</v>
      </c>
      <c r="F39" s="1">
        <v>974</v>
      </c>
      <c r="G39" s="1" t="s">
        <v>70</v>
      </c>
      <c r="H39" s="3">
        <v>107.6336</v>
      </c>
      <c r="I39" s="3">
        <v>2583.2064</v>
      </c>
      <c r="J39" s="2">
        <f t="shared" si="2"/>
        <v>0</v>
      </c>
      <c r="K39" s="5">
        <f t="shared" si="19"/>
        <v>0</v>
      </c>
      <c r="L39" s="5"/>
      <c r="M39" s="1">
        <v>0.67</v>
      </c>
      <c r="N39" s="49">
        <v>2.17</v>
      </c>
      <c r="O39" s="8">
        <f t="shared" si="21"/>
        <v>0</v>
      </c>
      <c r="P39" s="1">
        <v>3.25</v>
      </c>
      <c r="Q39" s="1">
        <v>6.83</v>
      </c>
      <c r="R39" s="52">
        <f t="shared" si="3"/>
        <v>6.83</v>
      </c>
      <c r="S39" s="7">
        <v>0</v>
      </c>
      <c r="T39" s="1">
        <v>5</v>
      </c>
      <c r="U39" s="1">
        <v>5</v>
      </c>
      <c r="V39" s="1">
        <v>2.54</v>
      </c>
      <c r="W39" s="49">
        <v>8.59</v>
      </c>
      <c r="X39" s="8">
        <f t="shared" si="17"/>
        <v>0</v>
      </c>
      <c r="Y39" s="1">
        <v>0</v>
      </c>
      <c r="Z39" s="19">
        <v>16683.21</v>
      </c>
      <c r="AA39" s="1">
        <f t="shared" si="5"/>
        <v>17.59</v>
      </c>
      <c r="AB39" s="3">
        <f t="shared" si="6"/>
        <v>45438.600575999997</v>
      </c>
      <c r="AC39" s="3">
        <f t="shared" si="18"/>
        <v>28755.390575999998</v>
      </c>
      <c r="AD39" s="50">
        <f t="shared" si="8"/>
        <v>546.9904918032787</v>
      </c>
      <c r="AE39" s="48">
        <f t="shared" si="9"/>
        <v>83.07018358984871</v>
      </c>
      <c r="AF39" s="1">
        <v>1</v>
      </c>
      <c r="AG39" s="1">
        <v>10</v>
      </c>
      <c r="AH39" s="1">
        <v>8</v>
      </c>
      <c r="AI39" s="1">
        <v>4</v>
      </c>
      <c r="AJ39" s="1">
        <v>52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22</v>
      </c>
      <c r="BA39" s="1">
        <v>29</v>
      </c>
      <c r="BB39" s="1">
        <v>29</v>
      </c>
      <c r="BC39" s="1">
        <v>25</v>
      </c>
      <c r="BD39" s="1">
        <v>164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13</v>
      </c>
      <c r="BK39" s="1">
        <v>39</v>
      </c>
      <c r="BL39" s="1">
        <v>25</v>
      </c>
      <c r="BM39" s="1">
        <v>7</v>
      </c>
      <c r="BN39" s="1">
        <v>79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</row>
    <row r="40" spans="1:71" ht="12.75" hidden="1" x14ac:dyDescent="0.2">
      <c r="A40" s="1">
        <v>65165</v>
      </c>
      <c r="B40" s="1" t="s">
        <v>108</v>
      </c>
      <c r="C40" s="1">
        <v>24</v>
      </c>
      <c r="D40" s="1">
        <v>162</v>
      </c>
      <c r="E40" s="1" t="s">
        <v>65</v>
      </c>
      <c r="F40" s="1">
        <v>807</v>
      </c>
      <c r="G40" s="1" t="s">
        <v>67</v>
      </c>
      <c r="H40" s="3">
        <v>63.79</v>
      </c>
      <c r="I40" s="3">
        <v>1530.96</v>
      </c>
      <c r="J40" s="2">
        <f t="shared" si="2"/>
        <v>0</v>
      </c>
      <c r="K40" s="5">
        <f t="shared" si="19"/>
        <v>0</v>
      </c>
      <c r="L40" s="5"/>
      <c r="M40" s="1">
        <v>4.1500000000000004</v>
      </c>
      <c r="N40" s="49">
        <v>11</v>
      </c>
      <c r="O40" s="8">
        <f t="shared" si="21"/>
        <v>0</v>
      </c>
      <c r="P40" s="1">
        <v>5.98</v>
      </c>
      <c r="Q40" s="1">
        <v>12.46</v>
      </c>
      <c r="R40" s="52">
        <f t="shared" si="3"/>
        <v>12.46</v>
      </c>
      <c r="S40" s="7">
        <v>0</v>
      </c>
      <c r="T40" s="1">
        <v>10</v>
      </c>
      <c r="U40" s="1">
        <v>10</v>
      </c>
      <c r="V40" s="1">
        <v>4.3499999999999996</v>
      </c>
      <c r="W40" s="49">
        <v>5</v>
      </c>
      <c r="X40" s="8">
        <f t="shared" si="17"/>
        <v>0</v>
      </c>
      <c r="Y40" s="1">
        <v>0</v>
      </c>
      <c r="Z40" s="19">
        <v>22167.02</v>
      </c>
      <c r="AA40" s="1">
        <f t="shared" si="5"/>
        <v>28.46</v>
      </c>
      <c r="AB40" s="3">
        <f t="shared" si="6"/>
        <v>43571.121600000006</v>
      </c>
      <c r="AC40" s="3">
        <f t="shared" si="18"/>
        <v>21404.101600000005</v>
      </c>
      <c r="AD40" s="50">
        <f t="shared" si="8"/>
        <v>726.78754098360662</v>
      </c>
      <c r="AE40" s="48">
        <f t="shared" si="9"/>
        <v>59.950286903697481</v>
      </c>
      <c r="AF40" s="1">
        <v>13</v>
      </c>
      <c r="AG40" s="1">
        <v>16</v>
      </c>
      <c r="AH40" s="1">
        <v>68</v>
      </c>
      <c r="AI40" s="1">
        <v>21</v>
      </c>
      <c r="AJ40" s="1">
        <v>110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36</v>
      </c>
      <c r="BA40" s="1">
        <v>64</v>
      </c>
      <c r="BB40" s="1">
        <v>57</v>
      </c>
      <c r="BC40" s="1">
        <v>37</v>
      </c>
      <c r="BD40" s="1">
        <v>299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38</v>
      </c>
      <c r="BK40" s="1">
        <v>26</v>
      </c>
      <c r="BL40" s="1">
        <v>33</v>
      </c>
      <c r="BM40" s="1">
        <v>41</v>
      </c>
      <c r="BN40" s="1">
        <v>2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</row>
    <row r="41" spans="1:71" ht="12.75" hidden="1" x14ac:dyDescent="0.2">
      <c r="A41" s="1">
        <v>65153</v>
      </c>
      <c r="B41" s="1" t="s">
        <v>143</v>
      </c>
      <c r="C41" s="1">
        <v>20</v>
      </c>
      <c r="D41" s="1">
        <v>162</v>
      </c>
      <c r="E41" s="1" t="s">
        <v>65</v>
      </c>
      <c r="F41" s="1">
        <v>807</v>
      </c>
      <c r="G41" s="1" t="s">
        <v>67</v>
      </c>
      <c r="H41" s="3">
        <v>73.948700000000002</v>
      </c>
      <c r="I41" s="3">
        <v>1478.9739999999999</v>
      </c>
      <c r="J41" s="2">
        <f t="shared" si="2"/>
        <v>0</v>
      </c>
      <c r="K41" s="5">
        <f t="shared" si="19"/>
        <v>0</v>
      </c>
      <c r="L41" s="5"/>
      <c r="M41" s="1">
        <v>0.75</v>
      </c>
      <c r="N41" s="49">
        <v>1.4</v>
      </c>
      <c r="O41" s="8">
        <f t="shared" si="21"/>
        <v>0</v>
      </c>
      <c r="P41" s="1">
        <v>5.42</v>
      </c>
      <c r="Q41" s="1">
        <v>15.3</v>
      </c>
      <c r="R41" s="52">
        <f t="shared" si="3"/>
        <v>25.3</v>
      </c>
      <c r="S41" s="7">
        <v>0</v>
      </c>
      <c r="T41" s="1">
        <v>10</v>
      </c>
      <c r="U41" s="1"/>
      <c r="V41" s="1">
        <v>0.12</v>
      </c>
      <c r="W41" s="49">
        <v>1.3</v>
      </c>
      <c r="X41" s="8">
        <f t="shared" si="17"/>
        <v>0</v>
      </c>
      <c r="Y41" s="1">
        <v>0</v>
      </c>
      <c r="Z41" s="27">
        <v>9317.5400000000009</v>
      </c>
      <c r="AA41" s="1">
        <f t="shared" si="5"/>
        <v>28</v>
      </c>
      <c r="AB41" s="3">
        <f t="shared" si="6"/>
        <v>41411.271999999997</v>
      </c>
      <c r="AC41" s="3">
        <f t="shared" si="18"/>
        <v>32093.731999999996</v>
      </c>
      <c r="AD41" s="50">
        <f t="shared" si="8"/>
        <v>305.49311475409837</v>
      </c>
      <c r="AE41" s="48">
        <f t="shared" si="9"/>
        <v>135.55550027153089</v>
      </c>
      <c r="AF41" s="1">
        <v>11</v>
      </c>
      <c r="AG41" s="1">
        <v>8</v>
      </c>
      <c r="AH41" s="1">
        <v>0</v>
      </c>
      <c r="AI41" s="1">
        <v>0</v>
      </c>
      <c r="AJ41" s="1">
        <v>28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19</v>
      </c>
      <c r="BA41" s="1">
        <v>32</v>
      </c>
      <c r="BB41" s="1">
        <v>58</v>
      </c>
      <c r="BC41" s="1">
        <v>31</v>
      </c>
      <c r="BD41" s="1">
        <v>306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2</v>
      </c>
      <c r="BK41" s="1">
        <v>1</v>
      </c>
      <c r="BL41" s="1">
        <v>0</v>
      </c>
      <c r="BM41" s="1">
        <v>0</v>
      </c>
      <c r="BN41" s="1">
        <v>26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</row>
    <row r="42" spans="1:71" ht="12.75" hidden="1" x14ac:dyDescent="0.2">
      <c r="A42" s="1">
        <v>6018</v>
      </c>
      <c r="B42" s="1" t="s">
        <v>197</v>
      </c>
      <c r="C42" s="1">
        <v>12</v>
      </c>
      <c r="D42" s="1">
        <v>162</v>
      </c>
      <c r="E42" s="1" t="s">
        <v>65</v>
      </c>
      <c r="F42" s="1">
        <v>558</v>
      </c>
      <c r="G42" s="1" t="s">
        <v>74</v>
      </c>
      <c r="H42" s="3">
        <v>151.91</v>
      </c>
      <c r="I42" s="3">
        <v>1822.92</v>
      </c>
      <c r="J42" s="2">
        <f t="shared" si="2"/>
        <v>0</v>
      </c>
      <c r="K42" s="5">
        <f t="shared" si="19"/>
        <v>0</v>
      </c>
      <c r="L42" s="5"/>
      <c r="M42" s="1">
        <v>1.71</v>
      </c>
      <c r="N42" s="49">
        <v>2.58</v>
      </c>
      <c r="O42" s="8">
        <f t="shared" si="21"/>
        <v>0</v>
      </c>
      <c r="P42" s="1">
        <v>4.96</v>
      </c>
      <c r="Q42" s="1">
        <v>15.75</v>
      </c>
      <c r="R42" s="52">
        <f t="shared" si="3"/>
        <v>15.75</v>
      </c>
      <c r="S42" s="7">
        <v>0</v>
      </c>
      <c r="T42" s="1"/>
      <c r="U42" s="1"/>
      <c r="V42" s="1">
        <v>0.67</v>
      </c>
      <c r="W42" s="49">
        <v>4.17</v>
      </c>
      <c r="X42" s="8">
        <f t="shared" si="17"/>
        <v>0</v>
      </c>
      <c r="Y42" s="1">
        <v>0</v>
      </c>
      <c r="Z42" s="19">
        <v>13368.08</v>
      </c>
      <c r="AA42" s="1">
        <f t="shared" si="5"/>
        <v>22.5</v>
      </c>
      <c r="AB42" s="3">
        <f t="shared" si="6"/>
        <v>41015.700000000004</v>
      </c>
      <c r="AC42" s="3">
        <f t="shared" si="18"/>
        <v>27647.620000000003</v>
      </c>
      <c r="AD42" s="50">
        <f t="shared" si="8"/>
        <v>438.29770491803276</v>
      </c>
      <c r="AE42" s="48">
        <f t="shared" si="9"/>
        <v>93.579545454545467</v>
      </c>
      <c r="AF42" s="1">
        <v>5</v>
      </c>
      <c r="AG42" s="1">
        <v>0</v>
      </c>
      <c r="AH42" s="1">
        <v>9</v>
      </c>
      <c r="AI42" s="1">
        <v>13</v>
      </c>
      <c r="AJ42" s="1">
        <v>31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17</v>
      </c>
      <c r="BA42" s="1">
        <v>8</v>
      </c>
      <c r="BB42" s="1">
        <v>28</v>
      </c>
      <c r="BC42" s="1">
        <v>21</v>
      </c>
      <c r="BD42" s="1">
        <v>189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4</v>
      </c>
      <c r="BK42" s="1">
        <v>1</v>
      </c>
      <c r="BL42" s="1">
        <v>0</v>
      </c>
      <c r="BM42" s="1">
        <v>7</v>
      </c>
      <c r="BN42" s="1">
        <v>50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</row>
    <row r="43" spans="1:71" ht="12.75" hidden="1" x14ac:dyDescent="0.2">
      <c r="A43" s="1">
        <v>6041</v>
      </c>
      <c r="B43" s="1" t="s">
        <v>113</v>
      </c>
      <c r="C43" s="1">
        <v>10</v>
      </c>
      <c r="D43" s="1">
        <v>162</v>
      </c>
      <c r="E43" s="1" t="s">
        <v>65</v>
      </c>
      <c r="F43" s="1">
        <v>558</v>
      </c>
      <c r="G43" s="1" t="s">
        <v>74</v>
      </c>
      <c r="H43" s="3">
        <v>181.1995</v>
      </c>
      <c r="I43" s="3">
        <v>1811.9949999999999</v>
      </c>
      <c r="J43" s="2">
        <f t="shared" si="2"/>
        <v>0</v>
      </c>
      <c r="K43" s="5">
        <f t="shared" si="19"/>
        <v>0</v>
      </c>
      <c r="L43" s="5"/>
      <c r="M43" s="1">
        <v>2</v>
      </c>
      <c r="N43" s="49">
        <v>2.5</v>
      </c>
      <c r="O43" s="8">
        <f t="shared" si="21"/>
        <v>0</v>
      </c>
      <c r="P43" s="1">
        <v>15.35</v>
      </c>
      <c r="Q43" s="1">
        <v>17.2</v>
      </c>
      <c r="R43" s="52">
        <f t="shared" si="3"/>
        <v>17.2</v>
      </c>
      <c r="S43" s="7">
        <v>0</v>
      </c>
      <c r="T43" s="1">
        <v>0</v>
      </c>
      <c r="U43" s="1"/>
      <c r="V43" s="1">
        <v>2.2000000000000002</v>
      </c>
      <c r="W43" s="49">
        <v>2.2000000000000002</v>
      </c>
      <c r="X43" s="8">
        <f t="shared" si="17"/>
        <v>0</v>
      </c>
      <c r="Y43" s="1">
        <v>0</v>
      </c>
      <c r="Z43" s="19">
        <v>35424.5</v>
      </c>
      <c r="AA43" s="1">
        <f t="shared" si="5"/>
        <v>21.9</v>
      </c>
      <c r="AB43" s="3">
        <f t="shared" si="6"/>
        <v>39682.690499999997</v>
      </c>
      <c r="AC43" s="3">
        <f t="shared" si="18"/>
        <v>4258.190499999997</v>
      </c>
      <c r="AD43" s="50">
        <f t="shared" si="8"/>
        <v>1161.4590163934427</v>
      </c>
      <c r="AE43" s="48">
        <f t="shared" si="9"/>
        <v>34.166242579288344</v>
      </c>
      <c r="AF43" s="1">
        <v>1</v>
      </c>
      <c r="AG43" s="1">
        <v>2</v>
      </c>
      <c r="AH43" s="1">
        <v>10</v>
      </c>
      <c r="AI43" s="1">
        <v>16</v>
      </c>
      <c r="AJ43" s="1">
        <v>25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50</v>
      </c>
      <c r="BA43" s="1">
        <v>29</v>
      </c>
      <c r="BB43" s="1">
        <v>62</v>
      </c>
      <c r="BC43" s="1">
        <v>54</v>
      </c>
      <c r="BD43" s="1">
        <v>172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8</v>
      </c>
      <c r="BK43" s="1">
        <v>2</v>
      </c>
      <c r="BL43" s="1">
        <v>13</v>
      </c>
      <c r="BM43" s="1">
        <v>0</v>
      </c>
      <c r="BN43" s="1">
        <v>22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</row>
    <row r="44" spans="1:71" ht="12.75" hidden="1" x14ac:dyDescent="0.2">
      <c r="A44" s="1">
        <v>6021</v>
      </c>
      <c r="B44" s="1" t="s">
        <v>122</v>
      </c>
      <c r="C44" s="1">
        <v>24</v>
      </c>
      <c r="D44" s="1">
        <v>162</v>
      </c>
      <c r="E44" s="1" t="s">
        <v>65</v>
      </c>
      <c r="F44" s="1">
        <v>974</v>
      </c>
      <c r="G44" s="1" t="s">
        <v>70</v>
      </c>
      <c r="H44" s="3">
        <v>107.6336</v>
      </c>
      <c r="I44" s="3">
        <v>2583.2064</v>
      </c>
      <c r="J44" s="2">
        <f t="shared" si="2"/>
        <v>0</v>
      </c>
      <c r="K44" s="5">
        <f t="shared" si="19"/>
        <v>0</v>
      </c>
      <c r="L44" s="5"/>
      <c r="M44" s="1">
        <v>1.1499999999999999</v>
      </c>
      <c r="N44" s="49">
        <v>4.62</v>
      </c>
      <c r="O44" s="8">
        <f t="shared" si="21"/>
        <v>0</v>
      </c>
      <c r="P44" s="1">
        <v>2.83</v>
      </c>
      <c r="Q44" s="1">
        <v>2.54</v>
      </c>
      <c r="R44" s="52">
        <f t="shared" si="3"/>
        <v>3.54</v>
      </c>
      <c r="S44" s="7">
        <v>0</v>
      </c>
      <c r="T44" s="1">
        <v>5</v>
      </c>
      <c r="U44" s="1">
        <v>4</v>
      </c>
      <c r="V44" s="1">
        <v>2.21</v>
      </c>
      <c r="W44" s="49">
        <v>6.5</v>
      </c>
      <c r="X44" s="8">
        <f t="shared" si="17"/>
        <v>0</v>
      </c>
      <c r="Y44" s="1">
        <v>0</v>
      </c>
      <c r="Z44" s="19">
        <v>15983.59</v>
      </c>
      <c r="AA44" s="1">
        <f t="shared" si="5"/>
        <v>14.66</v>
      </c>
      <c r="AB44" s="3">
        <f t="shared" si="6"/>
        <v>37869.805824000003</v>
      </c>
      <c r="AC44" s="3">
        <f t="shared" si="18"/>
        <v>21886.215824000003</v>
      </c>
      <c r="AD44" s="50">
        <f t="shared" si="8"/>
        <v>524.05213114754099</v>
      </c>
      <c r="AE44" s="48">
        <f t="shared" si="9"/>
        <v>72.263432534993711</v>
      </c>
      <c r="AF44" s="1">
        <v>7</v>
      </c>
      <c r="AG44" s="1">
        <v>15</v>
      </c>
      <c r="AH44" s="1">
        <v>10</v>
      </c>
      <c r="AI44" s="1">
        <v>6</v>
      </c>
      <c r="AJ44" s="1">
        <v>63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18</v>
      </c>
      <c r="BA44" s="1">
        <v>21</v>
      </c>
      <c r="BB44" s="1">
        <v>28</v>
      </c>
      <c r="BC44" s="1">
        <v>23</v>
      </c>
      <c r="BD44" s="1">
        <v>61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6</v>
      </c>
      <c r="BK44" s="1">
        <v>43</v>
      </c>
      <c r="BL44" s="1">
        <v>21</v>
      </c>
      <c r="BM44" s="1">
        <v>9</v>
      </c>
      <c r="BN44" s="1">
        <v>108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</row>
    <row r="45" spans="1:71" ht="12.75" hidden="1" x14ac:dyDescent="0.2">
      <c r="A45" s="1">
        <v>88156</v>
      </c>
      <c r="B45" s="1" t="s">
        <v>165</v>
      </c>
      <c r="C45" s="1">
        <v>12</v>
      </c>
      <c r="D45" s="1">
        <v>162</v>
      </c>
      <c r="E45" s="1" t="s">
        <v>65</v>
      </c>
      <c r="F45" s="1">
        <v>974</v>
      </c>
      <c r="G45" s="1" t="s">
        <v>70</v>
      </c>
      <c r="H45" s="3">
        <v>140.29910000000001</v>
      </c>
      <c r="I45" s="3">
        <v>1683.5891999999999</v>
      </c>
      <c r="J45" s="2">
        <f t="shared" si="2"/>
        <v>0</v>
      </c>
      <c r="K45" s="5">
        <f t="shared" si="19"/>
        <v>0</v>
      </c>
      <c r="L45" s="5"/>
      <c r="M45" s="1">
        <v>0</v>
      </c>
      <c r="N45" s="49">
        <v>13.25</v>
      </c>
      <c r="O45" s="8">
        <f t="shared" si="21"/>
        <v>0</v>
      </c>
      <c r="P45" s="1">
        <v>0.75</v>
      </c>
      <c r="Q45" s="1">
        <v>5.17</v>
      </c>
      <c r="R45" s="52">
        <f t="shared" si="3"/>
        <v>5.17</v>
      </c>
      <c r="S45" s="7">
        <v>0</v>
      </c>
      <c r="T45" s="1">
        <v>8</v>
      </c>
      <c r="U45" s="1">
        <v>8</v>
      </c>
      <c r="V45" s="1">
        <v>0.04</v>
      </c>
      <c r="W45" s="49">
        <v>3.92</v>
      </c>
      <c r="X45" s="8">
        <f t="shared" si="17"/>
        <v>0</v>
      </c>
      <c r="Y45" s="1">
        <v>0</v>
      </c>
      <c r="Z45" s="20">
        <v>1332.84</v>
      </c>
      <c r="AA45" s="1">
        <f t="shared" si="5"/>
        <v>22.340000000000003</v>
      </c>
      <c r="AB45" s="3">
        <f t="shared" si="6"/>
        <v>37611.382728000004</v>
      </c>
      <c r="AC45" s="3">
        <f t="shared" si="18"/>
        <v>36278.542728000008</v>
      </c>
      <c r="AD45" s="50">
        <f t="shared" si="8"/>
        <v>43.699672131147537</v>
      </c>
      <c r="AE45" s="48">
        <f t="shared" si="9"/>
        <v>860.67883107049624</v>
      </c>
      <c r="AF45" s="1">
        <v>0</v>
      </c>
      <c r="AG45" s="1">
        <v>0</v>
      </c>
      <c r="AH45" s="1">
        <v>0</v>
      </c>
      <c r="AI45" s="1">
        <v>0</v>
      </c>
      <c r="AJ45" s="1">
        <v>63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4</v>
      </c>
      <c r="BA45" s="1">
        <v>3</v>
      </c>
      <c r="BB45" s="1">
        <v>3</v>
      </c>
      <c r="BC45" s="1">
        <v>1</v>
      </c>
      <c r="BD45" s="1">
        <v>62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0</v>
      </c>
      <c r="BM45" s="1">
        <v>0</v>
      </c>
      <c r="BN45" s="1">
        <v>47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</row>
    <row r="46" spans="1:71" ht="12.75" hidden="1" x14ac:dyDescent="0.2">
      <c r="A46" s="1">
        <v>65890</v>
      </c>
      <c r="B46" s="1" t="s">
        <v>129</v>
      </c>
      <c r="C46" s="1">
        <v>24</v>
      </c>
      <c r="D46" s="1">
        <v>162</v>
      </c>
      <c r="E46" s="1" t="s">
        <v>65</v>
      </c>
      <c r="F46" s="1">
        <v>807</v>
      </c>
      <c r="G46" s="1" t="s">
        <v>67</v>
      </c>
      <c r="H46" s="3">
        <v>63.79</v>
      </c>
      <c r="I46" s="3">
        <v>1530.96</v>
      </c>
      <c r="J46" s="2">
        <f t="shared" si="2"/>
        <v>0</v>
      </c>
      <c r="K46" s="5">
        <f t="shared" si="19"/>
        <v>0</v>
      </c>
      <c r="L46" s="5"/>
      <c r="M46" s="1">
        <v>2.15</v>
      </c>
      <c r="N46" s="49">
        <v>8.17</v>
      </c>
      <c r="O46" s="8">
        <f t="shared" si="21"/>
        <v>0</v>
      </c>
      <c r="P46" s="1">
        <v>5.12</v>
      </c>
      <c r="Q46" s="1">
        <v>12.92</v>
      </c>
      <c r="R46" s="52">
        <f t="shared" si="3"/>
        <v>12.92</v>
      </c>
      <c r="S46" s="7">
        <v>0</v>
      </c>
      <c r="T46" s="1"/>
      <c r="U46" s="1"/>
      <c r="V46" s="1">
        <v>3.98</v>
      </c>
      <c r="W46" s="49">
        <v>3.29</v>
      </c>
      <c r="X46" s="8">
        <f t="shared" si="17"/>
        <v>0</v>
      </c>
      <c r="Y46" s="1">
        <v>0</v>
      </c>
      <c r="Z46" s="19">
        <v>17223.3</v>
      </c>
      <c r="AA46" s="1">
        <f t="shared" si="5"/>
        <v>24.38</v>
      </c>
      <c r="AB46" s="3">
        <f t="shared" si="6"/>
        <v>37324.804799999998</v>
      </c>
      <c r="AC46" s="3">
        <f t="shared" si="18"/>
        <v>20101.504799999999</v>
      </c>
      <c r="AD46" s="50">
        <f t="shared" si="8"/>
        <v>564.6983606557377</v>
      </c>
      <c r="AE46" s="48">
        <f t="shared" si="9"/>
        <v>66.096888888888884</v>
      </c>
      <c r="AF46" s="1">
        <v>12</v>
      </c>
      <c r="AG46" s="1">
        <v>31</v>
      </c>
      <c r="AH46" s="1">
        <v>23</v>
      </c>
      <c r="AI46" s="1">
        <v>2</v>
      </c>
      <c r="AJ46" s="1">
        <v>196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26</v>
      </c>
      <c r="BA46" s="1">
        <v>27</v>
      </c>
      <c r="BB46" s="1">
        <v>52</v>
      </c>
      <c r="BC46" s="1">
        <v>63</v>
      </c>
      <c r="BD46" s="1">
        <v>310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40</v>
      </c>
      <c r="BK46" s="1">
        <v>5</v>
      </c>
      <c r="BL46" s="1">
        <v>40</v>
      </c>
      <c r="BM46" s="1">
        <v>26</v>
      </c>
      <c r="BN46" s="1">
        <v>79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</row>
    <row r="47" spans="1:71" ht="12.75" hidden="1" x14ac:dyDescent="0.2">
      <c r="A47" s="1">
        <v>96183</v>
      </c>
      <c r="B47" s="1" t="s">
        <v>119</v>
      </c>
      <c r="C47" s="1">
        <v>20</v>
      </c>
      <c r="D47" s="1">
        <v>162</v>
      </c>
      <c r="E47" s="1" t="s">
        <v>65</v>
      </c>
      <c r="F47" s="1">
        <v>807</v>
      </c>
      <c r="G47" s="1" t="s">
        <v>67</v>
      </c>
      <c r="H47" s="3">
        <v>73.948700000000002</v>
      </c>
      <c r="I47" s="3">
        <v>1478.9739999999999</v>
      </c>
      <c r="J47" s="2">
        <f t="shared" si="2"/>
        <v>0</v>
      </c>
      <c r="K47" s="5">
        <f t="shared" si="19"/>
        <v>0</v>
      </c>
      <c r="L47" s="5"/>
      <c r="M47" s="1">
        <v>0.78</v>
      </c>
      <c r="N47" s="49">
        <v>1.5</v>
      </c>
      <c r="O47" s="8">
        <f t="shared" si="21"/>
        <v>0</v>
      </c>
      <c r="P47" s="1">
        <v>4.08</v>
      </c>
      <c r="Q47" s="1">
        <v>17.7</v>
      </c>
      <c r="R47" s="52">
        <f t="shared" si="3"/>
        <v>17.7</v>
      </c>
      <c r="S47" s="7">
        <v>0</v>
      </c>
      <c r="T47" s="1"/>
      <c r="U47" s="1"/>
      <c r="V47" s="1">
        <v>0.82</v>
      </c>
      <c r="W47" s="49">
        <v>3.95</v>
      </c>
      <c r="X47" s="8">
        <f t="shared" si="17"/>
        <v>0</v>
      </c>
      <c r="Y47" s="1">
        <v>0</v>
      </c>
      <c r="Z47" s="27">
        <v>8393.18</v>
      </c>
      <c r="AA47" s="1">
        <f t="shared" si="5"/>
        <v>23.15</v>
      </c>
      <c r="AB47" s="3">
        <f t="shared" si="6"/>
        <v>34238.248099999997</v>
      </c>
      <c r="AC47" s="3">
        <f t="shared" si="18"/>
        <v>25845.068099999997</v>
      </c>
      <c r="AD47" s="50">
        <f t="shared" si="8"/>
        <v>275.18622950819673</v>
      </c>
      <c r="AE47" s="48">
        <f t="shared" si="9"/>
        <v>124.41846440205022</v>
      </c>
      <c r="AF47" s="1">
        <v>4</v>
      </c>
      <c r="AG47" s="1">
        <v>2</v>
      </c>
      <c r="AH47" s="1">
        <v>6</v>
      </c>
      <c r="AI47" s="1">
        <v>9</v>
      </c>
      <c r="AJ47" s="1">
        <v>30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19</v>
      </c>
      <c r="BA47" s="1">
        <v>27</v>
      </c>
      <c r="BB47" s="1">
        <v>34</v>
      </c>
      <c r="BC47" s="1">
        <v>30</v>
      </c>
      <c r="BD47" s="1">
        <v>354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1</v>
      </c>
      <c r="BK47" s="1">
        <v>5</v>
      </c>
      <c r="BL47" s="1">
        <v>8</v>
      </c>
      <c r="BM47" s="1">
        <v>10</v>
      </c>
      <c r="BN47" s="1">
        <v>79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</row>
    <row r="48" spans="1:71" ht="12.75" hidden="1" x14ac:dyDescent="0.2">
      <c r="A48" s="1">
        <v>65140</v>
      </c>
      <c r="B48" s="1" t="s">
        <v>114</v>
      </c>
      <c r="C48" s="1">
        <v>24</v>
      </c>
      <c r="D48" s="1">
        <v>162</v>
      </c>
      <c r="E48" s="1" t="s">
        <v>65</v>
      </c>
      <c r="F48" s="1">
        <v>807</v>
      </c>
      <c r="G48" s="1" t="s">
        <v>67</v>
      </c>
      <c r="H48" s="3">
        <v>69.987499999999997</v>
      </c>
      <c r="I48" s="3">
        <v>1679.7</v>
      </c>
      <c r="J48" s="2">
        <f t="shared" si="2"/>
        <v>0</v>
      </c>
      <c r="K48" s="5">
        <f t="shared" si="19"/>
        <v>0</v>
      </c>
      <c r="L48" s="5"/>
      <c r="M48" s="1">
        <v>2.71</v>
      </c>
      <c r="N48" s="49">
        <v>2.83</v>
      </c>
      <c r="O48" s="8">
        <f t="shared" si="21"/>
        <v>0</v>
      </c>
      <c r="P48" s="1">
        <v>5.6</v>
      </c>
      <c r="Q48" s="1">
        <v>12.96</v>
      </c>
      <c r="R48" s="52">
        <f t="shared" si="3"/>
        <v>12.96</v>
      </c>
      <c r="S48" s="7">
        <v>0</v>
      </c>
      <c r="T48" s="1"/>
      <c r="U48" s="1"/>
      <c r="V48" s="1">
        <v>2.31</v>
      </c>
      <c r="W48" s="49">
        <v>3.42</v>
      </c>
      <c r="X48" s="8">
        <f t="shared" si="17"/>
        <v>0</v>
      </c>
      <c r="Y48" s="1">
        <v>0</v>
      </c>
      <c r="Z48" s="19">
        <v>17846.810000000001</v>
      </c>
      <c r="AA48" s="1">
        <f t="shared" si="5"/>
        <v>19.21</v>
      </c>
      <c r="AB48" s="3">
        <f t="shared" si="6"/>
        <v>32267.037000000004</v>
      </c>
      <c r="AC48" s="3">
        <f t="shared" si="18"/>
        <v>14420.227000000003</v>
      </c>
      <c r="AD48" s="50">
        <f t="shared" si="8"/>
        <v>585.14131147540991</v>
      </c>
      <c r="AE48" s="48">
        <f t="shared" si="9"/>
        <v>55.14400772462978</v>
      </c>
      <c r="AF48" s="1">
        <v>42</v>
      </c>
      <c r="AG48" s="1">
        <v>14</v>
      </c>
      <c r="AH48" s="1">
        <v>10</v>
      </c>
      <c r="AI48" s="1">
        <v>12</v>
      </c>
      <c r="AJ48" s="1">
        <v>68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44</v>
      </c>
      <c r="BA48" s="1">
        <v>23</v>
      </c>
      <c r="BB48" s="1">
        <v>46</v>
      </c>
      <c r="BC48" s="1">
        <v>66</v>
      </c>
      <c r="BD48" s="1">
        <v>311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8</v>
      </c>
      <c r="BK48" s="1">
        <v>10</v>
      </c>
      <c r="BL48" s="1">
        <v>27</v>
      </c>
      <c r="BM48" s="1">
        <v>31</v>
      </c>
      <c r="BN48" s="1">
        <v>82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</row>
    <row r="49" spans="1:71" ht="12.75" hidden="1" x14ac:dyDescent="0.2">
      <c r="A49" s="1">
        <v>6016</v>
      </c>
      <c r="B49" s="1" t="s">
        <v>142</v>
      </c>
      <c r="C49" s="1">
        <v>20</v>
      </c>
      <c r="D49" s="1">
        <v>162</v>
      </c>
      <c r="E49" s="1" t="s">
        <v>65</v>
      </c>
      <c r="F49" s="1">
        <v>807</v>
      </c>
      <c r="G49" s="1" t="s">
        <v>67</v>
      </c>
      <c r="H49" s="3">
        <v>87.816999999999993</v>
      </c>
      <c r="I49" s="3">
        <v>1756.34</v>
      </c>
      <c r="J49" s="2">
        <f t="shared" si="2"/>
        <v>0</v>
      </c>
      <c r="K49" s="5">
        <f t="shared" si="19"/>
        <v>0</v>
      </c>
      <c r="L49" s="5"/>
      <c r="M49" s="1">
        <v>1.1200000000000001</v>
      </c>
      <c r="N49" s="49">
        <v>1.2</v>
      </c>
      <c r="O49" s="8">
        <f t="shared" si="21"/>
        <v>0</v>
      </c>
      <c r="P49" s="1">
        <v>5.35</v>
      </c>
      <c r="Q49" s="1">
        <v>15</v>
      </c>
      <c r="R49" s="52">
        <f t="shared" si="3"/>
        <v>15</v>
      </c>
      <c r="S49" s="7">
        <v>0</v>
      </c>
      <c r="T49" s="1"/>
      <c r="U49" s="1"/>
      <c r="V49" s="1">
        <v>0.78</v>
      </c>
      <c r="W49" s="49">
        <v>2.0499999999999998</v>
      </c>
      <c r="X49" s="8">
        <f t="shared" si="17"/>
        <v>0</v>
      </c>
      <c r="Y49" s="1">
        <v>0</v>
      </c>
      <c r="Z49" s="19">
        <v>12733.46</v>
      </c>
      <c r="AA49" s="1">
        <f t="shared" si="5"/>
        <v>18.25</v>
      </c>
      <c r="AB49" s="3">
        <f t="shared" si="6"/>
        <v>32053.204999999998</v>
      </c>
      <c r="AC49" s="3">
        <f t="shared" si="18"/>
        <v>19319.744999999999</v>
      </c>
      <c r="AD49" s="50">
        <f t="shared" si="8"/>
        <v>417.49049180327864</v>
      </c>
      <c r="AE49" s="48">
        <f t="shared" si="9"/>
        <v>76.775892216255443</v>
      </c>
      <c r="AF49" s="1">
        <v>10</v>
      </c>
      <c r="AG49" s="1">
        <v>25</v>
      </c>
      <c r="AH49" s="1">
        <v>0</v>
      </c>
      <c r="AI49" s="1">
        <v>0</v>
      </c>
      <c r="AJ49" s="1">
        <v>24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26</v>
      </c>
      <c r="BA49" s="1">
        <v>50</v>
      </c>
      <c r="BB49" s="1">
        <v>45</v>
      </c>
      <c r="BC49" s="1">
        <v>22</v>
      </c>
      <c r="BD49" s="1">
        <v>300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9</v>
      </c>
      <c r="BK49" s="1">
        <v>13</v>
      </c>
      <c r="BL49" s="1">
        <v>0</v>
      </c>
      <c r="BM49" s="1">
        <v>0</v>
      </c>
      <c r="BN49" s="1">
        <v>41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</row>
    <row r="50" spans="1:71" ht="12.75" hidden="1" x14ac:dyDescent="0.2">
      <c r="A50" s="1">
        <v>6012</v>
      </c>
      <c r="B50" s="1" t="s">
        <v>161</v>
      </c>
      <c r="C50" s="1">
        <v>18</v>
      </c>
      <c r="D50" s="1">
        <v>162</v>
      </c>
      <c r="E50" s="1" t="s">
        <v>65</v>
      </c>
      <c r="F50" s="1">
        <v>558</v>
      </c>
      <c r="G50" s="1" t="s">
        <v>74</v>
      </c>
      <c r="H50" s="3">
        <v>96.61</v>
      </c>
      <c r="I50" s="3">
        <v>1738.98</v>
      </c>
      <c r="J50" s="2">
        <f t="shared" si="2"/>
        <v>0</v>
      </c>
      <c r="K50" s="5">
        <f t="shared" si="19"/>
        <v>0</v>
      </c>
      <c r="L50" s="5"/>
      <c r="M50" s="1">
        <v>1.03</v>
      </c>
      <c r="N50" s="49">
        <v>4.8899999999999997</v>
      </c>
      <c r="O50" s="8">
        <f t="shared" si="21"/>
        <v>0</v>
      </c>
      <c r="P50" s="1">
        <v>4.17</v>
      </c>
      <c r="Q50" s="1">
        <v>3.11</v>
      </c>
      <c r="R50" s="52">
        <f t="shared" si="3"/>
        <v>8.11</v>
      </c>
      <c r="S50" s="7">
        <v>0</v>
      </c>
      <c r="T50" s="1">
        <v>5</v>
      </c>
      <c r="U50" s="1"/>
      <c r="V50" s="1">
        <v>0.33</v>
      </c>
      <c r="W50" s="49">
        <v>2.33</v>
      </c>
      <c r="X50" s="8">
        <f t="shared" si="17"/>
        <v>0</v>
      </c>
      <c r="Y50" s="1">
        <v>0</v>
      </c>
      <c r="Z50" s="27">
        <v>9612.7000000000007</v>
      </c>
      <c r="AA50" s="1">
        <f t="shared" si="5"/>
        <v>15.33</v>
      </c>
      <c r="AB50" s="3">
        <f t="shared" si="6"/>
        <v>26658.563399999999</v>
      </c>
      <c r="AC50" s="3">
        <f t="shared" si="18"/>
        <v>17045.863399999998</v>
      </c>
      <c r="AD50" s="50">
        <f t="shared" si="8"/>
        <v>315.17049180327871</v>
      </c>
      <c r="AE50" s="48">
        <f t="shared" si="9"/>
        <v>84.584579119290098</v>
      </c>
      <c r="AF50" s="1">
        <v>1</v>
      </c>
      <c r="AG50" s="1">
        <v>2</v>
      </c>
      <c r="AH50" s="1">
        <v>9</v>
      </c>
      <c r="AI50" s="1">
        <v>15</v>
      </c>
      <c r="AJ50" s="1">
        <v>88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21</v>
      </c>
      <c r="BA50" s="1">
        <v>9</v>
      </c>
      <c r="BB50" s="1">
        <v>44</v>
      </c>
      <c r="BC50" s="1">
        <v>11</v>
      </c>
      <c r="BD50" s="1">
        <v>56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1</v>
      </c>
      <c r="BL50" s="1">
        <v>4</v>
      </c>
      <c r="BM50" s="1">
        <v>3</v>
      </c>
      <c r="BN50" s="1">
        <v>42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</row>
    <row r="51" spans="1:71" ht="12.75" hidden="1" x14ac:dyDescent="0.2">
      <c r="A51" s="1">
        <v>65102</v>
      </c>
      <c r="B51" s="1" t="s">
        <v>149</v>
      </c>
      <c r="C51" s="1">
        <v>30</v>
      </c>
      <c r="D51" s="1">
        <v>162</v>
      </c>
      <c r="E51" s="1" t="s">
        <v>65</v>
      </c>
      <c r="F51" s="1">
        <v>807</v>
      </c>
      <c r="G51" s="1" t="s">
        <v>67</v>
      </c>
      <c r="H51" s="3">
        <v>65.2744</v>
      </c>
      <c r="I51" s="3">
        <v>1958.232</v>
      </c>
      <c r="J51" s="2">
        <f t="shared" si="2"/>
        <v>0</v>
      </c>
      <c r="K51" s="5">
        <f t="shared" si="19"/>
        <v>0</v>
      </c>
      <c r="L51" s="5"/>
      <c r="M51" s="1">
        <v>1.57</v>
      </c>
      <c r="N51" s="49">
        <v>5.27</v>
      </c>
      <c r="O51" s="8">
        <f t="shared" si="21"/>
        <v>0</v>
      </c>
      <c r="P51" s="1">
        <v>2.5</v>
      </c>
      <c r="Q51" s="1">
        <v>3.3</v>
      </c>
      <c r="R51" s="52">
        <f t="shared" si="3"/>
        <v>3.3</v>
      </c>
      <c r="S51" s="7">
        <v>0</v>
      </c>
      <c r="T51" s="1"/>
      <c r="U51" s="1"/>
      <c r="V51" s="1">
        <v>1.07</v>
      </c>
      <c r="W51" s="49">
        <v>4.13</v>
      </c>
      <c r="X51" s="8">
        <f t="shared" si="17"/>
        <v>0</v>
      </c>
      <c r="Y51" s="1">
        <v>0</v>
      </c>
      <c r="Z51" s="19">
        <v>10052.26</v>
      </c>
      <c r="AA51" s="1">
        <f t="shared" si="5"/>
        <v>12.7</v>
      </c>
      <c r="AB51" s="3">
        <f t="shared" si="6"/>
        <v>24869.546399999999</v>
      </c>
      <c r="AC51" s="3">
        <f t="shared" si="18"/>
        <v>14817.286399999999</v>
      </c>
      <c r="AD51" s="50">
        <f t="shared" si="8"/>
        <v>329.58229508196723</v>
      </c>
      <c r="AE51" s="48">
        <f t="shared" si="9"/>
        <v>75.457774192072222</v>
      </c>
      <c r="AF51" s="1">
        <v>36</v>
      </c>
      <c r="AG51" s="1">
        <v>0</v>
      </c>
      <c r="AH51" s="1">
        <v>8</v>
      </c>
      <c r="AI51" s="1">
        <v>6</v>
      </c>
      <c r="AJ51" s="1">
        <v>158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27</v>
      </c>
      <c r="BA51" s="1">
        <v>30</v>
      </c>
      <c r="BB51" s="1">
        <v>23</v>
      </c>
      <c r="BC51" s="1">
        <v>20</v>
      </c>
      <c r="BD51" s="1">
        <v>99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6</v>
      </c>
      <c r="BK51" s="1">
        <v>12</v>
      </c>
      <c r="BL51" s="1">
        <v>13</v>
      </c>
      <c r="BM51" s="1">
        <v>14</v>
      </c>
      <c r="BN51" s="1">
        <v>124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</row>
    <row r="52" spans="1:71" ht="12.75" hidden="1" x14ac:dyDescent="0.2">
      <c r="A52" s="1">
        <v>6013</v>
      </c>
      <c r="B52" s="1" t="s">
        <v>140</v>
      </c>
      <c r="C52" s="1">
        <v>6</v>
      </c>
      <c r="D52" s="1">
        <v>162</v>
      </c>
      <c r="E52" s="1" t="s">
        <v>65</v>
      </c>
      <c r="F52" s="1">
        <v>123</v>
      </c>
      <c r="G52" s="1" t="s">
        <v>138</v>
      </c>
      <c r="H52" s="3">
        <v>119.37</v>
      </c>
      <c r="I52" s="3">
        <v>716.22</v>
      </c>
      <c r="J52" s="2">
        <f t="shared" si="2"/>
        <v>0</v>
      </c>
      <c r="K52" s="5">
        <f t="shared" si="19"/>
        <v>0</v>
      </c>
      <c r="L52" s="5"/>
      <c r="M52" s="1">
        <v>7.08</v>
      </c>
      <c r="N52" s="49">
        <v>8.17</v>
      </c>
      <c r="O52" s="8">
        <f t="shared" si="21"/>
        <v>0</v>
      </c>
      <c r="P52" s="1">
        <v>6.75</v>
      </c>
      <c r="Q52" s="1">
        <v>13.5</v>
      </c>
      <c r="R52" s="52">
        <f t="shared" si="3"/>
        <v>13.5</v>
      </c>
      <c r="S52" s="7">
        <v>0</v>
      </c>
      <c r="T52" s="1">
        <v>10</v>
      </c>
      <c r="U52" s="1">
        <v>10</v>
      </c>
      <c r="V52" s="1">
        <v>2.08</v>
      </c>
      <c r="W52" s="49">
        <v>8.33</v>
      </c>
      <c r="X52" s="8">
        <f t="shared" si="17"/>
        <v>0</v>
      </c>
      <c r="Y52" s="1">
        <v>0</v>
      </c>
      <c r="Z52" s="19">
        <v>11399.84</v>
      </c>
      <c r="AA52" s="1">
        <f t="shared" si="5"/>
        <v>30</v>
      </c>
      <c r="AB52" s="3">
        <f t="shared" si="6"/>
        <v>21486.600000000002</v>
      </c>
      <c r="AC52" s="3">
        <f t="shared" si="18"/>
        <v>10086.760000000002</v>
      </c>
      <c r="AD52" s="50">
        <f t="shared" si="8"/>
        <v>373.76524590163933</v>
      </c>
      <c r="AE52" s="48">
        <f t="shared" si="9"/>
        <v>57.486885780853072</v>
      </c>
      <c r="AF52" s="1">
        <v>13</v>
      </c>
      <c r="AG52" s="1">
        <v>24</v>
      </c>
      <c r="AH52" s="1">
        <v>16</v>
      </c>
      <c r="AI52" s="1">
        <v>3</v>
      </c>
      <c r="AJ52" s="1">
        <v>19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15</v>
      </c>
      <c r="BA52" s="1">
        <v>3</v>
      </c>
      <c r="BB52" s="1">
        <v>19</v>
      </c>
      <c r="BC52" s="1">
        <v>10</v>
      </c>
      <c r="BD52" s="1">
        <v>81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2</v>
      </c>
      <c r="BK52" s="1">
        <v>1</v>
      </c>
      <c r="BL52" s="1">
        <v>9</v>
      </c>
      <c r="BM52" s="1">
        <v>2</v>
      </c>
      <c r="BN52" s="1">
        <v>20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</row>
    <row r="53" spans="1:71" ht="12.75" hidden="1" x14ac:dyDescent="0.2">
      <c r="A53" s="1">
        <v>88152</v>
      </c>
      <c r="B53" s="1" t="s">
        <v>169</v>
      </c>
      <c r="C53" s="1">
        <v>12</v>
      </c>
      <c r="D53" s="1">
        <v>162</v>
      </c>
      <c r="E53" s="1" t="s">
        <v>65</v>
      </c>
      <c r="F53" s="1">
        <v>974</v>
      </c>
      <c r="G53" s="1" t="s">
        <v>70</v>
      </c>
      <c r="H53" s="3">
        <v>140.29910000000001</v>
      </c>
      <c r="I53" s="3">
        <v>1683.5891999999999</v>
      </c>
      <c r="J53" s="2">
        <f t="shared" si="2"/>
        <v>0</v>
      </c>
      <c r="K53" s="5">
        <f t="shared" si="19"/>
        <v>0</v>
      </c>
      <c r="L53" s="5"/>
      <c r="M53" s="1">
        <v>1.88</v>
      </c>
      <c r="N53" s="49">
        <v>0.17</v>
      </c>
      <c r="O53" s="7">
        <v>0</v>
      </c>
      <c r="P53" s="1">
        <v>0.75</v>
      </c>
      <c r="Q53" s="1">
        <v>2.92</v>
      </c>
      <c r="R53" s="52">
        <f t="shared" si="3"/>
        <v>2.92</v>
      </c>
      <c r="S53" s="7">
        <v>0</v>
      </c>
      <c r="T53" s="1"/>
      <c r="U53" s="1"/>
      <c r="V53" s="1">
        <v>0</v>
      </c>
      <c r="W53" s="49">
        <v>9</v>
      </c>
      <c r="X53" s="8">
        <f t="shared" si="17"/>
        <v>0</v>
      </c>
      <c r="Y53" s="1">
        <v>0</v>
      </c>
      <c r="Z53" s="20">
        <v>4419.42</v>
      </c>
      <c r="AA53" s="1">
        <f t="shared" si="5"/>
        <v>12.09</v>
      </c>
      <c r="AB53" s="3">
        <f t="shared" si="6"/>
        <v>20354.593428</v>
      </c>
      <c r="AC53" s="3">
        <f t="shared" si="18"/>
        <v>15935.173428</v>
      </c>
      <c r="AD53" s="50">
        <f t="shared" si="8"/>
        <v>144.89901639344262</v>
      </c>
      <c r="AE53" s="48">
        <f t="shared" si="9"/>
        <v>140.47433816066362</v>
      </c>
      <c r="AF53" s="1">
        <v>14</v>
      </c>
      <c r="AG53" s="1">
        <v>17</v>
      </c>
      <c r="AH53" s="1">
        <v>0</v>
      </c>
      <c r="AI53" s="1">
        <v>0</v>
      </c>
      <c r="AJ53" s="1">
        <v>2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5</v>
      </c>
      <c r="BA53" s="1">
        <v>4</v>
      </c>
      <c r="BB53" s="1">
        <v>1</v>
      </c>
      <c r="BC53" s="1">
        <v>2</v>
      </c>
      <c r="BD53" s="1">
        <v>35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108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</row>
    <row r="54" spans="1:71" ht="12.75" hidden="1" x14ac:dyDescent="0.2">
      <c r="A54" s="1">
        <v>65045</v>
      </c>
      <c r="B54" s="1" t="s">
        <v>137</v>
      </c>
      <c r="C54" s="1">
        <v>18</v>
      </c>
      <c r="D54" s="1">
        <v>162</v>
      </c>
      <c r="E54" s="1" t="s">
        <v>65</v>
      </c>
      <c r="F54" s="1">
        <v>123</v>
      </c>
      <c r="G54" s="1" t="s">
        <v>138</v>
      </c>
      <c r="H54" s="3">
        <v>60.876300000000001</v>
      </c>
      <c r="I54" s="3">
        <v>1095.7734</v>
      </c>
      <c r="J54" s="2">
        <f t="shared" si="2"/>
        <v>0</v>
      </c>
      <c r="K54" s="5">
        <f t="shared" si="19"/>
        <v>0</v>
      </c>
      <c r="L54" s="5"/>
      <c r="M54" s="1">
        <v>3.42</v>
      </c>
      <c r="N54" s="49">
        <v>7.06</v>
      </c>
      <c r="O54" s="8">
        <f t="shared" ref="O54:O85" si="22">MAX(0,(TRUNC((M54*0.8)-N54)))</f>
        <v>0</v>
      </c>
      <c r="P54" s="1">
        <v>4.22</v>
      </c>
      <c r="Q54" s="1">
        <v>9.2200000000000006</v>
      </c>
      <c r="R54" s="52">
        <f t="shared" si="3"/>
        <v>9.2200000000000006</v>
      </c>
      <c r="S54" s="7">
        <v>0</v>
      </c>
      <c r="T54" s="1"/>
      <c r="U54" s="1"/>
      <c r="V54" s="1">
        <v>0.42</v>
      </c>
      <c r="W54" s="49">
        <v>1.33</v>
      </c>
      <c r="X54" s="8">
        <f t="shared" si="17"/>
        <v>0</v>
      </c>
      <c r="Y54" s="1">
        <v>0</v>
      </c>
      <c r="Z54" s="27">
        <v>8827.06</v>
      </c>
      <c r="AA54" s="1">
        <f t="shared" si="5"/>
        <v>17.61</v>
      </c>
      <c r="AB54" s="3">
        <f t="shared" si="6"/>
        <v>19296.569574000001</v>
      </c>
      <c r="AC54" s="3">
        <f t="shared" si="18"/>
        <v>10469.509574000002</v>
      </c>
      <c r="AD54" s="50">
        <f t="shared" si="8"/>
        <v>289.41180327868852</v>
      </c>
      <c r="AE54" s="48">
        <f t="shared" si="9"/>
        <v>66.675129885488488</v>
      </c>
      <c r="AF54" s="1">
        <v>25</v>
      </c>
      <c r="AG54" s="1">
        <v>0</v>
      </c>
      <c r="AH54" s="1">
        <v>35</v>
      </c>
      <c r="AI54" s="1">
        <v>3</v>
      </c>
      <c r="AJ54" s="1">
        <v>127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15</v>
      </c>
      <c r="BA54" s="1">
        <v>20</v>
      </c>
      <c r="BB54" s="1">
        <v>40</v>
      </c>
      <c r="BC54" s="1">
        <v>22</v>
      </c>
      <c r="BD54" s="1">
        <v>166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4</v>
      </c>
      <c r="BK54" s="1">
        <v>3</v>
      </c>
      <c r="BL54" s="1">
        <v>1</v>
      </c>
      <c r="BM54" s="1">
        <v>2</v>
      </c>
      <c r="BN54" s="1">
        <v>24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</row>
    <row r="55" spans="1:71" ht="12.75" hidden="1" x14ac:dyDescent="0.2">
      <c r="A55" s="1">
        <v>6093</v>
      </c>
      <c r="B55" s="1" t="s">
        <v>127</v>
      </c>
      <c r="C55" s="1">
        <v>12</v>
      </c>
      <c r="D55" s="1">
        <v>162</v>
      </c>
      <c r="E55" s="1" t="s">
        <v>65</v>
      </c>
      <c r="F55" s="1">
        <v>558</v>
      </c>
      <c r="G55" s="1" t="s">
        <v>74</v>
      </c>
      <c r="H55" s="3">
        <v>84.167500000000004</v>
      </c>
      <c r="I55" s="3">
        <v>1010.01</v>
      </c>
      <c r="J55" s="2">
        <f t="shared" si="2"/>
        <v>0</v>
      </c>
      <c r="K55" s="5">
        <f t="shared" si="19"/>
        <v>0</v>
      </c>
      <c r="L55" s="5"/>
      <c r="M55" s="1">
        <v>2.88</v>
      </c>
      <c r="N55" s="49">
        <v>2.08</v>
      </c>
      <c r="O55" s="8">
        <f t="shared" si="22"/>
        <v>0</v>
      </c>
      <c r="P55" s="1">
        <v>4.21</v>
      </c>
      <c r="Q55" s="1">
        <v>9.25</v>
      </c>
      <c r="R55" s="52">
        <f t="shared" si="3"/>
        <v>4.25</v>
      </c>
      <c r="S55" s="7">
        <v>0</v>
      </c>
      <c r="T55" s="1"/>
      <c r="U55" s="1">
        <v>5</v>
      </c>
      <c r="V55" s="1">
        <v>4.75</v>
      </c>
      <c r="W55" s="49">
        <v>12.5</v>
      </c>
      <c r="X55" s="8">
        <f t="shared" si="17"/>
        <v>0</v>
      </c>
      <c r="Y55" s="1">
        <v>0</v>
      </c>
      <c r="Z55" s="19">
        <v>11951.78</v>
      </c>
      <c r="AA55" s="1">
        <f t="shared" si="5"/>
        <v>18.829999999999998</v>
      </c>
      <c r="AB55" s="3">
        <f t="shared" si="6"/>
        <v>19018.488299999997</v>
      </c>
      <c r="AC55" s="3">
        <f t="shared" si="18"/>
        <v>7066.7082999999966</v>
      </c>
      <c r="AD55" s="50">
        <f t="shared" si="8"/>
        <v>391.8616393442623</v>
      </c>
      <c r="AE55" s="48">
        <f t="shared" si="9"/>
        <v>48.533682275778162</v>
      </c>
      <c r="AF55" s="1">
        <v>26</v>
      </c>
      <c r="AG55" s="1">
        <v>0</v>
      </c>
      <c r="AH55" s="1">
        <v>3</v>
      </c>
      <c r="AI55" s="1">
        <v>11</v>
      </c>
      <c r="AJ55" s="1">
        <v>25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9</v>
      </c>
      <c r="BA55" s="1">
        <v>2</v>
      </c>
      <c r="BB55" s="1">
        <v>27</v>
      </c>
      <c r="BC55" s="1">
        <v>27</v>
      </c>
      <c r="BD55" s="1">
        <v>111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7</v>
      </c>
      <c r="BK55" s="1">
        <v>16</v>
      </c>
      <c r="BL55" s="1">
        <v>42</v>
      </c>
      <c r="BM55" s="1">
        <v>0</v>
      </c>
      <c r="BN55" s="1">
        <v>90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</row>
    <row r="56" spans="1:71" ht="12.75" hidden="1" x14ac:dyDescent="0.2">
      <c r="A56" s="1">
        <v>6087</v>
      </c>
      <c r="B56" s="1" t="s">
        <v>164</v>
      </c>
      <c r="C56" s="1">
        <v>4</v>
      </c>
      <c r="D56" s="1">
        <v>162</v>
      </c>
      <c r="E56" s="1" t="s">
        <v>65</v>
      </c>
      <c r="F56" s="1">
        <v>123</v>
      </c>
      <c r="G56" s="1" t="s">
        <v>138</v>
      </c>
      <c r="H56" s="3">
        <v>255.4675</v>
      </c>
      <c r="I56" s="3">
        <v>1021.87</v>
      </c>
      <c r="J56" s="2">
        <f t="shared" si="2"/>
        <v>0</v>
      </c>
      <c r="K56" s="5">
        <f t="shared" si="19"/>
        <v>0</v>
      </c>
      <c r="L56" s="5"/>
      <c r="M56" s="1">
        <v>1.25</v>
      </c>
      <c r="N56" s="49">
        <v>10.75</v>
      </c>
      <c r="O56" s="8">
        <f t="shared" si="22"/>
        <v>0</v>
      </c>
      <c r="P56" s="1">
        <v>8</v>
      </c>
      <c r="Q56" s="1">
        <v>7.75</v>
      </c>
      <c r="R56" s="52">
        <f t="shared" si="3"/>
        <v>7.75</v>
      </c>
      <c r="S56" s="7">
        <v>0</v>
      </c>
      <c r="T56" s="1"/>
      <c r="U56" s="1"/>
      <c r="V56" s="1">
        <v>0.25</v>
      </c>
      <c r="W56" s="49">
        <v>0</v>
      </c>
      <c r="X56" s="8">
        <f t="shared" si="17"/>
        <v>0</v>
      </c>
      <c r="Y56" s="1">
        <v>0</v>
      </c>
      <c r="Z56" s="27">
        <v>9707.76</v>
      </c>
      <c r="AA56" s="1">
        <f t="shared" si="5"/>
        <v>18.5</v>
      </c>
      <c r="AB56" s="3">
        <f t="shared" si="6"/>
        <v>18904.595000000001</v>
      </c>
      <c r="AC56" s="3">
        <f t="shared" si="18"/>
        <v>9196.8350000000009</v>
      </c>
      <c r="AD56" s="50">
        <f t="shared" si="8"/>
        <v>318.28721311475408</v>
      </c>
      <c r="AE56" s="48">
        <f t="shared" si="9"/>
        <v>59.394767433475906</v>
      </c>
      <c r="AF56" s="1">
        <v>2</v>
      </c>
      <c r="AG56" s="1">
        <v>0</v>
      </c>
      <c r="AH56" s="1">
        <v>2</v>
      </c>
      <c r="AI56" s="1">
        <v>2</v>
      </c>
      <c r="AJ56" s="1">
        <v>43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10</v>
      </c>
      <c r="BA56" s="1">
        <v>6</v>
      </c>
      <c r="BB56" s="1">
        <v>14</v>
      </c>
      <c r="BC56" s="1">
        <v>10</v>
      </c>
      <c r="BD56" s="1">
        <v>31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2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</row>
    <row r="57" spans="1:71" ht="12.75" hidden="1" x14ac:dyDescent="0.2">
      <c r="A57" s="1">
        <v>6029</v>
      </c>
      <c r="B57" s="1" t="s">
        <v>158</v>
      </c>
      <c r="C57" s="1">
        <v>5</v>
      </c>
      <c r="D57" s="1">
        <v>162</v>
      </c>
      <c r="E57" s="1" t="s">
        <v>65</v>
      </c>
      <c r="F57" s="1">
        <v>558</v>
      </c>
      <c r="G57" s="1" t="s">
        <v>74</v>
      </c>
      <c r="H57" s="3">
        <v>208.38839999999999</v>
      </c>
      <c r="I57" s="3">
        <v>1041.942</v>
      </c>
      <c r="J57" s="2">
        <f t="shared" si="2"/>
        <v>0</v>
      </c>
      <c r="K57" s="5">
        <f t="shared" si="19"/>
        <v>0</v>
      </c>
      <c r="L57" s="5"/>
      <c r="M57" s="1">
        <v>1.2</v>
      </c>
      <c r="N57" s="49">
        <v>5.2</v>
      </c>
      <c r="O57" s="8">
        <f t="shared" si="22"/>
        <v>0</v>
      </c>
      <c r="P57" s="1">
        <v>3.3</v>
      </c>
      <c r="Q57" s="1">
        <v>10.6</v>
      </c>
      <c r="R57" s="52">
        <f t="shared" si="3"/>
        <v>10.6</v>
      </c>
      <c r="S57" s="7">
        <v>0</v>
      </c>
      <c r="T57" s="1"/>
      <c r="U57" s="1"/>
      <c r="V57" s="1">
        <v>0.7</v>
      </c>
      <c r="W57" s="49">
        <v>2.2000000000000002</v>
      </c>
      <c r="X57" s="8">
        <f t="shared" si="17"/>
        <v>0</v>
      </c>
      <c r="Y57" s="1">
        <v>0</v>
      </c>
      <c r="Z57" s="27">
        <v>5418.1</v>
      </c>
      <c r="AA57" s="1">
        <f t="shared" si="5"/>
        <v>18</v>
      </c>
      <c r="AB57" s="3">
        <f t="shared" si="6"/>
        <v>18754.955999999998</v>
      </c>
      <c r="AC57" s="3">
        <f t="shared" si="18"/>
        <v>13336.855999999998</v>
      </c>
      <c r="AD57" s="50">
        <f t="shared" si="8"/>
        <v>177.64262295081969</v>
      </c>
      <c r="AE57" s="48">
        <f t="shared" si="9"/>
        <v>105.5768918993743</v>
      </c>
      <c r="AF57" s="1">
        <v>1</v>
      </c>
      <c r="AG57" s="1">
        <v>2</v>
      </c>
      <c r="AH57" s="1">
        <v>3</v>
      </c>
      <c r="AI57" s="1">
        <v>2</v>
      </c>
      <c r="AJ57" s="1">
        <v>26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9</v>
      </c>
      <c r="BA57" s="1">
        <v>15</v>
      </c>
      <c r="BB57" s="1">
        <v>0</v>
      </c>
      <c r="BC57" s="1">
        <v>0</v>
      </c>
      <c r="BD57" s="1">
        <v>53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3</v>
      </c>
      <c r="BK57" s="1">
        <v>1</v>
      </c>
      <c r="BL57" s="1">
        <v>0</v>
      </c>
      <c r="BM57" s="1">
        <v>0</v>
      </c>
      <c r="BN57" s="1">
        <v>11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</row>
    <row r="58" spans="1:71" ht="12.75" hidden="1" x14ac:dyDescent="0.2">
      <c r="A58" s="1">
        <v>88153</v>
      </c>
      <c r="B58" s="1" t="s">
        <v>166</v>
      </c>
      <c r="C58" s="1">
        <v>12</v>
      </c>
      <c r="D58" s="1">
        <v>162</v>
      </c>
      <c r="E58" s="1" t="s">
        <v>65</v>
      </c>
      <c r="F58" s="1">
        <v>974</v>
      </c>
      <c r="G58" s="1" t="s">
        <v>70</v>
      </c>
      <c r="H58" s="3">
        <v>140.29910000000001</v>
      </c>
      <c r="I58" s="3">
        <v>1683.5891999999999</v>
      </c>
      <c r="J58" s="2">
        <f t="shared" si="2"/>
        <v>0</v>
      </c>
      <c r="K58" s="5">
        <f t="shared" si="19"/>
        <v>0</v>
      </c>
      <c r="L58" s="5"/>
      <c r="M58" s="1">
        <v>0</v>
      </c>
      <c r="N58" s="49">
        <v>2</v>
      </c>
      <c r="O58" s="8">
        <f t="shared" si="22"/>
        <v>0</v>
      </c>
      <c r="P58" s="1">
        <v>0.57999999999999996</v>
      </c>
      <c r="Q58" s="1">
        <v>1.5</v>
      </c>
      <c r="R58" s="52">
        <f t="shared" si="3"/>
        <v>1.5</v>
      </c>
      <c r="S58" s="7">
        <v>0</v>
      </c>
      <c r="T58" s="1"/>
      <c r="U58" s="1"/>
      <c r="V58" s="1">
        <v>0.04</v>
      </c>
      <c r="W58" s="49">
        <v>6.83</v>
      </c>
      <c r="X58" s="8">
        <f t="shared" si="17"/>
        <v>0</v>
      </c>
      <c r="Y58" s="1">
        <v>0</v>
      </c>
      <c r="Z58" s="20">
        <v>1052.24</v>
      </c>
      <c r="AA58" s="1">
        <f t="shared" si="5"/>
        <v>10.33</v>
      </c>
      <c r="AB58" s="3">
        <f t="shared" si="6"/>
        <v>17391.476435999997</v>
      </c>
      <c r="AC58" s="3">
        <f t="shared" si="18"/>
        <v>16339.236435999997</v>
      </c>
      <c r="AD58" s="50">
        <f t="shared" si="8"/>
        <v>34.499672131147541</v>
      </c>
      <c r="AE58" s="48">
        <f t="shared" si="9"/>
        <v>504.10555700030403</v>
      </c>
      <c r="AF58" s="1">
        <v>0</v>
      </c>
      <c r="AG58" s="1">
        <v>0</v>
      </c>
      <c r="AH58" s="1">
        <v>0</v>
      </c>
      <c r="AI58" s="1">
        <v>0</v>
      </c>
      <c r="AJ58" s="1">
        <v>24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3</v>
      </c>
      <c r="BB58" s="1">
        <v>4</v>
      </c>
      <c r="BC58" s="1">
        <v>3</v>
      </c>
      <c r="BD58" s="1">
        <v>18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1</v>
      </c>
      <c r="BL58" s="1">
        <v>0</v>
      </c>
      <c r="BM58" s="1">
        <v>0</v>
      </c>
      <c r="BN58" s="1">
        <v>82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</row>
    <row r="59" spans="1:71" ht="12.75" hidden="1" x14ac:dyDescent="0.2">
      <c r="A59" s="1">
        <v>88138</v>
      </c>
      <c r="B59" s="1" t="s">
        <v>153</v>
      </c>
      <c r="C59" s="1">
        <v>24</v>
      </c>
      <c r="D59" s="1">
        <v>162</v>
      </c>
      <c r="E59" s="1" t="s">
        <v>65</v>
      </c>
      <c r="F59" s="1">
        <v>974</v>
      </c>
      <c r="G59" s="1" t="s">
        <v>70</v>
      </c>
      <c r="H59" s="3">
        <v>107.6336</v>
      </c>
      <c r="I59" s="3">
        <v>2583.2064</v>
      </c>
      <c r="J59" s="2">
        <f t="shared" si="2"/>
        <v>0</v>
      </c>
      <c r="K59" s="5">
        <f t="shared" si="19"/>
        <v>0</v>
      </c>
      <c r="L59" s="5"/>
      <c r="M59" s="1">
        <v>0.83</v>
      </c>
      <c r="N59" s="49">
        <v>1.33</v>
      </c>
      <c r="O59" s="8">
        <f t="shared" si="22"/>
        <v>0</v>
      </c>
      <c r="P59" s="1">
        <v>2.56</v>
      </c>
      <c r="Q59" s="1">
        <v>3</v>
      </c>
      <c r="R59" s="52">
        <f t="shared" si="3"/>
        <v>3</v>
      </c>
      <c r="S59" s="7">
        <v>0</v>
      </c>
      <c r="T59" s="1"/>
      <c r="U59" s="1"/>
      <c r="V59" s="1">
        <v>0.21</v>
      </c>
      <c r="W59" s="49">
        <v>2</v>
      </c>
      <c r="X59" s="8">
        <f t="shared" si="17"/>
        <v>0</v>
      </c>
      <c r="Y59" s="1">
        <v>0</v>
      </c>
      <c r="Z59" s="27">
        <v>9310.31</v>
      </c>
      <c r="AA59" s="1">
        <f t="shared" si="5"/>
        <v>6.33</v>
      </c>
      <c r="AB59" s="3">
        <f t="shared" si="6"/>
        <v>16351.696512</v>
      </c>
      <c r="AC59" s="3">
        <f t="shared" si="18"/>
        <v>7041.3865120000009</v>
      </c>
      <c r="AD59" s="50">
        <f t="shared" si="8"/>
        <v>305.25606557377046</v>
      </c>
      <c r="AE59" s="48">
        <f t="shared" si="9"/>
        <v>53.567146917342178</v>
      </c>
      <c r="AF59" s="1">
        <v>6</v>
      </c>
      <c r="AG59" s="1">
        <v>8</v>
      </c>
      <c r="AH59" s="1">
        <v>7</v>
      </c>
      <c r="AI59" s="1">
        <v>6</v>
      </c>
      <c r="AJ59" s="1">
        <v>32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23</v>
      </c>
      <c r="BA59" s="1">
        <v>9</v>
      </c>
      <c r="BB59" s="1">
        <v>23</v>
      </c>
      <c r="BC59" s="1">
        <v>22</v>
      </c>
      <c r="BD59" s="1">
        <v>72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5</v>
      </c>
      <c r="BM59" s="1">
        <v>0</v>
      </c>
      <c r="BN59" s="1">
        <v>48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</row>
    <row r="60" spans="1:71" ht="12.75" hidden="1" x14ac:dyDescent="0.2">
      <c r="A60" s="1">
        <v>95285</v>
      </c>
      <c r="B60" s="1" t="s">
        <v>248</v>
      </c>
      <c r="C60" s="1">
        <v>1</v>
      </c>
      <c r="D60" s="1">
        <v>162</v>
      </c>
      <c r="E60" s="1" t="s">
        <v>65</v>
      </c>
      <c r="F60" s="1">
        <v>999</v>
      </c>
      <c r="G60" s="1" t="s">
        <v>68</v>
      </c>
      <c r="H60" s="3">
        <v>4356.72</v>
      </c>
      <c r="I60" s="3">
        <v>4356.72</v>
      </c>
      <c r="J60" s="2">
        <f t="shared" si="2"/>
        <v>0</v>
      </c>
      <c r="K60" s="5">
        <f t="shared" si="19"/>
        <v>0</v>
      </c>
      <c r="L60" s="5"/>
      <c r="M60" s="1">
        <v>0</v>
      </c>
      <c r="N60" s="49">
        <v>3</v>
      </c>
      <c r="O60" s="8">
        <f t="shared" si="22"/>
        <v>0</v>
      </c>
      <c r="P60" s="1">
        <v>0</v>
      </c>
      <c r="Q60" s="1">
        <v>0</v>
      </c>
      <c r="R60" s="52">
        <f>Q60-T60</f>
        <v>0</v>
      </c>
      <c r="S60" s="8">
        <f>P60-R60</f>
        <v>0</v>
      </c>
      <c r="T60" s="1"/>
      <c r="U60" s="1"/>
      <c r="V60" s="1">
        <v>0</v>
      </c>
      <c r="W60" s="49">
        <v>0</v>
      </c>
      <c r="X60" s="8">
        <f t="shared" si="17"/>
        <v>0</v>
      </c>
      <c r="Y60" s="1">
        <v>0</v>
      </c>
      <c r="Z60" s="20">
        <v>0</v>
      </c>
      <c r="AA60" s="1">
        <f t="shared" si="5"/>
        <v>3</v>
      </c>
      <c r="AB60" s="3">
        <f t="shared" si="6"/>
        <v>13070.16</v>
      </c>
      <c r="AC60" s="3">
        <f t="shared" si="18"/>
        <v>13070.16</v>
      </c>
      <c r="AD60" s="50">
        <f t="shared" si="8"/>
        <v>0</v>
      </c>
      <c r="AE60" s="48" t="e">
        <f t="shared" si="9"/>
        <v>#DIV/0!</v>
      </c>
      <c r="AF60" s="1">
        <v>0</v>
      </c>
      <c r="AG60" s="1">
        <v>0</v>
      </c>
      <c r="AH60" s="1">
        <v>0</v>
      </c>
      <c r="AI60" s="1">
        <v>0</v>
      </c>
      <c r="AJ60" s="1">
        <v>3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</row>
    <row r="61" spans="1:71" ht="12.75" hidden="1" x14ac:dyDescent="0.2">
      <c r="A61" s="1">
        <v>6060</v>
      </c>
      <c r="B61" s="1" t="s">
        <v>172</v>
      </c>
      <c r="C61" s="1">
        <v>5</v>
      </c>
      <c r="D61" s="1">
        <v>162</v>
      </c>
      <c r="E61" s="1" t="s">
        <v>65</v>
      </c>
      <c r="F61" s="1">
        <v>123</v>
      </c>
      <c r="G61" s="1" t="s">
        <v>138</v>
      </c>
      <c r="H61" s="3">
        <v>208.38839999999999</v>
      </c>
      <c r="I61" s="3">
        <v>1041.942</v>
      </c>
      <c r="J61" s="2">
        <f t="shared" si="2"/>
        <v>0</v>
      </c>
      <c r="K61" s="5">
        <f t="shared" si="19"/>
        <v>0</v>
      </c>
      <c r="L61" s="5"/>
      <c r="M61" s="1">
        <v>0</v>
      </c>
      <c r="N61" s="49">
        <v>2</v>
      </c>
      <c r="O61" s="8">
        <f t="shared" si="22"/>
        <v>0</v>
      </c>
      <c r="P61" s="1">
        <v>4.2</v>
      </c>
      <c r="Q61" s="1">
        <v>5.2</v>
      </c>
      <c r="R61" s="52">
        <f t="shared" ref="R61:R86" si="23">Q61+T61-U61</f>
        <v>10.199999999999999</v>
      </c>
      <c r="S61" s="7">
        <v>0</v>
      </c>
      <c r="T61" s="1">
        <v>5</v>
      </c>
      <c r="U61" s="1"/>
      <c r="V61" s="1">
        <v>0</v>
      </c>
      <c r="W61" s="49">
        <v>0</v>
      </c>
      <c r="X61" s="8">
        <f t="shared" si="17"/>
        <v>0</v>
      </c>
      <c r="Y61" s="1">
        <v>0</v>
      </c>
      <c r="Z61" s="20">
        <v>4376.16</v>
      </c>
      <c r="AA61" s="1">
        <f t="shared" si="5"/>
        <v>12.2</v>
      </c>
      <c r="AB61" s="3">
        <f t="shared" si="6"/>
        <v>12711.6924</v>
      </c>
      <c r="AC61" s="3">
        <f t="shared" si="18"/>
        <v>8335.5324000000001</v>
      </c>
      <c r="AD61" s="50">
        <f t="shared" si="8"/>
        <v>143.48065573770492</v>
      </c>
      <c r="AE61" s="48">
        <f t="shared" si="9"/>
        <v>88.595165213337722</v>
      </c>
      <c r="AF61" s="1">
        <v>0</v>
      </c>
      <c r="AG61" s="1">
        <v>0</v>
      </c>
      <c r="AH61" s="1">
        <v>0</v>
      </c>
      <c r="AI61" s="1">
        <v>0</v>
      </c>
      <c r="AJ61" s="1">
        <v>10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4</v>
      </c>
      <c r="BA61" s="1">
        <v>10</v>
      </c>
      <c r="BB61" s="1">
        <v>12</v>
      </c>
      <c r="BC61" s="1">
        <v>0</v>
      </c>
      <c r="BD61" s="1">
        <v>26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</row>
    <row r="62" spans="1:71" ht="12.75" hidden="1" x14ac:dyDescent="0.2">
      <c r="A62" s="1">
        <v>91013</v>
      </c>
      <c r="B62" s="1" t="s">
        <v>151</v>
      </c>
      <c r="C62" s="1">
        <v>12</v>
      </c>
      <c r="D62" s="1">
        <v>162</v>
      </c>
      <c r="E62" s="1" t="s">
        <v>65</v>
      </c>
      <c r="F62" s="1">
        <v>123</v>
      </c>
      <c r="G62" s="1" t="s">
        <v>138</v>
      </c>
      <c r="H62" s="3">
        <v>101.8831</v>
      </c>
      <c r="I62" s="3">
        <v>1222.5971999999999</v>
      </c>
      <c r="J62" s="2">
        <f t="shared" si="2"/>
        <v>0</v>
      </c>
      <c r="K62" s="5">
        <f t="shared" si="19"/>
        <v>0</v>
      </c>
      <c r="L62" s="5"/>
      <c r="M62" s="1">
        <v>0.17</v>
      </c>
      <c r="N62" s="49">
        <v>2.83</v>
      </c>
      <c r="O62" s="8">
        <f t="shared" si="22"/>
        <v>0</v>
      </c>
      <c r="P62" s="1">
        <v>0.62</v>
      </c>
      <c r="Q62" s="1">
        <v>5.33</v>
      </c>
      <c r="R62" s="52">
        <f t="shared" si="23"/>
        <v>5.33</v>
      </c>
      <c r="S62" s="7">
        <v>0</v>
      </c>
      <c r="T62" s="1"/>
      <c r="U62" s="1"/>
      <c r="V62" s="1">
        <v>0.08</v>
      </c>
      <c r="W62" s="49">
        <v>2.17</v>
      </c>
      <c r="X62" s="8">
        <f t="shared" si="17"/>
        <v>0</v>
      </c>
      <c r="Y62" s="1">
        <v>0</v>
      </c>
      <c r="Z62" s="20">
        <v>1069.77</v>
      </c>
      <c r="AA62" s="1">
        <f t="shared" si="5"/>
        <v>10.33</v>
      </c>
      <c r="AB62" s="3">
        <f t="shared" si="6"/>
        <v>12629.429075999999</v>
      </c>
      <c r="AC62" s="3">
        <f t="shared" si="18"/>
        <v>11559.659075999998</v>
      </c>
      <c r="AD62" s="50">
        <f t="shared" si="8"/>
        <v>35.074426229508198</v>
      </c>
      <c r="AE62" s="48">
        <f t="shared" si="9"/>
        <v>360.07514401974248</v>
      </c>
      <c r="AF62" s="1">
        <v>0</v>
      </c>
      <c r="AG62" s="1">
        <v>4</v>
      </c>
      <c r="AH62" s="1">
        <v>0</v>
      </c>
      <c r="AI62" s="1">
        <v>0</v>
      </c>
      <c r="AJ62" s="1">
        <v>34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6</v>
      </c>
      <c r="BC62" s="1">
        <v>3</v>
      </c>
      <c r="BD62" s="1">
        <v>64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2</v>
      </c>
      <c r="BL62" s="1">
        <v>0</v>
      </c>
      <c r="BM62" s="1">
        <v>0</v>
      </c>
      <c r="BN62" s="1">
        <v>26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</row>
    <row r="63" spans="1:71" ht="12.75" hidden="1" x14ac:dyDescent="0.2">
      <c r="A63" s="1">
        <v>6098</v>
      </c>
      <c r="B63" s="1" t="s">
        <v>193</v>
      </c>
      <c r="C63" s="1">
        <v>12</v>
      </c>
      <c r="D63" s="1">
        <v>162</v>
      </c>
      <c r="E63" s="1" t="s">
        <v>65</v>
      </c>
      <c r="F63" s="1">
        <v>807</v>
      </c>
      <c r="G63" s="1" t="s">
        <v>67</v>
      </c>
      <c r="H63" s="3">
        <v>59.191099999999999</v>
      </c>
      <c r="I63" s="3">
        <v>710.29319999999996</v>
      </c>
      <c r="J63" s="2">
        <f t="shared" si="2"/>
        <v>0</v>
      </c>
      <c r="K63" s="5">
        <f t="shared" si="19"/>
        <v>0</v>
      </c>
      <c r="L63" s="5"/>
      <c r="M63" s="1">
        <v>0.08</v>
      </c>
      <c r="N63" s="49">
        <v>4.17</v>
      </c>
      <c r="O63" s="8">
        <f t="shared" si="22"/>
        <v>0</v>
      </c>
      <c r="P63" s="1">
        <v>0.71</v>
      </c>
      <c r="Q63" s="1">
        <v>10.92</v>
      </c>
      <c r="R63" s="52">
        <f t="shared" si="23"/>
        <v>10.92</v>
      </c>
      <c r="S63" s="7">
        <v>0</v>
      </c>
      <c r="T63" s="1"/>
      <c r="U63" s="1"/>
      <c r="V63" s="1">
        <v>0.38</v>
      </c>
      <c r="W63" s="49">
        <v>1.83</v>
      </c>
      <c r="X63" s="8">
        <f t="shared" si="17"/>
        <v>0</v>
      </c>
      <c r="Y63" s="1">
        <v>0</v>
      </c>
      <c r="Z63" s="20">
        <v>828.68</v>
      </c>
      <c r="AA63" s="1">
        <f t="shared" si="5"/>
        <v>16.920000000000002</v>
      </c>
      <c r="AB63" s="3">
        <f t="shared" si="6"/>
        <v>12018.160944000001</v>
      </c>
      <c r="AC63" s="3">
        <f t="shared" si="18"/>
        <v>11189.480944000001</v>
      </c>
      <c r="AD63" s="50">
        <f t="shared" si="8"/>
        <v>27.169836065573769</v>
      </c>
      <c r="AE63" s="48">
        <f t="shared" si="9"/>
        <v>442.33468744509349</v>
      </c>
      <c r="AF63" s="1">
        <v>0</v>
      </c>
      <c r="AG63" s="1">
        <v>2</v>
      </c>
      <c r="AH63" s="1">
        <v>0</v>
      </c>
      <c r="AI63" s="1">
        <v>0</v>
      </c>
      <c r="AJ63" s="1">
        <v>50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7</v>
      </c>
      <c r="BA63" s="1">
        <v>3</v>
      </c>
      <c r="BB63" s="1">
        <v>0</v>
      </c>
      <c r="BC63" s="1">
        <v>0</v>
      </c>
      <c r="BD63" s="1">
        <v>131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2</v>
      </c>
      <c r="BK63" s="1">
        <v>5</v>
      </c>
      <c r="BL63" s="1">
        <v>0</v>
      </c>
      <c r="BM63" s="1">
        <v>0</v>
      </c>
      <c r="BN63" s="1">
        <v>22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</row>
    <row r="64" spans="1:71" ht="12.75" x14ac:dyDescent="0.2">
      <c r="A64" s="1">
        <v>91067</v>
      </c>
      <c r="B64" s="1" t="s">
        <v>159</v>
      </c>
      <c r="C64" s="1">
        <v>6</v>
      </c>
      <c r="D64" s="1">
        <v>162</v>
      </c>
      <c r="E64" s="1" t="s">
        <v>65</v>
      </c>
      <c r="F64" s="1">
        <v>123</v>
      </c>
      <c r="G64" s="1" t="s">
        <v>138</v>
      </c>
      <c r="H64" s="3">
        <v>119.37090000000001</v>
      </c>
      <c r="I64" s="3">
        <v>716.22540000000004</v>
      </c>
      <c r="J64" s="2">
        <f t="shared" si="2"/>
        <v>0</v>
      </c>
      <c r="K64" s="5">
        <f t="shared" si="19"/>
        <v>0</v>
      </c>
      <c r="L64" s="22">
        <v>5</v>
      </c>
      <c r="M64" s="1">
        <v>5.92</v>
      </c>
      <c r="N64" s="49">
        <v>4.67</v>
      </c>
      <c r="O64" s="8">
        <f t="shared" si="22"/>
        <v>0</v>
      </c>
      <c r="P64" s="1">
        <v>2.17</v>
      </c>
      <c r="Q64" s="1">
        <v>6</v>
      </c>
      <c r="R64" s="52">
        <f t="shared" si="23"/>
        <v>8</v>
      </c>
      <c r="S64" s="7">
        <v>0</v>
      </c>
      <c r="T64" s="1">
        <v>2</v>
      </c>
      <c r="U64" s="1"/>
      <c r="V64" s="1">
        <v>0.67</v>
      </c>
      <c r="W64" s="49">
        <v>4</v>
      </c>
      <c r="X64" s="8">
        <f t="shared" si="17"/>
        <v>0</v>
      </c>
      <c r="Y64" s="1">
        <v>0</v>
      </c>
      <c r="Z64" s="27">
        <v>6266.97</v>
      </c>
      <c r="AA64" s="1">
        <f t="shared" si="5"/>
        <v>16.670000000000002</v>
      </c>
      <c r="AB64" s="3">
        <f t="shared" si="6"/>
        <v>11939.477418000002</v>
      </c>
      <c r="AC64" s="3">
        <f t="shared" si="18"/>
        <v>5672.507418000002</v>
      </c>
      <c r="AD64" s="50">
        <f t="shared" si="8"/>
        <v>205.4744262295082</v>
      </c>
      <c r="AE64" s="48">
        <f t="shared" si="9"/>
        <v>58.106878004681697</v>
      </c>
      <c r="AF64" s="1">
        <v>25</v>
      </c>
      <c r="AG64" s="1">
        <v>8</v>
      </c>
      <c r="AH64" s="1">
        <v>5</v>
      </c>
      <c r="AI64" s="1">
        <v>3</v>
      </c>
      <c r="AJ64" s="1">
        <v>28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6</v>
      </c>
      <c r="BA64" s="1">
        <v>6</v>
      </c>
      <c r="BB64" s="1">
        <v>4</v>
      </c>
      <c r="BC64" s="1">
        <v>0</v>
      </c>
      <c r="BD64" s="1">
        <v>36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2</v>
      </c>
      <c r="BM64" s="1">
        <v>3</v>
      </c>
      <c r="BN64" s="1">
        <v>12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</row>
    <row r="65" spans="1:71" ht="12.75" x14ac:dyDescent="0.2">
      <c r="A65" s="1">
        <v>6032</v>
      </c>
      <c r="B65" s="1" t="s">
        <v>199</v>
      </c>
      <c r="C65" s="1">
        <v>12</v>
      </c>
      <c r="D65" s="1">
        <v>162</v>
      </c>
      <c r="E65" s="1" t="s">
        <v>65</v>
      </c>
      <c r="F65" s="1">
        <v>807</v>
      </c>
      <c r="G65" s="1" t="s">
        <v>67</v>
      </c>
      <c r="H65" s="3">
        <v>59.190899999999999</v>
      </c>
      <c r="I65" s="3">
        <v>710.29079999999999</v>
      </c>
      <c r="J65" s="2">
        <f t="shared" si="2"/>
        <v>0</v>
      </c>
      <c r="K65" s="5">
        <f t="shared" si="19"/>
        <v>0</v>
      </c>
      <c r="L65" s="5"/>
      <c r="M65" s="1">
        <v>0.04</v>
      </c>
      <c r="N65" s="49">
        <v>1.42</v>
      </c>
      <c r="O65" s="8">
        <f t="shared" si="22"/>
        <v>0</v>
      </c>
      <c r="P65" s="1">
        <v>1.83</v>
      </c>
      <c r="Q65" s="1">
        <v>14.92</v>
      </c>
      <c r="R65" s="52">
        <f t="shared" si="23"/>
        <v>14.92</v>
      </c>
      <c r="S65" s="7">
        <v>0</v>
      </c>
      <c r="T65" s="1"/>
      <c r="U65" s="1"/>
      <c r="V65" s="1">
        <v>0.28999999999999998</v>
      </c>
      <c r="W65" s="49">
        <v>-0.17</v>
      </c>
      <c r="X65" s="8">
        <f t="shared" si="17"/>
        <v>0</v>
      </c>
      <c r="Y65" s="1">
        <v>0</v>
      </c>
      <c r="Z65" s="20">
        <v>1538.96</v>
      </c>
      <c r="AA65" s="1">
        <f t="shared" si="5"/>
        <v>16.169999999999998</v>
      </c>
      <c r="AB65" s="3">
        <f t="shared" si="6"/>
        <v>11485.402235999998</v>
      </c>
      <c r="AC65" s="3">
        <f t="shared" si="18"/>
        <v>9946.442235999999</v>
      </c>
      <c r="AD65" s="50">
        <f t="shared" si="8"/>
        <v>50.457704918032789</v>
      </c>
      <c r="AE65" s="48">
        <f t="shared" si="9"/>
        <v>227.6243490396111</v>
      </c>
      <c r="AF65" s="1">
        <v>0</v>
      </c>
      <c r="AG65" s="1">
        <v>1</v>
      </c>
      <c r="AH65" s="1">
        <v>0</v>
      </c>
      <c r="AI65" s="1">
        <v>0</v>
      </c>
      <c r="AJ65" s="1">
        <v>17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14</v>
      </c>
      <c r="BA65" s="1">
        <v>16</v>
      </c>
      <c r="BB65" s="1">
        <v>0</v>
      </c>
      <c r="BC65" s="1">
        <v>0</v>
      </c>
      <c r="BD65" s="1">
        <v>179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1</v>
      </c>
      <c r="BK65" s="1">
        <v>5</v>
      </c>
      <c r="BL65" s="1">
        <v>0</v>
      </c>
      <c r="BM65" s="1">
        <v>0</v>
      </c>
      <c r="BN65" s="1">
        <v>-2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</row>
    <row r="66" spans="1:71" ht="12.75" x14ac:dyDescent="0.2">
      <c r="A66" s="1">
        <v>91047</v>
      </c>
      <c r="B66" s="1" t="s">
        <v>154</v>
      </c>
      <c r="C66" s="1">
        <v>6</v>
      </c>
      <c r="D66" s="1">
        <v>162</v>
      </c>
      <c r="E66" s="1" t="s">
        <v>65</v>
      </c>
      <c r="F66" s="1">
        <v>123</v>
      </c>
      <c r="G66" s="1" t="s">
        <v>138</v>
      </c>
      <c r="H66" s="3">
        <v>119.37</v>
      </c>
      <c r="I66" s="3">
        <v>716.22</v>
      </c>
      <c r="J66" s="2">
        <f t="shared" si="2"/>
        <v>0</v>
      </c>
      <c r="K66" s="5">
        <f t="shared" si="19"/>
        <v>0</v>
      </c>
      <c r="L66" s="5"/>
      <c r="M66" s="1">
        <v>5.58</v>
      </c>
      <c r="N66" s="49">
        <v>7.83</v>
      </c>
      <c r="O66" s="8">
        <f t="shared" si="22"/>
        <v>0</v>
      </c>
      <c r="P66" s="1">
        <v>3.17</v>
      </c>
      <c r="Q66" s="1">
        <v>5.17</v>
      </c>
      <c r="R66" s="52">
        <f t="shared" si="23"/>
        <v>5.17</v>
      </c>
      <c r="S66" s="7">
        <v>0</v>
      </c>
      <c r="T66" s="1"/>
      <c r="U66" s="1"/>
      <c r="V66" s="1">
        <v>0.33</v>
      </c>
      <c r="W66" s="49">
        <v>2.33</v>
      </c>
      <c r="X66" s="8">
        <f t="shared" si="17"/>
        <v>0</v>
      </c>
      <c r="Y66" s="1">
        <v>0</v>
      </c>
      <c r="Z66" s="27">
        <v>6505.67</v>
      </c>
      <c r="AA66" s="1">
        <f t="shared" si="5"/>
        <v>15.33</v>
      </c>
      <c r="AB66" s="3">
        <f t="shared" si="6"/>
        <v>10979.652600000001</v>
      </c>
      <c r="AC66" s="3">
        <f t="shared" si="18"/>
        <v>4473.9826000000012</v>
      </c>
      <c r="AD66" s="50">
        <f t="shared" si="8"/>
        <v>213.30065573770491</v>
      </c>
      <c r="AE66" s="48">
        <f t="shared" si="9"/>
        <v>51.475006309880463</v>
      </c>
      <c r="AF66" s="1">
        <v>15</v>
      </c>
      <c r="AG66" s="1">
        <v>1</v>
      </c>
      <c r="AH66" s="1">
        <v>15</v>
      </c>
      <c r="AI66" s="1">
        <v>6</v>
      </c>
      <c r="AJ66" s="1">
        <v>47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9</v>
      </c>
      <c r="BA66" s="1">
        <v>6</v>
      </c>
      <c r="BB66" s="1">
        <v>6</v>
      </c>
      <c r="BC66" s="1">
        <v>2</v>
      </c>
      <c r="BD66" s="1">
        <v>31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2</v>
      </c>
      <c r="BM66" s="1">
        <v>0</v>
      </c>
      <c r="BN66" s="1">
        <v>14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</row>
    <row r="67" spans="1:71" ht="12.75" x14ac:dyDescent="0.2">
      <c r="A67" s="1">
        <v>91046</v>
      </c>
      <c r="B67" s="1" t="s">
        <v>150</v>
      </c>
      <c r="C67" s="1">
        <v>6</v>
      </c>
      <c r="D67" s="1">
        <v>162</v>
      </c>
      <c r="E67" s="1" t="s">
        <v>65</v>
      </c>
      <c r="F67" s="1">
        <v>123</v>
      </c>
      <c r="G67" s="1" t="s">
        <v>138</v>
      </c>
      <c r="H67" s="3">
        <v>119.37</v>
      </c>
      <c r="I67" s="3">
        <v>716.22</v>
      </c>
      <c r="J67" s="2">
        <f t="shared" si="2"/>
        <v>0</v>
      </c>
      <c r="K67" s="5">
        <f t="shared" si="19"/>
        <v>0</v>
      </c>
      <c r="L67" s="5"/>
      <c r="M67" s="1">
        <v>3.17</v>
      </c>
      <c r="N67" s="49">
        <v>2.83</v>
      </c>
      <c r="O67" s="8">
        <f t="shared" si="22"/>
        <v>0</v>
      </c>
      <c r="P67" s="1">
        <v>4.33</v>
      </c>
      <c r="Q67" s="1">
        <v>6.5</v>
      </c>
      <c r="R67" s="52">
        <f t="shared" si="23"/>
        <v>6.5</v>
      </c>
      <c r="S67" s="7">
        <v>0</v>
      </c>
      <c r="T67" s="1"/>
      <c r="U67" s="1"/>
      <c r="V67" s="1">
        <v>0.75</v>
      </c>
      <c r="W67" s="49">
        <v>4.83</v>
      </c>
      <c r="X67" s="8">
        <f t="shared" si="17"/>
        <v>0</v>
      </c>
      <c r="Y67" s="1">
        <v>0</v>
      </c>
      <c r="Z67" s="27">
        <v>5908.82</v>
      </c>
      <c r="AA67" s="1">
        <f t="shared" si="5"/>
        <v>14.16</v>
      </c>
      <c r="AB67" s="3">
        <f t="shared" si="6"/>
        <v>10141.6752</v>
      </c>
      <c r="AC67" s="3">
        <f t="shared" si="18"/>
        <v>4232.8552</v>
      </c>
      <c r="AD67" s="50">
        <f t="shared" si="8"/>
        <v>193.73180327868852</v>
      </c>
      <c r="AE67" s="48">
        <f t="shared" si="9"/>
        <v>52.349046611675426</v>
      </c>
      <c r="AF67" s="1">
        <v>19</v>
      </c>
      <c r="AG67" s="1">
        <v>0</v>
      </c>
      <c r="AH67" s="1">
        <v>0</v>
      </c>
      <c r="AI67" s="1">
        <v>0</v>
      </c>
      <c r="AJ67" s="1">
        <v>17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15</v>
      </c>
      <c r="BA67" s="1">
        <v>3</v>
      </c>
      <c r="BB67" s="1">
        <v>8</v>
      </c>
      <c r="BC67" s="1">
        <v>3</v>
      </c>
      <c r="BD67" s="1">
        <v>39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</v>
      </c>
      <c r="BK67" s="1">
        <v>0</v>
      </c>
      <c r="BL67" s="1">
        <v>3</v>
      </c>
      <c r="BM67" s="1">
        <v>1</v>
      </c>
      <c r="BN67" s="1">
        <v>29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</row>
    <row r="68" spans="1:71" ht="12.75" x14ac:dyDescent="0.2">
      <c r="A68" s="1">
        <v>6063</v>
      </c>
      <c r="B68" s="1" t="s">
        <v>171</v>
      </c>
      <c r="C68" s="1">
        <v>3</v>
      </c>
      <c r="D68" s="1">
        <v>162</v>
      </c>
      <c r="E68" s="1" t="s">
        <v>65</v>
      </c>
      <c r="F68" s="1">
        <v>123</v>
      </c>
      <c r="G68" s="1" t="s">
        <v>138</v>
      </c>
      <c r="H68" s="3">
        <v>220.18870000000001</v>
      </c>
      <c r="I68" s="3">
        <v>660.56610000000001</v>
      </c>
      <c r="J68" s="2">
        <f t="shared" si="2"/>
        <v>0</v>
      </c>
      <c r="K68" s="5">
        <f t="shared" si="19"/>
        <v>0</v>
      </c>
      <c r="L68" s="5"/>
      <c r="M68" s="1">
        <v>-0.5</v>
      </c>
      <c r="N68" s="49">
        <v>4</v>
      </c>
      <c r="O68" s="8">
        <f t="shared" si="22"/>
        <v>0</v>
      </c>
      <c r="P68" s="1">
        <v>8.5</v>
      </c>
      <c r="Q68" s="1">
        <v>6</v>
      </c>
      <c r="R68" s="52">
        <f t="shared" si="23"/>
        <v>11</v>
      </c>
      <c r="S68" s="7">
        <v>0</v>
      </c>
      <c r="T68" s="1">
        <v>5</v>
      </c>
      <c r="U68" s="1"/>
      <c r="V68" s="1">
        <v>0.5</v>
      </c>
      <c r="W68" s="49">
        <v>0</v>
      </c>
      <c r="X68" s="8">
        <f t="shared" si="17"/>
        <v>0</v>
      </c>
      <c r="Y68" s="1">
        <v>0</v>
      </c>
      <c r="Z68" s="27">
        <v>5614.81</v>
      </c>
      <c r="AA68" s="1">
        <f t="shared" si="5"/>
        <v>15</v>
      </c>
      <c r="AB68" s="3">
        <f t="shared" si="6"/>
        <v>9908.4915000000001</v>
      </c>
      <c r="AC68" s="3">
        <f t="shared" si="18"/>
        <v>4293.6814999999997</v>
      </c>
      <c r="AD68" s="50">
        <f t="shared" si="8"/>
        <v>184.09213114754101</v>
      </c>
      <c r="AE68" s="48">
        <f t="shared" si="9"/>
        <v>53.823547145851769</v>
      </c>
      <c r="AF68" s="1">
        <v>0</v>
      </c>
      <c r="AG68" s="1">
        <v>0</v>
      </c>
      <c r="AH68" s="1">
        <v>-2</v>
      </c>
      <c r="AI68" s="1">
        <v>1</v>
      </c>
      <c r="AJ68" s="1">
        <v>12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8</v>
      </c>
      <c r="BA68" s="1">
        <v>15</v>
      </c>
      <c r="BB68" s="1">
        <v>5</v>
      </c>
      <c r="BC68" s="1">
        <v>10</v>
      </c>
      <c r="BD68" s="1">
        <v>18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1</v>
      </c>
      <c r="BM68" s="1">
        <v>1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</row>
    <row r="69" spans="1:71" ht="12.75" x14ac:dyDescent="0.2">
      <c r="A69" s="1">
        <v>91052</v>
      </c>
      <c r="B69" s="1" t="s">
        <v>185</v>
      </c>
      <c r="C69" s="1">
        <v>6</v>
      </c>
      <c r="D69" s="1">
        <v>162</v>
      </c>
      <c r="E69" s="1" t="s">
        <v>65</v>
      </c>
      <c r="F69" s="1">
        <v>123</v>
      </c>
      <c r="G69" s="1" t="s">
        <v>138</v>
      </c>
      <c r="H69" s="3">
        <v>107.96559999999999</v>
      </c>
      <c r="I69" s="3">
        <v>647.79359999999997</v>
      </c>
      <c r="J69" s="2">
        <f t="shared" si="2"/>
        <v>0</v>
      </c>
      <c r="K69" s="5">
        <f t="shared" si="19"/>
        <v>0</v>
      </c>
      <c r="L69" s="5"/>
      <c r="M69" s="1">
        <v>0.17</v>
      </c>
      <c r="N69" s="49">
        <v>1.33</v>
      </c>
      <c r="O69" s="8">
        <f t="shared" si="22"/>
        <v>0</v>
      </c>
      <c r="P69" s="1">
        <v>3.5</v>
      </c>
      <c r="Q69" s="1">
        <v>13.67</v>
      </c>
      <c r="R69" s="52">
        <f t="shared" si="23"/>
        <v>13.67</v>
      </c>
      <c r="S69" s="7">
        <v>0</v>
      </c>
      <c r="T69" s="1"/>
      <c r="U69" s="1"/>
      <c r="V69" s="1">
        <v>0</v>
      </c>
      <c r="W69" s="49">
        <v>0</v>
      </c>
      <c r="X69" s="8">
        <f t="shared" si="17"/>
        <v>0</v>
      </c>
      <c r="Y69" s="1">
        <v>0</v>
      </c>
      <c r="Z69" s="20">
        <v>2375.2399999999998</v>
      </c>
      <c r="AA69" s="1">
        <f t="shared" si="5"/>
        <v>15</v>
      </c>
      <c r="AB69" s="3">
        <f t="shared" si="6"/>
        <v>9716.9039999999986</v>
      </c>
      <c r="AC69" s="3">
        <f t="shared" si="18"/>
        <v>7341.6639999999989</v>
      </c>
      <c r="AD69" s="50">
        <f t="shared" si="8"/>
        <v>77.876721311475407</v>
      </c>
      <c r="AE69" s="48">
        <f t="shared" si="9"/>
        <v>124.77289537057307</v>
      </c>
      <c r="AF69" s="1">
        <v>1</v>
      </c>
      <c r="AG69" s="1">
        <v>0</v>
      </c>
      <c r="AH69" s="1">
        <v>0</v>
      </c>
      <c r="AI69" s="1">
        <v>0</v>
      </c>
      <c r="AJ69" s="1">
        <v>8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8</v>
      </c>
      <c r="BA69" s="1">
        <v>6</v>
      </c>
      <c r="BB69" s="1">
        <v>8</v>
      </c>
      <c r="BC69" s="1">
        <v>4</v>
      </c>
      <c r="BD69" s="1">
        <v>82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</row>
    <row r="70" spans="1:71" ht="12.75" x14ac:dyDescent="0.2">
      <c r="A70" s="1">
        <v>6173</v>
      </c>
      <c r="B70" s="1" t="s">
        <v>311</v>
      </c>
      <c r="C70" s="1">
        <v>12</v>
      </c>
      <c r="D70" s="1">
        <v>162</v>
      </c>
      <c r="E70" s="1" t="s">
        <v>65</v>
      </c>
      <c r="F70" s="1">
        <v>162</v>
      </c>
      <c r="G70" s="1" t="s">
        <v>84</v>
      </c>
      <c r="H70" s="3">
        <v>92.226900000000001</v>
      </c>
      <c r="I70" s="3">
        <v>1106.7228</v>
      </c>
      <c r="J70" s="2">
        <f t="shared" si="2"/>
        <v>0</v>
      </c>
      <c r="K70" s="5">
        <f t="shared" si="19"/>
        <v>0</v>
      </c>
      <c r="L70" s="5"/>
      <c r="M70" s="1">
        <v>0.25</v>
      </c>
      <c r="N70" s="49">
        <v>0.08</v>
      </c>
      <c r="O70" s="8">
        <f t="shared" si="22"/>
        <v>0</v>
      </c>
      <c r="P70" s="1">
        <v>0.25</v>
      </c>
      <c r="Q70" s="1">
        <v>5.25</v>
      </c>
      <c r="R70" s="52">
        <f t="shared" si="23"/>
        <v>5.25</v>
      </c>
      <c r="S70" s="7">
        <v>0</v>
      </c>
      <c r="T70" s="1"/>
      <c r="U70" s="1"/>
      <c r="V70" s="1">
        <v>0</v>
      </c>
      <c r="W70" s="49">
        <v>2.92</v>
      </c>
      <c r="X70" s="8">
        <f t="shared" si="17"/>
        <v>0</v>
      </c>
      <c r="Y70" s="1">
        <v>0</v>
      </c>
      <c r="Z70" s="20">
        <v>553.36</v>
      </c>
      <c r="AA70" s="1">
        <f t="shared" si="5"/>
        <v>8.25</v>
      </c>
      <c r="AB70" s="3">
        <f t="shared" si="6"/>
        <v>9130.4631000000008</v>
      </c>
      <c r="AC70" s="3">
        <f t="shared" si="18"/>
        <v>8577.1031000000003</v>
      </c>
      <c r="AD70" s="50">
        <f t="shared" si="8"/>
        <v>18.14295081967213</v>
      </c>
      <c r="AE70" s="48">
        <f t="shared" si="9"/>
        <v>503.25127322177252</v>
      </c>
      <c r="AF70" s="1">
        <v>0</v>
      </c>
      <c r="AG70" s="1">
        <v>6</v>
      </c>
      <c r="AH70" s="1">
        <v>0</v>
      </c>
      <c r="AI70" s="1">
        <v>0</v>
      </c>
      <c r="AJ70" s="1">
        <v>1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3</v>
      </c>
      <c r="BA70" s="1">
        <v>0</v>
      </c>
      <c r="BB70" s="1">
        <v>0</v>
      </c>
      <c r="BC70" s="1">
        <v>0</v>
      </c>
      <c r="BD70" s="1">
        <v>63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35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</row>
    <row r="71" spans="1:71" ht="12.75" x14ac:dyDescent="0.2">
      <c r="A71" s="1">
        <v>95253</v>
      </c>
      <c r="B71" s="1" t="s">
        <v>189</v>
      </c>
      <c r="C71" s="1">
        <v>6</v>
      </c>
      <c r="D71" s="1">
        <v>162</v>
      </c>
      <c r="E71" s="1" t="s">
        <v>65</v>
      </c>
      <c r="F71" s="1">
        <v>123</v>
      </c>
      <c r="G71" s="1" t="s">
        <v>138</v>
      </c>
      <c r="H71" s="3">
        <v>119.3703</v>
      </c>
      <c r="I71" s="3">
        <v>716.22180000000003</v>
      </c>
      <c r="J71" s="2">
        <f t="shared" si="2"/>
        <v>0</v>
      </c>
      <c r="K71" s="5">
        <f t="shared" si="19"/>
        <v>0</v>
      </c>
      <c r="L71" s="5"/>
      <c r="M71" s="1">
        <v>1.42</v>
      </c>
      <c r="N71" s="49">
        <v>1.67</v>
      </c>
      <c r="O71" s="8">
        <f t="shared" si="22"/>
        <v>0</v>
      </c>
      <c r="P71" s="1">
        <v>3</v>
      </c>
      <c r="Q71" s="1">
        <v>9.33</v>
      </c>
      <c r="R71" s="52">
        <f t="shared" si="23"/>
        <v>9.33</v>
      </c>
      <c r="S71" s="7">
        <v>0</v>
      </c>
      <c r="T71" s="1"/>
      <c r="U71" s="1"/>
      <c r="V71" s="1">
        <v>0</v>
      </c>
      <c r="W71" s="49">
        <v>0.5</v>
      </c>
      <c r="X71" s="8">
        <f t="shared" si="17"/>
        <v>0</v>
      </c>
      <c r="Y71" s="1">
        <v>0</v>
      </c>
      <c r="Z71" s="20">
        <v>3163.31</v>
      </c>
      <c r="AA71" s="1">
        <f t="shared" si="5"/>
        <v>11.5</v>
      </c>
      <c r="AB71" s="3">
        <f t="shared" si="6"/>
        <v>8236.5506999999998</v>
      </c>
      <c r="AC71" s="3">
        <f t="shared" si="18"/>
        <v>5073.2407000000003</v>
      </c>
      <c r="AD71" s="50">
        <f t="shared" si="8"/>
        <v>103.71508196721311</v>
      </c>
      <c r="AE71" s="48">
        <f t="shared" si="9"/>
        <v>79.415168399556165</v>
      </c>
      <c r="AF71" s="1">
        <v>3</v>
      </c>
      <c r="AG71" s="1">
        <v>5</v>
      </c>
      <c r="AH71" s="1">
        <v>2</v>
      </c>
      <c r="AI71" s="1">
        <v>2</v>
      </c>
      <c r="AJ71" s="1">
        <v>10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5</v>
      </c>
      <c r="BA71" s="1">
        <v>2</v>
      </c>
      <c r="BB71" s="1">
        <v>12</v>
      </c>
      <c r="BC71" s="1">
        <v>0</v>
      </c>
      <c r="BD71" s="1">
        <v>56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3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</row>
    <row r="72" spans="1:71" ht="12.75" x14ac:dyDescent="0.2">
      <c r="A72" s="1">
        <v>91115</v>
      </c>
      <c r="B72" s="1" t="s">
        <v>186</v>
      </c>
      <c r="C72" s="1">
        <v>12</v>
      </c>
      <c r="D72" s="1">
        <v>162</v>
      </c>
      <c r="E72" s="1" t="s">
        <v>65</v>
      </c>
      <c r="F72" s="1">
        <v>123</v>
      </c>
      <c r="G72" s="1" t="s">
        <v>138</v>
      </c>
      <c r="H72" s="3">
        <v>101.88249999999999</v>
      </c>
      <c r="I72" s="3">
        <v>1222.5899999999999</v>
      </c>
      <c r="J72" s="2">
        <f t="shared" si="2"/>
        <v>0</v>
      </c>
      <c r="K72" s="5">
        <f t="shared" si="19"/>
        <v>0</v>
      </c>
      <c r="L72" s="5"/>
      <c r="M72" s="1">
        <v>0</v>
      </c>
      <c r="N72" s="49">
        <v>4</v>
      </c>
      <c r="O72" s="8">
        <f t="shared" si="22"/>
        <v>0</v>
      </c>
      <c r="P72" s="1">
        <v>0.79</v>
      </c>
      <c r="Q72" s="1">
        <v>1.67</v>
      </c>
      <c r="R72" s="52">
        <f t="shared" si="23"/>
        <v>1.67</v>
      </c>
      <c r="S72" s="7">
        <v>0</v>
      </c>
      <c r="T72" s="1"/>
      <c r="U72" s="1"/>
      <c r="V72" s="1">
        <v>0</v>
      </c>
      <c r="W72" s="49">
        <v>0.5</v>
      </c>
      <c r="X72" s="8">
        <f t="shared" si="17"/>
        <v>0</v>
      </c>
      <c r="Y72" s="1">
        <v>0</v>
      </c>
      <c r="Z72" s="20">
        <v>967.88</v>
      </c>
      <c r="AA72" s="1">
        <f t="shared" si="5"/>
        <v>6.17</v>
      </c>
      <c r="AB72" s="3">
        <f t="shared" si="6"/>
        <v>7543.3802999999998</v>
      </c>
      <c r="AC72" s="3">
        <f t="shared" si="18"/>
        <v>6575.5002999999997</v>
      </c>
      <c r="AD72" s="50">
        <f t="shared" si="8"/>
        <v>31.733770491803277</v>
      </c>
      <c r="AE72" s="48">
        <f t="shared" si="9"/>
        <v>237.70828940571147</v>
      </c>
      <c r="AF72" s="1">
        <v>0</v>
      </c>
      <c r="AG72" s="1">
        <v>0</v>
      </c>
      <c r="AH72" s="1">
        <v>0</v>
      </c>
      <c r="AI72" s="1">
        <v>0</v>
      </c>
      <c r="AJ72" s="1">
        <v>48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2</v>
      </c>
      <c r="BA72" s="1">
        <v>1</v>
      </c>
      <c r="BB72" s="1">
        <v>7</v>
      </c>
      <c r="BC72" s="1">
        <v>0</v>
      </c>
      <c r="BD72" s="1">
        <v>20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6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</row>
    <row r="73" spans="1:71" ht="12.75" x14ac:dyDescent="0.2">
      <c r="A73" s="1">
        <v>91051</v>
      </c>
      <c r="B73" s="1" t="s">
        <v>160</v>
      </c>
      <c r="C73" s="1">
        <v>7</v>
      </c>
      <c r="D73" s="1">
        <v>162</v>
      </c>
      <c r="E73" s="1" t="s">
        <v>65</v>
      </c>
      <c r="F73" s="1">
        <v>123</v>
      </c>
      <c r="G73" s="1" t="s">
        <v>138</v>
      </c>
      <c r="H73" s="3">
        <v>191.73099999999999</v>
      </c>
      <c r="I73" s="3">
        <v>1342.117</v>
      </c>
      <c r="J73" s="2">
        <f t="shared" si="2"/>
        <v>0</v>
      </c>
      <c r="K73" s="5">
        <f t="shared" si="19"/>
        <v>0</v>
      </c>
      <c r="L73" s="5"/>
      <c r="M73" s="1">
        <v>-0.28999999999999998</v>
      </c>
      <c r="N73" s="49">
        <v>3.29</v>
      </c>
      <c r="O73" s="8">
        <f t="shared" si="22"/>
        <v>0</v>
      </c>
      <c r="P73" s="1">
        <v>0.93</v>
      </c>
      <c r="Q73" s="1">
        <v>2.29</v>
      </c>
      <c r="R73" s="52">
        <f t="shared" si="23"/>
        <v>2.29</v>
      </c>
      <c r="S73" s="7">
        <v>0</v>
      </c>
      <c r="T73" s="1"/>
      <c r="U73" s="1"/>
      <c r="V73" s="1">
        <v>0</v>
      </c>
      <c r="W73" s="49">
        <v>0</v>
      </c>
      <c r="X73" s="8">
        <f t="shared" si="17"/>
        <v>0</v>
      </c>
      <c r="Y73" s="1">
        <v>0</v>
      </c>
      <c r="Z73" s="20">
        <v>862.79</v>
      </c>
      <c r="AA73" s="1">
        <f t="shared" si="5"/>
        <v>5.58</v>
      </c>
      <c r="AB73" s="3">
        <f t="shared" si="6"/>
        <v>7489.0128599999998</v>
      </c>
      <c r="AC73" s="3">
        <f t="shared" si="18"/>
        <v>6626.2228599999999</v>
      </c>
      <c r="AD73" s="50">
        <f t="shared" si="8"/>
        <v>28.288196721311476</v>
      </c>
      <c r="AE73" s="48">
        <f t="shared" si="9"/>
        <v>264.73984657912121</v>
      </c>
      <c r="AF73" s="1">
        <v>0</v>
      </c>
      <c r="AG73" s="1">
        <v>0</v>
      </c>
      <c r="AH73" s="1">
        <v>-2</v>
      </c>
      <c r="AI73" s="1">
        <v>0</v>
      </c>
      <c r="AJ73" s="1">
        <v>23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1</v>
      </c>
      <c r="BA73" s="1">
        <v>3</v>
      </c>
      <c r="BB73" s="1">
        <v>3</v>
      </c>
      <c r="BC73" s="1">
        <v>2</v>
      </c>
      <c r="BD73" s="1">
        <v>16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</row>
    <row r="74" spans="1:71" ht="12.75" x14ac:dyDescent="0.2">
      <c r="A74" s="1">
        <v>91106</v>
      </c>
      <c r="B74" s="1" t="s">
        <v>187</v>
      </c>
      <c r="C74" s="1">
        <v>8</v>
      </c>
      <c r="D74" s="1">
        <v>162</v>
      </c>
      <c r="E74" s="1" t="s">
        <v>65</v>
      </c>
      <c r="F74" s="1">
        <v>123</v>
      </c>
      <c r="G74" s="1" t="s">
        <v>138</v>
      </c>
      <c r="H74" s="3">
        <v>83.825400000000002</v>
      </c>
      <c r="I74" s="3">
        <v>670.60320000000002</v>
      </c>
      <c r="J74" s="2">
        <f t="shared" si="2"/>
        <v>0</v>
      </c>
      <c r="K74" s="5">
        <f t="shared" si="19"/>
        <v>0</v>
      </c>
      <c r="L74" s="5"/>
      <c r="M74" s="1">
        <v>0.88</v>
      </c>
      <c r="N74" s="49">
        <v>3.75</v>
      </c>
      <c r="O74" s="8">
        <f t="shared" si="22"/>
        <v>0</v>
      </c>
      <c r="P74" s="1">
        <v>3.44</v>
      </c>
      <c r="Q74" s="1">
        <v>7.12</v>
      </c>
      <c r="R74" s="52">
        <f t="shared" si="23"/>
        <v>7.12</v>
      </c>
      <c r="S74" s="7">
        <v>0</v>
      </c>
      <c r="T74" s="1"/>
      <c r="U74" s="1"/>
      <c r="V74" s="1">
        <v>0</v>
      </c>
      <c r="W74" s="49">
        <v>0</v>
      </c>
      <c r="X74" s="8">
        <f t="shared" si="17"/>
        <v>0</v>
      </c>
      <c r="Y74" s="1">
        <v>0</v>
      </c>
      <c r="Z74" s="20">
        <v>2891.98</v>
      </c>
      <c r="AA74" s="1">
        <f t="shared" si="5"/>
        <v>10.870000000000001</v>
      </c>
      <c r="AB74" s="3">
        <f t="shared" si="6"/>
        <v>7289.4567840000009</v>
      </c>
      <c r="AC74" s="3">
        <f t="shared" si="18"/>
        <v>4397.4767840000004</v>
      </c>
      <c r="AD74" s="50">
        <f t="shared" si="8"/>
        <v>94.819016393442624</v>
      </c>
      <c r="AE74" s="48">
        <f t="shared" si="9"/>
        <v>76.877582802094082</v>
      </c>
      <c r="AF74" s="1">
        <v>4</v>
      </c>
      <c r="AG74" s="1">
        <v>1</v>
      </c>
      <c r="AH74" s="1">
        <v>1</v>
      </c>
      <c r="AI74" s="1">
        <v>3</v>
      </c>
      <c r="AJ74" s="1">
        <v>30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10</v>
      </c>
      <c r="BA74" s="1">
        <v>3</v>
      </c>
      <c r="BB74" s="1">
        <v>14</v>
      </c>
      <c r="BC74" s="1">
        <v>4</v>
      </c>
      <c r="BD74" s="1">
        <v>57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</row>
    <row r="75" spans="1:71" ht="12.75" x14ac:dyDescent="0.2">
      <c r="A75" s="1">
        <v>91014</v>
      </c>
      <c r="B75" s="1" t="s">
        <v>175</v>
      </c>
      <c r="C75" s="1">
        <v>4</v>
      </c>
      <c r="D75" s="1">
        <v>162</v>
      </c>
      <c r="E75" s="1" t="s">
        <v>65</v>
      </c>
      <c r="F75" s="1">
        <v>123</v>
      </c>
      <c r="G75" s="1" t="s">
        <v>138</v>
      </c>
      <c r="H75" s="3">
        <v>191.6</v>
      </c>
      <c r="I75" s="3">
        <v>766.4</v>
      </c>
      <c r="J75" s="2">
        <f t="shared" si="2"/>
        <v>0</v>
      </c>
      <c r="K75" s="5">
        <f t="shared" si="19"/>
        <v>0</v>
      </c>
      <c r="L75" s="5"/>
      <c r="M75" s="1">
        <v>0</v>
      </c>
      <c r="N75" s="49">
        <v>4.5</v>
      </c>
      <c r="O75" s="8">
        <f t="shared" si="22"/>
        <v>0</v>
      </c>
      <c r="P75" s="1">
        <v>0.25</v>
      </c>
      <c r="Q75" s="1">
        <v>4.25</v>
      </c>
      <c r="R75" s="52">
        <f t="shared" si="23"/>
        <v>4.25</v>
      </c>
      <c r="S75" s="7">
        <v>0</v>
      </c>
      <c r="T75" s="1"/>
      <c r="U75" s="1"/>
      <c r="V75" s="1">
        <v>0</v>
      </c>
      <c r="W75" s="49">
        <v>0</v>
      </c>
      <c r="X75" s="8">
        <f t="shared" si="17"/>
        <v>0</v>
      </c>
      <c r="Y75" s="1">
        <v>0</v>
      </c>
      <c r="Z75" s="20">
        <v>191.6</v>
      </c>
      <c r="AA75" s="1">
        <f t="shared" si="5"/>
        <v>8.75</v>
      </c>
      <c r="AB75" s="3">
        <f t="shared" si="6"/>
        <v>6706</v>
      </c>
      <c r="AC75" s="3">
        <f t="shared" si="18"/>
        <v>6514.4</v>
      </c>
      <c r="AD75" s="50">
        <f t="shared" si="8"/>
        <v>6.2819672131147541</v>
      </c>
      <c r="AE75" s="48">
        <f t="shared" si="9"/>
        <v>1067.5</v>
      </c>
      <c r="AF75" s="1">
        <v>0</v>
      </c>
      <c r="AG75" s="1">
        <v>0</v>
      </c>
      <c r="AH75" s="1">
        <v>0</v>
      </c>
      <c r="AI75" s="1">
        <v>0</v>
      </c>
      <c r="AJ75" s="1">
        <v>18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1</v>
      </c>
      <c r="BB75" s="1">
        <v>0</v>
      </c>
      <c r="BC75" s="1">
        <v>1</v>
      </c>
      <c r="BD75" s="1">
        <v>17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</row>
    <row r="76" spans="1:71" ht="12.75" x14ac:dyDescent="0.2">
      <c r="A76" s="1">
        <v>6171</v>
      </c>
      <c r="B76" s="1" t="s">
        <v>168</v>
      </c>
      <c r="C76" s="1">
        <v>6</v>
      </c>
      <c r="D76" s="1">
        <v>162</v>
      </c>
      <c r="E76" s="1" t="s">
        <v>65</v>
      </c>
      <c r="F76" s="1">
        <v>123</v>
      </c>
      <c r="G76" s="1" t="s">
        <v>138</v>
      </c>
      <c r="H76" s="3">
        <v>119.37</v>
      </c>
      <c r="I76" s="3">
        <v>716.22</v>
      </c>
      <c r="J76" s="2">
        <f t="shared" si="2"/>
        <v>0</v>
      </c>
      <c r="K76" s="5">
        <f t="shared" si="19"/>
        <v>0</v>
      </c>
      <c r="L76" s="5"/>
      <c r="M76" s="1">
        <v>0.42</v>
      </c>
      <c r="N76" s="49">
        <v>3.33</v>
      </c>
      <c r="O76" s="8">
        <f t="shared" si="22"/>
        <v>0</v>
      </c>
      <c r="P76" s="1">
        <v>1.08</v>
      </c>
      <c r="Q76" s="1">
        <v>4.83</v>
      </c>
      <c r="R76" s="52">
        <f t="shared" si="23"/>
        <v>4.83</v>
      </c>
      <c r="S76" s="7">
        <v>0</v>
      </c>
      <c r="T76" s="1"/>
      <c r="U76" s="1"/>
      <c r="V76" s="1">
        <v>0</v>
      </c>
      <c r="W76" s="49">
        <v>0.67</v>
      </c>
      <c r="X76" s="8">
        <f t="shared" si="17"/>
        <v>0</v>
      </c>
      <c r="Y76" s="1">
        <v>0</v>
      </c>
      <c r="Z76" s="20">
        <v>1074.33</v>
      </c>
      <c r="AA76" s="1">
        <f t="shared" si="5"/>
        <v>8.83</v>
      </c>
      <c r="AB76" s="3">
        <f t="shared" si="6"/>
        <v>6324.2226000000001</v>
      </c>
      <c r="AC76" s="3">
        <f t="shared" si="18"/>
        <v>5249.8926000000001</v>
      </c>
      <c r="AD76" s="50">
        <f t="shared" si="8"/>
        <v>35.223934426229505</v>
      </c>
      <c r="AE76" s="48">
        <f t="shared" si="9"/>
        <v>179.54333333333335</v>
      </c>
      <c r="AF76" s="1">
        <v>0</v>
      </c>
      <c r="AG76" s="1">
        <v>2</v>
      </c>
      <c r="AH76" s="1">
        <v>1</v>
      </c>
      <c r="AI76" s="1">
        <v>1</v>
      </c>
      <c r="AJ76" s="1">
        <v>20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3</v>
      </c>
      <c r="BA76" s="1">
        <v>3</v>
      </c>
      <c r="BB76" s="1">
        <v>2</v>
      </c>
      <c r="BC76" s="1">
        <v>0</v>
      </c>
      <c r="BD76" s="1">
        <v>29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4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</row>
    <row r="77" spans="1:71" ht="12.75" x14ac:dyDescent="0.2">
      <c r="A77" s="1">
        <v>6045</v>
      </c>
      <c r="B77" s="1" t="s">
        <v>162</v>
      </c>
      <c r="C77" s="1">
        <v>12</v>
      </c>
      <c r="D77" s="1">
        <v>162</v>
      </c>
      <c r="E77" s="1" t="s">
        <v>65</v>
      </c>
      <c r="F77" s="1">
        <v>807</v>
      </c>
      <c r="G77" s="1" t="s">
        <v>67</v>
      </c>
      <c r="H77" s="3">
        <v>73.979100000000003</v>
      </c>
      <c r="I77" s="3">
        <v>887.74919999999997</v>
      </c>
      <c r="J77" s="2">
        <f t="shared" si="2"/>
        <v>0</v>
      </c>
      <c r="K77" s="5">
        <f t="shared" si="19"/>
        <v>0</v>
      </c>
      <c r="L77" s="5"/>
      <c r="M77" s="1">
        <v>0.33</v>
      </c>
      <c r="N77" s="49">
        <v>0.17</v>
      </c>
      <c r="O77" s="8">
        <f t="shared" si="22"/>
        <v>0</v>
      </c>
      <c r="P77" s="1">
        <v>3.67</v>
      </c>
      <c r="Q77" s="1">
        <v>4.92</v>
      </c>
      <c r="R77" s="52">
        <f t="shared" si="23"/>
        <v>4.92</v>
      </c>
      <c r="S77" s="7">
        <v>0</v>
      </c>
      <c r="T77" s="1"/>
      <c r="U77" s="1"/>
      <c r="V77" s="1">
        <v>0.08</v>
      </c>
      <c r="W77" s="49">
        <v>1.92</v>
      </c>
      <c r="X77" s="8">
        <f t="shared" si="17"/>
        <v>0</v>
      </c>
      <c r="Y77" s="1">
        <v>0</v>
      </c>
      <c r="Z77" s="20">
        <v>3624.98</v>
      </c>
      <c r="AA77" s="1">
        <f t="shared" si="5"/>
        <v>7.01</v>
      </c>
      <c r="AB77" s="3">
        <f t="shared" si="6"/>
        <v>6223.1218919999992</v>
      </c>
      <c r="AC77" s="3">
        <f t="shared" si="18"/>
        <v>2598.1418919999992</v>
      </c>
      <c r="AD77" s="50">
        <f t="shared" si="8"/>
        <v>118.85180327868852</v>
      </c>
      <c r="AE77" s="48">
        <f t="shared" si="9"/>
        <v>52.360348941511397</v>
      </c>
      <c r="AF77" s="1">
        <v>0</v>
      </c>
      <c r="AG77" s="1">
        <v>0</v>
      </c>
      <c r="AH77" s="1">
        <v>2</v>
      </c>
      <c r="AI77" s="1">
        <v>4</v>
      </c>
      <c r="AJ77" s="1">
        <v>2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16</v>
      </c>
      <c r="BA77" s="1">
        <v>6</v>
      </c>
      <c r="BB77" s="1">
        <v>19</v>
      </c>
      <c r="BC77" s="1">
        <v>12</v>
      </c>
      <c r="BD77" s="1">
        <v>59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2</v>
      </c>
      <c r="BL77" s="1">
        <v>0</v>
      </c>
      <c r="BM77" s="1">
        <v>0</v>
      </c>
      <c r="BN77" s="1">
        <v>23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</row>
    <row r="78" spans="1:71" ht="12.75" x14ac:dyDescent="0.2">
      <c r="A78" s="1">
        <v>65108</v>
      </c>
      <c r="B78" s="1" t="s">
        <v>124</v>
      </c>
      <c r="C78" s="1">
        <v>30</v>
      </c>
      <c r="D78" s="1">
        <v>162</v>
      </c>
      <c r="E78" s="1" t="s">
        <v>65</v>
      </c>
      <c r="F78" s="1">
        <v>807</v>
      </c>
      <c r="G78" s="1" t="s">
        <v>67</v>
      </c>
      <c r="H78" s="3">
        <v>57.054400000000001</v>
      </c>
      <c r="I78" s="3">
        <v>1711.6320000000001</v>
      </c>
      <c r="J78" s="2">
        <f t="shared" si="2"/>
        <v>0</v>
      </c>
      <c r="K78" s="6">
        <v>0</v>
      </c>
      <c r="L78" s="6"/>
      <c r="M78" s="1">
        <v>1.17</v>
      </c>
      <c r="N78" s="49">
        <v>-7.0000000000000007E-2</v>
      </c>
      <c r="O78" s="8">
        <f t="shared" si="22"/>
        <v>1</v>
      </c>
      <c r="P78" s="1">
        <v>0.95</v>
      </c>
      <c r="Q78" s="1">
        <v>2.4</v>
      </c>
      <c r="R78" s="52">
        <f t="shared" si="23"/>
        <v>2.4</v>
      </c>
      <c r="S78" s="7">
        <v>0</v>
      </c>
      <c r="T78" s="1"/>
      <c r="U78" s="1"/>
      <c r="V78" s="1">
        <v>0.38</v>
      </c>
      <c r="W78" s="49">
        <v>0.83</v>
      </c>
      <c r="X78" s="8">
        <f t="shared" si="17"/>
        <v>0</v>
      </c>
      <c r="Y78" s="1">
        <v>0</v>
      </c>
      <c r="Z78" s="20">
        <v>4279.08</v>
      </c>
      <c r="AA78" s="1">
        <f t="shared" si="5"/>
        <v>3.16</v>
      </c>
      <c r="AB78" s="3">
        <f t="shared" si="6"/>
        <v>5408.7571200000002</v>
      </c>
      <c r="AC78" s="3">
        <f t="shared" si="18"/>
        <v>1129.6771200000003</v>
      </c>
      <c r="AD78" s="50">
        <f t="shared" si="8"/>
        <v>140.29770491803279</v>
      </c>
      <c r="AE78" s="48">
        <f t="shared" si="9"/>
        <v>38.552</v>
      </c>
      <c r="AF78" s="1">
        <v>6</v>
      </c>
      <c r="AG78" s="1">
        <v>7</v>
      </c>
      <c r="AH78" s="1">
        <v>16</v>
      </c>
      <c r="AI78" s="1">
        <v>19</v>
      </c>
      <c r="AJ78" s="1">
        <v>-2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7</v>
      </c>
      <c r="BA78" s="1">
        <v>10</v>
      </c>
      <c r="BB78" s="1">
        <v>11</v>
      </c>
      <c r="BC78" s="1">
        <v>11</v>
      </c>
      <c r="BD78" s="1">
        <v>72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3</v>
      </c>
      <c r="BK78" s="1">
        <v>1</v>
      </c>
      <c r="BL78" s="1">
        <v>5</v>
      </c>
      <c r="BM78" s="1">
        <v>6</v>
      </c>
      <c r="BN78" s="1">
        <v>25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</row>
    <row r="79" spans="1:71" ht="12.75" x14ac:dyDescent="0.2">
      <c r="A79" s="1">
        <v>6077</v>
      </c>
      <c r="B79" s="1" t="s">
        <v>145</v>
      </c>
      <c r="C79" s="1">
        <v>12</v>
      </c>
      <c r="D79" s="1">
        <v>162</v>
      </c>
      <c r="E79" s="1" t="s">
        <v>65</v>
      </c>
      <c r="F79" s="1">
        <v>123</v>
      </c>
      <c r="G79" s="1" t="s">
        <v>138</v>
      </c>
      <c r="H79" s="3">
        <v>99.373900000000006</v>
      </c>
      <c r="I79" s="3">
        <v>1192.4867999999999</v>
      </c>
      <c r="J79" s="2">
        <f t="shared" si="2"/>
        <v>0</v>
      </c>
      <c r="K79" s="5">
        <f t="shared" ref="K79:K103" si="24">SUM(O79+S79+X79)</f>
        <v>0</v>
      </c>
      <c r="L79" s="5"/>
      <c r="M79" s="1">
        <v>0.54</v>
      </c>
      <c r="N79" s="49">
        <v>-0.25</v>
      </c>
      <c r="O79" s="8">
        <f t="shared" si="22"/>
        <v>0</v>
      </c>
      <c r="P79" s="1">
        <v>2.79</v>
      </c>
      <c r="Q79" s="1">
        <v>0</v>
      </c>
      <c r="R79" s="52">
        <f t="shared" si="23"/>
        <v>5</v>
      </c>
      <c r="S79" s="7">
        <v>0</v>
      </c>
      <c r="T79" s="1">
        <v>5</v>
      </c>
      <c r="U79" s="1"/>
      <c r="V79" s="1">
        <v>0.08</v>
      </c>
      <c r="W79" s="49">
        <v>-0.25</v>
      </c>
      <c r="X79" s="8">
        <f t="shared" si="17"/>
        <v>0</v>
      </c>
      <c r="Y79" s="1">
        <v>0</v>
      </c>
      <c r="Z79" s="20">
        <v>4074.33</v>
      </c>
      <c r="AA79" s="1">
        <f t="shared" si="5"/>
        <v>4.5</v>
      </c>
      <c r="AB79" s="3">
        <f t="shared" si="6"/>
        <v>5366.1905999999999</v>
      </c>
      <c r="AC79" s="3">
        <f t="shared" si="18"/>
        <v>1291.8606</v>
      </c>
      <c r="AD79" s="50">
        <f t="shared" si="8"/>
        <v>133.58459016393442</v>
      </c>
      <c r="AE79" s="48">
        <f t="shared" si="9"/>
        <v>40.170730721370141</v>
      </c>
      <c r="AF79" s="1">
        <v>2</v>
      </c>
      <c r="AG79" s="1">
        <v>0</v>
      </c>
      <c r="AH79" s="1">
        <v>2</v>
      </c>
      <c r="AI79" s="1">
        <v>5</v>
      </c>
      <c r="AJ79" s="1">
        <v>-3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11</v>
      </c>
      <c r="BA79" s="1">
        <v>7</v>
      </c>
      <c r="BB79" s="1">
        <v>16</v>
      </c>
      <c r="BC79" s="1">
        <v>6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1</v>
      </c>
      <c r="BM79" s="1">
        <v>0</v>
      </c>
      <c r="BN79" s="1">
        <v>-3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</row>
    <row r="80" spans="1:71" ht="12.75" x14ac:dyDescent="0.2">
      <c r="A80" s="1">
        <v>6034</v>
      </c>
      <c r="B80" s="1" t="s">
        <v>214</v>
      </c>
      <c r="C80" s="1">
        <v>8</v>
      </c>
      <c r="D80" s="1">
        <v>162</v>
      </c>
      <c r="E80" s="1" t="s">
        <v>65</v>
      </c>
      <c r="F80" s="1">
        <v>123</v>
      </c>
      <c r="G80" s="1" t="s">
        <v>138</v>
      </c>
      <c r="H80" s="3">
        <v>83.825400000000002</v>
      </c>
      <c r="I80" s="3">
        <v>670.60320000000002</v>
      </c>
      <c r="J80" s="2">
        <f t="shared" si="2"/>
        <v>0</v>
      </c>
      <c r="K80" s="5">
        <f t="shared" si="24"/>
        <v>0</v>
      </c>
      <c r="L80" s="5"/>
      <c r="M80" s="1">
        <v>0</v>
      </c>
      <c r="N80" s="49">
        <v>1.75</v>
      </c>
      <c r="O80" s="8">
        <f t="shared" si="22"/>
        <v>0</v>
      </c>
      <c r="P80" s="1">
        <v>3.06</v>
      </c>
      <c r="Q80" s="1">
        <v>6.12</v>
      </c>
      <c r="R80" s="52">
        <f t="shared" si="23"/>
        <v>6.12</v>
      </c>
      <c r="S80" s="7">
        <v>0</v>
      </c>
      <c r="T80" s="1"/>
      <c r="U80" s="1"/>
      <c r="V80" s="1">
        <v>0</v>
      </c>
      <c r="W80" s="49">
        <v>0</v>
      </c>
      <c r="X80" s="8">
        <f t="shared" si="17"/>
        <v>0</v>
      </c>
      <c r="Y80" s="1">
        <v>0</v>
      </c>
      <c r="Z80" s="20">
        <v>2053.7199999999998</v>
      </c>
      <c r="AA80" s="1">
        <f t="shared" si="5"/>
        <v>7.87</v>
      </c>
      <c r="AB80" s="3">
        <f t="shared" si="6"/>
        <v>5277.6471840000004</v>
      </c>
      <c r="AC80" s="3">
        <f t="shared" si="18"/>
        <v>3223.9271840000006</v>
      </c>
      <c r="AD80" s="50">
        <f t="shared" si="8"/>
        <v>67.335081967213114</v>
      </c>
      <c r="AE80" s="48">
        <f t="shared" si="9"/>
        <v>78.378863288082115</v>
      </c>
      <c r="AF80" s="1">
        <v>0</v>
      </c>
      <c r="AG80" s="1">
        <v>0</v>
      </c>
      <c r="AH80" s="1">
        <v>0</v>
      </c>
      <c r="AI80" s="1">
        <v>0</v>
      </c>
      <c r="AJ80" s="1">
        <v>14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10</v>
      </c>
      <c r="BA80" s="1">
        <v>8</v>
      </c>
      <c r="BB80" s="1">
        <v>8</v>
      </c>
      <c r="BC80" s="1">
        <v>5</v>
      </c>
      <c r="BD80" s="1">
        <v>49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</row>
    <row r="81" spans="1:71" ht="12.75" x14ac:dyDescent="0.2">
      <c r="A81" s="1">
        <v>91003</v>
      </c>
      <c r="B81" s="1" t="s">
        <v>177</v>
      </c>
      <c r="C81" s="1">
        <v>6</v>
      </c>
      <c r="D81" s="1">
        <v>162</v>
      </c>
      <c r="E81" s="1" t="s">
        <v>65</v>
      </c>
      <c r="F81" s="1">
        <v>123</v>
      </c>
      <c r="G81" s="1" t="s">
        <v>138</v>
      </c>
      <c r="H81" s="3">
        <v>119.3702</v>
      </c>
      <c r="I81" s="3">
        <v>716.22119999999995</v>
      </c>
      <c r="J81" s="2">
        <f t="shared" si="2"/>
        <v>0</v>
      </c>
      <c r="K81" s="5">
        <f t="shared" si="24"/>
        <v>0</v>
      </c>
      <c r="L81" s="5"/>
      <c r="M81" s="1">
        <v>3.08</v>
      </c>
      <c r="N81" s="49">
        <v>2</v>
      </c>
      <c r="O81" s="8">
        <f t="shared" si="22"/>
        <v>0</v>
      </c>
      <c r="P81" s="1">
        <v>1.83</v>
      </c>
      <c r="Q81" s="1">
        <v>5.17</v>
      </c>
      <c r="R81" s="52">
        <f t="shared" si="23"/>
        <v>5.17</v>
      </c>
      <c r="S81" s="7">
        <v>0</v>
      </c>
      <c r="T81" s="1"/>
      <c r="U81" s="1"/>
      <c r="V81" s="1">
        <v>0</v>
      </c>
      <c r="W81" s="49">
        <v>0</v>
      </c>
      <c r="X81" s="8">
        <f t="shared" si="17"/>
        <v>0</v>
      </c>
      <c r="Y81" s="1">
        <v>0</v>
      </c>
      <c r="Z81" s="20">
        <v>3521.42</v>
      </c>
      <c r="AA81" s="1">
        <f t="shared" si="5"/>
        <v>7.17</v>
      </c>
      <c r="AB81" s="3">
        <f t="shared" si="6"/>
        <v>5135.306004</v>
      </c>
      <c r="AC81" s="3">
        <f t="shared" si="18"/>
        <v>1613.886004</v>
      </c>
      <c r="AD81" s="50">
        <f t="shared" si="8"/>
        <v>115.45639344262295</v>
      </c>
      <c r="AE81" s="48">
        <f t="shared" si="9"/>
        <v>44.478316452453839</v>
      </c>
      <c r="AF81" s="1">
        <v>18</v>
      </c>
      <c r="AG81" s="1">
        <v>1</v>
      </c>
      <c r="AH81" s="1">
        <v>0</v>
      </c>
      <c r="AI81" s="1">
        <v>0</v>
      </c>
      <c r="AJ81" s="1">
        <v>12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10</v>
      </c>
      <c r="BA81" s="1">
        <v>2</v>
      </c>
      <c r="BB81" s="1">
        <v>0</v>
      </c>
      <c r="BC81" s="1">
        <v>0</v>
      </c>
      <c r="BD81" s="1">
        <v>31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</row>
    <row r="82" spans="1:71" ht="12.75" x14ac:dyDescent="0.2">
      <c r="A82" s="1">
        <v>6170</v>
      </c>
      <c r="B82" s="1" t="s">
        <v>157</v>
      </c>
      <c r="C82" s="1">
        <v>6</v>
      </c>
      <c r="D82" s="1">
        <v>162</v>
      </c>
      <c r="E82" s="1" t="s">
        <v>65</v>
      </c>
      <c r="F82" s="1">
        <v>123</v>
      </c>
      <c r="G82" s="1" t="s">
        <v>138</v>
      </c>
      <c r="H82" s="3">
        <v>119.37090000000001</v>
      </c>
      <c r="I82" s="3">
        <v>716.22540000000004</v>
      </c>
      <c r="J82" s="2">
        <f t="shared" si="2"/>
        <v>0</v>
      </c>
      <c r="K82" s="5">
        <f t="shared" si="24"/>
        <v>0</v>
      </c>
      <c r="L82" s="5"/>
      <c r="M82" s="1">
        <v>1.25</v>
      </c>
      <c r="N82" s="49">
        <v>1.5</v>
      </c>
      <c r="O82" s="8">
        <f t="shared" si="22"/>
        <v>0</v>
      </c>
      <c r="P82" s="1">
        <v>2.75</v>
      </c>
      <c r="Q82" s="1">
        <v>5.33</v>
      </c>
      <c r="R82" s="52">
        <f t="shared" si="23"/>
        <v>5.33</v>
      </c>
      <c r="S82" s="7">
        <v>0</v>
      </c>
      <c r="T82" s="1"/>
      <c r="U82" s="1"/>
      <c r="V82" s="1">
        <v>0.75</v>
      </c>
      <c r="W82" s="49">
        <v>0.17</v>
      </c>
      <c r="X82" s="8">
        <f t="shared" si="17"/>
        <v>0</v>
      </c>
      <c r="Y82" s="1">
        <v>0</v>
      </c>
      <c r="Z82" s="20">
        <v>3402.07</v>
      </c>
      <c r="AA82" s="1">
        <f t="shared" si="5"/>
        <v>7</v>
      </c>
      <c r="AB82" s="3">
        <f t="shared" si="6"/>
        <v>5013.5778</v>
      </c>
      <c r="AC82" s="3">
        <f t="shared" si="18"/>
        <v>1611.5077999999999</v>
      </c>
      <c r="AD82" s="50">
        <f t="shared" si="8"/>
        <v>111.54327868852459</v>
      </c>
      <c r="AE82" s="48">
        <f t="shared" si="9"/>
        <v>44.947377008703526</v>
      </c>
      <c r="AF82" s="1">
        <v>1</v>
      </c>
      <c r="AG82" s="1">
        <v>6</v>
      </c>
      <c r="AH82" s="1">
        <v>2</v>
      </c>
      <c r="AI82" s="1">
        <v>3</v>
      </c>
      <c r="AJ82" s="1">
        <v>9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7</v>
      </c>
      <c r="BA82" s="1">
        <v>4</v>
      </c>
      <c r="BB82" s="1">
        <v>5</v>
      </c>
      <c r="BC82" s="1">
        <v>5</v>
      </c>
      <c r="BD82" s="1">
        <v>32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4</v>
      </c>
      <c r="BM82" s="1">
        <v>1</v>
      </c>
      <c r="BN82" s="1">
        <v>1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</row>
    <row r="83" spans="1:71" ht="12.75" x14ac:dyDescent="0.2">
      <c r="A83" s="1">
        <v>6044</v>
      </c>
      <c r="B83" s="1" t="s">
        <v>170</v>
      </c>
      <c r="C83" s="1">
        <v>12</v>
      </c>
      <c r="D83" s="1">
        <v>162</v>
      </c>
      <c r="E83" s="1" t="s">
        <v>65</v>
      </c>
      <c r="F83" s="1">
        <v>807</v>
      </c>
      <c r="G83" s="1" t="s">
        <v>67</v>
      </c>
      <c r="H83" s="3">
        <v>73.979200000000006</v>
      </c>
      <c r="I83" s="3">
        <v>887.75040000000001</v>
      </c>
      <c r="J83" s="2">
        <f t="shared" si="2"/>
        <v>0</v>
      </c>
      <c r="K83" s="5">
        <f t="shared" si="24"/>
        <v>0</v>
      </c>
      <c r="L83" s="5"/>
      <c r="M83" s="1">
        <v>0.57999999999999996</v>
      </c>
      <c r="N83" s="49">
        <v>0.42</v>
      </c>
      <c r="O83" s="8">
        <f t="shared" si="22"/>
        <v>0</v>
      </c>
      <c r="P83" s="1">
        <v>4.25</v>
      </c>
      <c r="Q83" s="1">
        <v>5</v>
      </c>
      <c r="R83" s="52">
        <f t="shared" si="23"/>
        <v>5</v>
      </c>
      <c r="S83" s="7">
        <v>0</v>
      </c>
      <c r="T83" s="1"/>
      <c r="U83" s="1"/>
      <c r="V83" s="1">
        <v>0</v>
      </c>
      <c r="W83" s="49">
        <v>0</v>
      </c>
      <c r="X83" s="8">
        <f t="shared" si="17"/>
        <v>0</v>
      </c>
      <c r="Y83" s="1">
        <v>0</v>
      </c>
      <c r="Z83" s="20">
        <v>4290.79</v>
      </c>
      <c r="AA83" s="1">
        <f t="shared" si="5"/>
        <v>5.42</v>
      </c>
      <c r="AB83" s="3">
        <f t="shared" si="6"/>
        <v>4811.6071680000005</v>
      </c>
      <c r="AC83" s="3">
        <f t="shared" si="18"/>
        <v>520.81716800000049</v>
      </c>
      <c r="AD83" s="50">
        <f t="shared" si="8"/>
        <v>140.68163934426229</v>
      </c>
      <c r="AE83" s="48">
        <f t="shared" si="9"/>
        <v>34.202097661269839</v>
      </c>
      <c r="AF83" s="1">
        <v>0</v>
      </c>
      <c r="AG83" s="1">
        <v>0</v>
      </c>
      <c r="AH83" s="1">
        <v>6</v>
      </c>
      <c r="AI83" s="1">
        <v>2</v>
      </c>
      <c r="AJ83" s="1">
        <v>5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17</v>
      </c>
      <c r="BA83" s="1">
        <v>10</v>
      </c>
      <c r="BB83" s="1">
        <v>18</v>
      </c>
      <c r="BC83" s="1">
        <v>22</v>
      </c>
      <c r="BD83" s="1">
        <v>60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</row>
    <row r="84" spans="1:71" ht="12.75" x14ac:dyDescent="0.2">
      <c r="A84" s="1">
        <v>78180</v>
      </c>
      <c r="B84" s="1" t="s">
        <v>106</v>
      </c>
      <c r="C84" s="1">
        <v>32</v>
      </c>
      <c r="D84" s="1">
        <v>162</v>
      </c>
      <c r="E84" s="1" t="s">
        <v>65</v>
      </c>
      <c r="F84" s="1">
        <v>1</v>
      </c>
      <c r="G84" s="1" t="s">
        <v>98</v>
      </c>
      <c r="H84" s="3">
        <v>156.33000000000001</v>
      </c>
      <c r="I84" s="3">
        <v>5002.5600000000004</v>
      </c>
      <c r="J84" s="2">
        <f t="shared" si="2"/>
        <v>0</v>
      </c>
      <c r="K84" s="5">
        <f t="shared" si="24"/>
        <v>0</v>
      </c>
      <c r="L84" s="5"/>
      <c r="M84" s="1">
        <v>0.34</v>
      </c>
      <c r="N84" s="49">
        <v>0.94</v>
      </c>
      <c r="O84" s="8">
        <f t="shared" si="22"/>
        <v>0</v>
      </c>
      <c r="P84" s="1">
        <v>0</v>
      </c>
      <c r="Q84" s="1">
        <v>0</v>
      </c>
      <c r="R84" s="52">
        <f t="shared" si="23"/>
        <v>0</v>
      </c>
      <c r="S84" s="7">
        <v>0</v>
      </c>
      <c r="T84" s="1"/>
      <c r="U84" s="1"/>
      <c r="V84" s="1">
        <v>0</v>
      </c>
      <c r="W84" s="49">
        <v>0</v>
      </c>
      <c r="X84" s="8">
        <f t="shared" si="17"/>
        <v>0</v>
      </c>
      <c r="Y84" s="1">
        <v>0</v>
      </c>
      <c r="Z84" s="20">
        <v>1719.63</v>
      </c>
      <c r="AA84" s="1">
        <f t="shared" si="5"/>
        <v>0.94</v>
      </c>
      <c r="AB84" s="3">
        <f t="shared" si="6"/>
        <v>4702.4063999999998</v>
      </c>
      <c r="AC84" s="3">
        <f t="shared" si="18"/>
        <v>2982.7763999999997</v>
      </c>
      <c r="AD84" s="50">
        <f t="shared" si="8"/>
        <v>56.381311475409838</v>
      </c>
      <c r="AE84" s="48">
        <f t="shared" si="9"/>
        <v>83.403636363636352</v>
      </c>
      <c r="AF84" s="1">
        <v>0</v>
      </c>
      <c r="AG84" s="1">
        <v>0</v>
      </c>
      <c r="AH84" s="1">
        <v>5</v>
      </c>
      <c r="AI84" s="1">
        <v>12</v>
      </c>
      <c r="AJ84" s="1">
        <v>30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</row>
    <row r="85" spans="1:71" ht="12.75" x14ac:dyDescent="0.2">
      <c r="A85" s="1">
        <v>96910</v>
      </c>
      <c r="B85" s="1" t="s">
        <v>110</v>
      </c>
      <c r="C85" s="1">
        <v>32</v>
      </c>
      <c r="D85" s="1">
        <v>162</v>
      </c>
      <c r="E85" s="1" t="s">
        <v>65</v>
      </c>
      <c r="F85" s="1">
        <v>1</v>
      </c>
      <c r="G85" s="1" t="s">
        <v>98</v>
      </c>
      <c r="H85" s="3">
        <v>136.14750000000001</v>
      </c>
      <c r="I85" s="3">
        <v>4356.72</v>
      </c>
      <c r="J85" s="2">
        <f t="shared" si="2"/>
        <v>0</v>
      </c>
      <c r="K85" s="5">
        <f t="shared" si="24"/>
        <v>0</v>
      </c>
      <c r="L85" s="5"/>
      <c r="M85" s="1">
        <v>0.16</v>
      </c>
      <c r="N85" s="49">
        <v>1.06</v>
      </c>
      <c r="O85" s="8">
        <f t="shared" si="22"/>
        <v>0</v>
      </c>
      <c r="P85" s="1">
        <v>0</v>
      </c>
      <c r="Q85" s="1">
        <v>0</v>
      </c>
      <c r="R85" s="52">
        <f t="shared" si="23"/>
        <v>0</v>
      </c>
      <c r="S85" s="7">
        <v>0</v>
      </c>
      <c r="T85" s="1"/>
      <c r="U85" s="1"/>
      <c r="V85" s="1">
        <v>0</v>
      </c>
      <c r="W85" s="49">
        <v>0</v>
      </c>
      <c r="X85" s="8">
        <f t="shared" si="17"/>
        <v>0</v>
      </c>
      <c r="Y85" s="1">
        <v>0</v>
      </c>
      <c r="Z85" s="20">
        <v>680.74</v>
      </c>
      <c r="AA85" s="1">
        <f t="shared" si="5"/>
        <v>1.06</v>
      </c>
      <c r="AB85" s="3">
        <f t="shared" si="6"/>
        <v>4618.1232000000009</v>
      </c>
      <c r="AC85" s="3">
        <f t="shared" si="18"/>
        <v>3937.3832000000011</v>
      </c>
      <c r="AD85" s="50">
        <f t="shared" si="8"/>
        <v>22.319344262295083</v>
      </c>
      <c r="AE85" s="48">
        <f t="shared" si="9"/>
        <v>206.91124012104478</v>
      </c>
      <c r="AF85" s="1">
        <v>4</v>
      </c>
      <c r="AG85" s="1">
        <v>2</v>
      </c>
      <c r="AH85" s="1">
        <v>0</v>
      </c>
      <c r="AI85" s="1">
        <v>0</v>
      </c>
      <c r="AJ85" s="1">
        <v>34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</row>
    <row r="86" spans="1:71" ht="12.75" x14ac:dyDescent="0.2">
      <c r="A86" s="1">
        <v>6043</v>
      </c>
      <c r="B86" s="1" t="s">
        <v>209</v>
      </c>
      <c r="C86" s="1">
        <v>12</v>
      </c>
      <c r="D86" s="1">
        <v>162</v>
      </c>
      <c r="E86" s="1" t="s">
        <v>65</v>
      </c>
      <c r="F86" s="1">
        <v>807</v>
      </c>
      <c r="G86" s="1" t="s">
        <v>67</v>
      </c>
      <c r="H86" s="3">
        <v>33.910299999999999</v>
      </c>
      <c r="I86" s="3">
        <v>406.92360000000002</v>
      </c>
      <c r="J86" s="2">
        <f t="shared" si="2"/>
        <v>0</v>
      </c>
      <c r="K86" s="5">
        <f t="shared" si="24"/>
        <v>0</v>
      </c>
      <c r="L86" s="5"/>
      <c r="M86" s="1">
        <v>0.12</v>
      </c>
      <c r="N86" s="49">
        <v>-0.33</v>
      </c>
      <c r="O86" s="7">
        <v>0</v>
      </c>
      <c r="P86" s="1">
        <v>0.75</v>
      </c>
      <c r="Q86" s="1">
        <v>0.33</v>
      </c>
      <c r="R86" s="52">
        <f t="shared" si="23"/>
        <v>10.33</v>
      </c>
      <c r="S86" s="7">
        <v>0</v>
      </c>
      <c r="T86" s="1">
        <v>10</v>
      </c>
      <c r="U86" s="1"/>
      <c r="V86" s="1">
        <v>0.08</v>
      </c>
      <c r="W86" s="49">
        <v>1.25</v>
      </c>
      <c r="X86" s="8">
        <f t="shared" si="17"/>
        <v>0</v>
      </c>
      <c r="Y86" s="1">
        <v>0</v>
      </c>
      <c r="Z86" s="20">
        <v>389.97</v>
      </c>
      <c r="AA86" s="1">
        <f t="shared" si="5"/>
        <v>11.25</v>
      </c>
      <c r="AB86" s="3">
        <f t="shared" si="6"/>
        <v>4577.8905000000004</v>
      </c>
      <c r="AC86" s="3">
        <f t="shared" si="18"/>
        <v>4187.9205000000002</v>
      </c>
      <c r="AD86" s="50">
        <f t="shared" si="8"/>
        <v>12.785901639344264</v>
      </c>
      <c r="AE86" s="48">
        <f t="shared" si="9"/>
        <v>358.04205515808906</v>
      </c>
      <c r="AF86" s="1">
        <v>1</v>
      </c>
      <c r="AG86" s="1">
        <v>1</v>
      </c>
      <c r="AH86" s="1">
        <v>0</v>
      </c>
      <c r="AI86" s="1">
        <v>0</v>
      </c>
      <c r="AJ86" s="1">
        <v>-4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2</v>
      </c>
      <c r="BA86" s="1">
        <v>14</v>
      </c>
      <c r="BB86" s="1">
        <v>0</v>
      </c>
      <c r="BC86" s="1">
        <v>0</v>
      </c>
      <c r="BD86" s="1">
        <v>4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1</v>
      </c>
      <c r="BK86" s="1">
        <v>0</v>
      </c>
      <c r="BL86" s="1">
        <v>0</v>
      </c>
      <c r="BM86" s="1">
        <v>0</v>
      </c>
      <c r="BN86" s="1">
        <v>15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</row>
    <row r="87" spans="1:71" ht="12.75" x14ac:dyDescent="0.2">
      <c r="A87" s="1">
        <v>97303</v>
      </c>
      <c r="B87" s="1" t="s">
        <v>238</v>
      </c>
      <c r="C87" s="1">
        <v>16</v>
      </c>
      <c r="D87" s="1">
        <v>162</v>
      </c>
      <c r="E87" s="1" t="s">
        <v>65</v>
      </c>
      <c r="F87" s="1">
        <v>123</v>
      </c>
      <c r="G87" s="1" t="s">
        <v>138</v>
      </c>
      <c r="H87" s="3">
        <v>70.367699999999999</v>
      </c>
      <c r="I87" s="3">
        <v>1125.8832</v>
      </c>
      <c r="J87" s="2">
        <f t="shared" si="2"/>
        <v>0</v>
      </c>
      <c r="K87" s="5">
        <f t="shared" si="24"/>
        <v>0</v>
      </c>
      <c r="L87" s="5"/>
      <c r="M87" s="1">
        <v>0</v>
      </c>
      <c r="N87" s="49">
        <v>0</v>
      </c>
      <c r="O87" s="8">
        <f t="shared" ref="O87:O123" si="25">MAX(0,(TRUNC((M87*0.8)-N87)))</f>
        <v>0</v>
      </c>
      <c r="P87" s="1">
        <v>0</v>
      </c>
      <c r="Q87" s="1">
        <v>4</v>
      </c>
      <c r="R87" s="52">
        <f>Q87-T87</f>
        <v>4</v>
      </c>
      <c r="S87" s="7">
        <v>0</v>
      </c>
      <c r="T87" s="1"/>
      <c r="U87" s="1"/>
      <c r="V87" s="1">
        <v>0</v>
      </c>
      <c r="W87" s="49">
        <v>0</v>
      </c>
      <c r="X87" s="8">
        <f t="shared" si="17"/>
        <v>0</v>
      </c>
      <c r="Y87" s="1">
        <v>0</v>
      </c>
      <c r="Z87" s="20">
        <v>0</v>
      </c>
      <c r="AA87" s="1">
        <f t="shared" si="5"/>
        <v>4</v>
      </c>
      <c r="AB87" s="3">
        <f t="shared" si="6"/>
        <v>4503.5328</v>
      </c>
      <c r="AC87" s="3">
        <f t="shared" si="18"/>
        <v>4503.5328</v>
      </c>
      <c r="AD87" s="50">
        <f t="shared" si="8"/>
        <v>0</v>
      </c>
      <c r="AE87" s="48" t="e">
        <f t="shared" si="9"/>
        <v>#DIV/0!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64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</row>
    <row r="88" spans="1:71" ht="12.75" x14ac:dyDescent="0.2">
      <c r="A88" s="1">
        <v>96418</v>
      </c>
      <c r="B88" s="1" t="s">
        <v>204</v>
      </c>
      <c r="C88" s="1">
        <v>6</v>
      </c>
      <c r="D88" s="1">
        <v>162</v>
      </c>
      <c r="E88" s="1" t="s">
        <v>65</v>
      </c>
      <c r="F88" s="1">
        <v>999</v>
      </c>
      <c r="G88" s="1" t="s">
        <v>68</v>
      </c>
      <c r="H88" s="3">
        <v>399.52600000000001</v>
      </c>
      <c r="I88" s="3">
        <v>2397.1559999999999</v>
      </c>
      <c r="J88" s="2">
        <f t="shared" si="2"/>
        <v>0</v>
      </c>
      <c r="K88" s="5">
        <f t="shared" si="24"/>
        <v>0</v>
      </c>
      <c r="L88" s="5"/>
      <c r="M88" s="1">
        <v>0.57999999999999996</v>
      </c>
      <c r="N88" s="49">
        <v>1.83</v>
      </c>
      <c r="O88" s="8">
        <f t="shared" si="25"/>
        <v>0</v>
      </c>
      <c r="P88" s="1">
        <v>0</v>
      </c>
      <c r="Q88" s="1">
        <v>0</v>
      </c>
      <c r="R88" s="52">
        <f t="shared" ref="R88:R105" si="26">Q88+T88-U88</f>
        <v>0</v>
      </c>
      <c r="S88" s="7">
        <v>0</v>
      </c>
      <c r="T88" s="1"/>
      <c r="U88" s="1"/>
      <c r="V88" s="1">
        <v>0</v>
      </c>
      <c r="W88" s="49">
        <v>0</v>
      </c>
      <c r="X88" s="8">
        <f t="shared" si="17"/>
        <v>0</v>
      </c>
      <c r="Y88" s="1">
        <v>0</v>
      </c>
      <c r="Z88" s="20">
        <v>1398.34</v>
      </c>
      <c r="AA88" s="1">
        <f t="shared" si="5"/>
        <v>1.83</v>
      </c>
      <c r="AB88" s="3">
        <f t="shared" si="6"/>
        <v>4386.7954799999998</v>
      </c>
      <c r="AC88" s="3">
        <f t="shared" si="18"/>
        <v>2988.4554799999996</v>
      </c>
      <c r="AD88" s="50">
        <f t="shared" si="8"/>
        <v>45.847213114754098</v>
      </c>
      <c r="AE88" s="48">
        <f t="shared" si="9"/>
        <v>95.68292556888882</v>
      </c>
      <c r="AF88" s="1">
        <v>1</v>
      </c>
      <c r="AG88" s="1">
        <v>0</v>
      </c>
      <c r="AH88" s="1">
        <v>2</v>
      </c>
      <c r="AI88" s="1">
        <v>1</v>
      </c>
      <c r="AJ88" s="1">
        <v>11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</row>
    <row r="89" spans="1:71" ht="12.75" x14ac:dyDescent="0.2">
      <c r="A89" s="1">
        <v>95863</v>
      </c>
      <c r="B89" s="1" t="s">
        <v>305</v>
      </c>
      <c r="C89" s="1">
        <v>12</v>
      </c>
      <c r="D89" s="1">
        <v>162</v>
      </c>
      <c r="E89" s="1" t="s">
        <v>65</v>
      </c>
      <c r="F89" s="1">
        <v>807</v>
      </c>
      <c r="G89" s="1" t="s">
        <v>67</v>
      </c>
      <c r="H89" s="3">
        <v>33.910200000000003</v>
      </c>
      <c r="I89" s="3">
        <v>406.92239999999998</v>
      </c>
      <c r="J89" s="2">
        <f t="shared" si="2"/>
        <v>0</v>
      </c>
      <c r="K89" s="5">
        <f t="shared" si="24"/>
        <v>0</v>
      </c>
      <c r="L89" s="5"/>
      <c r="M89" s="1">
        <v>0.33</v>
      </c>
      <c r="N89" s="49">
        <v>0.17</v>
      </c>
      <c r="O89" s="8">
        <f t="shared" si="25"/>
        <v>0</v>
      </c>
      <c r="P89" s="1">
        <v>5.79</v>
      </c>
      <c r="Q89" s="1">
        <v>0.5</v>
      </c>
      <c r="R89" s="52">
        <f t="shared" si="26"/>
        <v>10.5</v>
      </c>
      <c r="S89" s="7">
        <v>0</v>
      </c>
      <c r="T89" s="1">
        <v>10</v>
      </c>
      <c r="U89" s="1"/>
      <c r="V89" s="1">
        <v>0</v>
      </c>
      <c r="W89" s="49">
        <v>0</v>
      </c>
      <c r="X89" s="8">
        <f t="shared" si="17"/>
        <v>0</v>
      </c>
      <c r="Y89" s="1">
        <v>0</v>
      </c>
      <c r="Z89" s="20">
        <v>2492.4</v>
      </c>
      <c r="AA89" s="1">
        <f t="shared" si="5"/>
        <v>10.67</v>
      </c>
      <c r="AB89" s="3">
        <f t="shared" si="6"/>
        <v>4341.8620080000001</v>
      </c>
      <c r="AC89" s="3">
        <f t="shared" si="18"/>
        <v>1849.462008</v>
      </c>
      <c r="AD89" s="50">
        <f t="shared" si="8"/>
        <v>81.718032786885246</v>
      </c>
      <c r="AE89" s="48">
        <f t="shared" si="9"/>
        <v>53.13223850264805</v>
      </c>
      <c r="AF89" s="1">
        <v>3</v>
      </c>
      <c r="AG89" s="1">
        <v>2</v>
      </c>
      <c r="AH89" s="1">
        <v>0</v>
      </c>
      <c r="AI89" s="1">
        <v>0</v>
      </c>
      <c r="AJ89" s="1">
        <v>2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17</v>
      </c>
      <c r="BA89" s="1">
        <v>19</v>
      </c>
      <c r="BB89" s="1">
        <v>23</v>
      </c>
      <c r="BC89" s="1">
        <v>40</v>
      </c>
      <c r="BD89" s="1">
        <v>6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</row>
    <row r="90" spans="1:71" ht="12.75" x14ac:dyDescent="0.2">
      <c r="A90" s="1">
        <v>91005</v>
      </c>
      <c r="B90" s="1" t="s">
        <v>310</v>
      </c>
      <c r="C90" s="1">
        <v>12</v>
      </c>
      <c r="D90" s="1">
        <v>162</v>
      </c>
      <c r="E90" s="1" t="s">
        <v>65</v>
      </c>
      <c r="F90" s="1">
        <v>162</v>
      </c>
      <c r="G90" s="1" t="s">
        <v>84</v>
      </c>
      <c r="H90" s="3">
        <v>74.013000000000005</v>
      </c>
      <c r="I90" s="3">
        <v>888.15599999999995</v>
      </c>
      <c r="J90" s="2">
        <f t="shared" si="2"/>
        <v>0</v>
      </c>
      <c r="K90" s="5">
        <f t="shared" si="24"/>
        <v>0</v>
      </c>
      <c r="L90" s="5"/>
      <c r="M90" s="1">
        <v>0</v>
      </c>
      <c r="N90" s="49">
        <v>0</v>
      </c>
      <c r="O90" s="8">
        <f t="shared" si="25"/>
        <v>0</v>
      </c>
      <c r="P90" s="1">
        <v>0.17</v>
      </c>
      <c r="Q90" s="1">
        <v>4.25</v>
      </c>
      <c r="R90" s="52">
        <f t="shared" si="26"/>
        <v>4.25</v>
      </c>
      <c r="S90" s="7">
        <v>0</v>
      </c>
      <c r="T90" s="1"/>
      <c r="U90" s="1"/>
      <c r="V90" s="1">
        <v>0</v>
      </c>
      <c r="W90" s="49">
        <v>0</v>
      </c>
      <c r="X90" s="8">
        <f t="shared" si="17"/>
        <v>0</v>
      </c>
      <c r="Y90" s="1">
        <v>0</v>
      </c>
      <c r="Z90" s="20">
        <v>148.03</v>
      </c>
      <c r="AA90" s="1">
        <f t="shared" si="5"/>
        <v>4.25</v>
      </c>
      <c r="AB90" s="3">
        <f t="shared" si="6"/>
        <v>3774.6629999999996</v>
      </c>
      <c r="AC90" s="3">
        <f t="shared" si="18"/>
        <v>3626.6329999999994</v>
      </c>
      <c r="AD90" s="50">
        <f t="shared" si="8"/>
        <v>4.8534426229508201</v>
      </c>
      <c r="AE90" s="48">
        <f t="shared" si="9"/>
        <v>777.72898398973166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2</v>
      </c>
      <c r="BA90" s="1">
        <v>0</v>
      </c>
      <c r="BB90" s="1">
        <v>0</v>
      </c>
      <c r="BC90" s="1">
        <v>0</v>
      </c>
      <c r="BD90" s="1">
        <v>51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</row>
    <row r="91" spans="1:71" ht="12.75" x14ac:dyDescent="0.2">
      <c r="A91" s="1">
        <v>6008</v>
      </c>
      <c r="B91" s="1" t="s">
        <v>176</v>
      </c>
      <c r="C91" s="1">
        <v>12</v>
      </c>
      <c r="D91" s="1">
        <v>162</v>
      </c>
      <c r="E91" s="1" t="s">
        <v>65</v>
      </c>
      <c r="F91" s="1">
        <v>162</v>
      </c>
      <c r="G91" s="1" t="s">
        <v>84</v>
      </c>
      <c r="H91" s="3">
        <v>59</v>
      </c>
      <c r="I91" s="3">
        <v>708</v>
      </c>
      <c r="J91" s="2">
        <f t="shared" si="2"/>
        <v>0</v>
      </c>
      <c r="K91" s="5">
        <f t="shared" si="24"/>
        <v>0</v>
      </c>
      <c r="L91" s="5"/>
      <c r="M91" s="1">
        <v>1.83</v>
      </c>
      <c r="N91" s="49">
        <v>3.25</v>
      </c>
      <c r="O91" s="8">
        <f t="shared" si="25"/>
        <v>0</v>
      </c>
      <c r="P91" s="1">
        <v>3.46</v>
      </c>
      <c r="Q91" s="1">
        <v>1.5</v>
      </c>
      <c r="R91" s="52">
        <f t="shared" si="26"/>
        <v>1.5</v>
      </c>
      <c r="S91" s="7">
        <v>0</v>
      </c>
      <c r="T91" s="1"/>
      <c r="U91" s="1"/>
      <c r="V91" s="1">
        <v>0</v>
      </c>
      <c r="W91" s="49">
        <v>0</v>
      </c>
      <c r="X91" s="8">
        <f t="shared" si="17"/>
        <v>0</v>
      </c>
      <c r="Y91" s="1">
        <v>0</v>
      </c>
      <c r="Z91" s="20">
        <v>3746.5</v>
      </c>
      <c r="AA91" s="1">
        <f t="shared" si="5"/>
        <v>4.75</v>
      </c>
      <c r="AB91" s="3">
        <f t="shared" si="6"/>
        <v>3363</v>
      </c>
      <c r="AC91" s="1">
        <v>0</v>
      </c>
      <c r="AD91" s="50">
        <f t="shared" si="8"/>
        <v>122.8360655737705</v>
      </c>
      <c r="AE91" s="48">
        <f t="shared" si="9"/>
        <v>27.377952755905511</v>
      </c>
      <c r="AF91" s="1">
        <v>19</v>
      </c>
      <c r="AG91" s="1">
        <v>6</v>
      </c>
      <c r="AH91" s="1">
        <v>0</v>
      </c>
      <c r="AI91" s="1">
        <v>0</v>
      </c>
      <c r="AJ91" s="1">
        <v>39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36</v>
      </c>
      <c r="BA91" s="1">
        <v>11</v>
      </c>
      <c r="BB91" s="1">
        <v>0</v>
      </c>
      <c r="BC91" s="1">
        <v>0</v>
      </c>
      <c r="BD91" s="1">
        <v>18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</row>
    <row r="92" spans="1:71" ht="12.75" x14ac:dyDescent="0.2">
      <c r="A92" s="1">
        <v>59238</v>
      </c>
      <c r="B92" s="1" t="s">
        <v>103</v>
      </c>
      <c r="C92" s="1">
        <v>24</v>
      </c>
      <c r="D92" s="1">
        <v>162</v>
      </c>
      <c r="E92" s="1" t="s">
        <v>65</v>
      </c>
      <c r="F92" s="1">
        <v>1</v>
      </c>
      <c r="G92" s="1" t="s">
        <v>98</v>
      </c>
      <c r="H92" s="3">
        <v>184.23</v>
      </c>
      <c r="I92" s="3">
        <v>4421.5200000000004</v>
      </c>
      <c r="J92" s="2">
        <f t="shared" si="2"/>
        <v>0</v>
      </c>
      <c r="K92" s="5">
        <f t="shared" si="24"/>
        <v>0</v>
      </c>
      <c r="L92" s="5"/>
      <c r="M92" s="1">
        <v>0.12</v>
      </c>
      <c r="N92" s="49">
        <v>0.75</v>
      </c>
      <c r="O92" s="8">
        <f t="shared" si="25"/>
        <v>0</v>
      </c>
      <c r="P92" s="1">
        <v>0</v>
      </c>
      <c r="Q92" s="1">
        <v>0</v>
      </c>
      <c r="R92" s="52">
        <f t="shared" si="26"/>
        <v>0</v>
      </c>
      <c r="S92" s="7">
        <v>0</v>
      </c>
      <c r="T92" s="1"/>
      <c r="U92" s="1"/>
      <c r="V92" s="1">
        <v>0</v>
      </c>
      <c r="W92" s="49">
        <v>0</v>
      </c>
      <c r="X92" s="8">
        <f t="shared" si="17"/>
        <v>0</v>
      </c>
      <c r="Y92" s="1">
        <v>0</v>
      </c>
      <c r="Z92" s="20">
        <v>552.69000000000005</v>
      </c>
      <c r="AA92" s="1">
        <f t="shared" si="5"/>
        <v>0.75</v>
      </c>
      <c r="AB92" s="3">
        <f t="shared" si="6"/>
        <v>3316.1400000000003</v>
      </c>
      <c r="AC92" s="3">
        <f t="shared" ref="AC92:AC95" si="27">AB92-Z92</f>
        <v>2763.4500000000003</v>
      </c>
      <c r="AD92" s="50">
        <f t="shared" si="8"/>
        <v>18.120983606557377</v>
      </c>
      <c r="AE92" s="48">
        <f t="shared" si="9"/>
        <v>183</v>
      </c>
      <c r="AF92" s="1">
        <v>1</v>
      </c>
      <c r="AG92" s="1">
        <v>4</v>
      </c>
      <c r="AH92" s="1">
        <v>0</v>
      </c>
      <c r="AI92" s="1">
        <v>0</v>
      </c>
      <c r="AJ92" s="1">
        <v>18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</row>
    <row r="93" spans="1:71" ht="12.75" x14ac:dyDescent="0.2">
      <c r="A93" s="1">
        <v>6101</v>
      </c>
      <c r="B93" s="1" t="s">
        <v>232</v>
      </c>
      <c r="C93" s="1">
        <v>16</v>
      </c>
      <c r="D93" s="1">
        <v>162</v>
      </c>
      <c r="E93" s="1" t="s">
        <v>65</v>
      </c>
      <c r="F93" s="1">
        <v>123</v>
      </c>
      <c r="G93" s="1" t="s">
        <v>138</v>
      </c>
      <c r="H93" s="3">
        <v>64.494200000000006</v>
      </c>
      <c r="I93" s="3">
        <v>1031.9072000000001</v>
      </c>
      <c r="J93" s="2">
        <f t="shared" si="2"/>
        <v>0</v>
      </c>
      <c r="K93" s="5">
        <f t="shared" si="24"/>
        <v>0</v>
      </c>
      <c r="L93" s="5"/>
      <c r="M93" s="1">
        <v>0</v>
      </c>
      <c r="N93" s="49">
        <v>0</v>
      </c>
      <c r="O93" s="8">
        <f t="shared" si="25"/>
        <v>0</v>
      </c>
      <c r="P93" s="1">
        <v>0.28000000000000003</v>
      </c>
      <c r="Q93" s="1">
        <v>3</v>
      </c>
      <c r="R93" s="52">
        <f t="shared" si="26"/>
        <v>3</v>
      </c>
      <c r="S93" s="7">
        <v>0</v>
      </c>
      <c r="T93" s="1"/>
      <c r="U93" s="1"/>
      <c r="V93" s="1">
        <v>0</v>
      </c>
      <c r="W93" s="49">
        <v>0</v>
      </c>
      <c r="X93" s="8">
        <f t="shared" si="17"/>
        <v>0</v>
      </c>
      <c r="Y93" s="1">
        <v>0</v>
      </c>
      <c r="Z93" s="20">
        <v>290.22000000000003</v>
      </c>
      <c r="AA93" s="1">
        <f t="shared" si="5"/>
        <v>3</v>
      </c>
      <c r="AB93" s="3">
        <f t="shared" si="6"/>
        <v>3095.7216000000003</v>
      </c>
      <c r="AC93" s="3">
        <f t="shared" si="27"/>
        <v>2805.5016000000005</v>
      </c>
      <c r="AD93" s="50">
        <f t="shared" si="8"/>
        <v>9.5154098360655741</v>
      </c>
      <c r="AE93" s="48">
        <f t="shared" si="9"/>
        <v>325.33770518916685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2</v>
      </c>
      <c r="BA93" s="1">
        <v>5</v>
      </c>
      <c r="BB93" s="1">
        <v>0</v>
      </c>
      <c r="BC93" s="1">
        <v>0</v>
      </c>
      <c r="BD93" s="1">
        <v>48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</row>
    <row r="94" spans="1:71" ht="12.75" x14ac:dyDescent="0.2">
      <c r="A94" s="1">
        <v>65129</v>
      </c>
      <c r="B94" s="1" t="s">
        <v>120</v>
      </c>
      <c r="C94" s="1">
        <v>30</v>
      </c>
      <c r="D94" s="1">
        <v>162</v>
      </c>
      <c r="E94" s="1" t="s">
        <v>65</v>
      </c>
      <c r="F94" s="1">
        <v>807</v>
      </c>
      <c r="G94" s="1" t="s">
        <v>67</v>
      </c>
      <c r="H94" s="3">
        <v>57.054400000000001</v>
      </c>
      <c r="I94" s="3">
        <v>1711.6320000000001</v>
      </c>
      <c r="J94" s="2">
        <f t="shared" si="2"/>
        <v>0</v>
      </c>
      <c r="K94" s="5">
        <f t="shared" si="24"/>
        <v>0</v>
      </c>
      <c r="L94" s="5"/>
      <c r="M94" s="1">
        <v>0.52</v>
      </c>
      <c r="N94" s="49">
        <v>0</v>
      </c>
      <c r="O94" s="8">
        <f t="shared" si="25"/>
        <v>0</v>
      </c>
      <c r="P94" s="1">
        <v>1.22</v>
      </c>
      <c r="Q94" s="1">
        <v>1.77</v>
      </c>
      <c r="R94" s="52">
        <f t="shared" si="26"/>
        <v>1.77</v>
      </c>
      <c r="S94" s="7">
        <v>0</v>
      </c>
      <c r="T94" s="1"/>
      <c r="U94" s="1"/>
      <c r="V94" s="1">
        <v>0</v>
      </c>
      <c r="W94" s="49">
        <v>0</v>
      </c>
      <c r="X94" s="8">
        <f t="shared" si="17"/>
        <v>0</v>
      </c>
      <c r="Y94" s="1">
        <v>0</v>
      </c>
      <c r="Z94" s="20">
        <v>2966.83</v>
      </c>
      <c r="AA94" s="1">
        <f t="shared" si="5"/>
        <v>1.77</v>
      </c>
      <c r="AB94" s="3">
        <f t="shared" si="6"/>
        <v>3029.5886399999999</v>
      </c>
      <c r="AC94" s="3">
        <f t="shared" si="27"/>
        <v>62.758640000000014</v>
      </c>
      <c r="AD94" s="50">
        <f t="shared" si="8"/>
        <v>97.273114754098359</v>
      </c>
      <c r="AE94" s="48">
        <f t="shared" si="9"/>
        <v>31.145179710330556</v>
      </c>
      <c r="AF94" s="1">
        <v>4</v>
      </c>
      <c r="AG94" s="1">
        <v>4</v>
      </c>
      <c r="AH94" s="1">
        <v>6</v>
      </c>
      <c r="AI94" s="1">
        <v>7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9</v>
      </c>
      <c r="BA94" s="1">
        <v>12</v>
      </c>
      <c r="BB94" s="1">
        <v>14</v>
      </c>
      <c r="BC94" s="1">
        <v>15</v>
      </c>
      <c r="BD94" s="1">
        <v>53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</row>
    <row r="95" spans="1:71" ht="12.75" x14ac:dyDescent="0.2">
      <c r="A95" s="1">
        <v>91027</v>
      </c>
      <c r="B95" s="1" t="s">
        <v>196</v>
      </c>
      <c r="C95" s="1">
        <v>12</v>
      </c>
      <c r="D95" s="1">
        <v>162</v>
      </c>
      <c r="E95" s="1" t="s">
        <v>65</v>
      </c>
      <c r="F95" s="1">
        <v>123</v>
      </c>
      <c r="G95" s="1" t="s">
        <v>138</v>
      </c>
      <c r="H95" s="3">
        <v>119.37</v>
      </c>
      <c r="I95" s="3">
        <v>1432.44</v>
      </c>
      <c r="J95" s="2">
        <f t="shared" si="2"/>
        <v>0</v>
      </c>
      <c r="K95" s="5">
        <f t="shared" si="24"/>
        <v>0</v>
      </c>
      <c r="L95" s="5"/>
      <c r="M95" s="1">
        <v>0.08</v>
      </c>
      <c r="N95" s="49">
        <v>0</v>
      </c>
      <c r="O95" s="8">
        <f t="shared" si="25"/>
        <v>0</v>
      </c>
      <c r="P95" s="1">
        <v>0.5</v>
      </c>
      <c r="Q95" s="1">
        <v>1.67</v>
      </c>
      <c r="R95" s="52">
        <f t="shared" si="26"/>
        <v>1.67</v>
      </c>
      <c r="S95" s="7">
        <v>0</v>
      </c>
      <c r="T95" s="1"/>
      <c r="U95" s="1"/>
      <c r="V95" s="1">
        <v>0</v>
      </c>
      <c r="W95" s="49">
        <v>0.42</v>
      </c>
      <c r="X95" s="8">
        <f t="shared" si="17"/>
        <v>0</v>
      </c>
      <c r="Y95" s="1">
        <v>0</v>
      </c>
      <c r="Z95" s="20">
        <v>835.59</v>
      </c>
      <c r="AA95" s="1">
        <f t="shared" si="5"/>
        <v>2.09</v>
      </c>
      <c r="AB95" s="3">
        <f t="shared" si="6"/>
        <v>2993.7995999999998</v>
      </c>
      <c r="AC95" s="3">
        <f t="shared" si="27"/>
        <v>2158.2095999999997</v>
      </c>
      <c r="AD95" s="50">
        <f t="shared" si="8"/>
        <v>27.396393442622951</v>
      </c>
      <c r="AE95" s="48">
        <f t="shared" si="9"/>
        <v>109.27714285714285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4</v>
      </c>
      <c r="BA95" s="1">
        <v>4</v>
      </c>
      <c r="BB95" s="1">
        <v>0</v>
      </c>
      <c r="BC95" s="1">
        <v>0</v>
      </c>
      <c r="BD95" s="1">
        <v>20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5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</row>
    <row r="96" spans="1:71" ht="12.75" x14ac:dyDescent="0.2">
      <c r="A96" s="1">
        <v>6009</v>
      </c>
      <c r="B96" s="1" t="s">
        <v>178</v>
      </c>
      <c r="C96" s="1">
        <v>8</v>
      </c>
      <c r="D96" s="1">
        <v>162</v>
      </c>
      <c r="E96" s="1" t="s">
        <v>65</v>
      </c>
      <c r="F96" s="1">
        <v>123</v>
      </c>
      <c r="G96" s="1" t="s">
        <v>138</v>
      </c>
      <c r="H96" s="3">
        <v>83.825000000000003</v>
      </c>
      <c r="I96" s="3">
        <v>670.6</v>
      </c>
      <c r="J96" s="2">
        <f t="shared" si="2"/>
        <v>0</v>
      </c>
      <c r="K96" s="5">
        <f t="shared" si="24"/>
        <v>0</v>
      </c>
      <c r="L96" s="5"/>
      <c r="M96" s="1">
        <v>0.88</v>
      </c>
      <c r="N96" s="49">
        <v>1</v>
      </c>
      <c r="O96" s="8">
        <f t="shared" si="25"/>
        <v>0</v>
      </c>
      <c r="P96" s="1">
        <v>3.5</v>
      </c>
      <c r="Q96" s="1">
        <v>2.75</v>
      </c>
      <c r="R96" s="52">
        <f t="shared" si="26"/>
        <v>2.75</v>
      </c>
      <c r="S96" s="7">
        <v>0</v>
      </c>
      <c r="T96" s="1"/>
      <c r="U96" s="1"/>
      <c r="V96" s="1">
        <v>0</v>
      </c>
      <c r="W96" s="49">
        <v>0</v>
      </c>
      <c r="X96" s="8">
        <f t="shared" si="17"/>
        <v>0</v>
      </c>
      <c r="Y96" s="1">
        <v>0</v>
      </c>
      <c r="Z96" s="20">
        <v>2933.88</v>
      </c>
      <c r="AA96" s="1">
        <f t="shared" si="5"/>
        <v>3.75</v>
      </c>
      <c r="AB96" s="3">
        <f t="shared" si="6"/>
        <v>2514.75</v>
      </c>
      <c r="AC96" s="1">
        <v>0</v>
      </c>
      <c r="AD96" s="50">
        <f t="shared" si="8"/>
        <v>96.192786885245908</v>
      </c>
      <c r="AE96" s="48">
        <f t="shared" si="9"/>
        <v>26.142812589471959</v>
      </c>
      <c r="AF96" s="1">
        <v>4</v>
      </c>
      <c r="AG96" s="1">
        <v>1</v>
      </c>
      <c r="AH96" s="1">
        <v>1</v>
      </c>
      <c r="AI96" s="1">
        <v>3</v>
      </c>
      <c r="AJ96" s="1">
        <v>8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12</v>
      </c>
      <c r="BA96" s="1">
        <v>2</v>
      </c>
      <c r="BB96" s="1">
        <v>15</v>
      </c>
      <c r="BC96" s="1">
        <v>0</v>
      </c>
      <c r="BD96" s="1">
        <v>22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</row>
    <row r="97" spans="1:71" ht="12.75" x14ac:dyDescent="0.2">
      <c r="A97" s="1">
        <v>6083</v>
      </c>
      <c r="B97" s="1" t="s">
        <v>301</v>
      </c>
      <c r="C97" s="1">
        <v>5</v>
      </c>
      <c r="D97" s="1">
        <v>162</v>
      </c>
      <c r="E97" s="1" t="s">
        <v>65</v>
      </c>
      <c r="F97" s="1">
        <v>123</v>
      </c>
      <c r="G97" s="1" t="s">
        <v>138</v>
      </c>
      <c r="H97" s="3">
        <v>208.38820000000001</v>
      </c>
      <c r="I97" s="3">
        <v>1041.941</v>
      </c>
      <c r="J97" s="2">
        <f t="shared" si="2"/>
        <v>0</v>
      </c>
      <c r="K97" s="5">
        <f t="shared" si="24"/>
        <v>0</v>
      </c>
      <c r="L97" s="5"/>
      <c r="M97" s="1">
        <v>0.3</v>
      </c>
      <c r="N97" s="49">
        <v>0.8</v>
      </c>
      <c r="O97" s="8">
        <f t="shared" si="25"/>
        <v>0</v>
      </c>
      <c r="P97" s="1">
        <v>0</v>
      </c>
      <c r="Q97" s="1">
        <v>0</v>
      </c>
      <c r="R97" s="52">
        <f t="shared" si="26"/>
        <v>0</v>
      </c>
      <c r="S97" s="7">
        <v>0</v>
      </c>
      <c r="T97" s="1"/>
      <c r="U97" s="1"/>
      <c r="V97" s="1">
        <v>0</v>
      </c>
      <c r="W97" s="49">
        <v>1.4</v>
      </c>
      <c r="X97" s="8">
        <f t="shared" si="17"/>
        <v>0</v>
      </c>
      <c r="Y97" s="1">
        <v>0</v>
      </c>
      <c r="Z97" s="20">
        <v>312.58</v>
      </c>
      <c r="AA97" s="1">
        <f t="shared" si="5"/>
        <v>2.2000000000000002</v>
      </c>
      <c r="AB97" s="3">
        <f t="shared" si="6"/>
        <v>2292.2702000000004</v>
      </c>
      <c r="AC97" s="3">
        <f t="shared" ref="AC97:AC108" si="28">AB97-Z97</f>
        <v>1979.6902000000005</v>
      </c>
      <c r="AD97" s="50">
        <f t="shared" si="8"/>
        <v>10.248524590163933</v>
      </c>
      <c r="AE97" s="48">
        <f t="shared" si="9"/>
        <v>223.66831243201747</v>
      </c>
      <c r="AF97" s="1">
        <v>1</v>
      </c>
      <c r="AG97" s="1">
        <v>1</v>
      </c>
      <c r="AH97" s="1">
        <v>0</v>
      </c>
      <c r="AI97" s="1">
        <v>0</v>
      </c>
      <c r="AJ97" s="1">
        <v>4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7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</row>
    <row r="98" spans="1:71" ht="12.75" x14ac:dyDescent="0.2">
      <c r="A98" s="1">
        <v>6023</v>
      </c>
      <c r="B98" s="1" t="s">
        <v>208</v>
      </c>
      <c r="C98" s="1">
        <v>12</v>
      </c>
      <c r="D98" s="1">
        <v>162</v>
      </c>
      <c r="E98" s="1" t="s">
        <v>65</v>
      </c>
      <c r="F98" s="1">
        <v>123</v>
      </c>
      <c r="G98" s="1" t="s">
        <v>138</v>
      </c>
      <c r="H98" s="3">
        <v>59.000900000000001</v>
      </c>
      <c r="I98" s="3">
        <v>708.01080000000002</v>
      </c>
      <c r="J98" s="2">
        <f t="shared" si="2"/>
        <v>0</v>
      </c>
      <c r="K98" s="5">
        <f t="shared" si="24"/>
        <v>0</v>
      </c>
      <c r="L98" s="5"/>
      <c r="M98" s="1">
        <v>0</v>
      </c>
      <c r="N98" s="49">
        <v>0</v>
      </c>
      <c r="O98" s="8">
        <f t="shared" si="25"/>
        <v>0</v>
      </c>
      <c r="P98" s="1">
        <v>0.92</v>
      </c>
      <c r="Q98" s="1">
        <v>3.17</v>
      </c>
      <c r="R98" s="52">
        <f t="shared" si="26"/>
        <v>3.17</v>
      </c>
      <c r="S98" s="7">
        <v>0</v>
      </c>
      <c r="T98" s="1"/>
      <c r="U98" s="1"/>
      <c r="V98" s="1">
        <v>0</v>
      </c>
      <c r="W98" s="49">
        <v>0</v>
      </c>
      <c r="X98" s="8">
        <f t="shared" si="17"/>
        <v>0</v>
      </c>
      <c r="Y98" s="1">
        <v>0</v>
      </c>
      <c r="Z98" s="20">
        <v>649.01</v>
      </c>
      <c r="AA98" s="1">
        <f t="shared" si="5"/>
        <v>3.17</v>
      </c>
      <c r="AB98" s="3">
        <f t="shared" si="6"/>
        <v>2244.3942360000001</v>
      </c>
      <c r="AC98" s="3">
        <f t="shared" si="28"/>
        <v>1595.3842360000001</v>
      </c>
      <c r="AD98" s="50">
        <f t="shared" si="8"/>
        <v>21.279016393442621</v>
      </c>
      <c r="AE98" s="48">
        <f t="shared" si="9"/>
        <v>105.47452920293988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11</v>
      </c>
      <c r="BA98" s="1">
        <v>0</v>
      </c>
      <c r="BB98" s="1">
        <v>0</v>
      </c>
      <c r="BC98" s="1">
        <v>0</v>
      </c>
      <c r="BD98" s="1">
        <v>38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</row>
    <row r="99" spans="1:71" ht="12.75" x14ac:dyDescent="0.2">
      <c r="A99" s="1">
        <v>59502</v>
      </c>
      <c r="B99" s="1" t="s">
        <v>66</v>
      </c>
      <c r="C99" s="1">
        <v>12</v>
      </c>
      <c r="D99" s="1">
        <v>162</v>
      </c>
      <c r="E99" s="1" t="s">
        <v>65</v>
      </c>
      <c r="F99" s="1">
        <v>999</v>
      </c>
      <c r="G99" s="1" t="s">
        <v>68</v>
      </c>
      <c r="H99" s="3">
        <v>147.06</v>
      </c>
      <c r="I99" s="3">
        <v>1764.72</v>
      </c>
      <c r="J99" s="2">
        <f t="shared" si="2"/>
        <v>0</v>
      </c>
      <c r="K99" s="5">
        <f t="shared" si="24"/>
        <v>0</v>
      </c>
      <c r="L99" s="5"/>
      <c r="M99" s="1">
        <v>0.04</v>
      </c>
      <c r="N99" s="49">
        <v>1.25</v>
      </c>
      <c r="O99" s="8">
        <f t="shared" si="25"/>
        <v>0</v>
      </c>
      <c r="P99" s="1">
        <v>0</v>
      </c>
      <c r="Q99" s="1">
        <v>0</v>
      </c>
      <c r="R99" s="52">
        <f t="shared" si="26"/>
        <v>0</v>
      </c>
      <c r="S99" s="8">
        <f>P99-R99</f>
        <v>0</v>
      </c>
      <c r="T99" s="1"/>
      <c r="U99" s="1"/>
      <c r="V99" s="1">
        <v>0</v>
      </c>
      <c r="W99" s="49">
        <v>0</v>
      </c>
      <c r="X99" s="8">
        <f t="shared" si="17"/>
        <v>0</v>
      </c>
      <c r="Y99" s="1">
        <v>0</v>
      </c>
      <c r="Z99" s="20">
        <v>73.53</v>
      </c>
      <c r="AA99" s="1">
        <f t="shared" si="5"/>
        <v>1.25</v>
      </c>
      <c r="AB99" s="3">
        <f t="shared" si="6"/>
        <v>2205.9</v>
      </c>
      <c r="AC99" s="3">
        <f t="shared" si="28"/>
        <v>2132.37</v>
      </c>
      <c r="AD99" s="50">
        <f t="shared" si="8"/>
        <v>2.4108196721311477</v>
      </c>
      <c r="AE99" s="48">
        <f t="shared" si="9"/>
        <v>915</v>
      </c>
      <c r="AF99" s="1">
        <v>0</v>
      </c>
      <c r="AG99" s="1">
        <v>1</v>
      </c>
      <c r="AH99" s="1">
        <v>0</v>
      </c>
      <c r="AI99" s="1">
        <v>0</v>
      </c>
      <c r="AJ99" s="1">
        <v>15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</row>
    <row r="100" spans="1:71" ht="12.75" x14ac:dyDescent="0.2">
      <c r="A100" s="1">
        <v>65151</v>
      </c>
      <c r="B100" s="1" t="s">
        <v>190</v>
      </c>
      <c r="C100" s="1">
        <v>12</v>
      </c>
      <c r="D100" s="1">
        <v>162</v>
      </c>
      <c r="E100" s="1" t="s">
        <v>65</v>
      </c>
      <c r="F100" s="1">
        <v>807</v>
      </c>
      <c r="G100" s="1" t="s">
        <v>67</v>
      </c>
      <c r="H100" s="3">
        <v>33.910299999999999</v>
      </c>
      <c r="I100" s="3">
        <v>406.92360000000002</v>
      </c>
      <c r="J100" s="2">
        <f t="shared" si="2"/>
        <v>0</v>
      </c>
      <c r="K100" s="5">
        <f t="shared" si="24"/>
        <v>0</v>
      </c>
      <c r="L100" s="5"/>
      <c r="M100" s="1">
        <v>0</v>
      </c>
      <c r="N100" s="49">
        <v>0.75</v>
      </c>
      <c r="O100" s="8">
        <f t="shared" si="25"/>
        <v>0</v>
      </c>
      <c r="P100" s="1">
        <v>2.38</v>
      </c>
      <c r="Q100" s="1">
        <v>4.25</v>
      </c>
      <c r="R100" s="52">
        <f t="shared" si="26"/>
        <v>4.25</v>
      </c>
      <c r="S100" s="7">
        <v>0</v>
      </c>
      <c r="T100" s="1"/>
      <c r="U100" s="1"/>
      <c r="V100" s="1">
        <v>0</v>
      </c>
      <c r="W100" s="49">
        <v>0</v>
      </c>
      <c r="X100" s="8">
        <f t="shared" si="17"/>
        <v>0</v>
      </c>
      <c r="Y100" s="1">
        <v>0</v>
      </c>
      <c r="Z100" s="20">
        <v>966.44</v>
      </c>
      <c r="AA100" s="1">
        <f t="shared" si="5"/>
        <v>5</v>
      </c>
      <c r="AB100" s="3">
        <f t="shared" si="6"/>
        <v>2034.6180000000002</v>
      </c>
      <c r="AC100" s="3">
        <f t="shared" si="28"/>
        <v>1068.1780000000001</v>
      </c>
      <c r="AD100" s="50">
        <f t="shared" si="8"/>
        <v>31.686557377049184</v>
      </c>
      <c r="AE100" s="48">
        <f t="shared" si="9"/>
        <v>64.210762178717772</v>
      </c>
      <c r="AF100" s="1">
        <v>0</v>
      </c>
      <c r="AG100" s="1">
        <v>0</v>
      </c>
      <c r="AH100" s="1">
        <v>0</v>
      </c>
      <c r="AI100" s="1">
        <v>0</v>
      </c>
      <c r="AJ100" s="1">
        <v>9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18</v>
      </c>
      <c r="BA100" s="1">
        <v>21</v>
      </c>
      <c r="BB100" s="1">
        <v>0</v>
      </c>
      <c r="BC100" s="1">
        <v>0</v>
      </c>
      <c r="BD100" s="1">
        <v>51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</row>
    <row r="101" spans="1:71" ht="12.75" x14ac:dyDescent="0.2">
      <c r="A101" s="1">
        <v>6031</v>
      </c>
      <c r="B101" s="1" t="s">
        <v>224</v>
      </c>
      <c r="C101" s="1">
        <v>12</v>
      </c>
      <c r="D101" s="1">
        <v>162</v>
      </c>
      <c r="E101" s="1" t="s">
        <v>65</v>
      </c>
      <c r="F101" s="1">
        <v>123</v>
      </c>
      <c r="G101" s="1" t="s">
        <v>138</v>
      </c>
      <c r="H101" s="3">
        <v>74.130899999999997</v>
      </c>
      <c r="I101" s="3">
        <v>889.57079999999996</v>
      </c>
      <c r="J101" s="2">
        <f t="shared" si="2"/>
        <v>0</v>
      </c>
      <c r="K101" s="5">
        <f t="shared" si="24"/>
        <v>0</v>
      </c>
      <c r="L101" s="5"/>
      <c r="M101" s="1">
        <v>0</v>
      </c>
      <c r="N101" s="49">
        <v>0</v>
      </c>
      <c r="O101" s="8">
        <f t="shared" si="25"/>
        <v>0</v>
      </c>
      <c r="P101" s="1">
        <v>0.21</v>
      </c>
      <c r="Q101" s="1">
        <v>2.17</v>
      </c>
      <c r="R101" s="52">
        <f t="shared" si="26"/>
        <v>2.17</v>
      </c>
      <c r="S101" s="7">
        <v>0</v>
      </c>
      <c r="T101" s="1"/>
      <c r="U101" s="1"/>
      <c r="V101" s="1">
        <v>0</v>
      </c>
      <c r="W101" s="49">
        <v>0</v>
      </c>
      <c r="X101" s="8">
        <f t="shared" si="17"/>
        <v>0</v>
      </c>
      <c r="Y101" s="1">
        <v>0</v>
      </c>
      <c r="Z101" s="20">
        <v>185.33</v>
      </c>
      <c r="AA101" s="1">
        <f t="shared" si="5"/>
        <v>2.17</v>
      </c>
      <c r="AB101" s="3">
        <f t="shared" si="6"/>
        <v>1930.3686359999999</v>
      </c>
      <c r="AC101" s="3">
        <f t="shared" si="28"/>
        <v>1745.038636</v>
      </c>
      <c r="AD101" s="50">
        <f t="shared" si="8"/>
        <v>6.0763934426229511</v>
      </c>
      <c r="AE101" s="48">
        <f t="shared" si="9"/>
        <v>317.68328601953272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2</v>
      </c>
      <c r="BA101" s="1">
        <v>1</v>
      </c>
      <c r="BB101" s="1">
        <v>0</v>
      </c>
      <c r="BC101" s="1">
        <v>0</v>
      </c>
      <c r="BD101" s="1">
        <v>26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</row>
    <row r="102" spans="1:71" ht="12.75" x14ac:dyDescent="0.2">
      <c r="A102" s="1">
        <v>69087</v>
      </c>
      <c r="B102" s="1" t="s">
        <v>72</v>
      </c>
      <c r="C102" s="1">
        <v>12</v>
      </c>
      <c r="D102" s="1">
        <v>162</v>
      </c>
      <c r="E102" s="1" t="s">
        <v>65</v>
      </c>
      <c r="F102" s="1">
        <v>999</v>
      </c>
      <c r="G102" s="1" t="s">
        <v>68</v>
      </c>
      <c r="H102" s="3">
        <v>162.9</v>
      </c>
      <c r="I102" s="3">
        <v>1954.8</v>
      </c>
      <c r="J102" s="2">
        <f t="shared" si="2"/>
        <v>0</v>
      </c>
      <c r="K102" s="5">
        <f t="shared" si="24"/>
        <v>0</v>
      </c>
      <c r="L102" s="5"/>
      <c r="M102" s="1">
        <v>0.08</v>
      </c>
      <c r="N102" s="49">
        <v>0.92</v>
      </c>
      <c r="O102" s="8">
        <f t="shared" si="25"/>
        <v>0</v>
      </c>
      <c r="P102" s="1">
        <v>0.25</v>
      </c>
      <c r="Q102" s="1">
        <v>0</v>
      </c>
      <c r="R102" s="52">
        <f t="shared" si="26"/>
        <v>0</v>
      </c>
      <c r="S102" s="7">
        <v>0</v>
      </c>
      <c r="T102" s="1"/>
      <c r="U102" s="1"/>
      <c r="V102" s="1">
        <v>0</v>
      </c>
      <c r="W102" s="49">
        <v>0</v>
      </c>
      <c r="X102" s="8">
        <f t="shared" si="17"/>
        <v>0</v>
      </c>
      <c r="Y102" s="1">
        <v>0</v>
      </c>
      <c r="Z102" s="20">
        <v>651.6</v>
      </c>
      <c r="AA102" s="1">
        <f t="shared" si="5"/>
        <v>0.92</v>
      </c>
      <c r="AB102" s="3">
        <f t="shared" si="6"/>
        <v>1798.4159999999999</v>
      </c>
      <c r="AC102" s="3">
        <f t="shared" si="28"/>
        <v>1146.8159999999998</v>
      </c>
      <c r="AD102" s="50">
        <f t="shared" si="8"/>
        <v>21.363934426229509</v>
      </c>
      <c r="AE102" s="48">
        <f t="shared" si="9"/>
        <v>84.179999999999993</v>
      </c>
      <c r="AF102" s="1">
        <v>0</v>
      </c>
      <c r="AG102" s="1">
        <v>0</v>
      </c>
      <c r="AH102" s="1">
        <v>1</v>
      </c>
      <c r="AI102" s="1">
        <v>0</v>
      </c>
      <c r="AJ102" s="1">
        <v>11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2</v>
      </c>
      <c r="BC102" s="1">
        <v>2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</row>
    <row r="103" spans="1:71" ht="12.75" x14ac:dyDescent="0.2">
      <c r="A103" s="1">
        <v>59902</v>
      </c>
      <c r="B103" s="1" t="s">
        <v>75</v>
      </c>
      <c r="C103" s="1">
        <v>12</v>
      </c>
      <c r="D103" s="1">
        <v>162</v>
      </c>
      <c r="E103" s="1" t="s">
        <v>65</v>
      </c>
      <c r="F103" s="1">
        <v>999</v>
      </c>
      <c r="G103" s="1" t="s">
        <v>68</v>
      </c>
      <c r="H103" s="3">
        <v>155.34</v>
      </c>
      <c r="I103" s="3">
        <v>1864.08</v>
      </c>
      <c r="J103" s="2">
        <f t="shared" si="2"/>
        <v>0</v>
      </c>
      <c r="K103" s="5">
        <f t="shared" si="24"/>
        <v>0</v>
      </c>
      <c r="L103" s="5"/>
      <c r="M103" s="1">
        <v>0.04</v>
      </c>
      <c r="N103" s="49">
        <v>0.92</v>
      </c>
      <c r="O103" s="8">
        <f t="shared" si="25"/>
        <v>0</v>
      </c>
      <c r="P103" s="1">
        <v>0</v>
      </c>
      <c r="Q103" s="1">
        <v>0</v>
      </c>
      <c r="R103" s="52">
        <f t="shared" si="26"/>
        <v>0</v>
      </c>
      <c r="S103" s="8">
        <f>P103-R103</f>
        <v>0</v>
      </c>
      <c r="T103" s="1"/>
      <c r="U103" s="1"/>
      <c r="V103" s="1">
        <v>0</v>
      </c>
      <c r="W103" s="49">
        <v>0</v>
      </c>
      <c r="X103" s="8">
        <f t="shared" si="17"/>
        <v>0</v>
      </c>
      <c r="Y103" s="1">
        <v>0</v>
      </c>
      <c r="Z103" s="20">
        <v>77.67</v>
      </c>
      <c r="AA103" s="1">
        <f t="shared" si="5"/>
        <v>0.92</v>
      </c>
      <c r="AB103" s="3">
        <f t="shared" si="6"/>
        <v>1714.9536000000001</v>
      </c>
      <c r="AC103" s="3">
        <f t="shared" si="28"/>
        <v>1637.2836</v>
      </c>
      <c r="AD103" s="50">
        <f t="shared" si="8"/>
        <v>2.5465573770491803</v>
      </c>
      <c r="AE103" s="48">
        <f t="shared" si="9"/>
        <v>673.44</v>
      </c>
      <c r="AF103" s="1">
        <v>0</v>
      </c>
      <c r="AG103" s="1">
        <v>0</v>
      </c>
      <c r="AH103" s="1">
        <v>0</v>
      </c>
      <c r="AI103" s="1">
        <v>1</v>
      </c>
      <c r="AJ103" s="1">
        <v>11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</row>
    <row r="104" spans="1:71" ht="12.75" x14ac:dyDescent="0.2">
      <c r="A104" s="1">
        <v>91015</v>
      </c>
      <c r="B104" s="1" t="s">
        <v>192</v>
      </c>
      <c r="C104" s="1">
        <v>4</v>
      </c>
      <c r="D104" s="1">
        <v>162</v>
      </c>
      <c r="E104" s="1" t="s">
        <v>65</v>
      </c>
      <c r="F104" s="1">
        <v>123</v>
      </c>
      <c r="G104" s="1" t="s">
        <v>138</v>
      </c>
      <c r="H104" s="3">
        <v>191.6</v>
      </c>
      <c r="I104" s="3">
        <v>766.4</v>
      </c>
      <c r="J104" s="2">
        <f t="shared" si="2"/>
        <v>0</v>
      </c>
      <c r="K104" s="6">
        <v>0</v>
      </c>
      <c r="L104" s="6"/>
      <c r="M104" s="1">
        <v>0</v>
      </c>
      <c r="N104" s="49">
        <v>-1</v>
      </c>
      <c r="O104" s="8">
        <f t="shared" si="25"/>
        <v>1</v>
      </c>
      <c r="P104" s="1">
        <v>0.5</v>
      </c>
      <c r="Q104" s="1">
        <v>2</v>
      </c>
      <c r="R104" s="52">
        <f t="shared" si="26"/>
        <v>2</v>
      </c>
      <c r="S104" s="7">
        <v>0</v>
      </c>
      <c r="T104" s="1"/>
      <c r="U104" s="1"/>
      <c r="V104" s="1">
        <v>0</v>
      </c>
      <c r="W104" s="49">
        <v>1</v>
      </c>
      <c r="X104" s="8">
        <f t="shared" si="17"/>
        <v>0</v>
      </c>
      <c r="Y104" s="1">
        <v>0</v>
      </c>
      <c r="Z104" s="20">
        <v>383.2</v>
      </c>
      <c r="AA104" s="1">
        <f t="shared" si="5"/>
        <v>2</v>
      </c>
      <c r="AB104" s="3">
        <f t="shared" si="6"/>
        <v>1532.8</v>
      </c>
      <c r="AC104" s="3">
        <f t="shared" si="28"/>
        <v>1149.5999999999999</v>
      </c>
      <c r="AD104" s="50">
        <f t="shared" si="8"/>
        <v>12.563934426229508</v>
      </c>
      <c r="AE104" s="48">
        <f t="shared" si="9"/>
        <v>122</v>
      </c>
      <c r="AF104" s="1">
        <v>0</v>
      </c>
      <c r="AG104" s="1">
        <v>0</v>
      </c>
      <c r="AH104" s="1">
        <v>0</v>
      </c>
      <c r="AI104" s="1">
        <v>0</v>
      </c>
      <c r="AJ104" s="1">
        <v>-4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1</v>
      </c>
      <c r="BA104" s="1">
        <v>1</v>
      </c>
      <c r="BB104" s="1">
        <v>0</v>
      </c>
      <c r="BC104" s="1">
        <v>1</v>
      </c>
      <c r="BD104" s="1">
        <v>8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4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</row>
    <row r="105" spans="1:71" ht="12.75" x14ac:dyDescent="0.2">
      <c r="A105" s="1">
        <v>59085</v>
      </c>
      <c r="B105" s="1" t="s">
        <v>112</v>
      </c>
      <c r="C105" s="1">
        <v>4</v>
      </c>
      <c r="D105" s="1">
        <v>162</v>
      </c>
      <c r="E105" s="1" t="s">
        <v>65</v>
      </c>
      <c r="F105" s="1">
        <v>1</v>
      </c>
      <c r="G105" s="1" t="s">
        <v>98</v>
      </c>
      <c r="H105" s="3">
        <v>146.297</v>
      </c>
      <c r="I105" s="3">
        <v>585.18799999999999</v>
      </c>
      <c r="J105" s="2">
        <f t="shared" si="2"/>
        <v>0</v>
      </c>
      <c r="K105" s="5">
        <f t="shared" ref="K105:K179" si="29">SUM(O105+S105+X105)</f>
        <v>0</v>
      </c>
      <c r="L105" s="5"/>
      <c r="M105" s="1">
        <v>0.5</v>
      </c>
      <c r="N105" s="49">
        <v>1.5</v>
      </c>
      <c r="O105" s="8">
        <f t="shared" si="25"/>
        <v>0</v>
      </c>
      <c r="P105" s="1">
        <v>0</v>
      </c>
      <c r="Q105" s="1">
        <v>0</v>
      </c>
      <c r="R105" s="52">
        <f t="shared" si="26"/>
        <v>0</v>
      </c>
      <c r="S105" s="7">
        <v>0</v>
      </c>
      <c r="T105" s="1"/>
      <c r="U105" s="1"/>
      <c r="V105" s="1">
        <v>0</v>
      </c>
      <c r="W105" s="49">
        <v>0</v>
      </c>
      <c r="X105" s="8">
        <f t="shared" si="17"/>
        <v>0</v>
      </c>
      <c r="Y105" s="1">
        <v>0</v>
      </c>
      <c r="Z105" s="20">
        <v>292.58999999999997</v>
      </c>
      <c r="AA105" s="1">
        <f t="shared" si="5"/>
        <v>1.5</v>
      </c>
      <c r="AB105" s="3">
        <f t="shared" si="6"/>
        <v>877.78199999999993</v>
      </c>
      <c r="AC105" s="3">
        <f t="shared" si="28"/>
        <v>585.19200000000001</v>
      </c>
      <c r="AD105" s="50">
        <f t="shared" si="8"/>
        <v>9.5931147540983606</v>
      </c>
      <c r="AE105" s="48">
        <f t="shared" si="9"/>
        <v>91.501250897159835</v>
      </c>
      <c r="AF105" s="1">
        <v>0</v>
      </c>
      <c r="AG105" s="1">
        <v>0</v>
      </c>
      <c r="AH105" s="1">
        <v>2</v>
      </c>
      <c r="AI105" s="1">
        <v>0</v>
      </c>
      <c r="AJ105" s="1">
        <v>6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</row>
    <row r="106" spans="1:71" ht="12.75" x14ac:dyDescent="0.2">
      <c r="A106" s="1">
        <v>97316</v>
      </c>
      <c r="B106" s="1" t="s">
        <v>200</v>
      </c>
      <c r="C106" s="1">
        <v>8</v>
      </c>
      <c r="D106" s="1">
        <v>162</v>
      </c>
      <c r="E106" s="1" t="s">
        <v>65</v>
      </c>
      <c r="F106" s="1">
        <v>162</v>
      </c>
      <c r="G106" s="1" t="s">
        <v>84</v>
      </c>
      <c r="H106" s="3">
        <v>92.150800000000004</v>
      </c>
      <c r="I106" s="3">
        <v>737.20640000000003</v>
      </c>
      <c r="J106" s="2">
        <f t="shared" si="2"/>
        <v>0</v>
      </c>
      <c r="K106" s="5">
        <f t="shared" si="29"/>
        <v>0</v>
      </c>
      <c r="L106" s="5"/>
      <c r="M106" s="1">
        <v>0</v>
      </c>
      <c r="N106" s="49">
        <v>0</v>
      </c>
      <c r="O106" s="8">
        <f t="shared" si="25"/>
        <v>0</v>
      </c>
      <c r="P106" s="1">
        <v>0</v>
      </c>
      <c r="Q106" s="1">
        <v>0</v>
      </c>
      <c r="R106" s="52">
        <f>Q106-T106</f>
        <v>0</v>
      </c>
      <c r="S106" s="8">
        <f>P106-R106</f>
        <v>0</v>
      </c>
      <c r="T106" s="1"/>
      <c r="U106" s="1"/>
      <c r="V106" s="1">
        <v>0</v>
      </c>
      <c r="W106" s="49">
        <v>1.1200000000000001</v>
      </c>
      <c r="X106" s="8">
        <f t="shared" si="17"/>
        <v>0</v>
      </c>
      <c r="Y106" s="1">
        <v>0</v>
      </c>
      <c r="Z106" s="20">
        <v>0</v>
      </c>
      <c r="AA106" s="1">
        <f t="shared" si="5"/>
        <v>1.1200000000000001</v>
      </c>
      <c r="AB106" s="3">
        <f t="shared" si="6"/>
        <v>825.67116800000008</v>
      </c>
      <c r="AC106" s="3">
        <f t="shared" si="28"/>
        <v>825.67116800000008</v>
      </c>
      <c r="AD106" s="50">
        <f t="shared" si="8"/>
        <v>0</v>
      </c>
      <c r="AE106" s="48" t="e">
        <f t="shared" si="9"/>
        <v>#DIV/0!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9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</row>
    <row r="107" spans="1:71" ht="12.75" x14ac:dyDescent="0.2">
      <c r="A107" s="1">
        <v>97312</v>
      </c>
      <c r="B107" s="1" t="s">
        <v>241</v>
      </c>
      <c r="C107" s="1">
        <v>6</v>
      </c>
      <c r="D107" s="1">
        <v>162</v>
      </c>
      <c r="E107" s="1" t="s">
        <v>65</v>
      </c>
      <c r="F107" s="1">
        <v>162</v>
      </c>
      <c r="G107" s="1" t="s">
        <v>84</v>
      </c>
      <c r="H107" s="3">
        <v>21.364999999999998</v>
      </c>
      <c r="I107" s="3">
        <v>128.19</v>
      </c>
      <c r="J107" s="2">
        <f t="shared" si="2"/>
        <v>0</v>
      </c>
      <c r="K107" s="5">
        <f t="shared" si="29"/>
        <v>0</v>
      </c>
      <c r="L107" s="5"/>
      <c r="M107" s="1">
        <v>0.17</v>
      </c>
      <c r="N107" s="49">
        <v>0.5</v>
      </c>
      <c r="O107" s="8">
        <f t="shared" si="25"/>
        <v>0</v>
      </c>
      <c r="P107" s="1">
        <v>2</v>
      </c>
      <c r="Q107" s="1">
        <v>2</v>
      </c>
      <c r="R107" s="52">
        <f t="shared" ref="R107:R109" si="30">Q107+T107-U107</f>
        <v>2</v>
      </c>
      <c r="S107" s="7">
        <v>0</v>
      </c>
      <c r="T107" s="1"/>
      <c r="U107" s="1"/>
      <c r="V107" s="1">
        <v>0</v>
      </c>
      <c r="W107" s="49">
        <v>0.5</v>
      </c>
      <c r="X107" s="8">
        <f t="shared" si="17"/>
        <v>0</v>
      </c>
      <c r="Y107" s="1">
        <v>0</v>
      </c>
      <c r="Z107" s="20">
        <v>277.74</v>
      </c>
      <c r="AA107" s="1">
        <f t="shared" si="5"/>
        <v>3</v>
      </c>
      <c r="AB107" s="3">
        <f t="shared" si="6"/>
        <v>384.57</v>
      </c>
      <c r="AC107" s="3">
        <f t="shared" si="28"/>
        <v>106.82999999999998</v>
      </c>
      <c r="AD107" s="50">
        <f t="shared" si="8"/>
        <v>9.1062295081967211</v>
      </c>
      <c r="AE107" s="48">
        <f t="shared" si="9"/>
        <v>42.231529488010366</v>
      </c>
      <c r="AF107" s="1">
        <v>1</v>
      </c>
      <c r="AG107" s="1">
        <v>0</v>
      </c>
      <c r="AH107" s="1">
        <v>0</v>
      </c>
      <c r="AI107" s="1">
        <v>0</v>
      </c>
      <c r="AJ107" s="1">
        <v>3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6</v>
      </c>
      <c r="BA107" s="1">
        <v>12</v>
      </c>
      <c r="BB107" s="1">
        <v>0</v>
      </c>
      <c r="BC107" s="1">
        <v>0</v>
      </c>
      <c r="BD107" s="1">
        <v>12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3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</row>
    <row r="108" spans="1:71" ht="12.75" x14ac:dyDescent="0.2">
      <c r="A108" s="1">
        <v>33</v>
      </c>
      <c r="B108" s="1" t="s">
        <v>216</v>
      </c>
      <c r="C108" s="1">
        <v>144</v>
      </c>
      <c r="D108" s="1">
        <v>162</v>
      </c>
      <c r="E108" s="1" t="s">
        <v>65</v>
      </c>
      <c r="F108" s="1">
        <v>1</v>
      </c>
      <c r="G108" s="1" t="s">
        <v>98</v>
      </c>
      <c r="H108" s="3">
        <v>17.020099999999999</v>
      </c>
      <c r="I108" s="3">
        <v>2450.8944000000001</v>
      </c>
      <c r="J108" s="2">
        <f t="shared" si="2"/>
        <v>0</v>
      </c>
      <c r="K108" s="5">
        <f t="shared" si="29"/>
        <v>0</v>
      </c>
      <c r="L108" s="5"/>
      <c r="M108" s="1">
        <v>0.05</v>
      </c>
      <c r="N108" s="49">
        <v>0.15</v>
      </c>
      <c r="O108" s="8">
        <f t="shared" si="25"/>
        <v>0</v>
      </c>
      <c r="P108" s="1">
        <v>0</v>
      </c>
      <c r="Q108" s="1">
        <v>0</v>
      </c>
      <c r="R108" s="52">
        <f t="shared" si="30"/>
        <v>0</v>
      </c>
      <c r="S108" s="7">
        <v>0</v>
      </c>
      <c r="T108" s="1"/>
      <c r="U108" s="1"/>
      <c r="V108" s="1">
        <v>0.04</v>
      </c>
      <c r="W108" s="49">
        <v>-0.01</v>
      </c>
      <c r="X108" s="8">
        <f t="shared" si="17"/>
        <v>0</v>
      </c>
      <c r="Y108" s="1">
        <v>0</v>
      </c>
      <c r="Z108" s="20">
        <v>212.75</v>
      </c>
      <c r="AA108" s="1">
        <f t="shared" si="5"/>
        <v>0.13999999999999999</v>
      </c>
      <c r="AB108" s="3">
        <f t="shared" si="6"/>
        <v>343.12521599999997</v>
      </c>
      <c r="AC108" s="3">
        <f t="shared" si="28"/>
        <v>130.37521599999997</v>
      </c>
      <c r="AD108" s="50">
        <f t="shared" si="8"/>
        <v>6.9754098360655741</v>
      </c>
      <c r="AE108" s="48">
        <f t="shared" si="9"/>
        <v>49.190689015276142</v>
      </c>
      <c r="AF108" s="1">
        <v>0</v>
      </c>
      <c r="AG108" s="1">
        <v>0</v>
      </c>
      <c r="AH108" s="1">
        <v>7</v>
      </c>
      <c r="AI108" s="1">
        <v>0</v>
      </c>
      <c r="AJ108" s="1">
        <v>21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2</v>
      </c>
      <c r="BL108" s="1">
        <v>4</v>
      </c>
      <c r="BM108" s="1">
        <v>1</v>
      </c>
      <c r="BN108" s="1">
        <v>-1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</row>
    <row r="109" spans="1:71" ht="12.75" x14ac:dyDescent="0.2">
      <c r="A109" s="1">
        <v>96156</v>
      </c>
      <c r="B109" s="1" t="s">
        <v>184</v>
      </c>
      <c r="C109" s="1">
        <v>24</v>
      </c>
      <c r="D109" s="1">
        <v>162</v>
      </c>
      <c r="E109" s="1" t="s">
        <v>65</v>
      </c>
      <c r="F109" s="1">
        <v>999</v>
      </c>
      <c r="G109" s="1" t="s">
        <v>68</v>
      </c>
      <c r="H109" s="3">
        <v>291.06</v>
      </c>
      <c r="I109" s="3">
        <v>6985.44</v>
      </c>
      <c r="J109" s="2">
        <f t="shared" si="2"/>
        <v>0</v>
      </c>
      <c r="K109" s="5">
        <f t="shared" si="29"/>
        <v>0</v>
      </c>
      <c r="L109" s="5"/>
      <c r="M109" s="1">
        <v>0.65</v>
      </c>
      <c r="N109" s="49">
        <v>0.04</v>
      </c>
      <c r="O109" s="8">
        <f t="shared" si="25"/>
        <v>0</v>
      </c>
      <c r="P109" s="1">
        <v>0</v>
      </c>
      <c r="Q109" s="1">
        <v>0</v>
      </c>
      <c r="R109" s="52">
        <f t="shared" si="30"/>
        <v>0</v>
      </c>
      <c r="S109" s="7">
        <v>0</v>
      </c>
      <c r="T109" s="1"/>
      <c r="U109" s="1"/>
      <c r="V109" s="1">
        <v>0</v>
      </c>
      <c r="W109" s="49">
        <v>0</v>
      </c>
      <c r="X109" s="8">
        <f t="shared" si="17"/>
        <v>0</v>
      </c>
      <c r="Y109" s="1">
        <v>0</v>
      </c>
      <c r="Z109" s="20">
        <v>4511.43</v>
      </c>
      <c r="AA109" s="1">
        <f t="shared" si="5"/>
        <v>0.04</v>
      </c>
      <c r="AB109" s="3">
        <f t="shared" si="6"/>
        <v>279.41759999999999</v>
      </c>
      <c r="AC109" s="1">
        <v>0</v>
      </c>
      <c r="AD109" s="50">
        <f t="shared" si="8"/>
        <v>147.91573770491803</v>
      </c>
      <c r="AE109" s="48">
        <f t="shared" si="9"/>
        <v>1.889032258064516</v>
      </c>
      <c r="AF109" s="1">
        <v>4</v>
      </c>
      <c r="AG109" s="1">
        <v>4</v>
      </c>
      <c r="AH109" s="1">
        <v>5</v>
      </c>
      <c r="AI109" s="1">
        <v>9</v>
      </c>
      <c r="AJ109" s="1">
        <v>1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</row>
    <row r="110" spans="1:71" ht="12.75" x14ac:dyDescent="0.2">
      <c r="A110" s="1">
        <v>59290</v>
      </c>
      <c r="B110" s="1" t="s">
        <v>102</v>
      </c>
      <c r="C110" s="1">
        <v>12</v>
      </c>
      <c r="D110" s="1">
        <v>162</v>
      </c>
      <c r="E110" s="1" t="s">
        <v>65</v>
      </c>
      <c r="F110" s="1">
        <v>1</v>
      </c>
      <c r="G110" s="1" t="s">
        <v>98</v>
      </c>
      <c r="H110" s="3">
        <v>199.76300000000001</v>
      </c>
      <c r="I110" s="3">
        <v>2397.1559999999999</v>
      </c>
      <c r="J110" s="2">
        <f t="shared" si="2"/>
        <v>0</v>
      </c>
      <c r="K110" s="5">
        <f t="shared" si="29"/>
        <v>0</v>
      </c>
      <c r="L110" s="5"/>
      <c r="M110" s="1">
        <v>0</v>
      </c>
      <c r="N110" s="49">
        <v>0.08</v>
      </c>
      <c r="O110" s="8">
        <f t="shared" si="25"/>
        <v>0</v>
      </c>
      <c r="P110" s="1">
        <v>0</v>
      </c>
      <c r="Q110" s="1">
        <v>0</v>
      </c>
      <c r="R110" s="52">
        <f>Q110-T110</f>
        <v>0</v>
      </c>
      <c r="S110" s="8">
        <f>P110-R110</f>
        <v>0</v>
      </c>
      <c r="T110" s="1"/>
      <c r="U110" s="1"/>
      <c r="V110" s="1">
        <v>0</v>
      </c>
      <c r="W110" s="49">
        <v>0</v>
      </c>
      <c r="X110" s="8">
        <f t="shared" si="17"/>
        <v>0</v>
      </c>
      <c r="Y110" s="1">
        <v>0</v>
      </c>
      <c r="Z110" s="20">
        <v>0</v>
      </c>
      <c r="AA110" s="1">
        <f t="shared" si="5"/>
        <v>0.08</v>
      </c>
      <c r="AB110" s="3">
        <f t="shared" si="6"/>
        <v>191.77248</v>
      </c>
      <c r="AC110" s="3">
        <f>AB110-Z110</f>
        <v>191.77248</v>
      </c>
      <c r="AD110" s="50">
        <f t="shared" si="8"/>
        <v>0</v>
      </c>
      <c r="AE110" s="48" t="e">
        <f t="shared" si="9"/>
        <v>#DIV/0!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</row>
    <row r="111" spans="1:71" ht="12.75" x14ac:dyDescent="0.2">
      <c r="A111" s="1">
        <v>97313</v>
      </c>
      <c r="B111" s="1" t="s">
        <v>236</v>
      </c>
      <c r="C111" s="1">
        <v>6</v>
      </c>
      <c r="D111" s="1">
        <v>162</v>
      </c>
      <c r="E111" s="1" t="s">
        <v>65</v>
      </c>
      <c r="F111" s="1">
        <v>162</v>
      </c>
      <c r="G111" s="1" t="s">
        <v>84</v>
      </c>
      <c r="H111" s="3">
        <v>21.364999999999998</v>
      </c>
      <c r="I111" s="3">
        <v>128.19</v>
      </c>
      <c r="J111" s="2">
        <f t="shared" si="2"/>
        <v>0</v>
      </c>
      <c r="K111" s="5">
        <f t="shared" si="29"/>
        <v>0</v>
      </c>
      <c r="L111" s="5"/>
      <c r="M111" s="1">
        <v>0.42</v>
      </c>
      <c r="N111" s="49">
        <v>0</v>
      </c>
      <c r="O111" s="8">
        <f t="shared" si="25"/>
        <v>0</v>
      </c>
      <c r="P111" s="1">
        <v>3.58</v>
      </c>
      <c r="Q111" s="1">
        <v>0.67</v>
      </c>
      <c r="R111" s="52">
        <f t="shared" ref="R111:R115" si="31">Q111+T111-U111</f>
        <v>0.67</v>
      </c>
      <c r="S111" s="7">
        <v>0</v>
      </c>
      <c r="T111" s="1"/>
      <c r="U111" s="1"/>
      <c r="V111" s="1">
        <v>0.33</v>
      </c>
      <c r="W111" s="49">
        <v>0.67</v>
      </c>
      <c r="X111" s="8">
        <f t="shared" si="17"/>
        <v>0</v>
      </c>
      <c r="Y111" s="1">
        <v>0</v>
      </c>
      <c r="Z111" s="20">
        <v>555.49</v>
      </c>
      <c r="AA111" s="1">
        <f t="shared" si="5"/>
        <v>1.34</v>
      </c>
      <c r="AB111" s="3">
        <f t="shared" si="6"/>
        <v>171.77460000000002</v>
      </c>
      <c r="AC111" s="1">
        <v>0</v>
      </c>
      <c r="AD111" s="50">
        <f t="shared" si="8"/>
        <v>18.212786885245901</v>
      </c>
      <c r="AE111" s="48">
        <f t="shared" si="9"/>
        <v>9.4315384615384623</v>
      </c>
      <c r="AF111" s="1">
        <v>2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12</v>
      </c>
      <c r="BA111" s="1">
        <v>19</v>
      </c>
      <c r="BB111" s="1">
        <v>0</v>
      </c>
      <c r="BC111" s="1">
        <v>0</v>
      </c>
      <c r="BD111" s="1">
        <v>4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1</v>
      </c>
      <c r="BK111" s="1">
        <v>2</v>
      </c>
      <c r="BL111" s="1">
        <v>0</v>
      </c>
      <c r="BM111" s="1">
        <v>0</v>
      </c>
      <c r="BN111" s="1">
        <v>4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</row>
    <row r="112" spans="1:71" ht="12.75" x14ac:dyDescent="0.2">
      <c r="A112" s="1">
        <v>88168</v>
      </c>
      <c r="B112" s="1" t="s">
        <v>233</v>
      </c>
      <c r="C112" s="1">
        <v>16</v>
      </c>
      <c r="D112" s="1">
        <v>162</v>
      </c>
      <c r="E112" s="1" t="s">
        <v>65</v>
      </c>
      <c r="F112" s="1">
        <v>123</v>
      </c>
      <c r="G112" s="1" t="s">
        <v>138</v>
      </c>
      <c r="H112" s="3">
        <v>70.367699999999999</v>
      </c>
      <c r="I112" s="3">
        <v>1125.8832</v>
      </c>
      <c r="J112" s="2">
        <f t="shared" si="2"/>
        <v>0</v>
      </c>
      <c r="K112" s="5">
        <f t="shared" si="29"/>
        <v>0</v>
      </c>
      <c r="L112" s="5"/>
      <c r="M112" s="1">
        <v>0</v>
      </c>
      <c r="N112" s="49">
        <v>0</v>
      </c>
      <c r="O112" s="8">
        <f t="shared" si="25"/>
        <v>0</v>
      </c>
      <c r="P112" s="1">
        <v>0.59</v>
      </c>
      <c r="Q112" s="1">
        <v>0.12</v>
      </c>
      <c r="R112" s="52">
        <f t="shared" si="31"/>
        <v>0.12</v>
      </c>
      <c r="S112" s="7">
        <v>0</v>
      </c>
      <c r="T112" s="1"/>
      <c r="U112" s="1"/>
      <c r="V112" s="1">
        <v>0</v>
      </c>
      <c r="W112" s="49">
        <v>0</v>
      </c>
      <c r="X112" s="8">
        <f t="shared" si="17"/>
        <v>0</v>
      </c>
      <c r="Y112" s="1">
        <v>0</v>
      </c>
      <c r="Z112" s="20">
        <v>668.49</v>
      </c>
      <c r="AA112" s="1">
        <f t="shared" si="5"/>
        <v>0.12</v>
      </c>
      <c r="AB112" s="3">
        <f t="shared" si="6"/>
        <v>135.10598400000001</v>
      </c>
      <c r="AC112" s="1">
        <v>0</v>
      </c>
      <c r="AD112" s="50">
        <f t="shared" si="8"/>
        <v>21.917704918032786</v>
      </c>
      <c r="AE112" s="48">
        <f t="shared" si="9"/>
        <v>6.1642395727684791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5</v>
      </c>
      <c r="BA112" s="1">
        <v>0</v>
      </c>
      <c r="BB112" s="1">
        <v>3</v>
      </c>
      <c r="BC112" s="1">
        <v>3</v>
      </c>
      <c r="BD112" s="1">
        <v>2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</row>
    <row r="113" spans="1:71" ht="12.75" x14ac:dyDescent="0.2">
      <c r="A113" s="1">
        <v>297</v>
      </c>
      <c r="B113" s="1" t="s">
        <v>219</v>
      </c>
      <c r="C113" s="1">
        <v>144</v>
      </c>
      <c r="D113" s="1">
        <v>162</v>
      </c>
      <c r="E113" s="1" t="s">
        <v>65</v>
      </c>
      <c r="F113" s="1">
        <v>1</v>
      </c>
      <c r="G113" s="1" t="s">
        <v>98</v>
      </c>
      <c r="H113" s="3">
        <v>12.886699999999999</v>
      </c>
      <c r="I113" s="3">
        <v>1855.6848</v>
      </c>
      <c r="J113" s="2">
        <f t="shared" si="2"/>
        <v>0</v>
      </c>
      <c r="K113" s="5">
        <f t="shared" si="29"/>
        <v>0</v>
      </c>
      <c r="L113" s="5"/>
      <c r="M113" s="1">
        <v>0.22</v>
      </c>
      <c r="N113" s="49">
        <v>0.05</v>
      </c>
      <c r="O113" s="8">
        <f t="shared" si="25"/>
        <v>0</v>
      </c>
      <c r="P113" s="1">
        <v>0</v>
      </c>
      <c r="Q113" s="1">
        <v>0</v>
      </c>
      <c r="R113" s="52">
        <f t="shared" si="31"/>
        <v>0</v>
      </c>
      <c r="S113" s="7">
        <v>0</v>
      </c>
      <c r="T113" s="1"/>
      <c r="U113" s="1"/>
      <c r="V113" s="1">
        <v>0.01</v>
      </c>
      <c r="W113" s="49">
        <v>0</v>
      </c>
      <c r="X113" s="8">
        <f t="shared" si="17"/>
        <v>0</v>
      </c>
      <c r="Y113" s="1">
        <v>0</v>
      </c>
      <c r="Z113" s="20">
        <v>412.37</v>
      </c>
      <c r="AA113" s="1">
        <f t="shared" si="5"/>
        <v>0.05</v>
      </c>
      <c r="AB113" s="3">
        <f t="shared" si="6"/>
        <v>92.784240000000011</v>
      </c>
      <c r="AC113" s="1">
        <v>0</v>
      </c>
      <c r="AD113" s="50">
        <f t="shared" si="8"/>
        <v>13.520327868852458</v>
      </c>
      <c r="AE113" s="48">
        <f t="shared" si="9"/>
        <v>6.8625732230763647</v>
      </c>
      <c r="AF113" s="1">
        <v>1</v>
      </c>
      <c r="AG113" s="1">
        <v>3</v>
      </c>
      <c r="AH113" s="1">
        <v>16</v>
      </c>
      <c r="AI113" s="1">
        <v>25</v>
      </c>
      <c r="AJ113" s="1">
        <v>7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2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</row>
    <row r="114" spans="1:71" ht="12.75" x14ac:dyDescent="0.2">
      <c r="A114" s="1">
        <v>296</v>
      </c>
      <c r="B114" s="1" t="s">
        <v>222</v>
      </c>
      <c r="C114" s="1">
        <v>144</v>
      </c>
      <c r="D114" s="1">
        <v>162</v>
      </c>
      <c r="E114" s="1" t="s">
        <v>65</v>
      </c>
      <c r="F114" s="1">
        <v>1</v>
      </c>
      <c r="G114" s="1" t="s">
        <v>98</v>
      </c>
      <c r="H114" s="3">
        <v>12.886699999999999</v>
      </c>
      <c r="I114" s="3">
        <v>1855.6848</v>
      </c>
      <c r="J114" s="2">
        <f t="shared" si="2"/>
        <v>0</v>
      </c>
      <c r="K114" s="5">
        <f t="shared" si="29"/>
        <v>0</v>
      </c>
      <c r="L114" s="5"/>
      <c r="M114" s="1">
        <v>0.06</v>
      </c>
      <c r="N114" s="49">
        <v>0.04</v>
      </c>
      <c r="O114" s="8">
        <f t="shared" si="25"/>
        <v>0</v>
      </c>
      <c r="P114" s="1">
        <v>0</v>
      </c>
      <c r="Q114" s="1">
        <v>0</v>
      </c>
      <c r="R114" s="52">
        <f t="shared" si="31"/>
        <v>0</v>
      </c>
      <c r="S114" s="7">
        <f t="shared" ref="S114:S117" si="32">P114-R114</f>
        <v>0</v>
      </c>
      <c r="T114" s="1"/>
      <c r="U114" s="1"/>
      <c r="V114" s="1">
        <v>0</v>
      </c>
      <c r="W114" s="49">
        <v>0.01</v>
      </c>
      <c r="X114" s="8">
        <f t="shared" si="17"/>
        <v>0</v>
      </c>
      <c r="Y114" s="1">
        <v>0</v>
      </c>
      <c r="Z114" s="20">
        <v>115.98</v>
      </c>
      <c r="AA114" s="1">
        <f t="shared" si="5"/>
        <v>0.05</v>
      </c>
      <c r="AB114" s="3">
        <f t="shared" si="6"/>
        <v>92.784240000000011</v>
      </c>
      <c r="AC114" s="1">
        <v>0</v>
      </c>
      <c r="AD114" s="50">
        <f t="shared" si="8"/>
        <v>3.8026229508196723</v>
      </c>
      <c r="AE114" s="48">
        <f t="shared" si="9"/>
        <v>24.400063114330059</v>
      </c>
      <c r="AF114" s="1">
        <v>0</v>
      </c>
      <c r="AG114" s="1">
        <v>2</v>
      </c>
      <c r="AH114" s="1">
        <v>1</v>
      </c>
      <c r="AI114" s="1">
        <v>14</v>
      </c>
      <c r="AJ114" s="1">
        <v>6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2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</row>
    <row r="115" spans="1:71" ht="12.75" x14ac:dyDescent="0.2">
      <c r="A115" s="1">
        <v>78155</v>
      </c>
      <c r="B115" s="1" t="s">
        <v>107</v>
      </c>
      <c r="C115" s="1">
        <v>32</v>
      </c>
      <c r="D115" s="1">
        <v>162</v>
      </c>
      <c r="E115" s="1" t="s">
        <v>65</v>
      </c>
      <c r="F115" s="1">
        <v>1</v>
      </c>
      <c r="G115" s="1" t="s">
        <v>98</v>
      </c>
      <c r="H115" s="3">
        <v>82.392499999999998</v>
      </c>
      <c r="I115" s="3">
        <v>2636.56</v>
      </c>
      <c r="J115" s="2">
        <f t="shared" si="2"/>
        <v>0</v>
      </c>
      <c r="K115" s="5">
        <f t="shared" si="29"/>
        <v>0</v>
      </c>
      <c r="L115" s="5"/>
      <c r="M115" s="1">
        <v>0.03</v>
      </c>
      <c r="N115" s="49">
        <v>0.03</v>
      </c>
      <c r="O115" s="8">
        <f t="shared" si="25"/>
        <v>0</v>
      </c>
      <c r="P115" s="1">
        <v>0</v>
      </c>
      <c r="Q115" s="1">
        <v>0</v>
      </c>
      <c r="R115" s="52">
        <f t="shared" si="31"/>
        <v>0</v>
      </c>
      <c r="S115" s="7">
        <f t="shared" si="32"/>
        <v>0</v>
      </c>
      <c r="T115" s="1"/>
      <c r="U115" s="1"/>
      <c r="V115" s="1">
        <v>0</v>
      </c>
      <c r="W115" s="49">
        <v>0</v>
      </c>
      <c r="X115" s="8">
        <f t="shared" si="17"/>
        <v>0</v>
      </c>
      <c r="Y115" s="1">
        <v>0</v>
      </c>
      <c r="Z115" s="20">
        <v>82.39</v>
      </c>
      <c r="AA115" s="1">
        <f t="shared" si="5"/>
        <v>0.03</v>
      </c>
      <c r="AB115" s="3">
        <f t="shared" si="6"/>
        <v>79.096800000000002</v>
      </c>
      <c r="AC115" s="1">
        <v>0</v>
      </c>
      <c r="AD115" s="50">
        <f t="shared" si="8"/>
        <v>2.701311475409836</v>
      </c>
      <c r="AE115" s="48">
        <f t="shared" si="9"/>
        <v>29.280888457337056</v>
      </c>
      <c r="AF115" s="1">
        <v>0</v>
      </c>
      <c r="AG115" s="1">
        <v>0</v>
      </c>
      <c r="AH115" s="1">
        <v>1</v>
      </c>
      <c r="AI115" s="1">
        <v>0</v>
      </c>
      <c r="AJ115" s="1">
        <v>1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</row>
    <row r="116" spans="1:71" ht="12.75" x14ac:dyDescent="0.2">
      <c r="A116" s="1">
        <v>27</v>
      </c>
      <c r="B116" s="1" t="s">
        <v>235</v>
      </c>
      <c r="C116" s="1">
        <v>6</v>
      </c>
      <c r="D116" s="1">
        <v>162</v>
      </c>
      <c r="E116" s="1" t="s">
        <v>65</v>
      </c>
      <c r="F116" s="1">
        <v>1</v>
      </c>
      <c r="G116" s="1" t="s">
        <v>98</v>
      </c>
      <c r="H116" s="3">
        <v>9.4879999999999995</v>
      </c>
      <c r="I116" s="3">
        <v>56.927999999999997</v>
      </c>
      <c r="J116" s="2">
        <f t="shared" si="2"/>
        <v>0</v>
      </c>
      <c r="K116" s="5">
        <f t="shared" si="29"/>
        <v>0</v>
      </c>
      <c r="L116" s="5"/>
      <c r="M116" s="1">
        <v>0</v>
      </c>
      <c r="N116" s="49">
        <v>1</v>
      </c>
      <c r="O116" s="8">
        <f t="shared" si="25"/>
        <v>0</v>
      </c>
      <c r="P116" s="1">
        <v>0</v>
      </c>
      <c r="Q116" s="1">
        <v>0</v>
      </c>
      <c r="R116" s="52">
        <f t="shared" ref="R116:R117" si="33">Q116-T116</f>
        <v>0</v>
      </c>
      <c r="S116" s="8">
        <f t="shared" si="32"/>
        <v>0</v>
      </c>
      <c r="T116" s="1"/>
      <c r="U116" s="1"/>
      <c r="V116" s="1">
        <v>0</v>
      </c>
      <c r="W116" s="49">
        <v>0</v>
      </c>
      <c r="X116" s="8">
        <f t="shared" si="17"/>
        <v>0</v>
      </c>
      <c r="Y116" s="1">
        <v>0</v>
      </c>
      <c r="Z116" s="20">
        <v>0</v>
      </c>
      <c r="AA116" s="1">
        <f t="shared" si="5"/>
        <v>1</v>
      </c>
      <c r="AB116" s="3">
        <f t="shared" si="6"/>
        <v>56.927999999999997</v>
      </c>
      <c r="AC116" s="3">
        <f t="shared" ref="AC116:AC117" si="34">AB116-Z116</f>
        <v>56.927999999999997</v>
      </c>
      <c r="AD116" s="50">
        <f t="shared" si="8"/>
        <v>0</v>
      </c>
      <c r="AE116" s="48" t="e">
        <f t="shared" si="9"/>
        <v>#DIV/0!</v>
      </c>
      <c r="AF116" s="1">
        <v>0</v>
      </c>
      <c r="AG116" s="1">
        <v>0</v>
      </c>
      <c r="AH116" s="1">
        <v>0</v>
      </c>
      <c r="AI116" s="1">
        <v>0</v>
      </c>
      <c r="AJ116" s="1">
        <v>6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</row>
    <row r="117" spans="1:71" ht="12.75" x14ac:dyDescent="0.2">
      <c r="A117" s="1">
        <v>488</v>
      </c>
      <c r="B117" s="1" t="s">
        <v>231</v>
      </c>
      <c r="C117" s="1">
        <v>1</v>
      </c>
      <c r="D117" s="1">
        <v>162</v>
      </c>
      <c r="E117" s="1" t="s">
        <v>65</v>
      </c>
      <c r="F117" s="1">
        <v>1</v>
      </c>
      <c r="G117" s="1" t="s">
        <v>98</v>
      </c>
      <c r="H117" s="3">
        <v>20.148</v>
      </c>
      <c r="I117" s="3">
        <v>20.148</v>
      </c>
      <c r="J117" s="2">
        <f t="shared" si="2"/>
        <v>0</v>
      </c>
      <c r="K117" s="5">
        <f t="shared" si="29"/>
        <v>0</v>
      </c>
      <c r="L117" s="5"/>
      <c r="M117" s="1">
        <v>0</v>
      </c>
      <c r="N117" s="49">
        <v>1</v>
      </c>
      <c r="O117" s="8">
        <f t="shared" si="25"/>
        <v>0</v>
      </c>
      <c r="P117" s="1">
        <v>0</v>
      </c>
      <c r="Q117" s="1">
        <v>0</v>
      </c>
      <c r="R117" s="52">
        <f t="shared" si="33"/>
        <v>0</v>
      </c>
      <c r="S117" s="8">
        <f t="shared" si="32"/>
        <v>0</v>
      </c>
      <c r="T117" s="1"/>
      <c r="U117" s="1"/>
      <c r="V117" s="1">
        <v>0</v>
      </c>
      <c r="W117" s="49">
        <v>0</v>
      </c>
      <c r="X117" s="8">
        <f t="shared" si="17"/>
        <v>0</v>
      </c>
      <c r="Y117" s="1">
        <v>0</v>
      </c>
      <c r="Z117" s="20">
        <v>0</v>
      </c>
      <c r="AA117" s="1">
        <f t="shared" si="5"/>
        <v>1</v>
      </c>
      <c r="AB117" s="3">
        <f t="shared" si="6"/>
        <v>20.148</v>
      </c>
      <c r="AC117" s="3">
        <f t="shared" si="34"/>
        <v>20.148</v>
      </c>
      <c r="AD117" s="50">
        <f t="shared" si="8"/>
        <v>0</v>
      </c>
      <c r="AE117" s="48" t="e">
        <f t="shared" si="9"/>
        <v>#DIV/0!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</row>
    <row r="118" spans="1:71" ht="12.75" x14ac:dyDescent="0.2">
      <c r="A118" s="1">
        <v>6011</v>
      </c>
      <c r="B118" s="1" t="s">
        <v>188</v>
      </c>
      <c r="C118" s="1">
        <v>24</v>
      </c>
      <c r="D118" s="1">
        <v>162</v>
      </c>
      <c r="E118" s="1" t="s">
        <v>65</v>
      </c>
      <c r="F118" s="1">
        <v>558</v>
      </c>
      <c r="G118" s="1" t="s">
        <v>74</v>
      </c>
      <c r="H118" s="3">
        <v>80.55</v>
      </c>
      <c r="I118" s="3">
        <v>1933.2</v>
      </c>
      <c r="J118" s="2">
        <f t="shared" si="2"/>
        <v>0</v>
      </c>
      <c r="K118" s="5">
        <f t="shared" si="29"/>
        <v>0</v>
      </c>
      <c r="L118" s="5"/>
      <c r="M118" s="1">
        <v>0</v>
      </c>
      <c r="N118" s="49">
        <v>0</v>
      </c>
      <c r="O118" s="8">
        <f t="shared" si="25"/>
        <v>0</v>
      </c>
      <c r="P118" s="1">
        <v>1.62</v>
      </c>
      <c r="Q118" s="1">
        <v>0</v>
      </c>
      <c r="R118" s="52">
        <f t="shared" ref="R118:R135" si="35">Q118+T118-U118</f>
        <v>0</v>
      </c>
      <c r="S118" s="7">
        <v>0</v>
      </c>
      <c r="T118" s="1"/>
      <c r="U118" s="1"/>
      <c r="V118" s="1">
        <v>0</v>
      </c>
      <c r="W118" s="49">
        <v>0</v>
      </c>
      <c r="X118" s="8">
        <f t="shared" si="17"/>
        <v>0</v>
      </c>
      <c r="Y118" s="1">
        <v>0</v>
      </c>
      <c r="Z118" s="20">
        <v>3141.45</v>
      </c>
      <c r="AA118" s="1">
        <f t="shared" si="5"/>
        <v>0</v>
      </c>
      <c r="AB118" s="3">
        <f t="shared" si="6"/>
        <v>0</v>
      </c>
      <c r="AC118" s="1">
        <v>0</v>
      </c>
      <c r="AD118" s="50">
        <f t="shared" si="8"/>
        <v>102.9983606557377</v>
      </c>
      <c r="AE118" s="48">
        <f t="shared" si="9"/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24</v>
      </c>
      <c r="BC118" s="1">
        <v>30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</row>
    <row r="119" spans="1:71" ht="12.75" x14ac:dyDescent="0.2">
      <c r="A119" s="1">
        <v>6033</v>
      </c>
      <c r="B119" s="1" t="s">
        <v>183</v>
      </c>
      <c r="C119" s="1">
        <v>16</v>
      </c>
      <c r="D119" s="1">
        <v>162</v>
      </c>
      <c r="E119" s="1" t="s">
        <v>65</v>
      </c>
      <c r="F119" s="1">
        <v>123</v>
      </c>
      <c r="G119" s="1" t="s">
        <v>138</v>
      </c>
      <c r="H119" s="3">
        <v>70.367699999999999</v>
      </c>
      <c r="I119" s="3">
        <v>1125.8832</v>
      </c>
      <c r="J119" s="2">
        <f t="shared" si="2"/>
        <v>0</v>
      </c>
      <c r="K119" s="5">
        <f t="shared" si="29"/>
        <v>0</v>
      </c>
      <c r="L119" s="5"/>
      <c r="M119" s="1">
        <v>1.03</v>
      </c>
      <c r="N119" s="49">
        <v>0</v>
      </c>
      <c r="O119" s="8">
        <f t="shared" si="25"/>
        <v>0</v>
      </c>
      <c r="P119" s="1">
        <v>0</v>
      </c>
      <c r="Q119" s="1">
        <v>0</v>
      </c>
      <c r="R119" s="52">
        <f t="shared" si="35"/>
        <v>0</v>
      </c>
      <c r="S119" s="7">
        <v>0</v>
      </c>
      <c r="T119" s="1"/>
      <c r="U119" s="1"/>
      <c r="V119" s="1">
        <v>0</v>
      </c>
      <c r="W119" s="49">
        <v>0</v>
      </c>
      <c r="X119" s="8">
        <f t="shared" si="17"/>
        <v>0</v>
      </c>
      <c r="Y119" s="1">
        <v>0</v>
      </c>
      <c r="Z119" s="20">
        <v>1161.07</v>
      </c>
      <c r="AA119" s="1">
        <f t="shared" si="5"/>
        <v>0</v>
      </c>
      <c r="AB119" s="3">
        <f t="shared" si="6"/>
        <v>0</v>
      </c>
      <c r="AC119" s="1">
        <v>0</v>
      </c>
      <c r="AD119" s="50">
        <f t="shared" si="8"/>
        <v>38.067868852459014</v>
      </c>
      <c r="AE119" s="48">
        <f t="shared" si="9"/>
        <v>0</v>
      </c>
      <c r="AF119" s="1">
        <v>0</v>
      </c>
      <c r="AG119" s="1">
        <v>0</v>
      </c>
      <c r="AH119" s="1">
        <v>12</v>
      </c>
      <c r="AI119" s="1">
        <v>9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</row>
    <row r="120" spans="1:71" ht="12.75" x14ac:dyDescent="0.2">
      <c r="A120" s="1">
        <v>6010</v>
      </c>
      <c r="B120" s="1" t="s">
        <v>206</v>
      </c>
      <c r="C120" s="1">
        <v>5</v>
      </c>
      <c r="D120" s="1">
        <v>162</v>
      </c>
      <c r="E120" s="1" t="s">
        <v>65</v>
      </c>
      <c r="F120" s="1">
        <v>123</v>
      </c>
      <c r="G120" s="1" t="s">
        <v>138</v>
      </c>
      <c r="H120" s="3">
        <v>208.38800000000001</v>
      </c>
      <c r="I120" s="3">
        <v>1041.94</v>
      </c>
      <c r="J120" s="2">
        <f t="shared" si="2"/>
        <v>0</v>
      </c>
      <c r="K120" s="5">
        <f t="shared" si="29"/>
        <v>0</v>
      </c>
      <c r="L120" s="5"/>
      <c r="M120" s="1">
        <v>0</v>
      </c>
      <c r="N120" s="49">
        <v>0</v>
      </c>
      <c r="O120" s="8">
        <f t="shared" si="25"/>
        <v>0</v>
      </c>
      <c r="P120" s="1">
        <v>1</v>
      </c>
      <c r="Q120" s="1">
        <v>0</v>
      </c>
      <c r="R120" s="52">
        <f t="shared" si="35"/>
        <v>0</v>
      </c>
      <c r="S120" s="7">
        <v>0</v>
      </c>
      <c r="T120" s="1"/>
      <c r="U120" s="1"/>
      <c r="V120" s="1">
        <v>0</v>
      </c>
      <c r="W120" s="49">
        <v>0</v>
      </c>
      <c r="X120" s="8">
        <f t="shared" si="17"/>
        <v>0</v>
      </c>
      <c r="Y120" s="1">
        <v>0</v>
      </c>
      <c r="Z120" s="20">
        <v>1041.94</v>
      </c>
      <c r="AA120" s="1">
        <f t="shared" si="5"/>
        <v>0</v>
      </c>
      <c r="AB120" s="3">
        <f t="shared" si="6"/>
        <v>0</v>
      </c>
      <c r="AC120" s="1">
        <v>0</v>
      </c>
      <c r="AD120" s="50">
        <f t="shared" si="8"/>
        <v>34.161967213114757</v>
      </c>
      <c r="AE120" s="48">
        <f t="shared" si="9"/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4</v>
      </c>
      <c r="BC120" s="1">
        <v>2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</row>
    <row r="121" spans="1:71" ht="12.75" x14ac:dyDescent="0.2">
      <c r="A121" s="1">
        <v>65105</v>
      </c>
      <c r="B121" s="1" t="s">
        <v>128</v>
      </c>
      <c r="C121" s="1">
        <v>24</v>
      </c>
      <c r="D121" s="1">
        <v>162</v>
      </c>
      <c r="E121" s="1" t="s">
        <v>65</v>
      </c>
      <c r="F121" s="1">
        <v>807</v>
      </c>
      <c r="G121" s="1" t="s">
        <v>67</v>
      </c>
      <c r="H121" s="3">
        <v>61.173400000000001</v>
      </c>
      <c r="I121" s="3">
        <v>1468.1615999999999</v>
      </c>
      <c r="J121" s="2">
        <f t="shared" si="2"/>
        <v>0</v>
      </c>
      <c r="K121" s="5">
        <f t="shared" si="29"/>
        <v>0</v>
      </c>
      <c r="L121" s="5"/>
      <c r="M121" s="1">
        <v>0.04</v>
      </c>
      <c r="N121" s="49">
        <v>0</v>
      </c>
      <c r="O121" s="8">
        <f t="shared" si="25"/>
        <v>0</v>
      </c>
      <c r="P121" s="1">
        <v>0.62</v>
      </c>
      <c r="Q121" s="1">
        <v>0</v>
      </c>
      <c r="R121" s="52">
        <f t="shared" si="35"/>
        <v>0</v>
      </c>
      <c r="S121" s="7">
        <v>0</v>
      </c>
      <c r="T121" s="1"/>
      <c r="U121" s="1"/>
      <c r="V121" s="1">
        <v>0</v>
      </c>
      <c r="W121" s="49">
        <v>0</v>
      </c>
      <c r="X121" s="8">
        <f t="shared" si="17"/>
        <v>0</v>
      </c>
      <c r="Y121" s="1">
        <v>0</v>
      </c>
      <c r="Z121" s="20">
        <v>978.77</v>
      </c>
      <c r="AA121" s="1">
        <f t="shared" si="5"/>
        <v>0</v>
      </c>
      <c r="AB121" s="3">
        <f t="shared" si="6"/>
        <v>0</v>
      </c>
      <c r="AC121" s="1">
        <v>0</v>
      </c>
      <c r="AD121" s="50">
        <f t="shared" si="8"/>
        <v>32.090819672131147</v>
      </c>
      <c r="AE121" s="48">
        <f t="shared" si="9"/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9</v>
      </c>
      <c r="BC121" s="1">
        <v>12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</row>
    <row r="122" spans="1:71" ht="12.75" x14ac:dyDescent="0.2">
      <c r="A122" s="1">
        <v>6047</v>
      </c>
      <c r="B122" s="1" t="s">
        <v>205</v>
      </c>
      <c r="C122" s="1">
        <v>12</v>
      </c>
      <c r="D122" s="1">
        <v>162</v>
      </c>
      <c r="E122" s="1" t="s">
        <v>65</v>
      </c>
      <c r="F122" s="1">
        <v>558</v>
      </c>
      <c r="G122" s="1" t="s">
        <v>74</v>
      </c>
      <c r="H122" s="3">
        <v>94.66</v>
      </c>
      <c r="I122" s="3">
        <v>1135.92</v>
      </c>
      <c r="J122" s="2">
        <f t="shared" si="2"/>
        <v>0</v>
      </c>
      <c r="K122" s="5">
        <f t="shared" si="29"/>
        <v>0</v>
      </c>
      <c r="L122" s="5"/>
      <c r="M122" s="1">
        <v>0</v>
      </c>
      <c r="N122" s="49">
        <v>0</v>
      </c>
      <c r="O122" s="8">
        <f t="shared" si="25"/>
        <v>0</v>
      </c>
      <c r="P122" s="1">
        <v>0.57999999999999996</v>
      </c>
      <c r="Q122" s="1">
        <v>0</v>
      </c>
      <c r="R122" s="52">
        <f t="shared" si="35"/>
        <v>0</v>
      </c>
      <c r="S122" s="7">
        <v>0</v>
      </c>
      <c r="T122" s="1"/>
      <c r="U122" s="1"/>
      <c r="V122" s="1">
        <v>0</v>
      </c>
      <c r="W122" s="49">
        <v>0</v>
      </c>
      <c r="X122" s="8">
        <f t="shared" si="17"/>
        <v>0</v>
      </c>
      <c r="Y122" s="1">
        <v>0</v>
      </c>
      <c r="Z122" s="20">
        <v>662.62</v>
      </c>
      <c r="AA122" s="1">
        <f t="shared" si="5"/>
        <v>0</v>
      </c>
      <c r="AB122" s="3">
        <f t="shared" si="6"/>
        <v>0</v>
      </c>
      <c r="AC122" s="1">
        <v>0</v>
      </c>
      <c r="AD122" s="50">
        <f t="shared" si="8"/>
        <v>21.725245901639344</v>
      </c>
      <c r="AE122" s="48">
        <f t="shared" si="9"/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7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</row>
    <row r="123" spans="1:71" ht="12.75" x14ac:dyDescent="0.2">
      <c r="A123" s="1">
        <v>507</v>
      </c>
      <c r="B123" s="1" t="s">
        <v>100</v>
      </c>
      <c r="C123" s="1">
        <v>32</v>
      </c>
      <c r="D123" s="1">
        <v>162</v>
      </c>
      <c r="E123" s="1" t="s">
        <v>65</v>
      </c>
      <c r="F123" s="1">
        <v>1</v>
      </c>
      <c r="G123" s="1" t="s">
        <v>98</v>
      </c>
      <c r="H123" s="3">
        <v>101.25</v>
      </c>
      <c r="I123" s="3">
        <v>3240</v>
      </c>
      <c r="J123" s="2">
        <f t="shared" si="2"/>
        <v>0</v>
      </c>
      <c r="K123" s="5">
        <f t="shared" si="29"/>
        <v>0</v>
      </c>
      <c r="L123" s="5"/>
      <c r="M123" s="1">
        <v>0.2</v>
      </c>
      <c r="N123" s="49">
        <v>0</v>
      </c>
      <c r="O123" s="8">
        <f t="shared" si="25"/>
        <v>0</v>
      </c>
      <c r="P123" s="1">
        <v>0</v>
      </c>
      <c r="Q123" s="1">
        <v>0</v>
      </c>
      <c r="R123" s="52">
        <f t="shared" si="35"/>
        <v>0</v>
      </c>
      <c r="S123" s="7">
        <v>0</v>
      </c>
      <c r="T123" s="1"/>
      <c r="U123" s="1"/>
      <c r="V123" s="1">
        <v>0</v>
      </c>
      <c r="W123" s="49">
        <v>0</v>
      </c>
      <c r="X123" s="8">
        <f t="shared" si="17"/>
        <v>0</v>
      </c>
      <c r="Y123" s="1">
        <v>0</v>
      </c>
      <c r="Z123" s="20">
        <v>658.12</v>
      </c>
      <c r="AA123" s="1">
        <f t="shared" si="5"/>
        <v>0</v>
      </c>
      <c r="AB123" s="3">
        <f t="shared" si="6"/>
        <v>0</v>
      </c>
      <c r="AC123" s="1">
        <v>0</v>
      </c>
      <c r="AD123" s="50">
        <f t="shared" si="8"/>
        <v>21.577704918032786</v>
      </c>
      <c r="AE123" s="48">
        <f t="shared" si="9"/>
        <v>0</v>
      </c>
      <c r="AF123" s="1">
        <v>0</v>
      </c>
      <c r="AG123" s="1">
        <v>0</v>
      </c>
      <c r="AH123" s="1">
        <v>5</v>
      </c>
      <c r="AI123" s="1">
        <v>3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</row>
    <row r="124" spans="1:71" ht="12.75" x14ac:dyDescent="0.2">
      <c r="A124" s="1">
        <v>486</v>
      </c>
      <c r="B124" s="1" t="s">
        <v>228</v>
      </c>
      <c r="C124" s="1">
        <v>1</v>
      </c>
      <c r="D124" s="1">
        <v>162</v>
      </c>
      <c r="E124" s="1" t="s">
        <v>65</v>
      </c>
      <c r="F124" s="1">
        <v>1</v>
      </c>
      <c r="G124" s="1" t="s">
        <v>98</v>
      </c>
      <c r="H124" s="3">
        <v>14.447800000000001</v>
      </c>
      <c r="I124" s="3">
        <v>14.447800000000001</v>
      </c>
      <c r="J124" s="2">
        <f t="shared" si="2"/>
        <v>0</v>
      </c>
      <c r="K124" s="5">
        <f t="shared" si="29"/>
        <v>0</v>
      </c>
      <c r="L124" s="5"/>
      <c r="M124" s="1">
        <v>6.5</v>
      </c>
      <c r="N124" s="49">
        <v>-3</v>
      </c>
      <c r="O124" s="7">
        <v>0</v>
      </c>
      <c r="P124" s="1">
        <v>0</v>
      </c>
      <c r="Q124" s="1">
        <v>0</v>
      </c>
      <c r="R124" s="52">
        <f t="shared" si="35"/>
        <v>0</v>
      </c>
      <c r="S124" s="7">
        <v>0</v>
      </c>
      <c r="T124" s="1"/>
      <c r="U124" s="1"/>
      <c r="V124" s="1">
        <v>2</v>
      </c>
      <c r="W124" s="49">
        <v>3</v>
      </c>
      <c r="X124" s="8">
        <f t="shared" si="17"/>
        <v>0</v>
      </c>
      <c r="Y124" s="1">
        <v>0</v>
      </c>
      <c r="Z124" s="20">
        <v>122.81</v>
      </c>
      <c r="AA124" s="1">
        <f t="shared" si="5"/>
        <v>0</v>
      </c>
      <c r="AB124" s="3">
        <f t="shared" si="6"/>
        <v>0</v>
      </c>
      <c r="AC124" s="1">
        <v>0</v>
      </c>
      <c r="AD124" s="50">
        <f t="shared" si="8"/>
        <v>4.0265573770491807</v>
      </c>
      <c r="AE124" s="48">
        <f t="shared" si="9"/>
        <v>0</v>
      </c>
      <c r="AF124" s="1">
        <v>4</v>
      </c>
      <c r="AG124" s="1">
        <v>5</v>
      </c>
      <c r="AH124" s="1">
        <v>0</v>
      </c>
      <c r="AI124" s="1">
        <v>0</v>
      </c>
      <c r="AJ124" s="1">
        <v>-3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2</v>
      </c>
      <c r="BK124" s="1">
        <v>0</v>
      </c>
      <c r="BL124" s="1">
        <v>0</v>
      </c>
      <c r="BM124" s="1">
        <v>0</v>
      </c>
      <c r="BN124" s="1">
        <v>3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</row>
    <row r="125" spans="1:71" ht="12.75" x14ac:dyDescent="0.2">
      <c r="A125" s="1">
        <v>6059</v>
      </c>
      <c r="B125" s="1" t="s">
        <v>218</v>
      </c>
      <c r="C125" s="1">
        <v>72</v>
      </c>
      <c r="D125" s="1">
        <v>162</v>
      </c>
      <c r="E125" s="1" t="s">
        <v>65</v>
      </c>
      <c r="F125" s="1">
        <v>1</v>
      </c>
      <c r="G125" s="1" t="s">
        <v>98</v>
      </c>
      <c r="H125" s="3">
        <v>11.37</v>
      </c>
      <c r="I125" s="3">
        <v>818.64</v>
      </c>
      <c r="J125" s="2">
        <f t="shared" si="2"/>
        <v>0</v>
      </c>
      <c r="K125" s="5">
        <f t="shared" si="29"/>
        <v>0</v>
      </c>
      <c r="L125" s="5"/>
      <c r="M125" s="1">
        <v>0.04</v>
      </c>
      <c r="N125" s="49">
        <v>0</v>
      </c>
      <c r="O125" s="8">
        <f t="shared" ref="O125:O177" si="36">MAX(0,(TRUNC((M125*0.8)-N125)))</f>
        <v>0</v>
      </c>
      <c r="P125" s="1">
        <v>0</v>
      </c>
      <c r="Q125" s="1">
        <v>0</v>
      </c>
      <c r="R125" s="52">
        <f t="shared" si="35"/>
        <v>0</v>
      </c>
      <c r="S125" s="8">
        <f t="shared" ref="S125:S147" si="37">P125-R125</f>
        <v>0</v>
      </c>
      <c r="T125" s="1"/>
      <c r="U125" s="1"/>
      <c r="V125" s="1">
        <v>0.03</v>
      </c>
      <c r="W125" s="49">
        <v>0</v>
      </c>
      <c r="X125" s="8">
        <f t="shared" si="17"/>
        <v>0</v>
      </c>
      <c r="Y125" s="1">
        <v>0</v>
      </c>
      <c r="Z125" s="20">
        <v>56.85</v>
      </c>
      <c r="AA125" s="1">
        <f t="shared" si="5"/>
        <v>0</v>
      </c>
      <c r="AB125" s="3">
        <f t="shared" si="6"/>
        <v>0</v>
      </c>
      <c r="AC125" s="1">
        <v>0</v>
      </c>
      <c r="AD125" s="50">
        <f t="shared" si="8"/>
        <v>1.8639344262295083</v>
      </c>
      <c r="AE125" s="48">
        <f t="shared" si="9"/>
        <v>0</v>
      </c>
      <c r="AF125" s="1">
        <v>0</v>
      </c>
      <c r="AG125" s="1">
        <v>0</v>
      </c>
      <c r="AH125" s="1">
        <v>0</v>
      </c>
      <c r="AI125" s="1">
        <v>6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1</v>
      </c>
      <c r="BM125" s="1">
        <v>2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</row>
    <row r="126" spans="1:71" ht="12.75" x14ac:dyDescent="0.2">
      <c r="A126" s="1">
        <v>6019</v>
      </c>
      <c r="B126" s="1" t="s">
        <v>76</v>
      </c>
      <c r="C126" s="1">
        <v>20</v>
      </c>
      <c r="D126" s="1">
        <v>162</v>
      </c>
      <c r="E126" s="1" t="s">
        <v>65</v>
      </c>
      <c r="F126" s="1">
        <v>999</v>
      </c>
      <c r="G126" s="1" t="s">
        <v>68</v>
      </c>
      <c r="H126" s="3">
        <v>34.351300000000002</v>
      </c>
      <c r="I126" s="3">
        <v>687.02599999999995</v>
      </c>
      <c r="J126" s="2">
        <f t="shared" si="2"/>
        <v>0</v>
      </c>
      <c r="K126" s="5">
        <f t="shared" si="29"/>
        <v>0</v>
      </c>
      <c r="L126" s="5"/>
      <c r="M126" s="1">
        <v>0</v>
      </c>
      <c r="N126" s="49">
        <v>0</v>
      </c>
      <c r="O126" s="8">
        <f t="shared" si="36"/>
        <v>0</v>
      </c>
      <c r="P126" s="1">
        <v>0</v>
      </c>
      <c r="Q126" s="1">
        <v>0</v>
      </c>
      <c r="R126" s="52">
        <f t="shared" si="35"/>
        <v>0</v>
      </c>
      <c r="S126" s="8">
        <f t="shared" si="37"/>
        <v>0</v>
      </c>
      <c r="T126" s="1"/>
      <c r="U126" s="1"/>
      <c r="V126" s="1">
        <v>0</v>
      </c>
      <c r="W126" s="49">
        <v>0</v>
      </c>
      <c r="X126" s="8">
        <f t="shared" si="17"/>
        <v>0</v>
      </c>
      <c r="Y126" s="1">
        <v>0</v>
      </c>
      <c r="Z126" s="20">
        <v>0</v>
      </c>
      <c r="AA126" s="1">
        <f t="shared" si="5"/>
        <v>0</v>
      </c>
      <c r="AB126" s="3">
        <f t="shared" si="6"/>
        <v>0</v>
      </c>
      <c r="AC126" s="3">
        <f t="shared" ref="AC126:AC164" si="38">AB126-Z126</f>
        <v>0</v>
      </c>
      <c r="AD126" s="50">
        <f t="shared" si="8"/>
        <v>0</v>
      </c>
      <c r="AE126" s="48" t="e">
        <f t="shared" si="9"/>
        <v>#DIV/0!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</row>
    <row r="127" spans="1:71" ht="12.75" x14ac:dyDescent="0.2">
      <c r="A127" s="1">
        <v>6046</v>
      </c>
      <c r="B127" s="1" t="s">
        <v>78</v>
      </c>
      <c r="C127" s="1">
        <v>24</v>
      </c>
      <c r="D127" s="1">
        <v>162</v>
      </c>
      <c r="E127" s="1" t="s">
        <v>65</v>
      </c>
      <c r="F127" s="1">
        <v>999</v>
      </c>
      <c r="G127" s="1" t="s">
        <v>68</v>
      </c>
      <c r="H127" s="3">
        <v>15.280799999999999</v>
      </c>
      <c r="I127" s="3">
        <v>366.73919999999998</v>
      </c>
      <c r="J127" s="2">
        <f t="shared" si="2"/>
        <v>0</v>
      </c>
      <c r="K127" s="5">
        <f t="shared" si="29"/>
        <v>0</v>
      </c>
      <c r="L127" s="5"/>
      <c r="M127" s="1">
        <v>0</v>
      </c>
      <c r="N127" s="49">
        <v>0</v>
      </c>
      <c r="O127" s="8">
        <f t="shared" si="36"/>
        <v>0</v>
      </c>
      <c r="P127" s="1">
        <v>0</v>
      </c>
      <c r="Q127" s="1">
        <v>0</v>
      </c>
      <c r="R127" s="52">
        <f t="shared" si="35"/>
        <v>0</v>
      </c>
      <c r="S127" s="8">
        <f t="shared" si="37"/>
        <v>0</v>
      </c>
      <c r="T127" s="1"/>
      <c r="U127" s="1"/>
      <c r="V127" s="1">
        <v>0</v>
      </c>
      <c r="W127" s="49">
        <v>0</v>
      </c>
      <c r="X127" s="8">
        <f t="shared" si="17"/>
        <v>0</v>
      </c>
      <c r="Y127" s="1">
        <v>0</v>
      </c>
      <c r="Z127" s="20">
        <v>0</v>
      </c>
      <c r="AA127" s="1">
        <f t="shared" si="5"/>
        <v>0</v>
      </c>
      <c r="AB127" s="3">
        <f t="shared" si="6"/>
        <v>0</v>
      </c>
      <c r="AC127" s="3">
        <f t="shared" si="38"/>
        <v>0</v>
      </c>
      <c r="AD127" s="50">
        <f t="shared" si="8"/>
        <v>0</v>
      </c>
      <c r="AE127" s="48" t="e">
        <f t="shared" si="9"/>
        <v>#DIV/0!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</row>
    <row r="128" spans="1:71" ht="12.75" x14ac:dyDescent="0.2">
      <c r="A128" s="1">
        <v>96281</v>
      </c>
      <c r="B128" s="1" t="s">
        <v>80</v>
      </c>
      <c r="C128" s="1">
        <v>24</v>
      </c>
      <c r="D128" s="1">
        <v>162</v>
      </c>
      <c r="E128" s="1" t="s">
        <v>65</v>
      </c>
      <c r="F128" s="1">
        <v>999</v>
      </c>
      <c r="G128" s="1" t="s">
        <v>68</v>
      </c>
      <c r="H128" s="3">
        <v>72.534999999999997</v>
      </c>
      <c r="I128" s="3">
        <v>1740.84</v>
      </c>
      <c r="J128" s="2">
        <f t="shared" si="2"/>
        <v>0</v>
      </c>
      <c r="K128" s="5">
        <f t="shared" si="29"/>
        <v>0</v>
      </c>
      <c r="L128" s="5"/>
      <c r="M128" s="1">
        <v>0</v>
      </c>
      <c r="N128" s="49">
        <v>0</v>
      </c>
      <c r="O128" s="8">
        <f t="shared" si="36"/>
        <v>0</v>
      </c>
      <c r="P128" s="1">
        <v>0</v>
      </c>
      <c r="Q128" s="1">
        <v>0</v>
      </c>
      <c r="R128" s="52">
        <f t="shared" si="35"/>
        <v>0</v>
      </c>
      <c r="S128" s="8">
        <f t="shared" si="37"/>
        <v>0</v>
      </c>
      <c r="T128" s="1"/>
      <c r="U128" s="1"/>
      <c r="V128" s="1">
        <v>0</v>
      </c>
      <c r="W128" s="49">
        <v>0</v>
      </c>
      <c r="X128" s="8">
        <f t="shared" si="17"/>
        <v>0</v>
      </c>
      <c r="Y128" s="1">
        <v>0</v>
      </c>
      <c r="Z128" s="20">
        <v>0</v>
      </c>
      <c r="AA128" s="1">
        <f t="shared" si="5"/>
        <v>0</v>
      </c>
      <c r="AB128" s="3">
        <f t="shared" si="6"/>
        <v>0</v>
      </c>
      <c r="AC128" s="3">
        <f t="shared" si="38"/>
        <v>0</v>
      </c>
      <c r="AD128" s="50">
        <f t="shared" si="8"/>
        <v>0</v>
      </c>
      <c r="AE128" s="48" t="e">
        <f t="shared" si="9"/>
        <v>#DIV/0!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</row>
    <row r="129" spans="1:71" ht="12.75" x14ac:dyDescent="0.2">
      <c r="A129" s="1">
        <v>235</v>
      </c>
      <c r="B129" s="1" t="s">
        <v>83</v>
      </c>
      <c r="C129" s="1">
        <v>12</v>
      </c>
      <c r="D129" s="1">
        <v>162</v>
      </c>
      <c r="E129" s="1" t="s">
        <v>65</v>
      </c>
      <c r="F129" s="1">
        <v>999</v>
      </c>
      <c r="G129" s="1" t="s">
        <v>68</v>
      </c>
      <c r="H129" s="3">
        <v>11.292</v>
      </c>
      <c r="I129" s="3">
        <v>135.50399999999999</v>
      </c>
      <c r="J129" s="2">
        <f t="shared" si="2"/>
        <v>0</v>
      </c>
      <c r="K129" s="5">
        <f t="shared" si="29"/>
        <v>0</v>
      </c>
      <c r="L129" s="5"/>
      <c r="M129" s="1">
        <v>0</v>
      </c>
      <c r="N129" s="49">
        <v>0</v>
      </c>
      <c r="O129" s="8">
        <f t="shared" si="36"/>
        <v>0</v>
      </c>
      <c r="P129" s="1">
        <v>0</v>
      </c>
      <c r="Q129" s="1">
        <v>0</v>
      </c>
      <c r="R129" s="52">
        <f t="shared" si="35"/>
        <v>0</v>
      </c>
      <c r="S129" s="8">
        <f t="shared" si="37"/>
        <v>0</v>
      </c>
      <c r="T129" s="1"/>
      <c r="U129" s="1"/>
      <c r="V129" s="1">
        <v>0</v>
      </c>
      <c r="W129" s="49">
        <v>0</v>
      </c>
      <c r="X129" s="8">
        <f t="shared" si="17"/>
        <v>0</v>
      </c>
      <c r="Y129" s="1">
        <v>0</v>
      </c>
      <c r="Z129" s="20">
        <v>0</v>
      </c>
      <c r="AA129" s="1">
        <f t="shared" si="5"/>
        <v>0</v>
      </c>
      <c r="AB129" s="3">
        <f t="shared" si="6"/>
        <v>0</v>
      </c>
      <c r="AC129" s="3">
        <f t="shared" si="38"/>
        <v>0</v>
      </c>
      <c r="AD129" s="50">
        <f t="shared" si="8"/>
        <v>0</v>
      </c>
      <c r="AE129" s="48" t="e">
        <f t="shared" si="9"/>
        <v>#DIV/0!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</row>
    <row r="130" spans="1:71" ht="12.75" x14ac:dyDescent="0.2">
      <c r="A130" s="1">
        <v>418</v>
      </c>
      <c r="B130" s="1" t="s">
        <v>83</v>
      </c>
      <c r="C130" s="1">
        <v>24</v>
      </c>
      <c r="D130" s="1">
        <v>162</v>
      </c>
      <c r="E130" s="1" t="s">
        <v>65</v>
      </c>
      <c r="F130" s="1">
        <v>162</v>
      </c>
      <c r="G130" s="1" t="s">
        <v>84</v>
      </c>
      <c r="H130" s="3">
        <v>0</v>
      </c>
      <c r="I130" s="3">
        <v>0</v>
      </c>
      <c r="J130" s="2">
        <f t="shared" si="2"/>
        <v>0</v>
      </c>
      <c r="K130" s="5">
        <f t="shared" si="29"/>
        <v>0</v>
      </c>
      <c r="L130" s="5"/>
      <c r="M130" s="1">
        <v>0</v>
      </c>
      <c r="N130" s="49">
        <v>0</v>
      </c>
      <c r="O130" s="8">
        <f t="shared" si="36"/>
        <v>0</v>
      </c>
      <c r="P130" s="1">
        <v>0</v>
      </c>
      <c r="Q130" s="1">
        <v>0</v>
      </c>
      <c r="R130" s="52">
        <f t="shared" si="35"/>
        <v>0</v>
      </c>
      <c r="S130" s="8">
        <f t="shared" si="37"/>
        <v>0</v>
      </c>
      <c r="T130" s="1"/>
      <c r="U130" s="1"/>
      <c r="V130" s="1">
        <v>0</v>
      </c>
      <c r="W130" s="49">
        <v>0</v>
      </c>
      <c r="X130" s="8">
        <f t="shared" si="17"/>
        <v>0</v>
      </c>
      <c r="Y130" s="1">
        <v>0</v>
      </c>
      <c r="Z130" s="20">
        <v>0</v>
      </c>
      <c r="AA130" s="1">
        <f t="shared" si="5"/>
        <v>0</v>
      </c>
      <c r="AB130" s="3">
        <f t="shared" si="6"/>
        <v>0</v>
      </c>
      <c r="AC130" s="3">
        <f t="shared" si="38"/>
        <v>0</v>
      </c>
      <c r="AD130" s="50">
        <f t="shared" si="8"/>
        <v>0</v>
      </c>
      <c r="AE130" s="48" t="e">
        <f t="shared" si="9"/>
        <v>#DIV/0!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</row>
    <row r="131" spans="1:71" ht="12.75" x14ac:dyDescent="0.2">
      <c r="A131" s="1">
        <v>6042</v>
      </c>
      <c r="B131" s="1" t="s">
        <v>83</v>
      </c>
      <c r="C131" s="1">
        <v>12</v>
      </c>
      <c r="D131" s="1">
        <v>162</v>
      </c>
      <c r="E131" s="1" t="s">
        <v>65</v>
      </c>
      <c r="F131" s="1">
        <v>807</v>
      </c>
      <c r="G131" s="1" t="s">
        <v>67</v>
      </c>
      <c r="H131" s="3">
        <v>70.634</v>
      </c>
      <c r="I131" s="3">
        <v>847.60799999999995</v>
      </c>
      <c r="J131" s="2">
        <f t="shared" si="2"/>
        <v>0</v>
      </c>
      <c r="K131" s="5">
        <f t="shared" si="29"/>
        <v>0</v>
      </c>
      <c r="L131" s="5"/>
      <c r="M131" s="1">
        <v>0</v>
      </c>
      <c r="N131" s="49">
        <v>0</v>
      </c>
      <c r="O131" s="8">
        <f t="shared" si="36"/>
        <v>0</v>
      </c>
      <c r="P131" s="1">
        <v>0</v>
      </c>
      <c r="Q131" s="1">
        <v>0</v>
      </c>
      <c r="R131" s="52">
        <f t="shared" si="35"/>
        <v>0</v>
      </c>
      <c r="S131" s="8">
        <f t="shared" si="37"/>
        <v>0</v>
      </c>
      <c r="T131" s="1"/>
      <c r="U131" s="1"/>
      <c r="V131" s="1">
        <v>0</v>
      </c>
      <c r="W131" s="49">
        <v>0</v>
      </c>
      <c r="X131" s="8">
        <f t="shared" si="17"/>
        <v>0</v>
      </c>
      <c r="Y131" s="1">
        <v>0</v>
      </c>
      <c r="Z131" s="20">
        <v>0</v>
      </c>
      <c r="AA131" s="1">
        <f t="shared" si="5"/>
        <v>0</v>
      </c>
      <c r="AB131" s="3">
        <f t="shared" si="6"/>
        <v>0</v>
      </c>
      <c r="AC131" s="3">
        <f t="shared" si="38"/>
        <v>0</v>
      </c>
      <c r="AD131" s="50">
        <f t="shared" si="8"/>
        <v>0</v>
      </c>
      <c r="AE131" s="48" t="e">
        <f t="shared" si="9"/>
        <v>#DIV/0!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</row>
    <row r="132" spans="1:71" ht="12.75" x14ac:dyDescent="0.2">
      <c r="A132" s="1">
        <v>88137</v>
      </c>
      <c r="B132" s="1" t="s">
        <v>88</v>
      </c>
      <c r="C132" s="1">
        <v>14</v>
      </c>
      <c r="D132" s="1">
        <v>162</v>
      </c>
      <c r="E132" s="1" t="s">
        <v>65</v>
      </c>
      <c r="F132" s="1">
        <v>999</v>
      </c>
      <c r="G132" s="1" t="s">
        <v>68</v>
      </c>
      <c r="H132" s="3">
        <v>102.89319999999999</v>
      </c>
      <c r="I132" s="3">
        <v>1440.5047999999999</v>
      </c>
      <c r="J132" s="2">
        <f t="shared" si="2"/>
        <v>0</v>
      </c>
      <c r="K132" s="5">
        <f t="shared" si="29"/>
        <v>0</v>
      </c>
      <c r="L132" s="5"/>
      <c r="M132" s="1">
        <v>0</v>
      </c>
      <c r="N132" s="49">
        <v>0</v>
      </c>
      <c r="O132" s="8">
        <f t="shared" si="36"/>
        <v>0</v>
      </c>
      <c r="P132" s="1">
        <v>0</v>
      </c>
      <c r="Q132" s="1">
        <v>0</v>
      </c>
      <c r="R132" s="52">
        <f t="shared" si="35"/>
        <v>0</v>
      </c>
      <c r="S132" s="8">
        <f t="shared" si="37"/>
        <v>0</v>
      </c>
      <c r="T132" s="1"/>
      <c r="U132" s="1"/>
      <c r="V132" s="1">
        <v>0</v>
      </c>
      <c r="W132" s="49">
        <v>0</v>
      </c>
      <c r="X132" s="8">
        <f t="shared" si="17"/>
        <v>0</v>
      </c>
      <c r="Y132" s="1">
        <v>0</v>
      </c>
      <c r="Z132" s="20">
        <v>0</v>
      </c>
      <c r="AA132" s="1">
        <f t="shared" si="5"/>
        <v>0</v>
      </c>
      <c r="AB132" s="3">
        <f t="shared" si="6"/>
        <v>0</v>
      </c>
      <c r="AC132" s="3">
        <f t="shared" si="38"/>
        <v>0</v>
      </c>
      <c r="AD132" s="50">
        <f t="shared" si="8"/>
        <v>0</v>
      </c>
      <c r="AE132" s="48" t="e">
        <f t="shared" si="9"/>
        <v>#DIV/0!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</row>
    <row r="133" spans="1:71" ht="12.75" x14ac:dyDescent="0.2">
      <c r="A133" s="1">
        <v>88173</v>
      </c>
      <c r="B133" s="1" t="s">
        <v>88</v>
      </c>
      <c r="C133" s="1">
        <v>24</v>
      </c>
      <c r="D133" s="1">
        <v>162</v>
      </c>
      <c r="E133" s="1" t="s">
        <v>65</v>
      </c>
      <c r="F133" s="1">
        <v>999</v>
      </c>
      <c r="G133" s="1" t="s">
        <v>68</v>
      </c>
      <c r="H133" s="3">
        <v>42.212400000000002</v>
      </c>
      <c r="I133" s="3">
        <v>1013.0976000000001</v>
      </c>
      <c r="J133" s="2">
        <f t="shared" si="2"/>
        <v>0</v>
      </c>
      <c r="K133" s="5">
        <f t="shared" si="29"/>
        <v>0</v>
      </c>
      <c r="L133" s="5"/>
      <c r="M133" s="1">
        <v>0</v>
      </c>
      <c r="N133" s="49">
        <v>0</v>
      </c>
      <c r="O133" s="8">
        <f t="shared" si="36"/>
        <v>0</v>
      </c>
      <c r="P133" s="1">
        <v>0</v>
      </c>
      <c r="Q133" s="1">
        <v>0</v>
      </c>
      <c r="R133" s="52">
        <f t="shared" si="35"/>
        <v>0</v>
      </c>
      <c r="S133" s="8">
        <f t="shared" si="37"/>
        <v>0</v>
      </c>
      <c r="T133" s="1"/>
      <c r="U133" s="1"/>
      <c r="V133" s="1">
        <v>0</v>
      </c>
      <c r="W133" s="49">
        <v>0</v>
      </c>
      <c r="X133" s="8">
        <f t="shared" si="17"/>
        <v>0</v>
      </c>
      <c r="Y133" s="1">
        <v>0</v>
      </c>
      <c r="Z133" s="20">
        <v>0</v>
      </c>
      <c r="AA133" s="1">
        <f t="shared" si="5"/>
        <v>0</v>
      </c>
      <c r="AB133" s="3">
        <f t="shared" si="6"/>
        <v>0</v>
      </c>
      <c r="AC133" s="3">
        <f t="shared" si="38"/>
        <v>0</v>
      </c>
      <c r="AD133" s="50">
        <f t="shared" si="8"/>
        <v>0</v>
      </c>
      <c r="AE133" s="48" t="e">
        <f t="shared" si="9"/>
        <v>#DIV/0!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</row>
    <row r="134" spans="1:71" ht="12.75" x14ac:dyDescent="0.2">
      <c r="A134" s="1">
        <v>95524</v>
      </c>
      <c r="B134" s="1" t="s">
        <v>88</v>
      </c>
      <c r="C134" s="1">
        <v>12</v>
      </c>
      <c r="D134" s="1">
        <v>162</v>
      </c>
      <c r="E134" s="1" t="s">
        <v>65</v>
      </c>
      <c r="F134" s="1">
        <v>999</v>
      </c>
      <c r="G134" s="1" t="s">
        <v>68</v>
      </c>
      <c r="H134" s="3">
        <v>22.715</v>
      </c>
      <c r="I134" s="3">
        <v>272.58</v>
      </c>
      <c r="J134" s="2">
        <f t="shared" si="2"/>
        <v>0</v>
      </c>
      <c r="K134" s="5">
        <f t="shared" si="29"/>
        <v>0</v>
      </c>
      <c r="L134" s="5"/>
      <c r="M134" s="1">
        <v>0</v>
      </c>
      <c r="N134" s="49">
        <v>0</v>
      </c>
      <c r="O134" s="8">
        <f t="shared" si="36"/>
        <v>0</v>
      </c>
      <c r="P134" s="1">
        <v>0</v>
      </c>
      <c r="Q134" s="1">
        <v>0</v>
      </c>
      <c r="R134" s="52">
        <f t="shared" si="35"/>
        <v>0</v>
      </c>
      <c r="S134" s="8">
        <f t="shared" si="37"/>
        <v>0</v>
      </c>
      <c r="T134" s="1"/>
      <c r="U134" s="1"/>
      <c r="V134" s="1">
        <v>0</v>
      </c>
      <c r="W134" s="49">
        <v>0</v>
      </c>
      <c r="X134" s="8">
        <f t="shared" si="17"/>
        <v>0</v>
      </c>
      <c r="Y134" s="1">
        <v>0</v>
      </c>
      <c r="Z134" s="20">
        <v>0</v>
      </c>
      <c r="AA134" s="1">
        <f t="shared" si="5"/>
        <v>0</v>
      </c>
      <c r="AB134" s="3">
        <f t="shared" si="6"/>
        <v>0</v>
      </c>
      <c r="AC134" s="3">
        <f t="shared" si="38"/>
        <v>0</v>
      </c>
      <c r="AD134" s="50">
        <f t="shared" si="8"/>
        <v>0</v>
      </c>
      <c r="AE134" s="48" t="e">
        <f t="shared" si="9"/>
        <v>#DIV/0!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</row>
    <row r="135" spans="1:71" ht="12.75" x14ac:dyDescent="0.2">
      <c r="A135" s="1">
        <v>96163</v>
      </c>
      <c r="B135" s="1" t="s">
        <v>92</v>
      </c>
      <c r="C135" s="1">
        <v>12</v>
      </c>
      <c r="D135" s="1">
        <v>162</v>
      </c>
      <c r="E135" s="1" t="s">
        <v>65</v>
      </c>
      <c r="F135" s="1">
        <v>999</v>
      </c>
      <c r="G135" s="1" t="s">
        <v>68</v>
      </c>
      <c r="H135" s="3">
        <v>104.2492</v>
      </c>
      <c r="I135" s="3">
        <v>1250.9903999999999</v>
      </c>
      <c r="J135" s="2">
        <f t="shared" si="2"/>
        <v>0</v>
      </c>
      <c r="K135" s="5">
        <f t="shared" si="29"/>
        <v>0</v>
      </c>
      <c r="L135" s="5"/>
      <c r="M135" s="1">
        <v>0</v>
      </c>
      <c r="N135" s="49">
        <v>0</v>
      </c>
      <c r="O135" s="8">
        <f t="shared" si="36"/>
        <v>0</v>
      </c>
      <c r="P135" s="1">
        <v>0</v>
      </c>
      <c r="Q135" s="1">
        <v>0</v>
      </c>
      <c r="R135" s="52">
        <f t="shared" si="35"/>
        <v>0</v>
      </c>
      <c r="S135" s="8">
        <f t="shared" si="37"/>
        <v>0</v>
      </c>
      <c r="T135" s="1"/>
      <c r="U135" s="1"/>
      <c r="V135" s="1">
        <v>0</v>
      </c>
      <c r="W135" s="49">
        <v>0</v>
      </c>
      <c r="X135" s="8">
        <f t="shared" si="17"/>
        <v>0</v>
      </c>
      <c r="Y135" s="1">
        <v>0</v>
      </c>
      <c r="Z135" s="20">
        <v>0</v>
      </c>
      <c r="AA135" s="1">
        <f t="shared" si="5"/>
        <v>0</v>
      </c>
      <c r="AB135" s="3">
        <f t="shared" si="6"/>
        <v>0</v>
      </c>
      <c r="AC135" s="3">
        <f t="shared" si="38"/>
        <v>0</v>
      </c>
      <c r="AD135" s="50">
        <f t="shared" si="8"/>
        <v>0</v>
      </c>
      <c r="AE135" s="48" t="e">
        <f t="shared" si="9"/>
        <v>#DIV/0!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</row>
    <row r="136" spans="1:71" ht="12.75" x14ac:dyDescent="0.2">
      <c r="A136" s="1">
        <v>95902</v>
      </c>
      <c r="B136" s="1" t="s">
        <v>93</v>
      </c>
      <c r="C136" s="1">
        <v>7</v>
      </c>
      <c r="D136" s="1">
        <v>162</v>
      </c>
      <c r="E136" s="1" t="s">
        <v>65</v>
      </c>
      <c r="F136" s="1">
        <v>999</v>
      </c>
      <c r="G136" s="1" t="s">
        <v>68</v>
      </c>
      <c r="H136" s="3">
        <v>266.64999999999998</v>
      </c>
      <c r="I136" s="3">
        <v>1866.55</v>
      </c>
      <c r="J136" s="2">
        <f t="shared" si="2"/>
        <v>0</v>
      </c>
      <c r="K136" s="5">
        <f t="shared" si="29"/>
        <v>0</v>
      </c>
      <c r="L136" s="5"/>
      <c r="M136" s="1">
        <v>0</v>
      </c>
      <c r="N136" s="49">
        <v>0</v>
      </c>
      <c r="O136" s="8">
        <f t="shared" si="36"/>
        <v>0</v>
      </c>
      <c r="P136" s="1">
        <v>0</v>
      </c>
      <c r="Q136" s="1">
        <v>0</v>
      </c>
      <c r="R136" s="52">
        <f t="shared" ref="R136:R163" si="39">Q136-T136</f>
        <v>0</v>
      </c>
      <c r="S136" s="8">
        <f t="shared" si="37"/>
        <v>0</v>
      </c>
      <c r="T136" s="1"/>
      <c r="U136" s="1"/>
      <c r="V136" s="1">
        <v>0</v>
      </c>
      <c r="W136" s="49">
        <v>0</v>
      </c>
      <c r="X136" s="8">
        <f t="shared" si="17"/>
        <v>0</v>
      </c>
      <c r="Y136" s="1">
        <v>0</v>
      </c>
      <c r="Z136" s="20">
        <v>0</v>
      </c>
      <c r="AA136" s="1">
        <f t="shared" si="5"/>
        <v>0</v>
      </c>
      <c r="AB136" s="3">
        <f t="shared" si="6"/>
        <v>0</v>
      </c>
      <c r="AC136" s="3">
        <f t="shared" si="38"/>
        <v>0</v>
      </c>
      <c r="AD136" s="50">
        <f t="shared" si="8"/>
        <v>0</v>
      </c>
      <c r="AE136" s="48" t="e">
        <f t="shared" si="9"/>
        <v>#DIV/0!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</row>
    <row r="137" spans="1:71" ht="12.75" x14ac:dyDescent="0.2">
      <c r="A137" s="1">
        <v>95596</v>
      </c>
      <c r="B137" s="1" t="s">
        <v>95</v>
      </c>
      <c r="C137" s="1">
        <v>1</v>
      </c>
      <c r="D137" s="1">
        <v>162</v>
      </c>
      <c r="E137" s="1" t="s">
        <v>65</v>
      </c>
      <c r="F137" s="1">
        <v>999</v>
      </c>
      <c r="G137" s="1" t="s">
        <v>68</v>
      </c>
      <c r="H137" s="3">
        <v>636.12</v>
      </c>
      <c r="I137" s="3">
        <v>636.12</v>
      </c>
      <c r="J137" s="2">
        <f t="shared" si="2"/>
        <v>0</v>
      </c>
      <c r="K137" s="5">
        <f t="shared" si="29"/>
        <v>0</v>
      </c>
      <c r="L137" s="5"/>
      <c r="M137" s="1">
        <v>0</v>
      </c>
      <c r="N137" s="49">
        <v>0</v>
      </c>
      <c r="O137" s="8">
        <f t="shared" si="36"/>
        <v>0</v>
      </c>
      <c r="P137" s="1">
        <v>0</v>
      </c>
      <c r="Q137" s="1">
        <v>0</v>
      </c>
      <c r="R137" s="52">
        <f t="shared" si="39"/>
        <v>0</v>
      </c>
      <c r="S137" s="8">
        <f t="shared" si="37"/>
        <v>0</v>
      </c>
      <c r="T137" s="1"/>
      <c r="U137" s="1"/>
      <c r="V137" s="1">
        <v>0</v>
      </c>
      <c r="W137" s="49">
        <v>0</v>
      </c>
      <c r="X137" s="8">
        <f t="shared" si="17"/>
        <v>0</v>
      </c>
      <c r="Y137" s="1">
        <v>0</v>
      </c>
      <c r="Z137" s="20">
        <v>0</v>
      </c>
      <c r="AA137" s="1">
        <f t="shared" si="5"/>
        <v>0</v>
      </c>
      <c r="AB137" s="3">
        <f t="shared" si="6"/>
        <v>0</v>
      </c>
      <c r="AC137" s="3">
        <f t="shared" si="38"/>
        <v>0</v>
      </c>
      <c r="AD137" s="50">
        <f t="shared" si="8"/>
        <v>0</v>
      </c>
      <c r="AE137" s="48" t="e">
        <f t="shared" si="9"/>
        <v>#DIV/0!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</row>
    <row r="138" spans="1:71" ht="12.75" x14ac:dyDescent="0.2">
      <c r="A138" s="1">
        <v>59282</v>
      </c>
      <c r="B138" s="1" t="s">
        <v>97</v>
      </c>
      <c r="C138" s="1">
        <v>4</v>
      </c>
      <c r="D138" s="1">
        <v>162</v>
      </c>
      <c r="E138" s="1" t="s">
        <v>65</v>
      </c>
      <c r="F138" s="1">
        <v>1</v>
      </c>
      <c r="G138" s="1" t="s">
        <v>98</v>
      </c>
      <c r="H138" s="3">
        <v>146.297</v>
      </c>
      <c r="I138" s="3">
        <v>585.18799999999999</v>
      </c>
      <c r="J138" s="2">
        <f t="shared" si="2"/>
        <v>0</v>
      </c>
      <c r="K138" s="5">
        <f t="shared" si="29"/>
        <v>0</v>
      </c>
      <c r="L138" s="5"/>
      <c r="M138" s="1">
        <v>0</v>
      </c>
      <c r="N138" s="49">
        <v>0</v>
      </c>
      <c r="O138" s="8">
        <f t="shared" si="36"/>
        <v>0</v>
      </c>
      <c r="P138" s="1">
        <v>0</v>
      </c>
      <c r="Q138" s="1">
        <v>0</v>
      </c>
      <c r="R138" s="52">
        <f t="shared" si="39"/>
        <v>0</v>
      </c>
      <c r="S138" s="8">
        <f t="shared" si="37"/>
        <v>0</v>
      </c>
      <c r="T138" s="1"/>
      <c r="U138" s="1"/>
      <c r="V138" s="1">
        <v>0</v>
      </c>
      <c r="W138" s="49">
        <v>0</v>
      </c>
      <c r="X138" s="8">
        <f t="shared" si="17"/>
        <v>0</v>
      </c>
      <c r="Y138" s="1">
        <v>0</v>
      </c>
      <c r="Z138" s="20">
        <v>0</v>
      </c>
      <c r="AA138" s="1">
        <f t="shared" si="5"/>
        <v>0</v>
      </c>
      <c r="AB138" s="3">
        <f t="shared" si="6"/>
        <v>0</v>
      </c>
      <c r="AC138" s="3">
        <f t="shared" si="38"/>
        <v>0</v>
      </c>
      <c r="AD138" s="50">
        <f t="shared" si="8"/>
        <v>0</v>
      </c>
      <c r="AE138" s="48" t="e">
        <f t="shared" si="9"/>
        <v>#DIV/0!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</row>
    <row r="139" spans="1:71" ht="12.75" x14ac:dyDescent="0.2">
      <c r="A139" s="1">
        <v>97195</v>
      </c>
      <c r="B139" s="1" t="s">
        <v>115</v>
      </c>
      <c r="C139" s="1">
        <v>4</v>
      </c>
      <c r="D139" s="1">
        <v>162</v>
      </c>
      <c r="E139" s="1" t="s">
        <v>65</v>
      </c>
      <c r="F139" s="1">
        <v>1</v>
      </c>
      <c r="G139" s="1" t="s">
        <v>98</v>
      </c>
      <c r="H139" s="3">
        <v>132.364</v>
      </c>
      <c r="I139" s="3">
        <v>529.45600000000002</v>
      </c>
      <c r="J139" s="2">
        <f t="shared" si="2"/>
        <v>0</v>
      </c>
      <c r="K139" s="5">
        <f t="shared" si="29"/>
        <v>0</v>
      </c>
      <c r="L139" s="5"/>
      <c r="M139" s="1">
        <v>0</v>
      </c>
      <c r="N139" s="49">
        <v>0</v>
      </c>
      <c r="O139" s="8">
        <f t="shared" si="36"/>
        <v>0</v>
      </c>
      <c r="P139" s="1">
        <v>0</v>
      </c>
      <c r="Q139" s="1">
        <v>0</v>
      </c>
      <c r="R139" s="52">
        <f t="shared" si="39"/>
        <v>0</v>
      </c>
      <c r="S139" s="8">
        <f t="shared" si="37"/>
        <v>0</v>
      </c>
      <c r="T139" s="1"/>
      <c r="U139" s="1"/>
      <c r="V139" s="1">
        <v>0</v>
      </c>
      <c r="W139" s="49">
        <v>0</v>
      </c>
      <c r="X139" s="8">
        <f t="shared" si="17"/>
        <v>0</v>
      </c>
      <c r="Y139" s="1">
        <v>0</v>
      </c>
      <c r="Z139" s="20">
        <v>0</v>
      </c>
      <c r="AA139" s="1">
        <f t="shared" si="5"/>
        <v>0</v>
      </c>
      <c r="AB139" s="3">
        <f t="shared" si="6"/>
        <v>0</v>
      </c>
      <c r="AC139" s="3">
        <f t="shared" si="38"/>
        <v>0</v>
      </c>
      <c r="AD139" s="50">
        <f t="shared" si="8"/>
        <v>0</v>
      </c>
      <c r="AE139" s="48" t="e">
        <f t="shared" si="9"/>
        <v>#DIV/0!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</row>
    <row r="140" spans="1:71" ht="12.75" x14ac:dyDescent="0.2">
      <c r="A140" s="1">
        <v>6006</v>
      </c>
      <c r="B140" s="1" t="s">
        <v>132</v>
      </c>
      <c r="C140" s="1">
        <v>12</v>
      </c>
      <c r="D140" s="1">
        <v>162</v>
      </c>
      <c r="E140" s="1" t="s">
        <v>65</v>
      </c>
      <c r="F140" s="1">
        <v>28</v>
      </c>
      <c r="G140" s="1" t="s">
        <v>133</v>
      </c>
      <c r="H140" s="3">
        <v>31.5059</v>
      </c>
      <c r="I140" s="3">
        <v>378.07080000000002</v>
      </c>
      <c r="J140" s="2">
        <f t="shared" si="2"/>
        <v>0</v>
      </c>
      <c r="K140" s="5">
        <f t="shared" si="29"/>
        <v>0</v>
      </c>
      <c r="L140" s="5"/>
      <c r="M140" s="1">
        <v>0</v>
      </c>
      <c r="N140" s="49">
        <v>0</v>
      </c>
      <c r="O140" s="8">
        <f t="shared" si="36"/>
        <v>0</v>
      </c>
      <c r="P140" s="1">
        <v>0</v>
      </c>
      <c r="Q140" s="1">
        <v>0</v>
      </c>
      <c r="R140" s="52">
        <f t="shared" si="39"/>
        <v>0</v>
      </c>
      <c r="S140" s="8">
        <f t="shared" si="37"/>
        <v>0</v>
      </c>
      <c r="T140" s="1"/>
      <c r="U140" s="1"/>
      <c r="V140" s="1">
        <v>0</v>
      </c>
      <c r="W140" s="49">
        <v>0</v>
      </c>
      <c r="X140" s="8">
        <f t="shared" si="17"/>
        <v>0</v>
      </c>
      <c r="Y140" s="1">
        <v>0</v>
      </c>
      <c r="Z140" s="20">
        <v>0</v>
      </c>
      <c r="AA140" s="1">
        <f t="shared" si="5"/>
        <v>0</v>
      </c>
      <c r="AB140" s="3">
        <f t="shared" si="6"/>
        <v>0</v>
      </c>
      <c r="AC140" s="3">
        <f t="shared" si="38"/>
        <v>0</v>
      </c>
      <c r="AD140" s="50">
        <f t="shared" si="8"/>
        <v>0</v>
      </c>
      <c r="AE140" s="48" t="e">
        <f t="shared" si="9"/>
        <v>#DIV/0!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</row>
    <row r="141" spans="1:71" ht="12.75" x14ac:dyDescent="0.2">
      <c r="A141" s="1">
        <v>6007</v>
      </c>
      <c r="B141" s="1" t="s">
        <v>135</v>
      </c>
      <c r="C141" s="1">
        <v>8</v>
      </c>
      <c r="D141" s="1">
        <v>162</v>
      </c>
      <c r="E141" s="1" t="s">
        <v>65</v>
      </c>
      <c r="F141" s="1">
        <v>28</v>
      </c>
      <c r="G141" s="1" t="s">
        <v>133</v>
      </c>
      <c r="H141" s="3">
        <v>52.537999999999997</v>
      </c>
      <c r="I141" s="3">
        <v>420.30399999999997</v>
      </c>
      <c r="J141" s="2">
        <f t="shared" si="2"/>
        <v>0</v>
      </c>
      <c r="K141" s="5">
        <f t="shared" si="29"/>
        <v>0</v>
      </c>
      <c r="L141" s="5"/>
      <c r="M141" s="1">
        <v>0</v>
      </c>
      <c r="N141" s="49">
        <v>0</v>
      </c>
      <c r="O141" s="8">
        <f t="shared" si="36"/>
        <v>0</v>
      </c>
      <c r="P141" s="1">
        <v>0</v>
      </c>
      <c r="Q141" s="1">
        <v>0</v>
      </c>
      <c r="R141" s="52">
        <f t="shared" si="39"/>
        <v>0</v>
      </c>
      <c r="S141" s="8">
        <f t="shared" si="37"/>
        <v>0</v>
      </c>
      <c r="T141" s="1"/>
      <c r="U141" s="1"/>
      <c r="V141" s="1">
        <v>0</v>
      </c>
      <c r="W141" s="49">
        <v>0</v>
      </c>
      <c r="X141" s="8">
        <f t="shared" si="17"/>
        <v>0</v>
      </c>
      <c r="Y141" s="1">
        <v>0</v>
      </c>
      <c r="Z141" s="20">
        <v>0</v>
      </c>
      <c r="AA141" s="1">
        <f t="shared" si="5"/>
        <v>0</v>
      </c>
      <c r="AB141" s="3">
        <f t="shared" si="6"/>
        <v>0</v>
      </c>
      <c r="AC141" s="3">
        <f t="shared" si="38"/>
        <v>0</v>
      </c>
      <c r="AD141" s="50">
        <f t="shared" si="8"/>
        <v>0</v>
      </c>
      <c r="AE141" s="48" t="e">
        <f t="shared" si="9"/>
        <v>#DIV/0!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</row>
    <row r="142" spans="1:71" ht="12.75" x14ac:dyDescent="0.2">
      <c r="A142" s="1">
        <v>6082</v>
      </c>
      <c r="B142" s="1" t="s">
        <v>136</v>
      </c>
      <c r="C142" s="1">
        <v>12</v>
      </c>
      <c r="D142" s="1">
        <v>162</v>
      </c>
      <c r="E142" s="1" t="s">
        <v>65</v>
      </c>
      <c r="F142" s="1">
        <v>28</v>
      </c>
      <c r="G142" s="1" t="s">
        <v>133</v>
      </c>
      <c r="H142" s="3">
        <v>31.795200000000001</v>
      </c>
      <c r="I142" s="3">
        <v>381.54239999999999</v>
      </c>
      <c r="J142" s="2">
        <f t="shared" si="2"/>
        <v>0</v>
      </c>
      <c r="K142" s="5">
        <f t="shared" si="29"/>
        <v>0</v>
      </c>
      <c r="L142" s="5"/>
      <c r="M142" s="1">
        <v>0</v>
      </c>
      <c r="N142" s="49">
        <v>0</v>
      </c>
      <c r="O142" s="8">
        <f t="shared" si="36"/>
        <v>0</v>
      </c>
      <c r="P142" s="1">
        <v>0</v>
      </c>
      <c r="Q142" s="1">
        <v>0</v>
      </c>
      <c r="R142" s="52">
        <f t="shared" si="39"/>
        <v>0</v>
      </c>
      <c r="S142" s="8">
        <f t="shared" si="37"/>
        <v>0</v>
      </c>
      <c r="T142" s="1"/>
      <c r="U142" s="1"/>
      <c r="V142" s="1">
        <v>0</v>
      </c>
      <c r="W142" s="49">
        <v>0</v>
      </c>
      <c r="X142" s="8">
        <f t="shared" si="17"/>
        <v>0</v>
      </c>
      <c r="Y142" s="1">
        <v>0</v>
      </c>
      <c r="Z142" s="20">
        <v>0</v>
      </c>
      <c r="AA142" s="1">
        <f t="shared" si="5"/>
        <v>0</v>
      </c>
      <c r="AB142" s="3">
        <f t="shared" si="6"/>
        <v>0</v>
      </c>
      <c r="AC142" s="3">
        <f t="shared" si="38"/>
        <v>0</v>
      </c>
      <c r="AD142" s="50">
        <f t="shared" si="8"/>
        <v>0</v>
      </c>
      <c r="AE142" s="48" t="e">
        <f t="shared" si="9"/>
        <v>#DIV/0!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</row>
    <row r="143" spans="1:71" ht="12.75" x14ac:dyDescent="0.2">
      <c r="A143" s="1">
        <v>88139</v>
      </c>
      <c r="B143" s="1" t="s">
        <v>139</v>
      </c>
      <c r="C143" s="1">
        <v>9</v>
      </c>
      <c r="D143" s="1">
        <v>162</v>
      </c>
      <c r="E143" s="1" t="s">
        <v>65</v>
      </c>
      <c r="F143" s="1">
        <v>28</v>
      </c>
      <c r="G143" s="1" t="s">
        <v>133</v>
      </c>
      <c r="H143" s="3">
        <v>54.54</v>
      </c>
      <c r="I143" s="3">
        <v>490.86</v>
      </c>
      <c r="J143" s="2">
        <f t="shared" si="2"/>
        <v>0</v>
      </c>
      <c r="K143" s="5">
        <f t="shared" si="29"/>
        <v>0</v>
      </c>
      <c r="L143" s="5"/>
      <c r="M143" s="1">
        <v>0</v>
      </c>
      <c r="N143" s="49">
        <v>0</v>
      </c>
      <c r="O143" s="8">
        <f t="shared" si="36"/>
        <v>0</v>
      </c>
      <c r="P143" s="1">
        <v>0</v>
      </c>
      <c r="Q143" s="1">
        <v>0</v>
      </c>
      <c r="R143" s="52">
        <f t="shared" si="39"/>
        <v>0</v>
      </c>
      <c r="S143" s="8">
        <f t="shared" si="37"/>
        <v>0</v>
      </c>
      <c r="T143" s="1"/>
      <c r="U143" s="1"/>
      <c r="V143" s="1">
        <v>0</v>
      </c>
      <c r="W143" s="49">
        <v>0</v>
      </c>
      <c r="X143" s="8">
        <f t="shared" si="17"/>
        <v>0</v>
      </c>
      <c r="Y143" s="1">
        <v>0</v>
      </c>
      <c r="Z143" s="20">
        <v>0</v>
      </c>
      <c r="AA143" s="1">
        <f t="shared" si="5"/>
        <v>0</v>
      </c>
      <c r="AB143" s="3">
        <f t="shared" si="6"/>
        <v>0</v>
      </c>
      <c r="AC143" s="3">
        <f t="shared" si="38"/>
        <v>0</v>
      </c>
      <c r="AD143" s="50">
        <f t="shared" si="8"/>
        <v>0</v>
      </c>
      <c r="AE143" s="48" t="e">
        <f t="shared" si="9"/>
        <v>#DIV/0!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</row>
    <row r="144" spans="1:71" ht="12.75" x14ac:dyDescent="0.2">
      <c r="A144" s="1">
        <v>97317</v>
      </c>
      <c r="B144" s="1" t="s">
        <v>130</v>
      </c>
      <c r="C144" s="1">
        <v>20</v>
      </c>
      <c r="D144" s="1">
        <v>162</v>
      </c>
      <c r="E144" s="1" t="s">
        <v>65</v>
      </c>
      <c r="F144" s="1">
        <v>162</v>
      </c>
      <c r="G144" s="1" t="s">
        <v>84</v>
      </c>
      <c r="H144" s="3">
        <v>33.9863</v>
      </c>
      <c r="I144" s="3">
        <v>679.726</v>
      </c>
      <c r="J144" s="2">
        <f t="shared" si="2"/>
        <v>0</v>
      </c>
      <c r="K144" s="5">
        <f t="shared" si="29"/>
        <v>0</v>
      </c>
      <c r="L144" s="5"/>
      <c r="M144" s="1">
        <v>0</v>
      </c>
      <c r="N144" s="49">
        <v>0</v>
      </c>
      <c r="O144" s="8">
        <f t="shared" si="36"/>
        <v>0</v>
      </c>
      <c r="P144" s="1">
        <v>0</v>
      </c>
      <c r="Q144" s="1">
        <v>0</v>
      </c>
      <c r="R144" s="52">
        <f t="shared" si="39"/>
        <v>0</v>
      </c>
      <c r="S144" s="8">
        <f t="shared" si="37"/>
        <v>0</v>
      </c>
      <c r="T144" s="1"/>
      <c r="U144" s="1"/>
      <c r="V144" s="1">
        <v>0</v>
      </c>
      <c r="W144" s="49">
        <v>0</v>
      </c>
      <c r="X144" s="8">
        <f t="shared" si="17"/>
        <v>0</v>
      </c>
      <c r="Y144" s="1">
        <v>0</v>
      </c>
      <c r="Z144" s="20">
        <v>0</v>
      </c>
      <c r="AA144" s="1">
        <f t="shared" si="5"/>
        <v>0</v>
      </c>
      <c r="AB144" s="3">
        <f t="shared" si="6"/>
        <v>0</v>
      </c>
      <c r="AC144" s="3">
        <f t="shared" si="38"/>
        <v>0</v>
      </c>
      <c r="AD144" s="50">
        <f t="shared" si="8"/>
        <v>0</v>
      </c>
      <c r="AE144" s="48" t="e">
        <f t="shared" si="9"/>
        <v>#DIV/0!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</row>
    <row r="145" spans="1:71" ht="12.75" x14ac:dyDescent="0.2">
      <c r="A145" s="1">
        <v>40475</v>
      </c>
      <c r="B145" s="1" t="s">
        <v>144</v>
      </c>
      <c r="C145" s="1">
        <v>24</v>
      </c>
      <c r="D145" s="1">
        <v>162</v>
      </c>
      <c r="E145" s="1" t="s">
        <v>65</v>
      </c>
      <c r="F145" s="1">
        <v>998</v>
      </c>
      <c r="G145" s="1" t="s">
        <v>146</v>
      </c>
      <c r="H145" s="3">
        <v>44.752800000000001</v>
      </c>
      <c r="I145" s="3">
        <v>1074.0672</v>
      </c>
      <c r="J145" s="2">
        <f t="shared" si="2"/>
        <v>0</v>
      </c>
      <c r="K145" s="5">
        <f t="shared" si="29"/>
        <v>0</v>
      </c>
      <c r="L145" s="5"/>
      <c r="M145" s="1">
        <v>0</v>
      </c>
      <c r="N145" s="49">
        <v>0</v>
      </c>
      <c r="O145" s="8">
        <f t="shared" si="36"/>
        <v>0</v>
      </c>
      <c r="P145" s="1">
        <v>0</v>
      </c>
      <c r="Q145" s="1">
        <v>0</v>
      </c>
      <c r="R145" s="52">
        <f t="shared" si="39"/>
        <v>0</v>
      </c>
      <c r="S145" s="8">
        <f t="shared" si="37"/>
        <v>0</v>
      </c>
      <c r="T145" s="1"/>
      <c r="U145" s="1"/>
      <c r="V145" s="1">
        <v>0</v>
      </c>
      <c r="W145" s="49">
        <v>0</v>
      </c>
      <c r="X145" s="8">
        <f t="shared" si="17"/>
        <v>0</v>
      </c>
      <c r="Y145" s="1">
        <v>0</v>
      </c>
      <c r="Z145" s="20">
        <v>0</v>
      </c>
      <c r="AA145" s="1">
        <f t="shared" si="5"/>
        <v>0</v>
      </c>
      <c r="AB145" s="3">
        <f t="shared" si="6"/>
        <v>0</v>
      </c>
      <c r="AC145" s="3">
        <f t="shared" si="38"/>
        <v>0</v>
      </c>
      <c r="AD145" s="50">
        <f t="shared" si="8"/>
        <v>0</v>
      </c>
      <c r="AE145" s="48" t="e">
        <f t="shared" si="9"/>
        <v>#DIV/0!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</row>
    <row r="146" spans="1:71" ht="12.75" x14ac:dyDescent="0.2">
      <c r="A146" s="1">
        <v>40473</v>
      </c>
      <c r="B146" s="1" t="s">
        <v>148</v>
      </c>
      <c r="C146" s="1">
        <v>24</v>
      </c>
      <c r="D146" s="1">
        <v>162</v>
      </c>
      <c r="E146" s="1" t="s">
        <v>65</v>
      </c>
      <c r="F146" s="1">
        <v>999</v>
      </c>
      <c r="G146" s="1" t="s">
        <v>68</v>
      </c>
      <c r="H146" s="3">
        <v>44.752800000000001</v>
      </c>
      <c r="I146" s="3">
        <v>1074.0672</v>
      </c>
      <c r="J146" s="2">
        <f t="shared" si="2"/>
        <v>0</v>
      </c>
      <c r="K146" s="5">
        <f t="shared" si="29"/>
        <v>0</v>
      </c>
      <c r="L146" s="5"/>
      <c r="M146" s="1">
        <v>0</v>
      </c>
      <c r="N146" s="49">
        <v>0</v>
      </c>
      <c r="O146" s="8">
        <f t="shared" si="36"/>
        <v>0</v>
      </c>
      <c r="P146" s="1">
        <v>0</v>
      </c>
      <c r="Q146" s="1">
        <v>0</v>
      </c>
      <c r="R146" s="52">
        <f t="shared" si="39"/>
        <v>0</v>
      </c>
      <c r="S146" s="8">
        <f t="shared" si="37"/>
        <v>0</v>
      </c>
      <c r="T146" s="1"/>
      <c r="U146" s="1"/>
      <c r="V146" s="1">
        <v>0</v>
      </c>
      <c r="W146" s="49">
        <v>0</v>
      </c>
      <c r="X146" s="8">
        <f t="shared" si="17"/>
        <v>0</v>
      </c>
      <c r="Y146" s="1">
        <v>0</v>
      </c>
      <c r="Z146" s="20">
        <v>0</v>
      </c>
      <c r="AA146" s="1">
        <f t="shared" si="5"/>
        <v>0</v>
      </c>
      <c r="AB146" s="3">
        <f t="shared" si="6"/>
        <v>0</v>
      </c>
      <c r="AC146" s="3">
        <f t="shared" si="38"/>
        <v>0</v>
      </c>
      <c r="AD146" s="50">
        <f t="shared" si="8"/>
        <v>0</v>
      </c>
      <c r="AE146" s="48" t="e">
        <f t="shared" si="9"/>
        <v>#DIV/0!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</row>
    <row r="147" spans="1:71" ht="12.75" x14ac:dyDescent="0.2">
      <c r="A147" s="1">
        <v>88122</v>
      </c>
      <c r="B147" s="1" t="s">
        <v>163</v>
      </c>
      <c r="C147" s="1">
        <v>24</v>
      </c>
      <c r="D147" s="1">
        <v>162</v>
      </c>
      <c r="E147" s="1" t="s">
        <v>65</v>
      </c>
      <c r="F147" s="1">
        <v>974</v>
      </c>
      <c r="G147" s="1" t="s">
        <v>70</v>
      </c>
      <c r="H147" s="3">
        <v>72.685599999999994</v>
      </c>
      <c r="I147" s="3">
        <v>1744.4544000000001</v>
      </c>
      <c r="J147" s="2">
        <f t="shared" si="2"/>
        <v>0</v>
      </c>
      <c r="K147" s="5">
        <f t="shared" si="29"/>
        <v>0</v>
      </c>
      <c r="L147" s="5"/>
      <c r="M147" s="1">
        <v>0</v>
      </c>
      <c r="N147" s="49">
        <v>0</v>
      </c>
      <c r="O147" s="8">
        <f t="shared" si="36"/>
        <v>0</v>
      </c>
      <c r="P147" s="1">
        <v>0</v>
      </c>
      <c r="Q147" s="1">
        <v>0</v>
      </c>
      <c r="R147" s="52">
        <f t="shared" si="39"/>
        <v>0</v>
      </c>
      <c r="S147" s="8">
        <f t="shared" si="37"/>
        <v>0</v>
      </c>
      <c r="T147" s="1">
        <v>0</v>
      </c>
      <c r="U147" s="1"/>
      <c r="V147" s="1">
        <v>0</v>
      </c>
      <c r="W147" s="49">
        <v>0</v>
      </c>
      <c r="X147" s="8">
        <f t="shared" si="17"/>
        <v>0</v>
      </c>
      <c r="Y147" s="1">
        <v>0</v>
      </c>
      <c r="Z147" s="20">
        <v>0</v>
      </c>
      <c r="AA147" s="1">
        <f t="shared" si="5"/>
        <v>0</v>
      </c>
      <c r="AB147" s="3">
        <f t="shared" si="6"/>
        <v>0</v>
      </c>
      <c r="AC147" s="3">
        <f t="shared" si="38"/>
        <v>0</v>
      </c>
      <c r="AD147" s="50">
        <f t="shared" si="8"/>
        <v>0</v>
      </c>
      <c r="AE147" s="48" t="e">
        <f t="shared" si="9"/>
        <v>#DIV/0!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</row>
    <row r="148" spans="1:71" ht="12.75" x14ac:dyDescent="0.2">
      <c r="A148" s="1">
        <v>88216</v>
      </c>
      <c r="B148" s="1" t="s">
        <v>156</v>
      </c>
      <c r="C148" s="1">
        <v>12</v>
      </c>
      <c r="D148" s="1">
        <v>162</v>
      </c>
      <c r="E148" s="1" t="s">
        <v>65</v>
      </c>
      <c r="F148" s="1">
        <v>162</v>
      </c>
      <c r="G148" s="1" t="s">
        <v>84</v>
      </c>
      <c r="H148" s="3">
        <v>161.93899999999999</v>
      </c>
      <c r="I148" s="3">
        <v>1943.268</v>
      </c>
      <c r="J148" s="2">
        <f t="shared" si="2"/>
        <v>0</v>
      </c>
      <c r="K148" s="5">
        <f t="shared" si="29"/>
        <v>0</v>
      </c>
      <c r="L148" s="5"/>
      <c r="M148" s="1">
        <v>0</v>
      </c>
      <c r="N148" s="49">
        <v>0</v>
      </c>
      <c r="O148" s="8">
        <f t="shared" si="36"/>
        <v>0</v>
      </c>
      <c r="P148" s="1">
        <v>0</v>
      </c>
      <c r="Q148" s="1">
        <v>0</v>
      </c>
      <c r="R148" s="52">
        <f t="shared" si="39"/>
        <v>0</v>
      </c>
      <c r="S148" s="7">
        <v>0</v>
      </c>
      <c r="T148" s="1">
        <v>0</v>
      </c>
      <c r="U148" s="1"/>
      <c r="V148" s="1">
        <v>0</v>
      </c>
      <c r="W148" s="49">
        <v>0</v>
      </c>
      <c r="X148" s="8">
        <f t="shared" si="17"/>
        <v>0</v>
      </c>
      <c r="Y148" s="1">
        <v>0</v>
      </c>
      <c r="Z148" s="20">
        <v>0</v>
      </c>
      <c r="AA148" s="1">
        <f t="shared" si="5"/>
        <v>0</v>
      </c>
      <c r="AB148" s="3">
        <f t="shared" si="6"/>
        <v>0</v>
      </c>
      <c r="AC148" s="3">
        <f t="shared" si="38"/>
        <v>0</v>
      </c>
      <c r="AD148" s="50">
        <f t="shared" si="8"/>
        <v>0</v>
      </c>
      <c r="AE148" s="48" t="e">
        <f t="shared" si="9"/>
        <v>#DIV/0!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</row>
    <row r="149" spans="1:71" ht="12.75" x14ac:dyDescent="0.2">
      <c r="A149" s="1">
        <v>91004</v>
      </c>
      <c r="B149" s="1" t="s">
        <v>202</v>
      </c>
      <c r="C149" s="1">
        <v>16</v>
      </c>
      <c r="D149" s="1">
        <v>162</v>
      </c>
      <c r="E149" s="1" t="s">
        <v>65</v>
      </c>
      <c r="F149" s="1">
        <v>123</v>
      </c>
      <c r="G149" s="1" t="s">
        <v>138</v>
      </c>
      <c r="H149" s="3">
        <v>70.36</v>
      </c>
      <c r="I149" s="3">
        <v>1125.76</v>
      </c>
      <c r="J149" s="2">
        <f t="shared" si="2"/>
        <v>0</v>
      </c>
      <c r="K149" s="5">
        <f t="shared" si="29"/>
        <v>0</v>
      </c>
      <c r="L149" s="5"/>
      <c r="M149" s="1">
        <v>0</v>
      </c>
      <c r="N149" s="49">
        <v>0</v>
      </c>
      <c r="O149" s="8">
        <f t="shared" si="36"/>
        <v>0</v>
      </c>
      <c r="P149" s="1">
        <v>0</v>
      </c>
      <c r="Q149" s="1">
        <v>0</v>
      </c>
      <c r="R149" s="52">
        <f t="shared" si="39"/>
        <v>0</v>
      </c>
      <c r="S149" s="8">
        <f t="shared" ref="S149:S163" si="40">P149-R149</f>
        <v>0</v>
      </c>
      <c r="T149" s="1"/>
      <c r="U149" s="1"/>
      <c r="V149" s="1">
        <v>0</v>
      </c>
      <c r="W149" s="49">
        <v>0</v>
      </c>
      <c r="X149" s="8">
        <f t="shared" si="17"/>
        <v>0</v>
      </c>
      <c r="Y149" s="1">
        <v>0</v>
      </c>
      <c r="Z149" s="20">
        <v>0</v>
      </c>
      <c r="AA149" s="1">
        <f t="shared" si="5"/>
        <v>0</v>
      </c>
      <c r="AB149" s="3">
        <f t="shared" si="6"/>
        <v>0</v>
      </c>
      <c r="AC149" s="3">
        <f t="shared" si="38"/>
        <v>0</v>
      </c>
      <c r="AD149" s="50">
        <f t="shared" si="8"/>
        <v>0</v>
      </c>
      <c r="AE149" s="48" t="e">
        <f t="shared" si="9"/>
        <v>#DIV/0!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</row>
    <row r="150" spans="1:71" ht="12.75" x14ac:dyDescent="0.2">
      <c r="A150" s="1">
        <v>97318</v>
      </c>
      <c r="B150" s="1" t="s">
        <v>182</v>
      </c>
      <c r="C150" s="1">
        <v>8</v>
      </c>
      <c r="D150" s="1">
        <v>162</v>
      </c>
      <c r="E150" s="1" t="s">
        <v>65</v>
      </c>
      <c r="F150" s="1">
        <v>162</v>
      </c>
      <c r="G150" s="1" t="s">
        <v>84</v>
      </c>
      <c r="H150" s="3">
        <v>92.117000000000004</v>
      </c>
      <c r="I150" s="3">
        <v>736.93600000000004</v>
      </c>
      <c r="J150" s="2">
        <f t="shared" si="2"/>
        <v>0</v>
      </c>
      <c r="K150" s="5">
        <f t="shared" si="29"/>
        <v>0</v>
      </c>
      <c r="L150" s="5"/>
      <c r="M150" s="1">
        <v>0</v>
      </c>
      <c r="N150" s="49">
        <v>0</v>
      </c>
      <c r="O150" s="8">
        <f t="shared" si="36"/>
        <v>0</v>
      </c>
      <c r="P150" s="1">
        <v>0</v>
      </c>
      <c r="Q150" s="1">
        <v>0</v>
      </c>
      <c r="R150" s="52">
        <f t="shared" si="39"/>
        <v>0</v>
      </c>
      <c r="S150" s="8">
        <f t="shared" si="40"/>
        <v>0</v>
      </c>
      <c r="T150" s="1"/>
      <c r="U150" s="1"/>
      <c r="V150" s="1">
        <v>0</v>
      </c>
      <c r="W150" s="49">
        <v>0</v>
      </c>
      <c r="X150" s="8">
        <f t="shared" si="17"/>
        <v>0</v>
      </c>
      <c r="Y150" s="1">
        <v>0</v>
      </c>
      <c r="Z150" s="20">
        <v>0</v>
      </c>
      <c r="AA150" s="1">
        <f t="shared" si="5"/>
        <v>0</v>
      </c>
      <c r="AB150" s="3">
        <f t="shared" si="6"/>
        <v>0</v>
      </c>
      <c r="AC150" s="3">
        <f t="shared" si="38"/>
        <v>0</v>
      </c>
      <c r="AD150" s="50">
        <f t="shared" si="8"/>
        <v>0</v>
      </c>
      <c r="AE150" s="48" t="e">
        <f t="shared" si="9"/>
        <v>#DIV/0!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</row>
    <row r="151" spans="1:71" ht="12.75" x14ac:dyDescent="0.2">
      <c r="A151" s="1">
        <v>97315</v>
      </c>
      <c r="B151" s="1" t="s">
        <v>147</v>
      </c>
      <c r="C151" s="1">
        <v>14</v>
      </c>
      <c r="D151" s="1">
        <v>162</v>
      </c>
      <c r="E151" s="1" t="s">
        <v>65</v>
      </c>
      <c r="F151" s="1">
        <v>162</v>
      </c>
      <c r="G151" s="1" t="s">
        <v>84</v>
      </c>
      <c r="H151" s="3">
        <v>56.567999999999998</v>
      </c>
      <c r="I151" s="3">
        <v>791.952</v>
      </c>
      <c r="J151" s="2">
        <f t="shared" si="2"/>
        <v>0</v>
      </c>
      <c r="K151" s="5">
        <f t="shared" si="29"/>
        <v>0</v>
      </c>
      <c r="L151" s="5"/>
      <c r="M151" s="1">
        <v>0</v>
      </c>
      <c r="N151" s="49">
        <v>0</v>
      </c>
      <c r="O151" s="8">
        <f t="shared" si="36"/>
        <v>0</v>
      </c>
      <c r="P151" s="1">
        <v>0</v>
      </c>
      <c r="Q151" s="1">
        <v>0</v>
      </c>
      <c r="R151" s="52">
        <f t="shared" si="39"/>
        <v>0</v>
      </c>
      <c r="S151" s="8">
        <f t="shared" si="40"/>
        <v>0</v>
      </c>
      <c r="T151" s="1"/>
      <c r="U151" s="1"/>
      <c r="V151" s="1">
        <v>0</v>
      </c>
      <c r="W151" s="49">
        <v>0</v>
      </c>
      <c r="X151" s="8">
        <f t="shared" si="17"/>
        <v>0</v>
      </c>
      <c r="Y151" s="1">
        <v>0</v>
      </c>
      <c r="Z151" s="20">
        <v>0</v>
      </c>
      <c r="AA151" s="1">
        <f t="shared" si="5"/>
        <v>0</v>
      </c>
      <c r="AB151" s="3">
        <f t="shared" si="6"/>
        <v>0</v>
      </c>
      <c r="AC151" s="3">
        <f t="shared" si="38"/>
        <v>0</v>
      </c>
      <c r="AD151" s="50">
        <f t="shared" si="8"/>
        <v>0</v>
      </c>
      <c r="AE151" s="48" t="e">
        <f t="shared" si="9"/>
        <v>#DIV/0!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</row>
    <row r="152" spans="1:71" ht="12.75" x14ac:dyDescent="0.2">
      <c r="A152" s="1">
        <v>419</v>
      </c>
      <c r="B152" s="1" t="s">
        <v>225</v>
      </c>
      <c r="C152" s="1">
        <v>288</v>
      </c>
      <c r="D152" s="1">
        <v>162</v>
      </c>
      <c r="E152" s="1" t="s">
        <v>65</v>
      </c>
      <c r="F152" s="1">
        <v>1</v>
      </c>
      <c r="G152" s="1" t="s">
        <v>98</v>
      </c>
      <c r="H152" s="3">
        <v>5.6608000000000001</v>
      </c>
      <c r="I152" s="3">
        <v>1630.3104000000001</v>
      </c>
      <c r="J152" s="2">
        <f t="shared" si="2"/>
        <v>0</v>
      </c>
      <c r="K152" s="5">
        <f t="shared" si="29"/>
        <v>0</v>
      </c>
      <c r="L152" s="5"/>
      <c r="M152" s="1">
        <v>0</v>
      </c>
      <c r="N152" s="49">
        <v>0</v>
      </c>
      <c r="O152" s="8">
        <f t="shared" si="36"/>
        <v>0</v>
      </c>
      <c r="P152" s="1">
        <v>0</v>
      </c>
      <c r="Q152" s="1">
        <v>0</v>
      </c>
      <c r="R152" s="52">
        <f t="shared" si="39"/>
        <v>0</v>
      </c>
      <c r="S152" s="8">
        <f t="shared" si="40"/>
        <v>0</v>
      </c>
      <c r="T152" s="1"/>
      <c r="U152" s="1"/>
      <c r="V152" s="1">
        <v>0</v>
      </c>
      <c r="W152" s="49">
        <v>0</v>
      </c>
      <c r="X152" s="8">
        <f t="shared" si="17"/>
        <v>0</v>
      </c>
      <c r="Y152" s="1">
        <v>0</v>
      </c>
      <c r="Z152" s="20">
        <v>0</v>
      </c>
      <c r="AA152" s="1">
        <f t="shared" si="5"/>
        <v>0</v>
      </c>
      <c r="AB152" s="3">
        <f t="shared" si="6"/>
        <v>0</v>
      </c>
      <c r="AC152" s="3">
        <f t="shared" si="38"/>
        <v>0</v>
      </c>
      <c r="AD152" s="50">
        <f t="shared" si="8"/>
        <v>0</v>
      </c>
      <c r="AE152" s="48" t="e">
        <f t="shared" si="9"/>
        <v>#DIV/0!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</row>
    <row r="153" spans="1:71" ht="12.75" x14ac:dyDescent="0.2">
      <c r="A153" s="1">
        <v>487</v>
      </c>
      <c r="B153" s="1" t="s">
        <v>229</v>
      </c>
      <c r="C153" s="1">
        <v>1</v>
      </c>
      <c r="D153" s="1">
        <v>162</v>
      </c>
      <c r="E153" s="1" t="s">
        <v>65</v>
      </c>
      <c r="F153" s="1">
        <v>1</v>
      </c>
      <c r="G153" s="1" t="s">
        <v>98</v>
      </c>
      <c r="H153" s="3">
        <v>20.148</v>
      </c>
      <c r="I153" s="3">
        <v>20.148</v>
      </c>
      <c r="J153" s="2">
        <f t="shared" si="2"/>
        <v>0</v>
      </c>
      <c r="K153" s="5">
        <f t="shared" si="29"/>
        <v>0</v>
      </c>
      <c r="L153" s="5"/>
      <c r="M153" s="1">
        <v>0</v>
      </c>
      <c r="N153" s="49">
        <v>0</v>
      </c>
      <c r="O153" s="8">
        <f t="shared" si="36"/>
        <v>0</v>
      </c>
      <c r="P153" s="1">
        <v>0</v>
      </c>
      <c r="Q153" s="1">
        <v>0</v>
      </c>
      <c r="R153" s="52">
        <f t="shared" si="39"/>
        <v>0</v>
      </c>
      <c r="S153" s="8">
        <f t="shared" si="40"/>
        <v>0</v>
      </c>
      <c r="T153" s="1"/>
      <c r="U153" s="1"/>
      <c r="V153" s="1">
        <v>0</v>
      </c>
      <c r="W153" s="49">
        <v>0</v>
      </c>
      <c r="X153" s="8">
        <f t="shared" si="17"/>
        <v>0</v>
      </c>
      <c r="Y153" s="1">
        <v>0</v>
      </c>
      <c r="Z153" s="20">
        <v>0</v>
      </c>
      <c r="AA153" s="1">
        <f t="shared" si="5"/>
        <v>0</v>
      </c>
      <c r="AB153" s="3">
        <f t="shared" si="6"/>
        <v>0</v>
      </c>
      <c r="AC153" s="3">
        <f t="shared" si="38"/>
        <v>0</v>
      </c>
      <c r="AD153" s="50">
        <f t="shared" si="8"/>
        <v>0</v>
      </c>
      <c r="AE153" s="48" t="e">
        <f t="shared" si="9"/>
        <v>#DIV/0!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</row>
    <row r="154" spans="1:71" ht="12.75" x14ac:dyDescent="0.2">
      <c r="A154" s="1">
        <v>489</v>
      </c>
      <c r="B154" s="1" t="s">
        <v>234</v>
      </c>
      <c r="C154" s="1">
        <v>1</v>
      </c>
      <c r="D154" s="1">
        <v>162</v>
      </c>
      <c r="E154" s="1" t="s">
        <v>65</v>
      </c>
      <c r="F154" s="1">
        <v>1</v>
      </c>
      <c r="G154" s="1" t="s">
        <v>98</v>
      </c>
      <c r="H154" s="3">
        <v>20.148</v>
      </c>
      <c r="I154" s="3">
        <v>20.148</v>
      </c>
      <c r="J154" s="2">
        <f t="shared" si="2"/>
        <v>0</v>
      </c>
      <c r="K154" s="5">
        <f t="shared" si="29"/>
        <v>0</v>
      </c>
      <c r="L154" s="5"/>
      <c r="M154" s="1">
        <v>0</v>
      </c>
      <c r="N154" s="49">
        <v>0</v>
      </c>
      <c r="O154" s="8">
        <f t="shared" si="36"/>
        <v>0</v>
      </c>
      <c r="P154" s="1">
        <v>0</v>
      </c>
      <c r="Q154" s="1">
        <v>0</v>
      </c>
      <c r="R154" s="52">
        <f t="shared" si="39"/>
        <v>0</v>
      </c>
      <c r="S154" s="8">
        <f t="shared" si="40"/>
        <v>0</v>
      </c>
      <c r="T154" s="1"/>
      <c r="U154" s="1"/>
      <c r="V154" s="1">
        <v>0</v>
      </c>
      <c r="W154" s="49">
        <v>0</v>
      </c>
      <c r="X154" s="8">
        <f t="shared" si="17"/>
        <v>0</v>
      </c>
      <c r="Y154" s="1">
        <v>0</v>
      </c>
      <c r="Z154" s="20">
        <v>0</v>
      </c>
      <c r="AA154" s="1">
        <f t="shared" si="5"/>
        <v>0</v>
      </c>
      <c r="AB154" s="3">
        <f t="shared" si="6"/>
        <v>0</v>
      </c>
      <c r="AC154" s="3">
        <f t="shared" si="38"/>
        <v>0</v>
      </c>
      <c r="AD154" s="50">
        <f t="shared" si="8"/>
        <v>0</v>
      </c>
      <c r="AE154" s="48" t="e">
        <f t="shared" si="9"/>
        <v>#DIV/0!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</row>
    <row r="155" spans="1:71" ht="12.75" x14ac:dyDescent="0.2">
      <c r="A155" s="1">
        <v>97319</v>
      </c>
      <c r="B155" s="1" t="s">
        <v>152</v>
      </c>
      <c r="C155" s="1">
        <v>15</v>
      </c>
      <c r="D155" s="1">
        <v>162</v>
      </c>
      <c r="E155" s="1" t="s">
        <v>65</v>
      </c>
      <c r="F155" s="1">
        <v>162</v>
      </c>
      <c r="G155" s="1" t="s">
        <v>84</v>
      </c>
      <c r="H155" s="3">
        <v>24.6343</v>
      </c>
      <c r="I155" s="3">
        <v>369.5145</v>
      </c>
      <c r="J155" s="2">
        <f t="shared" si="2"/>
        <v>0</v>
      </c>
      <c r="K155" s="5">
        <f t="shared" si="29"/>
        <v>0</v>
      </c>
      <c r="L155" s="5"/>
      <c r="M155" s="1">
        <v>0</v>
      </c>
      <c r="N155" s="49">
        <v>0</v>
      </c>
      <c r="O155" s="8">
        <f t="shared" si="36"/>
        <v>0</v>
      </c>
      <c r="P155" s="1">
        <v>0</v>
      </c>
      <c r="Q155" s="1">
        <v>0</v>
      </c>
      <c r="R155" s="52">
        <f t="shared" si="39"/>
        <v>0</v>
      </c>
      <c r="S155" s="8">
        <f t="shared" si="40"/>
        <v>0</v>
      </c>
      <c r="T155" s="1"/>
      <c r="U155" s="1"/>
      <c r="V155" s="1">
        <v>0</v>
      </c>
      <c r="W155" s="49">
        <v>0</v>
      </c>
      <c r="X155" s="8">
        <f t="shared" si="17"/>
        <v>0</v>
      </c>
      <c r="Y155" s="1">
        <v>0</v>
      </c>
      <c r="Z155" s="20">
        <v>0</v>
      </c>
      <c r="AA155" s="1">
        <f t="shared" si="5"/>
        <v>0</v>
      </c>
      <c r="AB155" s="3">
        <f t="shared" si="6"/>
        <v>0</v>
      </c>
      <c r="AC155" s="3">
        <f t="shared" si="38"/>
        <v>0</v>
      </c>
      <c r="AD155" s="50">
        <f t="shared" si="8"/>
        <v>0</v>
      </c>
      <c r="AE155" s="48" t="e">
        <f t="shared" si="9"/>
        <v>#DIV/0!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</row>
    <row r="156" spans="1:71" ht="12.75" x14ac:dyDescent="0.2">
      <c r="A156" s="1">
        <v>91199</v>
      </c>
      <c r="B156" s="1" t="s">
        <v>212</v>
      </c>
      <c r="C156" s="1">
        <v>16</v>
      </c>
      <c r="D156" s="1">
        <v>162</v>
      </c>
      <c r="E156" s="1" t="s">
        <v>65</v>
      </c>
      <c r="F156" s="1">
        <v>123</v>
      </c>
      <c r="G156" s="1" t="s">
        <v>138</v>
      </c>
      <c r="H156" s="3">
        <v>64.494399999999999</v>
      </c>
      <c r="I156" s="3">
        <v>1031.9104</v>
      </c>
      <c r="J156" s="2">
        <f t="shared" si="2"/>
        <v>0</v>
      </c>
      <c r="K156" s="5">
        <f t="shared" si="29"/>
        <v>0</v>
      </c>
      <c r="L156" s="5"/>
      <c r="M156" s="1">
        <v>0</v>
      </c>
      <c r="N156" s="49">
        <v>0</v>
      </c>
      <c r="O156" s="8">
        <f t="shared" si="36"/>
        <v>0</v>
      </c>
      <c r="P156" s="1">
        <v>0</v>
      </c>
      <c r="Q156" s="1">
        <v>0</v>
      </c>
      <c r="R156" s="52">
        <f t="shared" si="39"/>
        <v>0</v>
      </c>
      <c r="S156" s="8">
        <f t="shared" si="40"/>
        <v>0</v>
      </c>
      <c r="T156" s="1"/>
      <c r="U156" s="1"/>
      <c r="V156" s="1">
        <v>0</v>
      </c>
      <c r="W156" s="49">
        <v>0</v>
      </c>
      <c r="X156" s="8">
        <f t="shared" si="17"/>
        <v>0</v>
      </c>
      <c r="Y156" s="1">
        <v>0</v>
      </c>
      <c r="Z156" s="20">
        <v>0</v>
      </c>
      <c r="AA156" s="1">
        <f t="shared" si="5"/>
        <v>0</v>
      </c>
      <c r="AB156" s="3">
        <f t="shared" si="6"/>
        <v>0</v>
      </c>
      <c r="AC156" s="3">
        <f t="shared" si="38"/>
        <v>0</v>
      </c>
      <c r="AD156" s="50">
        <f t="shared" si="8"/>
        <v>0</v>
      </c>
      <c r="AE156" s="48" t="e">
        <f t="shared" si="9"/>
        <v>#DIV/0!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</row>
    <row r="157" spans="1:71" ht="12.75" x14ac:dyDescent="0.2">
      <c r="A157" s="1">
        <v>95597</v>
      </c>
      <c r="B157" s="1" t="s">
        <v>255</v>
      </c>
      <c r="C157" s="1">
        <v>1</v>
      </c>
      <c r="D157" s="1">
        <v>162</v>
      </c>
      <c r="E157" s="1" t="s">
        <v>65</v>
      </c>
      <c r="F157" s="1">
        <v>999</v>
      </c>
      <c r="G157" s="1" t="s">
        <v>68</v>
      </c>
      <c r="H157" s="3">
        <v>1764.72</v>
      </c>
      <c r="I157" s="3">
        <v>1764.72</v>
      </c>
      <c r="J157" s="2">
        <f t="shared" si="2"/>
        <v>0</v>
      </c>
      <c r="K157" s="5">
        <f t="shared" si="29"/>
        <v>0</v>
      </c>
      <c r="L157" s="5"/>
      <c r="M157" s="1">
        <v>0</v>
      </c>
      <c r="N157" s="49">
        <v>0</v>
      </c>
      <c r="O157" s="8">
        <f t="shared" si="36"/>
        <v>0</v>
      </c>
      <c r="P157" s="1">
        <v>0</v>
      </c>
      <c r="Q157" s="1">
        <v>0</v>
      </c>
      <c r="R157" s="52">
        <f t="shared" si="39"/>
        <v>0</v>
      </c>
      <c r="S157" s="8">
        <f t="shared" si="40"/>
        <v>0</v>
      </c>
      <c r="T157" s="1"/>
      <c r="U157" s="1"/>
      <c r="V157" s="1">
        <v>0</v>
      </c>
      <c r="W157" s="49">
        <v>0</v>
      </c>
      <c r="X157" s="8">
        <f t="shared" si="17"/>
        <v>0</v>
      </c>
      <c r="Y157" s="1">
        <v>0</v>
      </c>
      <c r="Z157" s="20">
        <v>0</v>
      </c>
      <c r="AA157" s="1">
        <f t="shared" si="5"/>
        <v>0</v>
      </c>
      <c r="AB157" s="3">
        <f t="shared" si="6"/>
        <v>0</v>
      </c>
      <c r="AC157" s="3">
        <f t="shared" si="38"/>
        <v>0</v>
      </c>
      <c r="AD157" s="50">
        <f t="shared" si="8"/>
        <v>0</v>
      </c>
      <c r="AE157" s="48" t="e">
        <f t="shared" si="9"/>
        <v>#DIV/0!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</row>
    <row r="158" spans="1:71" ht="12.75" x14ac:dyDescent="0.2">
      <c r="A158" s="1">
        <v>6099</v>
      </c>
      <c r="B158" s="1" t="s">
        <v>247</v>
      </c>
      <c r="C158" s="1">
        <v>4</v>
      </c>
      <c r="D158" s="1">
        <v>162</v>
      </c>
      <c r="E158" s="1" t="s">
        <v>65</v>
      </c>
      <c r="F158" s="1">
        <v>807</v>
      </c>
      <c r="G158" s="1" t="s">
        <v>67</v>
      </c>
      <c r="H158" s="3">
        <v>241.78139999999999</v>
      </c>
      <c r="I158" s="3">
        <v>967.12559999999996</v>
      </c>
      <c r="J158" s="2">
        <f t="shared" si="2"/>
        <v>0</v>
      </c>
      <c r="K158" s="5">
        <f t="shared" si="29"/>
        <v>0</v>
      </c>
      <c r="L158" s="5"/>
      <c r="M158" s="1">
        <v>0</v>
      </c>
      <c r="N158" s="49">
        <v>0</v>
      </c>
      <c r="O158" s="8">
        <f t="shared" si="36"/>
        <v>0</v>
      </c>
      <c r="P158" s="1">
        <v>0</v>
      </c>
      <c r="Q158" s="1">
        <v>0</v>
      </c>
      <c r="R158" s="52">
        <f t="shared" si="39"/>
        <v>0</v>
      </c>
      <c r="S158" s="8">
        <f t="shared" si="40"/>
        <v>0</v>
      </c>
      <c r="T158" s="1"/>
      <c r="U158" s="1"/>
      <c r="V158" s="1">
        <v>0</v>
      </c>
      <c r="W158" s="49">
        <v>0</v>
      </c>
      <c r="X158" s="8">
        <f t="shared" si="17"/>
        <v>0</v>
      </c>
      <c r="Y158" s="1">
        <v>0</v>
      </c>
      <c r="Z158" s="20">
        <v>0</v>
      </c>
      <c r="AA158" s="1">
        <f t="shared" si="5"/>
        <v>0</v>
      </c>
      <c r="AB158" s="3">
        <f t="shared" si="6"/>
        <v>0</v>
      </c>
      <c r="AC158" s="3">
        <f t="shared" si="38"/>
        <v>0</v>
      </c>
      <c r="AD158" s="50">
        <f t="shared" si="8"/>
        <v>0</v>
      </c>
      <c r="AE158" s="48" t="e">
        <f t="shared" si="9"/>
        <v>#DIV/0!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</row>
    <row r="159" spans="1:71" ht="12.75" x14ac:dyDescent="0.2">
      <c r="A159" s="1">
        <v>6102</v>
      </c>
      <c r="B159" s="1" t="s">
        <v>250</v>
      </c>
      <c r="C159" s="1">
        <v>4</v>
      </c>
      <c r="D159" s="1">
        <v>162</v>
      </c>
      <c r="E159" s="1" t="s">
        <v>65</v>
      </c>
      <c r="F159" s="1">
        <v>807</v>
      </c>
      <c r="G159" s="1" t="s">
        <v>67</v>
      </c>
      <c r="H159" s="3">
        <v>241.78139999999999</v>
      </c>
      <c r="I159" s="3">
        <v>967.12559999999996</v>
      </c>
      <c r="J159" s="2">
        <f t="shared" si="2"/>
        <v>0</v>
      </c>
      <c r="K159" s="5">
        <f t="shared" si="29"/>
        <v>0</v>
      </c>
      <c r="L159" s="5"/>
      <c r="M159" s="1">
        <v>0</v>
      </c>
      <c r="N159" s="49">
        <v>0</v>
      </c>
      <c r="O159" s="8">
        <f t="shared" si="36"/>
        <v>0</v>
      </c>
      <c r="P159" s="1">
        <v>0</v>
      </c>
      <c r="Q159" s="1">
        <v>0</v>
      </c>
      <c r="R159" s="52">
        <f t="shared" si="39"/>
        <v>0</v>
      </c>
      <c r="S159" s="8">
        <f t="shared" si="40"/>
        <v>0</v>
      </c>
      <c r="T159" s="1"/>
      <c r="U159" s="1"/>
      <c r="V159" s="1">
        <v>0</v>
      </c>
      <c r="W159" s="49">
        <v>0</v>
      </c>
      <c r="X159" s="8">
        <f t="shared" si="17"/>
        <v>0</v>
      </c>
      <c r="Y159" s="1">
        <v>0</v>
      </c>
      <c r="Z159" s="20">
        <v>0</v>
      </c>
      <c r="AA159" s="1">
        <f t="shared" si="5"/>
        <v>0</v>
      </c>
      <c r="AB159" s="3">
        <f t="shared" si="6"/>
        <v>0</v>
      </c>
      <c r="AC159" s="3">
        <f t="shared" si="38"/>
        <v>0</v>
      </c>
      <c r="AD159" s="50">
        <f t="shared" si="8"/>
        <v>0</v>
      </c>
      <c r="AE159" s="48" t="e">
        <f t="shared" si="9"/>
        <v>#DIV/0!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</row>
    <row r="160" spans="1:71" ht="12.75" x14ac:dyDescent="0.2">
      <c r="A160" s="1">
        <v>95459</v>
      </c>
      <c r="B160" s="1" t="s">
        <v>243</v>
      </c>
      <c r="C160" s="1">
        <v>2</v>
      </c>
      <c r="D160" s="1">
        <v>162</v>
      </c>
      <c r="E160" s="1" t="s">
        <v>65</v>
      </c>
      <c r="F160" s="1">
        <v>123</v>
      </c>
      <c r="G160" s="1" t="s">
        <v>138</v>
      </c>
      <c r="H160" s="3">
        <v>2210.7600000000002</v>
      </c>
      <c r="I160" s="3">
        <v>4421.5200000000004</v>
      </c>
      <c r="J160" s="2">
        <f t="shared" si="2"/>
        <v>0</v>
      </c>
      <c r="K160" s="5">
        <f t="shared" si="29"/>
        <v>0</v>
      </c>
      <c r="L160" s="5"/>
      <c r="M160" s="1">
        <v>0</v>
      </c>
      <c r="N160" s="49">
        <v>0</v>
      </c>
      <c r="O160" s="8">
        <f t="shared" si="36"/>
        <v>0</v>
      </c>
      <c r="P160" s="1">
        <v>0</v>
      </c>
      <c r="Q160" s="1">
        <v>0</v>
      </c>
      <c r="R160" s="52">
        <f t="shared" si="39"/>
        <v>0</v>
      </c>
      <c r="S160" s="8">
        <f t="shared" si="40"/>
        <v>0</v>
      </c>
      <c r="T160" s="1"/>
      <c r="U160" s="1"/>
      <c r="V160" s="1">
        <v>0</v>
      </c>
      <c r="W160" s="49">
        <v>0</v>
      </c>
      <c r="X160" s="8">
        <f t="shared" si="17"/>
        <v>0</v>
      </c>
      <c r="Y160" s="1">
        <v>0</v>
      </c>
      <c r="Z160" s="20">
        <v>0</v>
      </c>
      <c r="AA160" s="1">
        <f t="shared" si="5"/>
        <v>0</v>
      </c>
      <c r="AB160" s="3">
        <f t="shared" si="6"/>
        <v>0</v>
      </c>
      <c r="AC160" s="3">
        <f t="shared" si="38"/>
        <v>0</v>
      </c>
      <c r="AD160" s="50">
        <f t="shared" si="8"/>
        <v>0</v>
      </c>
      <c r="AE160" s="48" t="e">
        <f t="shared" si="9"/>
        <v>#DIV/0!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</row>
    <row r="161" spans="1:71" ht="12.75" x14ac:dyDescent="0.2">
      <c r="A161" s="1">
        <v>85004</v>
      </c>
      <c r="B161" s="1" t="s">
        <v>249</v>
      </c>
      <c r="C161" s="1">
        <v>1</v>
      </c>
      <c r="D161" s="1">
        <v>162</v>
      </c>
      <c r="E161" s="1" t="s">
        <v>65</v>
      </c>
      <c r="F161" s="1">
        <v>999</v>
      </c>
      <c r="G161" s="1" t="s">
        <v>68</v>
      </c>
      <c r="H161" s="3">
        <v>1954.8</v>
      </c>
      <c r="I161" s="3">
        <v>1954.8</v>
      </c>
      <c r="J161" s="2">
        <f t="shared" si="2"/>
        <v>0</v>
      </c>
      <c r="K161" s="5">
        <f t="shared" si="29"/>
        <v>0</v>
      </c>
      <c r="L161" s="5"/>
      <c r="M161" s="1">
        <v>0</v>
      </c>
      <c r="N161" s="49">
        <v>0</v>
      </c>
      <c r="O161" s="8">
        <f t="shared" si="36"/>
        <v>0</v>
      </c>
      <c r="P161" s="1">
        <v>0</v>
      </c>
      <c r="Q161" s="1">
        <v>0</v>
      </c>
      <c r="R161" s="52">
        <f t="shared" si="39"/>
        <v>0</v>
      </c>
      <c r="S161" s="8">
        <f t="shared" si="40"/>
        <v>0</v>
      </c>
      <c r="T161" s="1"/>
      <c r="U161" s="1"/>
      <c r="V161" s="1">
        <v>0</v>
      </c>
      <c r="W161" s="49">
        <v>0</v>
      </c>
      <c r="X161" s="8">
        <f t="shared" si="17"/>
        <v>0</v>
      </c>
      <c r="Y161" s="1">
        <v>0</v>
      </c>
      <c r="Z161" s="20">
        <v>0</v>
      </c>
      <c r="AA161" s="1">
        <f t="shared" si="5"/>
        <v>0</v>
      </c>
      <c r="AB161" s="3">
        <f t="shared" si="6"/>
        <v>0</v>
      </c>
      <c r="AC161" s="3">
        <f t="shared" si="38"/>
        <v>0</v>
      </c>
      <c r="AD161" s="50">
        <f t="shared" si="8"/>
        <v>0</v>
      </c>
      <c r="AE161" s="48" t="e">
        <f t="shared" si="9"/>
        <v>#DIV/0!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</row>
    <row r="162" spans="1:71" ht="12.75" x14ac:dyDescent="0.2">
      <c r="A162" s="1">
        <v>61002</v>
      </c>
      <c r="B162" s="1" t="s">
        <v>244</v>
      </c>
      <c r="C162" s="1">
        <v>1</v>
      </c>
      <c r="D162" s="1">
        <v>162</v>
      </c>
      <c r="E162" s="1" t="s">
        <v>65</v>
      </c>
      <c r="F162" s="1">
        <v>999</v>
      </c>
      <c r="G162" s="1" t="s">
        <v>68</v>
      </c>
      <c r="H162" s="3">
        <v>1864.08</v>
      </c>
      <c r="I162" s="3">
        <v>1864.08</v>
      </c>
      <c r="J162" s="2">
        <f t="shared" si="2"/>
        <v>0</v>
      </c>
      <c r="K162" s="5">
        <f t="shared" si="29"/>
        <v>0</v>
      </c>
      <c r="L162" s="5"/>
      <c r="M162" s="1">
        <v>0</v>
      </c>
      <c r="N162" s="49">
        <v>0</v>
      </c>
      <c r="O162" s="8">
        <f t="shared" si="36"/>
        <v>0</v>
      </c>
      <c r="P162" s="1">
        <v>0</v>
      </c>
      <c r="Q162" s="1">
        <v>0</v>
      </c>
      <c r="R162" s="52">
        <f t="shared" si="39"/>
        <v>0</v>
      </c>
      <c r="S162" s="8">
        <f t="shared" si="40"/>
        <v>0</v>
      </c>
      <c r="T162" s="1"/>
      <c r="U162" s="1"/>
      <c r="V162" s="1">
        <v>0</v>
      </c>
      <c r="W162" s="49">
        <v>0</v>
      </c>
      <c r="X162" s="8">
        <f t="shared" si="17"/>
        <v>0</v>
      </c>
      <c r="Y162" s="1">
        <v>0</v>
      </c>
      <c r="Z162" s="20">
        <v>0</v>
      </c>
      <c r="AA162" s="1">
        <f t="shared" si="5"/>
        <v>0</v>
      </c>
      <c r="AB162" s="3">
        <f t="shared" si="6"/>
        <v>0</v>
      </c>
      <c r="AC162" s="3">
        <f t="shared" si="38"/>
        <v>0</v>
      </c>
      <c r="AD162" s="50">
        <f t="shared" si="8"/>
        <v>0</v>
      </c>
      <c r="AE162" s="48" t="e">
        <f t="shared" si="9"/>
        <v>#DIV/0!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</row>
    <row r="163" spans="1:71" ht="12.75" x14ac:dyDescent="0.2">
      <c r="A163" s="1">
        <v>97314</v>
      </c>
      <c r="B163" s="1" t="s">
        <v>227</v>
      </c>
      <c r="C163" s="1">
        <v>5</v>
      </c>
      <c r="D163" s="1">
        <v>162</v>
      </c>
      <c r="E163" s="1" t="s">
        <v>65</v>
      </c>
      <c r="F163" s="1">
        <v>162</v>
      </c>
      <c r="G163" s="1" t="s">
        <v>84</v>
      </c>
      <c r="H163" s="3">
        <v>268.24099999999999</v>
      </c>
      <c r="I163" s="3">
        <v>1341.2049999999999</v>
      </c>
      <c r="J163" s="2">
        <f t="shared" si="2"/>
        <v>0</v>
      </c>
      <c r="K163" s="5">
        <f t="shared" si="29"/>
        <v>0</v>
      </c>
      <c r="L163" s="5"/>
      <c r="M163" s="1">
        <v>0</v>
      </c>
      <c r="N163" s="49">
        <v>0</v>
      </c>
      <c r="O163" s="8">
        <f t="shared" si="36"/>
        <v>0</v>
      </c>
      <c r="P163" s="1">
        <v>0</v>
      </c>
      <c r="Q163" s="1">
        <v>0</v>
      </c>
      <c r="R163" s="52">
        <f t="shared" si="39"/>
        <v>0</v>
      </c>
      <c r="S163" s="8">
        <f t="shared" si="40"/>
        <v>0</v>
      </c>
      <c r="T163" s="1"/>
      <c r="U163" s="1"/>
      <c r="V163" s="1">
        <v>0</v>
      </c>
      <c r="W163" s="49">
        <v>0</v>
      </c>
      <c r="X163" s="8">
        <f t="shared" si="17"/>
        <v>0</v>
      </c>
      <c r="Y163" s="1">
        <v>0</v>
      </c>
      <c r="Z163" s="20">
        <v>0</v>
      </c>
      <c r="AA163" s="1">
        <f t="shared" si="5"/>
        <v>0</v>
      </c>
      <c r="AB163" s="3">
        <f t="shared" si="6"/>
        <v>0</v>
      </c>
      <c r="AC163" s="3">
        <f t="shared" si="38"/>
        <v>0</v>
      </c>
      <c r="AD163" s="50">
        <f t="shared" si="8"/>
        <v>0</v>
      </c>
      <c r="AE163" s="48" t="e">
        <f t="shared" si="9"/>
        <v>#DIV/0!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</row>
    <row r="164" spans="1:71" ht="12.75" x14ac:dyDescent="0.2">
      <c r="A164" s="1">
        <v>88136</v>
      </c>
      <c r="B164" s="1" t="s">
        <v>198</v>
      </c>
      <c r="C164" s="1">
        <v>12</v>
      </c>
      <c r="D164" s="1">
        <v>162</v>
      </c>
      <c r="E164" s="1" t="s">
        <v>65</v>
      </c>
      <c r="F164" s="1">
        <v>974</v>
      </c>
      <c r="G164" s="1" t="s">
        <v>70</v>
      </c>
      <c r="H164" s="3">
        <v>107.7872</v>
      </c>
      <c r="I164" s="3">
        <v>1293.4464</v>
      </c>
      <c r="J164" s="2">
        <f t="shared" si="2"/>
        <v>0</v>
      </c>
      <c r="K164" s="5">
        <f t="shared" si="29"/>
        <v>0</v>
      </c>
      <c r="L164" s="5"/>
      <c r="M164" s="1">
        <v>0.17</v>
      </c>
      <c r="N164" s="49">
        <v>0</v>
      </c>
      <c r="O164" s="8">
        <f t="shared" si="36"/>
        <v>0</v>
      </c>
      <c r="P164" s="1">
        <v>0.42</v>
      </c>
      <c r="Q164" s="1">
        <v>0</v>
      </c>
      <c r="R164" s="52">
        <f>Q164+T164-U164</f>
        <v>0</v>
      </c>
      <c r="S164" s="7">
        <v>0</v>
      </c>
      <c r="T164" s="1"/>
      <c r="U164" s="1"/>
      <c r="V164" s="1">
        <v>0.08</v>
      </c>
      <c r="W164" s="49">
        <v>0</v>
      </c>
      <c r="X164" s="8">
        <f t="shared" si="17"/>
        <v>0</v>
      </c>
      <c r="Y164" s="1">
        <v>0</v>
      </c>
      <c r="Z164" s="20">
        <v>862.3</v>
      </c>
      <c r="AA164" s="1">
        <f t="shared" si="5"/>
        <v>0</v>
      </c>
      <c r="AB164" s="3">
        <f t="shared" si="6"/>
        <v>0</v>
      </c>
      <c r="AC164" s="3">
        <f t="shared" si="38"/>
        <v>-862.3</v>
      </c>
      <c r="AD164" s="50">
        <f t="shared" si="8"/>
        <v>28.272131147540982</v>
      </c>
      <c r="AE164" s="48">
        <f t="shared" si="9"/>
        <v>0</v>
      </c>
      <c r="AF164" s="1">
        <v>0</v>
      </c>
      <c r="AG164" s="1">
        <v>0</v>
      </c>
      <c r="AH164" s="1">
        <v>1</v>
      </c>
      <c r="AI164" s="1">
        <v>2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2</v>
      </c>
      <c r="BC164" s="1">
        <v>6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1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</row>
    <row r="165" spans="1:71" ht="12.75" x14ac:dyDescent="0.2">
      <c r="A165" s="1">
        <v>134</v>
      </c>
      <c r="B165" s="1" t="s">
        <v>237</v>
      </c>
      <c r="C165" s="1">
        <v>144</v>
      </c>
      <c r="D165" s="1">
        <v>162</v>
      </c>
      <c r="E165" s="1" t="s">
        <v>65</v>
      </c>
      <c r="F165" s="1">
        <v>1</v>
      </c>
      <c r="G165" s="1" t="s">
        <v>98</v>
      </c>
      <c r="H165" s="3">
        <v>7.0217000000000001</v>
      </c>
      <c r="I165" s="3">
        <v>1011.1248000000001</v>
      </c>
      <c r="J165" s="2">
        <f t="shared" si="2"/>
        <v>0</v>
      </c>
      <c r="K165" s="5">
        <f t="shared" si="29"/>
        <v>0</v>
      </c>
      <c r="L165" s="5"/>
      <c r="M165" s="1">
        <v>0</v>
      </c>
      <c r="N165" s="49">
        <v>0</v>
      </c>
      <c r="O165" s="8">
        <f t="shared" si="36"/>
        <v>0</v>
      </c>
      <c r="P165" s="1">
        <v>0</v>
      </c>
      <c r="Q165" s="1">
        <v>0</v>
      </c>
      <c r="R165" s="52">
        <f t="shared" ref="R165:R166" si="41">Q165-T165</f>
        <v>0</v>
      </c>
      <c r="S165" s="8">
        <f t="shared" ref="S165:S166" si="42">P165-R165</f>
        <v>0</v>
      </c>
      <c r="T165" s="1"/>
      <c r="U165" s="1"/>
      <c r="V165" s="1">
        <v>0</v>
      </c>
      <c r="W165" s="49">
        <v>-0.01</v>
      </c>
      <c r="X165" s="8">
        <f t="shared" si="17"/>
        <v>0</v>
      </c>
      <c r="Y165" s="1">
        <v>0</v>
      </c>
      <c r="Z165" s="20">
        <v>0</v>
      </c>
      <c r="AA165" s="1">
        <f t="shared" si="5"/>
        <v>-0.01</v>
      </c>
      <c r="AB165" s="3">
        <f t="shared" si="6"/>
        <v>-10.111248000000002</v>
      </c>
      <c r="AC165" s="1">
        <v>0</v>
      </c>
      <c r="AD165" s="50">
        <f t="shared" si="8"/>
        <v>0</v>
      </c>
      <c r="AE165" s="48" t="e">
        <f t="shared" si="9"/>
        <v>#DIV/0!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-1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</row>
    <row r="166" spans="1:71" ht="12.75" x14ac:dyDescent="0.2">
      <c r="A166" s="1">
        <v>298</v>
      </c>
      <c r="B166" s="1" t="s">
        <v>230</v>
      </c>
      <c r="C166" s="1">
        <v>144</v>
      </c>
      <c r="D166" s="1">
        <v>162</v>
      </c>
      <c r="E166" s="1" t="s">
        <v>65</v>
      </c>
      <c r="F166" s="1">
        <v>1</v>
      </c>
      <c r="G166" s="1" t="s">
        <v>98</v>
      </c>
      <c r="H166" s="3">
        <v>12.089</v>
      </c>
      <c r="I166" s="3">
        <v>1740.816</v>
      </c>
      <c r="J166" s="2">
        <f t="shared" si="2"/>
        <v>0</v>
      </c>
      <c r="K166" s="5">
        <f t="shared" si="29"/>
        <v>0</v>
      </c>
      <c r="L166" s="5"/>
      <c r="M166" s="1">
        <v>0</v>
      </c>
      <c r="N166" s="49">
        <v>-0.01</v>
      </c>
      <c r="O166" s="8">
        <f t="shared" si="36"/>
        <v>0</v>
      </c>
      <c r="P166" s="1">
        <v>0</v>
      </c>
      <c r="Q166" s="1">
        <v>0</v>
      </c>
      <c r="R166" s="52">
        <f t="shared" si="41"/>
        <v>0</v>
      </c>
      <c r="S166" s="8">
        <f t="shared" si="42"/>
        <v>0</v>
      </c>
      <c r="T166" s="1"/>
      <c r="U166" s="1"/>
      <c r="V166" s="1">
        <v>0</v>
      </c>
      <c r="W166" s="49">
        <v>0</v>
      </c>
      <c r="X166" s="8">
        <f t="shared" si="17"/>
        <v>0</v>
      </c>
      <c r="Y166" s="1">
        <v>0</v>
      </c>
      <c r="Z166" s="20">
        <v>0</v>
      </c>
      <c r="AA166" s="1">
        <f t="shared" si="5"/>
        <v>-0.01</v>
      </c>
      <c r="AB166" s="3">
        <f t="shared" si="6"/>
        <v>-17.408160000000002</v>
      </c>
      <c r="AC166" s="1">
        <v>0</v>
      </c>
      <c r="AD166" s="50">
        <f t="shared" si="8"/>
        <v>0</v>
      </c>
      <c r="AE166" s="48" t="e">
        <f t="shared" si="9"/>
        <v>#DIV/0!</v>
      </c>
      <c r="AF166" s="1">
        <v>0</v>
      </c>
      <c r="AG166" s="1">
        <v>0</v>
      </c>
      <c r="AH166" s="1">
        <v>0</v>
      </c>
      <c r="AI166" s="1">
        <v>0</v>
      </c>
      <c r="AJ166" s="1">
        <v>-2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</row>
    <row r="167" spans="1:71" ht="12.75" x14ac:dyDescent="0.2">
      <c r="A167" s="1">
        <v>70</v>
      </c>
      <c r="B167" s="1" t="s">
        <v>201</v>
      </c>
      <c r="C167" s="1">
        <v>192</v>
      </c>
      <c r="D167" s="1">
        <v>162</v>
      </c>
      <c r="E167" s="1" t="s">
        <v>65</v>
      </c>
      <c r="F167" s="1">
        <v>1</v>
      </c>
      <c r="G167" s="1" t="s">
        <v>98</v>
      </c>
      <c r="H167" s="3">
        <v>14.5062</v>
      </c>
      <c r="I167" s="3">
        <v>2785.1904</v>
      </c>
      <c r="J167" s="2">
        <f t="shared" si="2"/>
        <v>0</v>
      </c>
      <c r="K167" s="5">
        <f t="shared" si="29"/>
        <v>0</v>
      </c>
      <c r="L167" s="5"/>
      <c r="M167" s="1">
        <v>0.1</v>
      </c>
      <c r="N167" s="49">
        <v>-0.03</v>
      </c>
      <c r="O167" s="8">
        <f t="shared" si="36"/>
        <v>0</v>
      </c>
      <c r="P167" s="1">
        <v>0</v>
      </c>
      <c r="Q167" s="1">
        <v>0</v>
      </c>
      <c r="R167" s="52">
        <f t="shared" ref="R167:R178" si="43">Q167+T167-U167</f>
        <v>0</v>
      </c>
      <c r="S167" s="7">
        <v>0</v>
      </c>
      <c r="T167" s="1"/>
      <c r="U167" s="1"/>
      <c r="V167" s="1">
        <v>0.13</v>
      </c>
      <c r="W167" s="49">
        <v>0.02</v>
      </c>
      <c r="X167" s="8">
        <f t="shared" si="17"/>
        <v>0</v>
      </c>
      <c r="Y167" s="1">
        <v>0</v>
      </c>
      <c r="Z167" s="20">
        <v>645.53</v>
      </c>
      <c r="AA167" s="1">
        <f t="shared" si="5"/>
        <v>-9.9999999999999985E-3</v>
      </c>
      <c r="AB167" s="3">
        <f t="shared" si="6"/>
        <v>-27.851903999999994</v>
      </c>
      <c r="AC167" s="1">
        <v>0</v>
      </c>
      <c r="AD167" s="50">
        <f t="shared" si="8"/>
        <v>21.164918032786883</v>
      </c>
      <c r="AE167" s="48">
        <f t="shared" si="9"/>
        <v>-1.3159466980620573</v>
      </c>
      <c r="AF167" s="1">
        <v>6</v>
      </c>
      <c r="AG167" s="1">
        <v>2</v>
      </c>
      <c r="AH167" s="1">
        <v>7</v>
      </c>
      <c r="AI167" s="1">
        <v>11</v>
      </c>
      <c r="AJ167" s="1">
        <v>-5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7</v>
      </c>
      <c r="BK167" s="1">
        <v>4</v>
      </c>
      <c r="BL167" s="1">
        <v>11</v>
      </c>
      <c r="BM167" s="1">
        <v>10</v>
      </c>
      <c r="BN167" s="1">
        <v>3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</row>
    <row r="168" spans="1:71" ht="12.75" x14ac:dyDescent="0.2">
      <c r="A168" s="1">
        <v>25</v>
      </c>
      <c r="B168" s="1" t="s">
        <v>220</v>
      </c>
      <c r="C168" s="1">
        <v>120</v>
      </c>
      <c r="D168" s="1">
        <v>162</v>
      </c>
      <c r="E168" s="1" t="s">
        <v>65</v>
      </c>
      <c r="F168" s="1">
        <v>1</v>
      </c>
      <c r="G168" s="1" t="s">
        <v>98</v>
      </c>
      <c r="H168" s="3">
        <v>11.7698</v>
      </c>
      <c r="I168" s="3">
        <v>1412.376</v>
      </c>
      <c r="J168" s="2">
        <f t="shared" si="2"/>
        <v>0</v>
      </c>
      <c r="K168" s="5">
        <f t="shared" si="29"/>
        <v>0</v>
      </c>
      <c r="L168" s="5"/>
      <c r="M168" s="1">
        <v>0.32</v>
      </c>
      <c r="N168" s="49">
        <v>-0.06</v>
      </c>
      <c r="O168" s="8">
        <f t="shared" si="36"/>
        <v>0</v>
      </c>
      <c r="P168" s="1">
        <v>0</v>
      </c>
      <c r="Q168" s="1">
        <v>0</v>
      </c>
      <c r="R168" s="52">
        <f t="shared" si="43"/>
        <v>0</v>
      </c>
      <c r="S168" s="7">
        <v>0</v>
      </c>
      <c r="T168" s="1"/>
      <c r="U168" s="1"/>
      <c r="V168" s="1">
        <v>0.02</v>
      </c>
      <c r="W168" s="49">
        <v>0</v>
      </c>
      <c r="X168" s="8">
        <f t="shared" si="17"/>
        <v>0</v>
      </c>
      <c r="Y168" s="1">
        <v>0</v>
      </c>
      <c r="Z168" s="20">
        <v>488.45</v>
      </c>
      <c r="AA168" s="1">
        <f t="shared" si="5"/>
        <v>-0.06</v>
      </c>
      <c r="AB168" s="3">
        <f t="shared" si="6"/>
        <v>-84.742559999999997</v>
      </c>
      <c r="AC168" s="1">
        <v>0</v>
      </c>
      <c r="AD168" s="50">
        <f t="shared" si="8"/>
        <v>16.014754098360655</v>
      </c>
      <c r="AE168" s="48">
        <f t="shared" si="9"/>
        <v>-5.2915305148940526</v>
      </c>
      <c r="AF168" s="1">
        <v>3</v>
      </c>
      <c r="AG168" s="1">
        <v>3</v>
      </c>
      <c r="AH168" s="1">
        <v>14</v>
      </c>
      <c r="AI168" s="1">
        <v>40</v>
      </c>
      <c r="AJ168" s="1">
        <v>-7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2</v>
      </c>
      <c r="BK168" s="1">
        <v>2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</row>
    <row r="169" spans="1:71" ht="12.75" x14ac:dyDescent="0.2">
      <c r="A169" s="1">
        <v>88128</v>
      </c>
      <c r="B169" s="1" t="s">
        <v>226</v>
      </c>
      <c r="C169" s="1">
        <v>800</v>
      </c>
      <c r="D169" s="1">
        <v>162</v>
      </c>
      <c r="E169" s="1" t="s">
        <v>65</v>
      </c>
      <c r="F169" s="1">
        <v>1</v>
      </c>
      <c r="G169" s="1" t="s">
        <v>98</v>
      </c>
      <c r="H169" s="3">
        <v>5.7229999999999999</v>
      </c>
      <c r="I169" s="3">
        <v>4578.3999999999996</v>
      </c>
      <c r="J169" s="2">
        <f t="shared" si="2"/>
        <v>0</v>
      </c>
      <c r="K169" s="5">
        <f t="shared" si="29"/>
        <v>0</v>
      </c>
      <c r="L169" s="5"/>
      <c r="M169" s="1">
        <v>0.14000000000000001</v>
      </c>
      <c r="N169" s="49">
        <v>-0.05</v>
      </c>
      <c r="O169" s="8">
        <f t="shared" si="36"/>
        <v>0</v>
      </c>
      <c r="P169" s="1">
        <v>0</v>
      </c>
      <c r="Q169" s="1">
        <v>0</v>
      </c>
      <c r="R169" s="52">
        <f t="shared" si="43"/>
        <v>0</v>
      </c>
      <c r="S169" s="7">
        <v>0</v>
      </c>
      <c r="T169" s="1"/>
      <c r="U169" s="1"/>
      <c r="V169" s="1">
        <v>0.06</v>
      </c>
      <c r="W169" s="49">
        <v>0.03</v>
      </c>
      <c r="X169" s="8">
        <f t="shared" si="17"/>
        <v>0</v>
      </c>
      <c r="Y169" s="1">
        <v>0</v>
      </c>
      <c r="Z169" s="20">
        <v>941.43</v>
      </c>
      <c r="AA169" s="1">
        <f t="shared" si="5"/>
        <v>-2.0000000000000004E-2</v>
      </c>
      <c r="AB169" s="3">
        <f t="shared" si="6"/>
        <v>-91.568000000000012</v>
      </c>
      <c r="AC169" s="1">
        <v>0</v>
      </c>
      <c r="AD169" s="50">
        <f t="shared" si="8"/>
        <v>30.86655737704918</v>
      </c>
      <c r="AE169" s="48">
        <f t="shared" si="9"/>
        <v>-2.9665763784880452</v>
      </c>
      <c r="AF169" s="1">
        <v>32</v>
      </c>
      <c r="AG169" s="1">
        <v>31</v>
      </c>
      <c r="AH169" s="1">
        <v>52</v>
      </c>
      <c r="AI169" s="1">
        <v>31</v>
      </c>
      <c r="AJ169" s="1">
        <v>-39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5</v>
      </c>
      <c r="BK169" s="1">
        <v>10</v>
      </c>
      <c r="BL169" s="1">
        <v>23</v>
      </c>
      <c r="BM169" s="1">
        <v>33</v>
      </c>
      <c r="BN169" s="1">
        <v>22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</row>
    <row r="170" spans="1:71" ht="12.75" x14ac:dyDescent="0.2">
      <c r="A170" s="1">
        <v>467</v>
      </c>
      <c r="B170" s="1" t="s">
        <v>141</v>
      </c>
      <c r="C170" s="1">
        <v>12</v>
      </c>
      <c r="D170" s="1">
        <v>162</v>
      </c>
      <c r="E170" s="1" t="s">
        <v>65</v>
      </c>
      <c r="F170" s="1">
        <v>28</v>
      </c>
      <c r="G170" s="1" t="s">
        <v>133</v>
      </c>
      <c r="H170" s="3">
        <v>64.226299999999995</v>
      </c>
      <c r="I170" s="3">
        <v>770.71559999999999</v>
      </c>
      <c r="J170" s="2">
        <f t="shared" si="2"/>
        <v>0</v>
      </c>
      <c r="K170" s="5">
        <f t="shared" si="29"/>
        <v>0</v>
      </c>
      <c r="L170" s="5"/>
      <c r="M170" s="1">
        <v>0</v>
      </c>
      <c r="N170" s="49">
        <v>0</v>
      </c>
      <c r="O170" s="8">
        <f t="shared" si="36"/>
        <v>0</v>
      </c>
      <c r="P170" s="1">
        <v>0</v>
      </c>
      <c r="Q170" s="1">
        <v>0</v>
      </c>
      <c r="R170" s="52">
        <f t="shared" si="43"/>
        <v>0</v>
      </c>
      <c r="S170" s="8">
        <f>P170-R170</f>
        <v>0</v>
      </c>
      <c r="T170" s="1"/>
      <c r="U170" s="1"/>
      <c r="V170" s="1">
        <v>0.08</v>
      </c>
      <c r="W170" s="49">
        <v>-0.17</v>
      </c>
      <c r="X170" s="8">
        <f t="shared" si="17"/>
        <v>0</v>
      </c>
      <c r="Y170" s="1">
        <v>0</v>
      </c>
      <c r="Z170" s="20">
        <v>64.23</v>
      </c>
      <c r="AA170" s="1">
        <f t="shared" si="5"/>
        <v>-0.17</v>
      </c>
      <c r="AB170" s="3">
        <f t="shared" si="6"/>
        <v>-131.02165200000002</v>
      </c>
      <c r="AC170" s="1">
        <v>0</v>
      </c>
      <c r="AD170" s="50">
        <f t="shared" si="8"/>
        <v>2.1059016393442622</v>
      </c>
      <c r="AE170" s="48">
        <f t="shared" si="9"/>
        <v>-62.216415787015421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2</v>
      </c>
      <c r="BL170" s="1">
        <v>0</v>
      </c>
      <c r="BM170" s="1">
        <v>0</v>
      </c>
      <c r="BN170" s="1">
        <v>-2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</row>
    <row r="171" spans="1:71" ht="12.75" x14ac:dyDescent="0.2">
      <c r="A171" s="1">
        <v>426</v>
      </c>
      <c r="B171" s="1" t="s">
        <v>217</v>
      </c>
      <c r="C171" s="1">
        <v>240</v>
      </c>
      <c r="D171" s="1">
        <v>162</v>
      </c>
      <c r="E171" s="1" t="s">
        <v>65</v>
      </c>
      <c r="F171" s="1">
        <v>1</v>
      </c>
      <c r="G171" s="1" t="s">
        <v>98</v>
      </c>
      <c r="H171" s="3">
        <v>5.7</v>
      </c>
      <c r="I171" s="3">
        <v>1368</v>
      </c>
      <c r="J171" s="2">
        <f t="shared" si="2"/>
        <v>0</v>
      </c>
      <c r="K171" s="5">
        <f t="shared" si="29"/>
        <v>0</v>
      </c>
      <c r="L171" s="5"/>
      <c r="M171" s="1">
        <v>0.4</v>
      </c>
      <c r="N171" s="49">
        <v>-0.11</v>
      </c>
      <c r="O171" s="8">
        <f t="shared" si="36"/>
        <v>0</v>
      </c>
      <c r="P171" s="1">
        <v>0</v>
      </c>
      <c r="Q171" s="1">
        <v>0</v>
      </c>
      <c r="R171" s="52">
        <f t="shared" si="43"/>
        <v>0</v>
      </c>
      <c r="S171" s="7">
        <v>0</v>
      </c>
      <c r="T171" s="1"/>
      <c r="U171" s="1"/>
      <c r="V171" s="1">
        <v>0.28999999999999998</v>
      </c>
      <c r="W171" s="49">
        <v>0</v>
      </c>
      <c r="X171" s="8">
        <f t="shared" si="17"/>
        <v>0</v>
      </c>
      <c r="Y171" s="1">
        <v>0</v>
      </c>
      <c r="Z171" s="20">
        <v>943.35</v>
      </c>
      <c r="AA171" s="1">
        <f t="shared" si="5"/>
        <v>-0.11</v>
      </c>
      <c r="AB171" s="3">
        <f t="shared" si="6"/>
        <v>-150.47999999999999</v>
      </c>
      <c r="AC171" s="1">
        <v>0</v>
      </c>
      <c r="AD171" s="50">
        <f t="shared" si="8"/>
        <v>30.929508196721311</v>
      </c>
      <c r="AE171" s="48">
        <f t="shared" si="9"/>
        <v>-4.8652567975830809</v>
      </c>
      <c r="AF171" s="1">
        <v>9</v>
      </c>
      <c r="AG171" s="1">
        <v>0</v>
      </c>
      <c r="AH171" s="1">
        <v>50</v>
      </c>
      <c r="AI171" s="1">
        <v>73</v>
      </c>
      <c r="AJ171" s="1">
        <v>-27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10</v>
      </c>
      <c r="BK171" s="1">
        <v>20</v>
      </c>
      <c r="BL171" s="1">
        <v>38</v>
      </c>
      <c r="BM171" s="1">
        <v>24</v>
      </c>
      <c r="BN171" s="1">
        <v>-1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</row>
    <row r="172" spans="1:71" ht="12.75" x14ac:dyDescent="0.2">
      <c r="A172" s="1">
        <v>26</v>
      </c>
      <c r="B172" s="1" t="s">
        <v>221</v>
      </c>
      <c r="C172" s="1">
        <v>144</v>
      </c>
      <c r="D172" s="1">
        <v>162</v>
      </c>
      <c r="E172" s="1" t="s">
        <v>65</v>
      </c>
      <c r="F172" s="1">
        <v>1</v>
      </c>
      <c r="G172" s="1" t="s">
        <v>98</v>
      </c>
      <c r="H172" s="3">
        <v>8.19</v>
      </c>
      <c r="I172" s="3">
        <v>1179.3599999999999</v>
      </c>
      <c r="J172" s="2">
        <f t="shared" si="2"/>
        <v>0</v>
      </c>
      <c r="K172" s="5">
        <f t="shared" si="29"/>
        <v>0</v>
      </c>
      <c r="L172" s="5"/>
      <c r="M172" s="1">
        <v>0.24</v>
      </c>
      <c r="N172" s="49">
        <v>-0.04</v>
      </c>
      <c r="O172" s="8">
        <f t="shared" si="36"/>
        <v>0</v>
      </c>
      <c r="P172" s="1">
        <v>0</v>
      </c>
      <c r="Q172" s="1">
        <v>0</v>
      </c>
      <c r="R172" s="52">
        <f t="shared" si="43"/>
        <v>0</v>
      </c>
      <c r="S172" s="7">
        <v>0</v>
      </c>
      <c r="T172" s="1"/>
      <c r="U172" s="1"/>
      <c r="V172" s="1">
        <v>0.14000000000000001</v>
      </c>
      <c r="W172" s="49">
        <v>-0.13</v>
      </c>
      <c r="X172" s="8">
        <f t="shared" si="17"/>
        <v>0</v>
      </c>
      <c r="Y172" s="1">
        <v>0</v>
      </c>
      <c r="Z172" s="20">
        <v>446.35</v>
      </c>
      <c r="AA172" s="1">
        <f t="shared" si="5"/>
        <v>-0.17</v>
      </c>
      <c r="AB172" s="3">
        <f t="shared" si="6"/>
        <v>-200.49119999999999</v>
      </c>
      <c r="AC172" s="1">
        <v>0</v>
      </c>
      <c r="AD172" s="50">
        <f t="shared" si="8"/>
        <v>14.634426229508197</v>
      </c>
      <c r="AE172" s="48">
        <f t="shared" si="9"/>
        <v>-13.699969978716254</v>
      </c>
      <c r="AF172" s="1">
        <v>6</v>
      </c>
      <c r="AG172" s="1">
        <v>0</v>
      </c>
      <c r="AH172" s="1">
        <v>29</v>
      </c>
      <c r="AI172" s="1">
        <v>0</v>
      </c>
      <c r="AJ172" s="1">
        <v>-6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13</v>
      </c>
      <c r="BM172" s="1">
        <v>13</v>
      </c>
      <c r="BN172" s="1">
        <v>-19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</row>
    <row r="173" spans="1:71" ht="12.75" x14ac:dyDescent="0.2">
      <c r="A173" s="1">
        <v>71</v>
      </c>
      <c r="B173" s="1" t="s">
        <v>213</v>
      </c>
      <c r="C173" s="1">
        <v>192</v>
      </c>
      <c r="D173" s="1">
        <v>162</v>
      </c>
      <c r="E173" s="1" t="s">
        <v>65</v>
      </c>
      <c r="F173" s="1">
        <v>1</v>
      </c>
      <c r="G173" s="1" t="s">
        <v>98</v>
      </c>
      <c r="H173" s="3">
        <v>14.5062</v>
      </c>
      <c r="I173" s="3">
        <v>2785.1904</v>
      </c>
      <c r="J173" s="2">
        <f t="shared" si="2"/>
        <v>0</v>
      </c>
      <c r="K173" s="5">
        <f t="shared" si="29"/>
        <v>0</v>
      </c>
      <c r="L173" s="5"/>
      <c r="M173" s="1">
        <v>0.21</v>
      </c>
      <c r="N173" s="49">
        <v>-0.12</v>
      </c>
      <c r="O173" s="8">
        <f t="shared" si="36"/>
        <v>0</v>
      </c>
      <c r="P173" s="1">
        <v>0</v>
      </c>
      <c r="Q173" s="1">
        <v>0</v>
      </c>
      <c r="R173" s="52">
        <f t="shared" si="43"/>
        <v>0</v>
      </c>
      <c r="S173" s="7">
        <v>0</v>
      </c>
      <c r="T173" s="1"/>
      <c r="U173" s="1"/>
      <c r="V173" s="1">
        <v>0.08</v>
      </c>
      <c r="W173" s="49">
        <v>0.04</v>
      </c>
      <c r="X173" s="8">
        <f t="shared" si="17"/>
        <v>0</v>
      </c>
      <c r="Y173" s="1">
        <v>0</v>
      </c>
      <c r="Z173" s="20">
        <v>812.35</v>
      </c>
      <c r="AA173" s="1">
        <f t="shared" si="5"/>
        <v>-7.9999999999999988E-2</v>
      </c>
      <c r="AB173" s="3">
        <f t="shared" si="6"/>
        <v>-222.81523199999995</v>
      </c>
      <c r="AC173" s="1">
        <v>0</v>
      </c>
      <c r="AD173" s="50">
        <f t="shared" si="8"/>
        <v>26.634426229508197</v>
      </c>
      <c r="AE173" s="48">
        <f t="shared" si="9"/>
        <v>-8.3656854508524638</v>
      </c>
      <c r="AF173" s="1">
        <v>17</v>
      </c>
      <c r="AG173" s="1">
        <v>6</v>
      </c>
      <c r="AH173" s="1">
        <v>16</v>
      </c>
      <c r="AI173" s="1">
        <v>10</v>
      </c>
      <c r="AJ173" s="1">
        <v>-23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1</v>
      </c>
      <c r="BK173" s="1">
        <v>9</v>
      </c>
      <c r="BL173" s="1">
        <v>4</v>
      </c>
      <c r="BM173" s="1">
        <v>11</v>
      </c>
      <c r="BN173" s="1">
        <v>7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</row>
    <row r="174" spans="1:71" ht="12.75" x14ac:dyDescent="0.2">
      <c r="A174" s="1">
        <v>319</v>
      </c>
      <c r="B174" s="1" t="s">
        <v>223</v>
      </c>
      <c r="C174" s="1">
        <v>144</v>
      </c>
      <c r="D174" s="1">
        <v>162</v>
      </c>
      <c r="E174" s="1" t="s">
        <v>65</v>
      </c>
      <c r="F174" s="1">
        <v>1</v>
      </c>
      <c r="G174" s="1" t="s">
        <v>98</v>
      </c>
      <c r="H174" s="3">
        <v>14.447699999999999</v>
      </c>
      <c r="I174" s="3">
        <v>2080.4688000000001</v>
      </c>
      <c r="J174" s="2">
        <f t="shared" si="2"/>
        <v>0</v>
      </c>
      <c r="K174" s="5">
        <f t="shared" si="29"/>
        <v>0</v>
      </c>
      <c r="L174" s="5"/>
      <c r="M174" s="1">
        <v>0.12</v>
      </c>
      <c r="N174" s="49">
        <v>-0.17</v>
      </c>
      <c r="O174" s="8">
        <f t="shared" si="36"/>
        <v>0</v>
      </c>
      <c r="P174" s="1">
        <v>0</v>
      </c>
      <c r="Q174" s="1">
        <v>0</v>
      </c>
      <c r="R174" s="52">
        <f t="shared" si="43"/>
        <v>0</v>
      </c>
      <c r="S174" s="7">
        <v>0</v>
      </c>
      <c r="T174" s="1"/>
      <c r="U174" s="1"/>
      <c r="V174" s="1">
        <v>0.03</v>
      </c>
      <c r="W174" s="49">
        <v>0.03</v>
      </c>
      <c r="X174" s="8">
        <f t="shared" si="17"/>
        <v>0</v>
      </c>
      <c r="Y174" s="1">
        <v>0</v>
      </c>
      <c r="Z174" s="20">
        <v>325.07</v>
      </c>
      <c r="AA174" s="1">
        <f t="shared" si="5"/>
        <v>-0.14000000000000001</v>
      </c>
      <c r="AB174" s="3">
        <f t="shared" si="6"/>
        <v>-291.26563200000004</v>
      </c>
      <c r="AC174" s="1">
        <v>0</v>
      </c>
      <c r="AD174" s="50">
        <f t="shared" si="8"/>
        <v>10.658032786885245</v>
      </c>
      <c r="AE174" s="48">
        <f t="shared" si="9"/>
        <v>-27.328273221152372</v>
      </c>
      <c r="AF174" s="1">
        <v>15</v>
      </c>
      <c r="AG174" s="1">
        <v>6</v>
      </c>
      <c r="AH174" s="1">
        <v>0</v>
      </c>
      <c r="AI174" s="1">
        <v>0</v>
      </c>
      <c r="AJ174" s="1">
        <v>-24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3</v>
      </c>
      <c r="BK174" s="1">
        <v>3</v>
      </c>
      <c r="BL174" s="1">
        <v>0</v>
      </c>
      <c r="BM174" s="1">
        <v>0</v>
      </c>
      <c r="BN174" s="1">
        <v>4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</row>
    <row r="175" spans="1:71" ht="12.75" x14ac:dyDescent="0.2">
      <c r="A175" s="1">
        <v>88162</v>
      </c>
      <c r="B175" s="1" t="s">
        <v>210</v>
      </c>
      <c r="C175" s="1">
        <v>800</v>
      </c>
      <c r="D175" s="1">
        <v>162</v>
      </c>
      <c r="E175" s="1" t="s">
        <v>65</v>
      </c>
      <c r="F175" s="1">
        <v>1</v>
      </c>
      <c r="G175" s="1" t="s">
        <v>98</v>
      </c>
      <c r="H175" s="3">
        <v>5.7229999999999999</v>
      </c>
      <c r="I175" s="3">
        <v>4578.3999999999996</v>
      </c>
      <c r="J175" s="2">
        <f t="shared" si="2"/>
        <v>0</v>
      </c>
      <c r="K175" s="5">
        <f t="shared" si="29"/>
        <v>0</v>
      </c>
      <c r="L175" s="5"/>
      <c r="M175" s="1">
        <v>7.0000000000000007E-2</v>
      </c>
      <c r="N175" s="49">
        <v>-0.03</v>
      </c>
      <c r="O175" s="8">
        <f t="shared" si="36"/>
        <v>0</v>
      </c>
      <c r="P175" s="1">
        <v>0</v>
      </c>
      <c r="Q175" s="1">
        <v>0</v>
      </c>
      <c r="R175" s="52">
        <f t="shared" si="43"/>
        <v>0</v>
      </c>
      <c r="S175" s="7">
        <v>0</v>
      </c>
      <c r="T175" s="1"/>
      <c r="U175" s="1"/>
      <c r="V175" s="1">
        <v>0.03</v>
      </c>
      <c r="W175" s="49">
        <v>-0.04</v>
      </c>
      <c r="X175" s="8">
        <f t="shared" si="17"/>
        <v>0</v>
      </c>
      <c r="Y175" s="1">
        <v>0</v>
      </c>
      <c r="Z175" s="20">
        <v>469.29</v>
      </c>
      <c r="AA175" s="1">
        <f t="shared" si="5"/>
        <v>-7.0000000000000007E-2</v>
      </c>
      <c r="AB175" s="3">
        <f t="shared" si="6"/>
        <v>-320.488</v>
      </c>
      <c r="AC175" s="1">
        <v>0</v>
      </c>
      <c r="AD175" s="50">
        <f t="shared" si="8"/>
        <v>15.386557377049181</v>
      </c>
      <c r="AE175" s="48">
        <f t="shared" si="9"/>
        <v>-20.829090754117921</v>
      </c>
      <c r="AF175" s="1">
        <v>48</v>
      </c>
      <c r="AG175" s="1">
        <v>21</v>
      </c>
      <c r="AH175" s="1">
        <v>0</v>
      </c>
      <c r="AI175" s="1">
        <v>0</v>
      </c>
      <c r="AJ175" s="1">
        <v>-26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13</v>
      </c>
      <c r="BK175" s="1">
        <v>19</v>
      </c>
      <c r="BL175" s="1">
        <v>1</v>
      </c>
      <c r="BM175" s="1">
        <v>0</v>
      </c>
      <c r="BN175" s="1">
        <v>-30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</row>
    <row r="176" spans="1:71" ht="12.75" x14ac:dyDescent="0.2">
      <c r="A176" s="1">
        <v>269</v>
      </c>
      <c r="B176" s="1" t="s">
        <v>191</v>
      </c>
      <c r="C176" s="1">
        <v>144</v>
      </c>
      <c r="D176" s="1">
        <v>162</v>
      </c>
      <c r="E176" s="1" t="s">
        <v>65</v>
      </c>
      <c r="F176" s="1">
        <v>1</v>
      </c>
      <c r="G176" s="1" t="s">
        <v>98</v>
      </c>
      <c r="H176" s="3">
        <v>18.5505</v>
      </c>
      <c r="I176" s="3">
        <v>2671.2719999999999</v>
      </c>
      <c r="J176" s="2">
        <f t="shared" si="2"/>
        <v>0</v>
      </c>
      <c r="K176" s="5">
        <f t="shared" si="29"/>
        <v>0</v>
      </c>
      <c r="L176" s="5"/>
      <c r="M176" s="1">
        <v>0.54</v>
      </c>
      <c r="N176" s="49">
        <v>-0.27</v>
      </c>
      <c r="O176" s="8">
        <f t="shared" si="36"/>
        <v>0</v>
      </c>
      <c r="P176" s="1">
        <v>0</v>
      </c>
      <c r="Q176" s="1">
        <v>0</v>
      </c>
      <c r="R176" s="52">
        <f t="shared" si="43"/>
        <v>0</v>
      </c>
      <c r="S176" s="7">
        <v>0</v>
      </c>
      <c r="T176" s="1"/>
      <c r="U176" s="1"/>
      <c r="V176" s="1">
        <v>0.14000000000000001</v>
      </c>
      <c r="W176" s="49">
        <v>0.15</v>
      </c>
      <c r="X176" s="8">
        <f t="shared" si="17"/>
        <v>0</v>
      </c>
      <c r="Y176" s="1">
        <v>0</v>
      </c>
      <c r="Z176" s="20">
        <v>1799.4</v>
      </c>
      <c r="AA176" s="1">
        <f t="shared" si="5"/>
        <v>-0.12000000000000002</v>
      </c>
      <c r="AB176" s="3">
        <f t="shared" si="6"/>
        <v>-320.55264000000005</v>
      </c>
      <c r="AC176" s="1">
        <v>0</v>
      </c>
      <c r="AD176" s="50">
        <f t="shared" si="8"/>
        <v>58.996721311475412</v>
      </c>
      <c r="AE176" s="48">
        <f t="shared" si="9"/>
        <v>-5.4333975325108375</v>
      </c>
      <c r="AF176" s="1">
        <v>22</v>
      </c>
      <c r="AG176" s="1">
        <v>17</v>
      </c>
      <c r="AH176" s="1">
        <v>29</v>
      </c>
      <c r="AI176" s="1">
        <v>36</v>
      </c>
      <c r="AJ176" s="1">
        <v>-39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10</v>
      </c>
      <c r="BK176" s="1">
        <v>1</v>
      </c>
      <c r="BL176" s="1">
        <v>5</v>
      </c>
      <c r="BM176" s="1">
        <v>8</v>
      </c>
      <c r="BN176" s="1">
        <v>21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</row>
    <row r="177" spans="1:71" ht="12.75" x14ac:dyDescent="0.2">
      <c r="A177" s="1">
        <v>24</v>
      </c>
      <c r="B177" s="1" t="s">
        <v>207</v>
      </c>
      <c r="C177" s="1">
        <v>240</v>
      </c>
      <c r="D177" s="1">
        <v>162</v>
      </c>
      <c r="E177" s="1" t="s">
        <v>65</v>
      </c>
      <c r="F177" s="1">
        <v>1</v>
      </c>
      <c r="G177" s="1" t="s">
        <v>98</v>
      </c>
      <c r="H177" s="3">
        <v>5.7160000000000002</v>
      </c>
      <c r="I177" s="3">
        <v>1371.84</v>
      </c>
      <c r="J177" s="2">
        <f t="shared" si="2"/>
        <v>0</v>
      </c>
      <c r="K177" s="5">
        <f t="shared" si="29"/>
        <v>0</v>
      </c>
      <c r="L177" s="5"/>
      <c r="M177" s="1">
        <v>0.34</v>
      </c>
      <c r="N177" s="49">
        <v>-0.13</v>
      </c>
      <c r="O177" s="8">
        <f t="shared" si="36"/>
        <v>0</v>
      </c>
      <c r="P177" s="1">
        <v>0</v>
      </c>
      <c r="Q177" s="1">
        <v>0</v>
      </c>
      <c r="R177" s="52">
        <f t="shared" si="43"/>
        <v>0</v>
      </c>
      <c r="S177" s="7">
        <v>0</v>
      </c>
      <c r="T177" s="1"/>
      <c r="U177" s="1"/>
      <c r="V177" s="1">
        <v>0.27</v>
      </c>
      <c r="W177" s="49">
        <v>-0.18</v>
      </c>
      <c r="X177" s="8">
        <f t="shared" si="17"/>
        <v>0</v>
      </c>
      <c r="Y177" s="1">
        <v>0</v>
      </c>
      <c r="Z177" s="20">
        <v>845.97</v>
      </c>
      <c r="AA177" s="1">
        <f t="shared" si="5"/>
        <v>-0.31</v>
      </c>
      <c r="AB177" s="3">
        <f t="shared" si="6"/>
        <v>-425.2704</v>
      </c>
      <c r="AC177" s="1">
        <v>0</v>
      </c>
      <c r="AD177" s="50">
        <f t="shared" si="8"/>
        <v>27.73672131147541</v>
      </c>
      <c r="AE177" s="48">
        <f t="shared" si="9"/>
        <v>-15.332396184261853</v>
      </c>
      <c r="AF177" s="1">
        <v>0</v>
      </c>
      <c r="AG177" s="1">
        <v>4</v>
      </c>
      <c r="AH177" s="1">
        <v>37</v>
      </c>
      <c r="AI177" s="1">
        <v>87</v>
      </c>
      <c r="AJ177" s="1">
        <v>-31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21</v>
      </c>
      <c r="BK177" s="1">
        <v>30</v>
      </c>
      <c r="BL177" s="1">
        <v>18</v>
      </c>
      <c r="BM177" s="1">
        <v>23</v>
      </c>
      <c r="BN177" s="1">
        <v>-44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</row>
    <row r="178" spans="1:71" ht="12.75" x14ac:dyDescent="0.2">
      <c r="A178" s="1">
        <v>65157</v>
      </c>
      <c r="B178" s="1" t="s">
        <v>245</v>
      </c>
      <c r="C178" s="1">
        <v>6</v>
      </c>
      <c r="D178" s="1">
        <v>162</v>
      </c>
      <c r="E178" s="1" t="s">
        <v>65</v>
      </c>
      <c r="F178" s="1">
        <v>162</v>
      </c>
      <c r="G178" s="1" t="s">
        <v>84</v>
      </c>
      <c r="H178" s="3">
        <v>323.44</v>
      </c>
      <c r="I178" s="3">
        <v>1940.64</v>
      </c>
      <c r="J178" s="2">
        <f t="shared" si="2"/>
        <v>0</v>
      </c>
      <c r="K178" s="5">
        <f t="shared" si="29"/>
        <v>0</v>
      </c>
      <c r="L178" s="5"/>
      <c r="M178" s="1">
        <v>0.42</v>
      </c>
      <c r="N178" s="49">
        <v>-1.67</v>
      </c>
      <c r="O178" s="7">
        <v>0</v>
      </c>
      <c r="P178" s="1">
        <v>0</v>
      </c>
      <c r="Q178" s="1">
        <v>0</v>
      </c>
      <c r="R178" s="52">
        <f t="shared" si="43"/>
        <v>0</v>
      </c>
      <c r="S178" s="7">
        <v>0</v>
      </c>
      <c r="T178" s="1"/>
      <c r="U178" s="1"/>
      <c r="V178" s="1">
        <v>0</v>
      </c>
      <c r="W178" s="49">
        <v>0</v>
      </c>
      <c r="X178" s="8">
        <f t="shared" si="17"/>
        <v>0</v>
      </c>
      <c r="Y178" s="1">
        <v>0</v>
      </c>
      <c r="Z178" s="20">
        <v>808.6</v>
      </c>
      <c r="AA178" s="1">
        <f t="shared" si="5"/>
        <v>-1.67</v>
      </c>
      <c r="AB178" s="3">
        <f t="shared" si="6"/>
        <v>-3240.8688000000002</v>
      </c>
      <c r="AC178" s="1">
        <v>0</v>
      </c>
      <c r="AD178" s="50">
        <f t="shared" si="8"/>
        <v>26.511475409836066</v>
      </c>
      <c r="AE178" s="48">
        <f t="shared" si="9"/>
        <v>-122.244</v>
      </c>
      <c r="AF178" s="1">
        <v>0</v>
      </c>
      <c r="AG178" s="1">
        <v>5</v>
      </c>
      <c r="AH178" s="1">
        <v>0</v>
      </c>
      <c r="AI178" s="1">
        <v>0</v>
      </c>
      <c r="AJ178" s="1">
        <v>-10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</row>
    <row r="179" spans="1:71" ht="12.75" x14ac:dyDescent="0.2">
      <c r="A179" s="1">
        <v>91059</v>
      </c>
      <c r="B179" s="1" t="s">
        <v>246</v>
      </c>
      <c r="C179" s="1">
        <v>1</v>
      </c>
      <c r="D179" s="1">
        <v>162</v>
      </c>
      <c r="E179" s="1" t="s">
        <v>65</v>
      </c>
      <c r="F179" s="1">
        <v>999</v>
      </c>
      <c r="G179" s="1" t="s">
        <v>68</v>
      </c>
      <c r="H179" s="3">
        <v>5002.5600000000004</v>
      </c>
      <c r="I179" s="3">
        <v>5002.5600000000004</v>
      </c>
      <c r="J179" s="2">
        <f t="shared" si="2"/>
        <v>0</v>
      </c>
      <c r="K179" s="5">
        <f t="shared" si="29"/>
        <v>0</v>
      </c>
      <c r="L179" s="5"/>
      <c r="M179" s="1">
        <v>0</v>
      </c>
      <c r="N179" s="49">
        <v>-1</v>
      </c>
      <c r="O179" s="7">
        <v>0</v>
      </c>
      <c r="P179" s="1">
        <v>0</v>
      </c>
      <c r="Q179" s="1">
        <v>0</v>
      </c>
      <c r="R179" s="52">
        <f>Q179-T179</f>
        <v>0</v>
      </c>
      <c r="S179" s="8">
        <f>P179-R179</f>
        <v>0</v>
      </c>
      <c r="T179" s="1"/>
      <c r="U179" s="1"/>
      <c r="V179" s="1">
        <v>0</v>
      </c>
      <c r="W179" s="49">
        <v>0</v>
      </c>
      <c r="X179" s="8">
        <f t="shared" si="17"/>
        <v>0</v>
      </c>
      <c r="Y179" s="1">
        <v>0</v>
      </c>
      <c r="Z179" s="20">
        <v>0</v>
      </c>
      <c r="AA179" s="1">
        <f t="shared" si="5"/>
        <v>-1</v>
      </c>
      <c r="AB179" s="3">
        <f t="shared" si="6"/>
        <v>-5002.5600000000004</v>
      </c>
      <c r="AC179" s="1">
        <v>0</v>
      </c>
      <c r="AD179" s="50">
        <f t="shared" si="8"/>
        <v>0</v>
      </c>
      <c r="AE179" s="48" t="e">
        <f t="shared" si="9"/>
        <v>#DIV/0!</v>
      </c>
      <c r="AF179" s="1">
        <v>0</v>
      </c>
      <c r="AG179" s="1">
        <v>0</v>
      </c>
      <c r="AH179" s="1">
        <v>0</v>
      </c>
      <c r="AI179" s="1">
        <v>0</v>
      </c>
      <c r="AJ179" s="1">
        <v>-1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</row>
    <row r="180" spans="1:71" ht="12.75" x14ac:dyDescent="0.2">
      <c r="H180" s="9"/>
      <c r="I180" s="9"/>
      <c r="J180" s="9"/>
      <c r="N180" s="52"/>
      <c r="R180" s="52"/>
      <c r="W180" s="52"/>
      <c r="Z180" s="9"/>
      <c r="AA180" s="47"/>
      <c r="AB180" s="9"/>
      <c r="AD180" s="117"/>
      <c r="AE180" s="70"/>
    </row>
    <row r="181" spans="1:71" ht="12.75" x14ac:dyDescent="0.2">
      <c r="H181" s="9"/>
      <c r="I181" s="9"/>
      <c r="J181" s="9"/>
      <c r="N181" s="52"/>
      <c r="R181" s="52"/>
      <c r="W181" s="52"/>
      <c r="Z181" s="9"/>
      <c r="AA181" s="47"/>
      <c r="AB181" s="9"/>
      <c r="AD181" s="117"/>
      <c r="AE181" s="70"/>
    </row>
    <row r="182" spans="1:71" ht="12.75" x14ac:dyDescent="0.2">
      <c r="H182" s="9"/>
      <c r="I182" s="9"/>
      <c r="J182" s="9"/>
      <c r="N182" s="52"/>
      <c r="R182" s="52"/>
      <c r="W182" s="52"/>
      <c r="Z182" s="9"/>
      <c r="AA182" s="47"/>
      <c r="AB182" s="9"/>
      <c r="AD182" s="117"/>
      <c r="AE182" s="70"/>
    </row>
    <row r="183" spans="1:71" ht="12.75" x14ac:dyDescent="0.2">
      <c r="H183" s="9"/>
      <c r="I183" s="9"/>
      <c r="J183" s="9"/>
      <c r="N183" s="52"/>
      <c r="R183" s="52"/>
      <c r="W183" s="52"/>
      <c r="Z183" s="9"/>
      <c r="AA183" s="47"/>
      <c r="AB183" s="9"/>
      <c r="AD183" s="117"/>
      <c r="AE183" s="70"/>
    </row>
    <row r="184" spans="1:71" ht="12.75" x14ac:dyDescent="0.2">
      <c r="H184" s="9"/>
      <c r="I184" s="9"/>
      <c r="J184" s="9"/>
      <c r="N184" s="52"/>
      <c r="R184" s="52"/>
      <c r="W184" s="52"/>
      <c r="Z184" s="9"/>
      <c r="AA184" s="47"/>
      <c r="AB184" s="9"/>
      <c r="AD184" s="117"/>
      <c r="AE184" s="70"/>
    </row>
    <row r="185" spans="1:71" ht="12.75" x14ac:dyDescent="0.2">
      <c r="H185" s="9"/>
      <c r="I185" s="9"/>
      <c r="J185" s="9"/>
      <c r="N185" s="52"/>
      <c r="R185" s="52"/>
      <c r="W185" s="52"/>
      <c r="Z185" s="9"/>
      <c r="AA185" s="47"/>
      <c r="AB185" s="9"/>
      <c r="AD185" s="117"/>
      <c r="AE185" s="70"/>
    </row>
    <row r="186" spans="1:71" ht="12.75" x14ac:dyDescent="0.2">
      <c r="H186" s="9"/>
      <c r="I186" s="9"/>
      <c r="J186" s="9"/>
      <c r="N186" s="52"/>
      <c r="R186" s="52"/>
      <c r="W186" s="52"/>
      <c r="Z186" s="9"/>
      <c r="AA186" s="47"/>
      <c r="AB186" s="9"/>
      <c r="AD186" s="117"/>
      <c r="AE186" s="70"/>
    </row>
    <row r="187" spans="1:71" ht="12.75" x14ac:dyDescent="0.2">
      <c r="H187" s="9"/>
      <c r="I187" s="9"/>
      <c r="J187" s="9"/>
      <c r="N187" s="52"/>
      <c r="R187" s="52"/>
      <c r="W187" s="52"/>
      <c r="Z187" s="9"/>
      <c r="AA187" s="47"/>
      <c r="AB187" s="9"/>
      <c r="AD187" s="117"/>
      <c r="AE187" s="70"/>
    </row>
    <row r="188" spans="1:71" ht="12.75" x14ac:dyDescent="0.2">
      <c r="H188" s="9"/>
      <c r="I188" s="9"/>
      <c r="J188" s="9"/>
      <c r="N188" s="52"/>
      <c r="R188" s="52"/>
      <c r="W188" s="52"/>
      <c r="Z188" s="9"/>
      <c r="AA188" s="47"/>
      <c r="AB188" s="9"/>
      <c r="AD188" s="117"/>
      <c r="AE188" s="70"/>
    </row>
    <row r="189" spans="1:71" ht="12.75" x14ac:dyDescent="0.2">
      <c r="H189" s="9"/>
      <c r="I189" s="9"/>
      <c r="J189" s="9"/>
      <c r="N189" s="52"/>
      <c r="R189" s="52"/>
      <c r="W189" s="52"/>
      <c r="Z189" s="9"/>
      <c r="AA189" s="47"/>
      <c r="AB189" s="9"/>
      <c r="AD189" s="117"/>
      <c r="AE189" s="70"/>
    </row>
    <row r="190" spans="1:71" ht="12.75" x14ac:dyDescent="0.2">
      <c r="H190" s="9"/>
      <c r="I190" s="9"/>
      <c r="J190" s="9"/>
      <c r="N190" s="52"/>
      <c r="R190" s="52"/>
      <c r="W190" s="52"/>
      <c r="Z190" s="9"/>
      <c r="AA190" s="47"/>
      <c r="AB190" s="9"/>
      <c r="AD190" s="117"/>
      <c r="AE190" s="70"/>
    </row>
    <row r="191" spans="1:71" ht="12.75" x14ac:dyDescent="0.2">
      <c r="H191" s="9"/>
      <c r="I191" s="9"/>
      <c r="J191" s="9"/>
      <c r="N191" s="52"/>
      <c r="R191" s="52"/>
      <c r="W191" s="52"/>
      <c r="Z191" s="9"/>
      <c r="AA191" s="47"/>
      <c r="AB191" s="9"/>
      <c r="AD191" s="117"/>
      <c r="AE191" s="70"/>
    </row>
    <row r="192" spans="1:71" ht="12.75" x14ac:dyDescent="0.2">
      <c r="H192" s="9"/>
      <c r="I192" s="9"/>
      <c r="J192" s="9"/>
      <c r="N192" s="52"/>
      <c r="R192" s="52"/>
      <c r="W192" s="52"/>
      <c r="Z192" s="9"/>
      <c r="AA192" s="47"/>
      <c r="AB192" s="9"/>
      <c r="AD192" s="117"/>
      <c r="AE192" s="70"/>
    </row>
    <row r="193" spans="8:31" ht="12.75" x14ac:dyDescent="0.2">
      <c r="H193" s="9"/>
      <c r="I193" s="9"/>
      <c r="J193" s="9"/>
      <c r="N193" s="52"/>
      <c r="R193" s="52"/>
      <c r="W193" s="52"/>
      <c r="Z193" s="9"/>
      <c r="AA193" s="47"/>
      <c r="AB193" s="9"/>
      <c r="AD193" s="117"/>
      <c r="AE193" s="70"/>
    </row>
    <row r="194" spans="8:31" ht="12.75" x14ac:dyDescent="0.2">
      <c r="H194" s="9"/>
      <c r="I194" s="9"/>
      <c r="J194" s="9"/>
      <c r="N194" s="52"/>
      <c r="R194" s="52"/>
      <c r="W194" s="52"/>
      <c r="Z194" s="9"/>
      <c r="AA194" s="47"/>
      <c r="AB194" s="9"/>
      <c r="AD194" s="117"/>
      <c r="AE194" s="70"/>
    </row>
    <row r="195" spans="8:31" ht="12.75" x14ac:dyDescent="0.2">
      <c r="H195" s="9"/>
      <c r="I195" s="9"/>
      <c r="J195" s="9"/>
      <c r="N195" s="52"/>
      <c r="R195" s="52"/>
      <c r="W195" s="52"/>
      <c r="Z195" s="9"/>
      <c r="AA195" s="47"/>
      <c r="AB195" s="9"/>
      <c r="AD195" s="117"/>
      <c r="AE195" s="70"/>
    </row>
    <row r="196" spans="8:31" ht="12.75" x14ac:dyDescent="0.2">
      <c r="H196" s="9"/>
      <c r="I196" s="9"/>
      <c r="J196" s="9"/>
      <c r="N196" s="52"/>
      <c r="R196" s="52"/>
      <c r="W196" s="52"/>
      <c r="Z196" s="9"/>
      <c r="AA196" s="47"/>
      <c r="AB196" s="9"/>
      <c r="AD196" s="117"/>
      <c r="AE196" s="70"/>
    </row>
    <row r="197" spans="8:31" ht="12.75" x14ac:dyDescent="0.2">
      <c r="H197" s="9"/>
      <c r="I197" s="9"/>
      <c r="J197" s="9"/>
      <c r="N197" s="52"/>
      <c r="R197" s="52"/>
      <c r="W197" s="52"/>
      <c r="Z197" s="9"/>
      <c r="AA197" s="47"/>
      <c r="AB197" s="9"/>
      <c r="AD197" s="117"/>
      <c r="AE197" s="70"/>
    </row>
    <row r="198" spans="8:31" ht="12.75" x14ac:dyDescent="0.2">
      <c r="H198" s="9"/>
      <c r="I198" s="9"/>
      <c r="J198" s="9"/>
      <c r="N198" s="52"/>
      <c r="R198" s="52"/>
      <c r="W198" s="52"/>
      <c r="Z198" s="9"/>
      <c r="AA198" s="47"/>
      <c r="AB198" s="9"/>
      <c r="AD198" s="117"/>
      <c r="AE198" s="70"/>
    </row>
    <row r="199" spans="8:31" ht="12.75" x14ac:dyDescent="0.2">
      <c r="H199" s="9"/>
      <c r="I199" s="9"/>
      <c r="J199" s="9"/>
      <c r="N199" s="52"/>
      <c r="R199" s="52"/>
      <c r="W199" s="52"/>
      <c r="Z199" s="9"/>
      <c r="AA199" s="47"/>
      <c r="AB199" s="9"/>
      <c r="AD199" s="117"/>
      <c r="AE199" s="70"/>
    </row>
    <row r="200" spans="8:31" ht="12.75" x14ac:dyDescent="0.2">
      <c r="H200" s="9"/>
      <c r="I200" s="9"/>
      <c r="J200" s="9"/>
      <c r="N200" s="52"/>
      <c r="R200" s="52"/>
      <c r="W200" s="52"/>
      <c r="Z200" s="9"/>
      <c r="AA200" s="47"/>
      <c r="AB200" s="9"/>
      <c r="AD200" s="117"/>
      <c r="AE200" s="70"/>
    </row>
    <row r="201" spans="8:31" ht="12.75" x14ac:dyDescent="0.2">
      <c r="H201" s="9"/>
      <c r="I201" s="9"/>
      <c r="J201" s="9"/>
      <c r="N201" s="52"/>
      <c r="R201" s="52"/>
      <c r="W201" s="52"/>
      <c r="Z201" s="9"/>
      <c r="AA201" s="47"/>
      <c r="AB201" s="9"/>
      <c r="AD201" s="117"/>
      <c r="AE201" s="70"/>
    </row>
    <row r="202" spans="8:31" ht="12.75" x14ac:dyDescent="0.2">
      <c r="H202" s="9"/>
      <c r="I202" s="9"/>
      <c r="J202" s="9"/>
      <c r="N202" s="52"/>
      <c r="R202" s="52"/>
      <c r="W202" s="52"/>
      <c r="Z202" s="9"/>
      <c r="AA202" s="47"/>
      <c r="AB202" s="9"/>
      <c r="AD202" s="117"/>
      <c r="AE202" s="70"/>
    </row>
    <row r="203" spans="8:31" ht="12.75" x14ac:dyDescent="0.2">
      <c r="H203" s="9"/>
      <c r="I203" s="9"/>
      <c r="J203" s="9"/>
      <c r="N203" s="52"/>
      <c r="R203" s="52"/>
      <c r="W203" s="52"/>
      <c r="Z203" s="9"/>
      <c r="AA203" s="47"/>
      <c r="AB203" s="9"/>
      <c r="AD203" s="117"/>
      <c r="AE203" s="70"/>
    </row>
    <row r="204" spans="8:31" ht="12.75" x14ac:dyDescent="0.2">
      <c r="H204" s="9"/>
      <c r="I204" s="9"/>
      <c r="J204" s="9"/>
      <c r="N204" s="52"/>
      <c r="R204" s="52"/>
      <c r="W204" s="52"/>
      <c r="Z204" s="9"/>
      <c r="AA204" s="47"/>
      <c r="AB204" s="9"/>
      <c r="AD204" s="117"/>
      <c r="AE204" s="70"/>
    </row>
    <row r="205" spans="8:31" ht="12.75" x14ac:dyDescent="0.2">
      <c r="H205" s="9"/>
      <c r="I205" s="9"/>
      <c r="J205" s="9"/>
      <c r="N205" s="52"/>
      <c r="R205" s="52"/>
      <c r="W205" s="52"/>
      <c r="Z205" s="9"/>
      <c r="AA205" s="47"/>
      <c r="AB205" s="9"/>
      <c r="AD205" s="117"/>
      <c r="AE205" s="70"/>
    </row>
    <row r="206" spans="8:31" ht="12.75" x14ac:dyDescent="0.2">
      <c r="H206" s="9"/>
      <c r="I206" s="9"/>
      <c r="J206" s="9"/>
      <c r="N206" s="52"/>
      <c r="R206" s="52"/>
      <c r="W206" s="52"/>
      <c r="Z206" s="9"/>
      <c r="AA206" s="47"/>
      <c r="AB206" s="9"/>
      <c r="AD206" s="117"/>
      <c r="AE206" s="70"/>
    </row>
    <row r="207" spans="8:31" ht="12.75" x14ac:dyDescent="0.2">
      <c r="H207" s="9"/>
      <c r="I207" s="9"/>
      <c r="J207" s="9"/>
      <c r="N207" s="52"/>
      <c r="R207" s="52"/>
      <c r="W207" s="52"/>
      <c r="Z207" s="9"/>
      <c r="AA207" s="47"/>
      <c r="AB207" s="9"/>
      <c r="AD207" s="117"/>
      <c r="AE207" s="70"/>
    </row>
    <row r="208" spans="8:31" ht="12.75" x14ac:dyDescent="0.2">
      <c r="H208" s="9"/>
      <c r="I208" s="9"/>
      <c r="J208" s="9"/>
      <c r="N208" s="52"/>
      <c r="R208" s="52"/>
      <c r="W208" s="52"/>
      <c r="Z208" s="9"/>
      <c r="AA208" s="47"/>
      <c r="AB208" s="9"/>
      <c r="AD208" s="117"/>
      <c r="AE208" s="70"/>
    </row>
    <row r="209" spans="8:31" ht="12.75" x14ac:dyDescent="0.2">
      <c r="H209" s="9"/>
      <c r="I209" s="9"/>
      <c r="J209" s="9"/>
      <c r="N209" s="52"/>
      <c r="R209" s="52"/>
      <c r="W209" s="52"/>
      <c r="Z209" s="9"/>
      <c r="AA209" s="47"/>
      <c r="AB209" s="9"/>
      <c r="AD209" s="117"/>
      <c r="AE209" s="70"/>
    </row>
    <row r="210" spans="8:31" ht="12.75" x14ac:dyDescent="0.2">
      <c r="H210" s="9"/>
      <c r="I210" s="9"/>
      <c r="J210" s="9"/>
      <c r="N210" s="52"/>
      <c r="R210" s="52"/>
      <c r="W210" s="52"/>
      <c r="Z210" s="9"/>
      <c r="AA210" s="47"/>
      <c r="AB210" s="9"/>
      <c r="AD210" s="117"/>
      <c r="AE210" s="70"/>
    </row>
    <row r="211" spans="8:31" ht="12.75" x14ac:dyDescent="0.2">
      <c r="H211" s="9"/>
      <c r="I211" s="9"/>
      <c r="J211" s="9"/>
      <c r="N211" s="52"/>
      <c r="R211" s="52"/>
      <c r="W211" s="52"/>
      <c r="Z211" s="9"/>
      <c r="AA211" s="47"/>
      <c r="AB211" s="9"/>
      <c r="AD211" s="117"/>
      <c r="AE211" s="70"/>
    </row>
    <row r="212" spans="8:31" ht="12.75" x14ac:dyDescent="0.2">
      <c r="H212" s="9"/>
      <c r="I212" s="9"/>
      <c r="J212" s="9"/>
      <c r="N212" s="52"/>
      <c r="R212" s="52"/>
      <c r="W212" s="52"/>
      <c r="Z212" s="9"/>
      <c r="AA212" s="47"/>
      <c r="AB212" s="9"/>
      <c r="AD212" s="117"/>
      <c r="AE212" s="70"/>
    </row>
    <row r="213" spans="8:31" ht="12.75" x14ac:dyDescent="0.2">
      <c r="H213" s="9"/>
      <c r="I213" s="9"/>
      <c r="J213" s="9"/>
      <c r="N213" s="52"/>
      <c r="R213" s="52"/>
      <c r="W213" s="52"/>
      <c r="Z213" s="9"/>
      <c r="AA213" s="47"/>
      <c r="AB213" s="9"/>
      <c r="AD213" s="117"/>
      <c r="AE213" s="70"/>
    </row>
    <row r="214" spans="8:31" ht="12.75" x14ac:dyDescent="0.2">
      <c r="H214" s="9"/>
      <c r="I214" s="9"/>
      <c r="J214" s="9"/>
      <c r="N214" s="52"/>
      <c r="R214" s="52"/>
      <c r="W214" s="52"/>
      <c r="Z214" s="9"/>
      <c r="AA214" s="47"/>
      <c r="AB214" s="9"/>
      <c r="AD214" s="117"/>
      <c r="AE214" s="70"/>
    </row>
    <row r="215" spans="8:31" ht="12.75" x14ac:dyDescent="0.2">
      <c r="H215" s="9"/>
      <c r="I215" s="9"/>
      <c r="J215" s="9"/>
      <c r="N215" s="52"/>
      <c r="R215" s="52"/>
      <c r="W215" s="52"/>
      <c r="Z215" s="9"/>
      <c r="AA215" s="47"/>
      <c r="AB215" s="9"/>
      <c r="AD215" s="117"/>
      <c r="AE215" s="70"/>
    </row>
    <row r="216" spans="8:31" ht="12.75" x14ac:dyDescent="0.2">
      <c r="H216" s="9"/>
      <c r="I216" s="9"/>
      <c r="J216" s="9"/>
      <c r="N216" s="52"/>
      <c r="R216" s="52"/>
      <c r="W216" s="52"/>
      <c r="Z216" s="9"/>
      <c r="AA216" s="47"/>
      <c r="AB216" s="9"/>
      <c r="AD216" s="117"/>
      <c r="AE216" s="70"/>
    </row>
    <row r="217" spans="8:31" ht="12.75" x14ac:dyDescent="0.2">
      <c r="H217" s="9"/>
      <c r="I217" s="9"/>
      <c r="J217" s="9"/>
      <c r="N217" s="52"/>
      <c r="R217" s="52"/>
      <c r="W217" s="52"/>
      <c r="Z217" s="9"/>
      <c r="AA217" s="47"/>
      <c r="AB217" s="9"/>
      <c r="AD217" s="117"/>
      <c r="AE217" s="70"/>
    </row>
    <row r="218" spans="8:31" ht="12.75" x14ac:dyDescent="0.2">
      <c r="H218" s="9"/>
      <c r="I218" s="9"/>
      <c r="J218" s="9"/>
      <c r="N218" s="52"/>
      <c r="R218" s="52"/>
      <c r="W218" s="52"/>
      <c r="Z218" s="9"/>
      <c r="AA218" s="47"/>
      <c r="AB218" s="9"/>
      <c r="AD218" s="117"/>
      <c r="AE218" s="70"/>
    </row>
    <row r="219" spans="8:31" ht="12.75" x14ac:dyDescent="0.2">
      <c r="H219" s="9"/>
      <c r="I219" s="9"/>
      <c r="J219" s="9"/>
      <c r="N219" s="52"/>
      <c r="R219" s="52"/>
      <c r="W219" s="52"/>
      <c r="Z219" s="9"/>
      <c r="AA219" s="47"/>
      <c r="AB219" s="9"/>
      <c r="AD219" s="117"/>
      <c r="AE219" s="70"/>
    </row>
    <row r="220" spans="8:31" ht="12.75" x14ac:dyDescent="0.2">
      <c r="H220" s="9"/>
      <c r="I220" s="9"/>
      <c r="J220" s="9"/>
      <c r="N220" s="52"/>
      <c r="R220" s="52"/>
      <c r="W220" s="52"/>
      <c r="Z220" s="9"/>
      <c r="AA220" s="47"/>
      <c r="AB220" s="9"/>
      <c r="AD220" s="117"/>
      <c r="AE220" s="70"/>
    </row>
    <row r="221" spans="8:31" ht="12.75" x14ac:dyDescent="0.2">
      <c r="H221" s="9"/>
      <c r="I221" s="9"/>
      <c r="J221" s="9"/>
      <c r="N221" s="52"/>
      <c r="R221" s="52"/>
      <c r="W221" s="52"/>
      <c r="Z221" s="9"/>
      <c r="AA221" s="47"/>
      <c r="AB221" s="9"/>
      <c r="AD221" s="117"/>
      <c r="AE221" s="70"/>
    </row>
    <row r="222" spans="8:31" ht="12.75" x14ac:dyDescent="0.2">
      <c r="H222" s="9"/>
      <c r="I222" s="9"/>
      <c r="J222" s="9"/>
      <c r="N222" s="52"/>
      <c r="R222" s="52"/>
      <c r="W222" s="52"/>
      <c r="Z222" s="9"/>
      <c r="AA222" s="47"/>
      <c r="AB222" s="9"/>
      <c r="AD222" s="117"/>
      <c r="AE222" s="70"/>
    </row>
    <row r="223" spans="8:31" ht="12.75" x14ac:dyDescent="0.2">
      <c r="H223" s="9"/>
      <c r="I223" s="9"/>
      <c r="J223" s="9"/>
      <c r="N223" s="52"/>
      <c r="R223" s="52"/>
      <c r="W223" s="52"/>
      <c r="Z223" s="9"/>
      <c r="AA223" s="47"/>
      <c r="AB223" s="9"/>
      <c r="AD223" s="117"/>
      <c r="AE223" s="70"/>
    </row>
    <row r="224" spans="8:31" ht="12.75" x14ac:dyDescent="0.2">
      <c r="H224" s="9"/>
      <c r="I224" s="9"/>
      <c r="J224" s="9"/>
      <c r="N224" s="52"/>
      <c r="R224" s="52"/>
      <c r="W224" s="52"/>
      <c r="Z224" s="9"/>
      <c r="AA224" s="47"/>
      <c r="AB224" s="9"/>
      <c r="AD224" s="117"/>
      <c r="AE224" s="70"/>
    </row>
    <row r="225" spans="8:31" ht="12.75" x14ac:dyDescent="0.2">
      <c r="H225" s="9"/>
      <c r="I225" s="9"/>
      <c r="J225" s="9"/>
      <c r="N225" s="52"/>
      <c r="R225" s="52"/>
      <c r="W225" s="52"/>
      <c r="Z225" s="9"/>
      <c r="AA225" s="47"/>
      <c r="AB225" s="9"/>
      <c r="AD225" s="117"/>
      <c r="AE225" s="70"/>
    </row>
    <row r="226" spans="8:31" ht="12.75" x14ac:dyDescent="0.2">
      <c r="H226" s="9"/>
      <c r="I226" s="9"/>
      <c r="J226" s="9"/>
      <c r="N226" s="52"/>
      <c r="R226" s="52"/>
      <c r="W226" s="52"/>
      <c r="Z226" s="9"/>
      <c r="AA226" s="47"/>
      <c r="AB226" s="9"/>
      <c r="AD226" s="117"/>
      <c r="AE226" s="70"/>
    </row>
    <row r="227" spans="8:31" ht="12.75" x14ac:dyDescent="0.2">
      <c r="H227" s="9"/>
      <c r="I227" s="9"/>
      <c r="J227" s="9"/>
      <c r="N227" s="52"/>
      <c r="R227" s="52"/>
      <c r="W227" s="52"/>
      <c r="Z227" s="9"/>
      <c r="AA227" s="47"/>
      <c r="AB227" s="9"/>
      <c r="AD227" s="117"/>
      <c r="AE227" s="70"/>
    </row>
    <row r="228" spans="8:31" ht="12.75" x14ac:dyDescent="0.2">
      <c r="H228" s="9"/>
      <c r="I228" s="9"/>
      <c r="J228" s="9"/>
      <c r="N228" s="52"/>
      <c r="R228" s="52"/>
      <c r="W228" s="52"/>
      <c r="Z228" s="9"/>
      <c r="AA228" s="47"/>
      <c r="AB228" s="9"/>
      <c r="AD228" s="117"/>
      <c r="AE228" s="70"/>
    </row>
    <row r="229" spans="8:31" ht="12.75" x14ac:dyDescent="0.2">
      <c r="H229" s="9"/>
      <c r="I229" s="9"/>
      <c r="J229" s="9"/>
      <c r="N229" s="52"/>
      <c r="R229" s="52"/>
      <c r="W229" s="52"/>
      <c r="Z229" s="9"/>
      <c r="AA229" s="47"/>
      <c r="AB229" s="9"/>
      <c r="AD229" s="117"/>
      <c r="AE229" s="70"/>
    </row>
    <row r="230" spans="8:31" ht="12.75" x14ac:dyDescent="0.2">
      <c r="H230" s="9"/>
      <c r="I230" s="9"/>
      <c r="J230" s="9"/>
      <c r="N230" s="52"/>
      <c r="R230" s="52"/>
      <c r="W230" s="52"/>
      <c r="Z230" s="9"/>
      <c r="AA230" s="47"/>
      <c r="AB230" s="9"/>
      <c r="AD230" s="117"/>
      <c r="AE230" s="70"/>
    </row>
    <row r="231" spans="8:31" ht="12.75" x14ac:dyDescent="0.2">
      <c r="H231" s="9"/>
      <c r="I231" s="9"/>
      <c r="J231" s="9"/>
      <c r="N231" s="52"/>
      <c r="R231" s="52"/>
      <c r="W231" s="52"/>
      <c r="Z231" s="9"/>
      <c r="AA231" s="47"/>
      <c r="AB231" s="9"/>
      <c r="AD231" s="117"/>
      <c r="AE231" s="70"/>
    </row>
    <row r="232" spans="8:31" ht="12.75" x14ac:dyDescent="0.2">
      <c r="H232" s="9"/>
      <c r="I232" s="9"/>
      <c r="J232" s="9"/>
      <c r="N232" s="52"/>
      <c r="R232" s="52"/>
      <c r="W232" s="52"/>
      <c r="Z232" s="9"/>
      <c r="AA232" s="47"/>
      <c r="AB232" s="9"/>
      <c r="AD232" s="117"/>
      <c r="AE232" s="70"/>
    </row>
    <row r="233" spans="8:31" ht="12.75" x14ac:dyDescent="0.2">
      <c r="H233" s="9"/>
      <c r="I233" s="9"/>
      <c r="J233" s="9"/>
      <c r="N233" s="52"/>
      <c r="R233" s="52"/>
      <c r="W233" s="52"/>
      <c r="Z233" s="9"/>
      <c r="AA233" s="47"/>
      <c r="AB233" s="9"/>
      <c r="AD233" s="117"/>
      <c r="AE233" s="70"/>
    </row>
    <row r="234" spans="8:31" ht="12.75" x14ac:dyDescent="0.2">
      <c r="H234" s="9"/>
      <c r="I234" s="9"/>
      <c r="J234" s="9"/>
      <c r="N234" s="52"/>
      <c r="R234" s="52"/>
      <c r="W234" s="52"/>
      <c r="Z234" s="9"/>
      <c r="AA234" s="47"/>
      <c r="AB234" s="9"/>
      <c r="AD234" s="117"/>
      <c r="AE234" s="70"/>
    </row>
    <row r="235" spans="8:31" ht="12.75" x14ac:dyDescent="0.2">
      <c r="H235" s="9"/>
      <c r="I235" s="9"/>
      <c r="J235" s="9"/>
      <c r="N235" s="52"/>
      <c r="R235" s="52"/>
      <c r="W235" s="52"/>
      <c r="Z235" s="9"/>
      <c r="AA235" s="47"/>
      <c r="AB235" s="9"/>
      <c r="AD235" s="117"/>
      <c r="AE235" s="70"/>
    </row>
    <row r="236" spans="8:31" ht="12.75" x14ac:dyDescent="0.2">
      <c r="H236" s="9"/>
      <c r="I236" s="9"/>
      <c r="J236" s="9"/>
      <c r="N236" s="52"/>
      <c r="R236" s="52"/>
      <c r="W236" s="52"/>
      <c r="Z236" s="9"/>
      <c r="AA236" s="47"/>
      <c r="AB236" s="9"/>
      <c r="AD236" s="117"/>
      <c r="AE236" s="70"/>
    </row>
    <row r="237" spans="8:31" ht="12.75" x14ac:dyDescent="0.2">
      <c r="H237" s="9"/>
      <c r="I237" s="9"/>
      <c r="J237" s="9"/>
      <c r="N237" s="52"/>
      <c r="R237" s="52"/>
      <c r="W237" s="52"/>
      <c r="Z237" s="9"/>
      <c r="AA237" s="47"/>
      <c r="AB237" s="9"/>
      <c r="AD237" s="117"/>
      <c r="AE237" s="70"/>
    </row>
    <row r="238" spans="8:31" ht="12.75" x14ac:dyDescent="0.2">
      <c r="H238" s="9"/>
      <c r="I238" s="9"/>
      <c r="J238" s="9"/>
      <c r="N238" s="52"/>
      <c r="R238" s="52"/>
      <c r="W238" s="52"/>
      <c r="Z238" s="9"/>
      <c r="AA238" s="47"/>
      <c r="AB238" s="9"/>
      <c r="AD238" s="117"/>
      <c r="AE238" s="70"/>
    </row>
    <row r="239" spans="8:31" ht="12.75" x14ac:dyDescent="0.2">
      <c r="H239" s="9"/>
      <c r="I239" s="9"/>
      <c r="J239" s="9"/>
      <c r="N239" s="52"/>
      <c r="R239" s="52"/>
      <c r="W239" s="52"/>
      <c r="Z239" s="9"/>
      <c r="AA239" s="47"/>
      <c r="AB239" s="9"/>
      <c r="AD239" s="117"/>
      <c r="AE239" s="70"/>
    </row>
    <row r="240" spans="8:31" ht="12.75" x14ac:dyDescent="0.2">
      <c r="H240" s="9"/>
      <c r="I240" s="9"/>
      <c r="J240" s="9"/>
      <c r="N240" s="52"/>
      <c r="R240" s="52"/>
      <c r="W240" s="52"/>
      <c r="Z240" s="9"/>
      <c r="AA240" s="47"/>
      <c r="AB240" s="9"/>
      <c r="AD240" s="117"/>
      <c r="AE240" s="70"/>
    </row>
    <row r="241" spans="8:31" ht="12.75" x14ac:dyDescent="0.2">
      <c r="H241" s="9"/>
      <c r="I241" s="9"/>
      <c r="J241" s="9"/>
      <c r="N241" s="52"/>
      <c r="R241" s="52"/>
      <c r="W241" s="52"/>
      <c r="Z241" s="9"/>
      <c r="AA241" s="47"/>
      <c r="AB241" s="9"/>
      <c r="AD241" s="117"/>
      <c r="AE241" s="70"/>
    </row>
    <row r="242" spans="8:31" ht="12.75" x14ac:dyDescent="0.2">
      <c r="H242" s="9"/>
      <c r="I242" s="9"/>
      <c r="J242" s="9"/>
      <c r="N242" s="52"/>
      <c r="R242" s="52"/>
      <c r="W242" s="52"/>
      <c r="Z242" s="9"/>
      <c r="AA242" s="47"/>
      <c r="AB242" s="9"/>
      <c r="AD242" s="117"/>
      <c r="AE242" s="70"/>
    </row>
    <row r="243" spans="8:31" ht="12.75" x14ac:dyDescent="0.2">
      <c r="H243" s="9"/>
      <c r="I243" s="9"/>
      <c r="J243" s="9"/>
      <c r="N243" s="52"/>
      <c r="R243" s="52"/>
      <c r="W243" s="52"/>
      <c r="Z243" s="9"/>
      <c r="AA243" s="47"/>
      <c r="AB243" s="9"/>
      <c r="AD243" s="117"/>
      <c r="AE243" s="70"/>
    </row>
    <row r="244" spans="8:31" ht="12.75" x14ac:dyDescent="0.2">
      <c r="H244" s="9"/>
      <c r="I244" s="9"/>
      <c r="J244" s="9"/>
      <c r="N244" s="52"/>
      <c r="R244" s="52"/>
      <c r="W244" s="52"/>
      <c r="Z244" s="9"/>
      <c r="AA244" s="47"/>
      <c r="AB244" s="9"/>
      <c r="AD244" s="117"/>
      <c r="AE244" s="70"/>
    </row>
    <row r="245" spans="8:31" ht="12.75" x14ac:dyDescent="0.2">
      <c r="H245" s="9"/>
      <c r="I245" s="9"/>
      <c r="J245" s="9"/>
      <c r="N245" s="52"/>
      <c r="R245" s="52"/>
      <c r="W245" s="52"/>
      <c r="Z245" s="9"/>
      <c r="AA245" s="47"/>
      <c r="AB245" s="9"/>
      <c r="AD245" s="117"/>
      <c r="AE245" s="70"/>
    </row>
    <row r="246" spans="8:31" ht="12.75" x14ac:dyDescent="0.2">
      <c r="H246" s="9"/>
      <c r="I246" s="9"/>
      <c r="J246" s="9"/>
      <c r="N246" s="52"/>
      <c r="R246" s="52"/>
      <c r="W246" s="52"/>
      <c r="Z246" s="9"/>
      <c r="AA246" s="47"/>
      <c r="AB246" s="9"/>
      <c r="AD246" s="117"/>
      <c r="AE246" s="70"/>
    </row>
    <row r="247" spans="8:31" ht="12.75" x14ac:dyDescent="0.2">
      <c r="H247" s="9"/>
      <c r="I247" s="9"/>
      <c r="J247" s="9"/>
      <c r="N247" s="52"/>
      <c r="R247" s="52"/>
      <c r="W247" s="52"/>
      <c r="Z247" s="9"/>
      <c r="AA247" s="47"/>
      <c r="AB247" s="9"/>
      <c r="AD247" s="117"/>
      <c r="AE247" s="70"/>
    </row>
    <row r="248" spans="8:31" ht="12.75" x14ac:dyDescent="0.2">
      <c r="H248" s="9"/>
      <c r="I248" s="9"/>
      <c r="J248" s="9"/>
      <c r="N248" s="52"/>
      <c r="R248" s="52"/>
      <c r="W248" s="52"/>
      <c r="Z248" s="9"/>
      <c r="AA248" s="47"/>
      <c r="AB248" s="9"/>
      <c r="AD248" s="117"/>
      <c r="AE248" s="70"/>
    </row>
    <row r="249" spans="8:31" ht="12.75" x14ac:dyDescent="0.2">
      <c r="H249" s="9"/>
      <c r="I249" s="9"/>
      <c r="J249" s="9"/>
      <c r="N249" s="52"/>
      <c r="R249" s="52"/>
      <c r="W249" s="52"/>
      <c r="Z249" s="9"/>
      <c r="AA249" s="47"/>
      <c r="AB249" s="9"/>
      <c r="AD249" s="117"/>
      <c r="AE249" s="70"/>
    </row>
    <row r="250" spans="8:31" ht="12.75" x14ac:dyDescent="0.2">
      <c r="H250" s="9"/>
      <c r="I250" s="9"/>
      <c r="J250" s="9"/>
      <c r="N250" s="52"/>
      <c r="R250" s="52"/>
      <c r="W250" s="52"/>
      <c r="Z250" s="9"/>
      <c r="AA250" s="47"/>
      <c r="AB250" s="9"/>
      <c r="AD250" s="117"/>
      <c r="AE250" s="70"/>
    </row>
    <row r="251" spans="8:31" ht="12.75" x14ac:dyDescent="0.2">
      <c r="H251" s="9"/>
      <c r="I251" s="9"/>
      <c r="J251" s="9"/>
      <c r="N251" s="52"/>
      <c r="R251" s="52"/>
      <c r="W251" s="52"/>
      <c r="Z251" s="9"/>
      <c r="AA251" s="47"/>
      <c r="AB251" s="9"/>
      <c r="AD251" s="117"/>
      <c r="AE251" s="70"/>
    </row>
    <row r="252" spans="8:31" ht="12.75" x14ac:dyDescent="0.2">
      <c r="H252" s="9"/>
      <c r="I252" s="9"/>
      <c r="J252" s="9"/>
      <c r="N252" s="52"/>
      <c r="R252" s="52"/>
      <c r="W252" s="52"/>
      <c r="Z252" s="9"/>
      <c r="AA252" s="47"/>
      <c r="AB252" s="9"/>
      <c r="AD252" s="117"/>
      <c r="AE252" s="70"/>
    </row>
    <row r="253" spans="8:31" ht="12.75" x14ac:dyDescent="0.2">
      <c r="H253" s="9"/>
      <c r="I253" s="9"/>
      <c r="J253" s="9"/>
      <c r="N253" s="52"/>
      <c r="R253" s="52"/>
      <c r="W253" s="52"/>
      <c r="Z253" s="9"/>
      <c r="AA253" s="47"/>
      <c r="AB253" s="9"/>
      <c r="AD253" s="117"/>
      <c r="AE253" s="70"/>
    </row>
    <row r="254" spans="8:31" ht="12.75" x14ac:dyDescent="0.2">
      <c r="H254" s="9"/>
      <c r="I254" s="9"/>
      <c r="J254" s="9"/>
      <c r="N254" s="52"/>
      <c r="R254" s="52"/>
      <c r="W254" s="52"/>
      <c r="Z254" s="9"/>
      <c r="AA254" s="47"/>
      <c r="AB254" s="9"/>
      <c r="AD254" s="117"/>
      <c r="AE254" s="70"/>
    </row>
    <row r="255" spans="8:31" ht="12.75" x14ac:dyDescent="0.2">
      <c r="H255" s="9"/>
      <c r="I255" s="9"/>
      <c r="J255" s="9"/>
      <c r="N255" s="52"/>
      <c r="R255" s="52"/>
      <c r="W255" s="52"/>
      <c r="Z255" s="9"/>
      <c r="AA255" s="47"/>
      <c r="AB255" s="9"/>
      <c r="AD255" s="117"/>
      <c r="AE255" s="70"/>
    </row>
    <row r="256" spans="8:31" ht="12.75" x14ac:dyDescent="0.2">
      <c r="H256" s="9"/>
      <c r="I256" s="9"/>
      <c r="J256" s="9"/>
      <c r="N256" s="52"/>
      <c r="R256" s="52"/>
      <c r="W256" s="52"/>
      <c r="Z256" s="9"/>
      <c r="AA256" s="47"/>
      <c r="AB256" s="9"/>
      <c r="AD256" s="117"/>
      <c r="AE256" s="70"/>
    </row>
    <row r="257" spans="8:31" ht="12.75" x14ac:dyDescent="0.2">
      <c r="H257" s="9"/>
      <c r="I257" s="9"/>
      <c r="J257" s="9"/>
      <c r="N257" s="52"/>
      <c r="R257" s="52"/>
      <c r="W257" s="52"/>
      <c r="Z257" s="9"/>
      <c r="AA257" s="47"/>
      <c r="AB257" s="9"/>
      <c r="AD257" s="117"/>
      <c r="AE257" s="70"/>
    </row>
    <row r="258" spans="8:31" ht="12.75" x14ac:dyDescent="0.2">
      <c r="H258" s="9"/>
      <c r="I258" s="9"/>
      <c r="J258" s="9"/>
      <c r="N258" s="52"/>
      <c r="R258" s="52"/>
      <c r="W258" s="52"/>
      <c r="Z258" s="9"/>
      <c r="AA258" s="47"/>
      <c r="AB258" s="9"/>
      <c r="AD258" s="117"/>
      <c r="AE258" s="70"/>
    </row>
    <row r="259" spans="8:31" ht="12.75" x14ac:dyDescent="0.2">
      <c r="H259" s="9"/>
      <c r="I259" s="9"/>
      <c r="J259" s="9"/>
      <c r="N259" s="52"/>
      <c r="R259" s="52"/>
      <c r="W259" s="52"/>
      <c r="Z259" s="9"/>
      <c r="AA259" s="47"/>
      <c r="AB259" s="9"/>
      <c r="AD259" s="117"/>
      <c r="AE259" s="70"/>
    </row>
    <row r="260" spans="8:31" ht="12.75" x14ac:dyDescent="0.2">
      <c r="H260" s="9"/>
      <c r="I260" s="9"/>
      <c r="J260" s="9"/>
      <c r="N260" s="52"/>
      <c r="R260" s="52"/>
      <c r="W260" s="52"/>
      <c r="Z260" s="9"/>
      <c r="AA260" s="47"/>
      <c r="AB260" s="9"/>
      <c r="AD260" s="117"/>
      <c r="AE260" s="70"/>
    </row>
    <row r="261" spans="8:31" ht="12.75" x14ac:dyDescent="0.2">
      <c r="H261" s="9"/>
      <c r="I261" s="9"/>
      <c r="J261" s="9"/>
      <c r="N261" s="52"/>
      <c r="R261" s="52"/>
      <c r="W261" s="52"/>
      <c r="Z261" s="9"/>
      <c r="AA261" s="47"/>
      <c r="AB261" s="9"/>
      <c r="AD261" s="117"/>
      <c r="AE261" s="70"/>
    </row>
    <row r="262" spans="8:31" ht="12.75" x14ac:dyDescent="0.2">
      <c r="H262" s="9"/>
      <c r="I262" s="9"/>
      <c r="J262" s="9"/>
      <c r="N262" s="52"/>
      <c r="R262" s="52"/>
      <c r="W262" s="52"/>
      <c r="Z262" s="9"/>
      <c r="AA262" s="47"/>
      <c r="AB262" s="9"/>
      <c r="AD262" s="117"/>
      <c r="AE262" s="70"/>
    </row>
    <row r="263" spans="8:31" ht="12.75" x14ac:dyDescent="0.2">
      <c r="H263" s="9"/>
      <c r="I263" s="9"/>
      <c r="J263" s="9"/>
      <c r="N263" s="52"/>
      <c r="R263" s="52"/>
      <c r="W263" s="52"/>
      <c r="Z263" s="9"/>
      <c r="AA263" s="47"/>
      <c r="AB263" s="9"/>
      <c r="AD263" s="117"/>
      <c r="AE263" s="70"/>
    </row>
    <row r="264" spans="8:31" ht="12.75" x14ac:dyDescent="0.2">
      <c r="H264" s="9"/>
      <c r="I264" s="9"/>
      <c r="J264" s="9"/>
      <c r="N264" s="52"/>
      <c r="R264" s="52"/>
      <c r="W264" s="52"/>
      <c r="Z264" s="9"/>
      <c r="AA264" s="47"/>
      <c r="AB264" s="9"/>
      <c r="AD264" s="117"/>
      <c r="AE264" s="70"/>
    </row>
    <row r="265" spans="8:31" ht="12.75" x14ac:dyDescent="0.2">
      <c r="H265" s="9"/>
      <c r="I265" s="9"/>
      <c r="J265" s="9"/>
      <c r="N265" s="52"/>
      <c r="R265" s="52"/>
      <c r="W265" s="52"/>
      <c r="Z265" s="9"/>
      <c r="AA265" s="47"/>
      <c r="AB265" s="9"/>
      <c r="AD265" s="117"/>
      <c r="AE265" s="70"/>
    </row>
    <row r="266" spans="8:31" ht="12.75" x14ac:dyDescent="0.2">
      <c r="H266" s="9"/>
      <c r="I266" s="9"/>
      <c r="J266" s="9"/>
      <c r="N266" s="52"/>
      <c r="R266" s="52"/>
      <c r="W266" s="52"/>
      <c r="Z266" s="9"/>
      <c r="AA266" s="47"/>
      <c r="AB266" s="9"/>
      <c r="AD266" s="117"/>
      <c r="AE266" s="70"/>
    </row>
    <row r="267" spans="8:31" ht="12.75" x14ac:dyDescent="0.2">
      <c r="H267" s="9"/>
      <c r="I267" s="9"/>
      <c r="J267" s="9"/>
      <c r="N267" s="52"/>
      <c r="R267" s="52"/>
      <c r="W267" s="52"/>
      <c r="Z267" s="9"/>
      <c r="AA267" s="47"/>
      <c r="AB267" s="9"/>
      <c r="AD267" s="117"/>
      <c r="AE267" s="70"/>
    </row>
    <row r="268" spans="8:31" ht="12.75" x14ac:dyDescent="0.2">
      <c r="H268" s="9"/>
      <c r="I268" s="9"/>
      <c r="J268" s="9"/>
      <c r="N268" s="52"/>
      <c r="R268" s="52"/>
      <c r="W268" s="52"/>
      <c r="Z268" s="9"/>
      <c r="AA268" s="47"/>
      <c r="AB268" s="9"/>
      <c r="AD268" s="117"/>
      <c r="AE268" s="70"/>
    </row>
    <row r="269" spans="8:31" ht="12.75" x14ac:dyDescent="0.2">
      <c r="H269" s="9"/>
      <c r="I269" s="9"/>
      <c r="J269" s="9"/>
      <c r="N269" s="52"/>
      <c r="R269" s="52"/>
      <c r="W269" s="52"/>
      <c r="Z269" s="9"/>
      <c r="AA269" s="47"/>
      <c r="AB269" s="9"/>
      <c r="AD269" s="117"/>
      <c r="AE269" s="70"/>
    </row>
    <row r="270" spans="8:31" ht="12.75" x14ac:dyDescent="0.2">
      <c r="H270" s="9"/>
      <c r="I270" s="9"/>
      <c r="J270" s="9"/>
      <c r="N270" s="52"/>
      <c r="R270" s="52"/>
      <c r="W270" s="52"/>
      <c r="Z270" s="9"/>
      <c r="AA270" s="47"/>
      <c r="AB270" s="9"/>
      <c r="AD270" s="117"/>
      <c r="AE270" s="70"/>
    </row>
    <row r="271" spans="8:31" ht="12.75" x14ac:dyDescent="0.2">
      <c r="H271" s="9"/>
      <c r="I271" s="9"/>
      <c r="J271" s="9"/>
      <c r="N271" s="52"/>
      <c r="R271" s="52"/>
      <c r="W271" s="52"/>
      <c r="Z271" s="9"/>
      <c r="AA271" s="47"/>
      <c r="AB271" s="9"/>
      <c r="AD271" s="117"/>
      <c r="AE271" s="70"/>
    </row>
    <row r="272" spans="8:31" ht="12.75" x14ac:dyDescent="0.2">
      <c r="H272" s="9"/>
      <c r="I272" s="9"/>
      <c r="J272" s="9"/>
      <c r="N272" s="52"/>
      <c r="R272" s="52"/>
      <c r="W272" s="52"/>
      <c r="Z272" s="9"/>
      <c r="AA272" s="47"/>
      <c r="AB272" s="9"/>
      <c r="AD272" s="117"/>
      <c r="AE272" s="70"/>
    </row>
    <row r="273" spans="8:31" ht="12.75" x14ac:dyDescent="0.2">
      <c r="H273" s="9"/>
      <c r="I273" s="9"/>
      <c r="J273" s="9"/>
      <c r="N273" s="52"/>
      <c r="R273" s="52"/>
      <c r="W273" s="52"/>
      <c r="Z273" s="9"/>
      <c r="AA273" s="47"/>
      <c r="AB273" s="9"/>
      <c r="AD273" s="117"/>
      <c r="AE273" s="70"/>
    </row>
    <row r="274" spans="8:31" ht="12.75" x14ac:dyDescent="0.2">
      <c r="H274" s="9"/>
      <c r="I274" s="9"/>
      <c r="J274" s="9"/>
      <c r="N274" s="52"/>
      <c r="R274" s="52"/>
      <c r="W274" s="52"/>
      <c r="Z274" s="9"/>
      <c r="AA274" s="47"/>
      <c r="AB274" s="9"/>
      <c r="AD274" s="117"/>
      <c r="AE274" s="70"/>
    </row>
    <row r="275" spans="8:31" ht="12.75" x14ac:dyDescent="0.2">
      <c r="H275" s="9"/>
      <c r="I275" s="9"/>
      <c r="J275" s="9"/>
      <c r="N275" s="52"/>
      <c r="R275" s="52"/>
      <c r="W275" s="52"/>
      <c r="Z275" s="9"/>
      <c r="AA275" s="47"/>
      <c r="AB275" s="9"/>
      <c r="AD275" s="117"/>
      <c r="AE275" s="70"/>
    </row>
    <row r="276" spans="8:31" ht="12.75" x14ac:dyDescent="0.2">
      <c r="H276" s="9"/>
      <c r="I276" s="9"/>
      <c r="J276" s="9"/>
      <c r="N276" s="52"/>
      <c r="R276" s="52"/>
      <c r="W276" s="52"/>
      <c r="Z276" s="9"/>
      <c r="AA276" s="47"/>
      <c r="AB276" s="9"/>
      <c r="AD276" s="117"/>
      <c r="AE276" s="70"/>
    </row>
    <row r="277" spans="8:31" ht="12.75" x14ac:dyDescent="0.2">
      <c r="H277" s="9"/>
      <c r="I277" s="9"/>
      <c r="J277" s="9"/>
      <c r="N277" s="52"/>
      <c r="R277" s="52"/>
      <c r="W277" s="52"/>
      <c r="Z277" s="9"/>
      <c r="AA277" s="47"/>
      <c r="AB277" s="9"/>
      <c r="AD277" s="117"/>
      <c r="AE277" s="70"/>
    </row>
    <row r="278" spans="8:31" ht="12.75" x14ac:dyDescent="0.2">
      <c r="H278" s="9"/>
      <c r="I278" s="9"/>
      <c r="J278" s="9"/>
      <c r="N278" s="52"/>
      <c r="R278" s="52"/>
      <c r="W278" s="52"/>
      <c r="Z278" s="9"/>
      <c r="AA278" s="47"/>
      <c r="AB278" s="9"/>
      <c r="AD278" s="117"/>
      <c r="AE278" s="70"/>
    </row>
    <row r="279" spans="8:31" ht="12.75" x14ac:dyDescent="0.2">
      <c r="H279" s="9"/>
      <c r="I279" s="9"/>
      <c r="J279" s="9"/>
      <c r="N279" s="52"/>
      <c r="R279" s="52"/>
      <c r="W279" s="52"/>
      <c r="Z279" s="9"/>
      <c r="AA279" s="47"/>
      <c r="AB279" s="9"/>
      <c r="AD279" s="117"/>
      <c r="AE279" s="70"/>
    </row>
    <row r="280" spans="8:31" ht="12.75" x14ac:dyDescent="0.2">
      <c r="H280" s="9"/>
      <c r="I280" s="9"/>
      <c r="J280" s="9"/>
      <c r="N280" s="52"/>
      <c r="R280" s="52"/>
      <c r="W280" s="52"/>
      <c r="Z280" s="9"/>
      <c r="AA280" s="47"/>
      <c r="AB280" s="9"/>
      <c r="AD280" s="117"/>
      <c r="AE280" s="70"/>
    </row>
    <row r="281" spans="8:31" ht="12.75" x14ac:dyDescent="0.2">
      <c r="H281" s="9"/>
      <c r="I281" s="9"/>
      <c r="J281" s="9"/>
      <c r="N281" s="52"/>
      <c r="R281" s="52"/>
      <c r="W281" s="52"/>
      <c r="Z281" s="9"/>
      <c r="AA281" s="47"/>
      <c r="AB281" s="9"/>
      <c r="AD281" s="117"/>
      <c r="AE281" s="70"/>
    </row>
    <row r="282" spans="8:31" ht="12.75" x14ac:dyDescent="0.2">
      <c r="H282" s="9"/>
      <c r="I282" s="9"/>
      <c r="J282" s="9"/>
      <c r="N282" s="52"/>
      <c r="R282" s="52"/>
      <c r="W282" s="52"/>
      <c r="Z282" s="9"/>
      <c r="AA282" s="47"/>
      <c r="AB282" s="9"/>
      <c r="AD282" s="117"/>
      <c r="AE282" s="70"/>
    </row>
    <row r="283" spans="8:31" ht="12.75" x14ac:dyDescent="0.2">
      <c r="H283" s="9"/>
      <c r="I283" s="9"/>
      <c r="J283" s="9"/>
      <c r="N283" s="52"/>
      <c r="R283" s="52"/>
      <c r="W283" s="52"/>
      <c r="Z283" s="9"/>
      <c r="AA283" s="47"/>
      <c r="AB283" s="9"/>
      <c r="AD283" s="117"/>
      <c r="AE283" s="70"/>
    </row>
    <row r="284" spans="8:31" ht="12.75" x14ac:dyDescent="0.2">
      <c r="H284" s="9"/>
      <c r="I284" s="9"/>
      <c r="J284" s="9"/>
      <c r="N284" s="52"/>
      <c r="R284" s="52"/>
      <c r="W284" s="52"/>
      <c r="Z284" s="9"/>
      <c r="AA284" s="47"/>
      <c r="AB284" s="9"/>
      <c r="AD284" s="117"/>
      <c r="AE284" s="70"/>
    </row>
    <row r="285" spans="8:31" ht="12.75" x14ac:dyDescent="0.2">
      <c r="H285" s="9"/>
      <c r="I285" s="9"/>
      <c r="J285" s="9"/>
      <c r="N285" s="52"/>
      <c r="R285" s="52"/>
      <c r="W285" s="52"/>
      <c r="Z285" s="9"/>
      <c r="AA285" s="47"/>
      <c r="AB285" s="9"/>
      <c r="AD285" s="117"/>
      <c r="AE285" s="70"/>
    </row>
    <row r="286" spans="8:31" ht="12.75" x14ac:dyDescent="0.2">
      <c r="H286" s="9"/>
      <c r="I286" s="9"/>
      <c r="J286" s="9"/>
      <c r="N286" s="52"/>
      <c r="R286" s="52"/>
      <c r="W286" s="52"/>
      <c r="Z286" s="9"/>
      <c r="AA286" s="47"/>
      <c r="AB286" s="9"/>
      <c r="AD286" s="117"/>
      <c r="AE286" s="70"/>
    </row>
    <row r="287" spans="8:31" ht="12.75" x14ac:dyDescent="0.2">
      <c r="H287" s="9"/>
      <c r="I287" s="9"/>
      <c r="J287" s="9"/>
      <c r="N287" s="52"/>
      <c r="R287" s="52"/>
      <c r="W287" s="52"/>
      <c r="Z287" s="9"/>
      <c r="AA287" s="47"/>
      <c r="AB287" s="9"/>
      <c r="AD287" s="117"/>
      <c r="AE287" s="70"/>
    </row>
    <row r="288" spans="8:31" ht="12.75" x14ac:dyDescent="0.2">
      <c r="H288" s="9"/>
      <c r="I288" s="9"/>
      <c r="J288" s="9"/>
      <c r="N288" s="52"/>
      <c r="R288" s="52"/>
      <c r="W288" s="52"/>
      <c r="Z288" s="9"/>
      <c r="AA288" s="47"/>
      <c r="AB288" s="9"/>
      <c r="AD288" s="117"/>
      <c r="AE288" s="70"/>
    </row>
    <row r="289" spans="8:31" ht="12.75" x14ac:dyDescent="0.2">
      <c r="H289" s="9"/>
      <c r="I289" s="9"/>
      <c r="J289" s="9"/>
      <c r="N289" s="52"/>
      <c r="R289" s="52"/>
      <c r="W289" s="52"/>
      <c r="Z289" s="9"/>
      <c r="AA289" s="47"/>
      <c r="AB289" s="9"/>
      <c r="AD289" s="117"/>
      <c r="AE289" s="70"/>
    </row>
    <row r="290" spans="8:31" ht="12.75" x14ac:dyDescent="0.2">
      <c r="H290" s="9"/>
      <c r="I290" s="9"/>
      <c r="J290" s="9"/>
      <c r="N290" s="52"/>
      <c r="R290" s="52"/>
      <c r="W290" s="52"/>
      <c r="Z290" s="9"/>
      <c r="AA290" s="47"/>
      <c r="AB290" s="9"/>
      <c r="AD290" s="117"/>
      <c r="AE290" s="70"/>
    </row>
    <row r="291" spans="8:31" ht="12.75" x14ac:dyDescent="0.2">
      <c r="H291" s="9"/>
      <c r="I291" s="9"/>
      <c r="J291" s="9"/>
      <c r="N291" s="52"/>
      <c r="R291" s="52"/>
      <c r="W291" s="52"/>
      <c r="Z291" s="9"/>
      <c r="AA291" s="47"/>
      <c r="AB291" s="9"/>
      <c r="AD291" s="117"/>
      <c r="AE291" s="70"/>
    </row>
    <row r="292" spans="8:31" ht="12.75" x14ac:dyDescent="0.2">
      <c r="H292" s="9"/>
      <c r="I292" s="9"/>
      <c r="J292" s="9"/>
      <c r="N292" s="52"/>
      <c r="R292" s="52"/>
      <c r="W292" s="52"/>
      <c r="Z292" s="9"/>
      <c r="AA292" s="47"/>
      <c r="AB292" s="9"/>
      <c r="AD292" s="117"/>
      <c r="AE292" s="70"/>
    </row>
    <row r="293" spans="8:31" ht="12.75" x14ac:dyDescent="0.2">
      <c r="H293" s="9"/>
      <c r="I293" s="9"/>
      <c r="J293" s="9"/>
      <c r="N293" s="52"/>
      <c r="R293" s="52"/>
      <c r="W293" s="52"/>
      <c r="Z293" s="9"/>
      <c r="AA293" s="47"/>
      <c r="AB293" s="9"/>
      <c r="AD293" s="117"/>
      <c r="AE293" s="70"/>
    </row>
    <row r="294" spans="8:31" ht="12.75" x14ac:dyDescent="0.2">
      <c r="H294" s="9"/>
      <c r="I294" s="9"/>
      <c r="J294" s="9"/>
      <c r="N294" s="52"/>
      <c r="R294" s="52"/>
      <c r="W294" s="52"/>
      <c r="Z294" s="9"/>
      <c r="AA294" s="47"/>
      <c r="AB294" s="9"/>
      <c r="AD294" s="117"/>
      <c r="AE294" s="70"/>
    </row>
    <row r="295" spans="8:31" ht="12.75" x14ac:dyDescent="0.2">
      <c r="H295" s="9"/>
      <c r="I295" s="9"/>
      <c r="J295" s="9"/>
      <c r="N295" s="52"/>
      <c r="R295" s="52"/>
      <c r="W295" s="52"/>
      <c r="Z295" s="9"/>
      <c r="AA295" s="47"/>
      <c r="AB295" s="9"/>
      <c r="AD295" s="117"/>
      <c r="AE295" s="70"/>
    </row>
    <row r="296" spans="8:31" ht="12.75" x14ac:dyDescent="0.2">
      <c r="H296" s="9"/>
      <c r="I296" s="9"/>
      <c r="J296" s="9"/>
      <c r="N296" s="52"/>
      <c r="R296" s="52"/>
      <c r="W296" s="52"/>
      <c r="Z296" s="9"/>
      <c r="AA296" s="47"/>
      <c r="AB296" s="9"/>
      <c r="AD296" s="117"/>
      <c r="AE296" s="70"/>
    </row>
    <row r="297" spans="8:31" ht="12.75" x14ac:dyDescent="0.2">
      <c r="H297" s="9"/>
      <c r="I297" s="9"/>
      <c r="J297" s="9"/>
      <c r="N297" s="52"/>
      <c r="R297" s="52"/>
      <c r="W297" s="52"/>
      <c r="Z297" s="9"/>
      <c r="AA297" s="47"/>
      <c r="AB297" s="9"/>
      <c r="AD297" s="117"/>
      <c r="AE297" s="70"/>
    </row>
    <row r="298" spans="8:31" ht="12.75" x14ac:dyDescent="0.2">
      <c r="H298" s="9"/>
      <c r="I298" s="9"/>
      <c r="J298" s="9"/>
      <c r="N298" s="52"/>
      <c r="R298" s="52"/>
      <c r="W298" s="52"/>
      <c r="Z298" s="9"/>
      <c r="AA298" s="47"/>
      <c r="AB298" s="9"/>
      <c r="AD298" s="117"/>
      <c r="AE298" s="70"/>
    </row>
    <row r="299" spans="8:31" ht="12.75" x14ac:dyDescent="0.2">
      <c r="H299" s="9"/>
      <c r="I299" s="9"/>
      <c r="J299" s="9"/>
      <c r="N299" s="52"/>
      <c r="R299" s="52"/>
      <c r="W299" s="52"/>
      <c r="Z299" s="9"/>
      <c r="AA299" s="47"/>
      <c r="AB299" s="9"/>
      <c r="AD299" s="117"/>
      <c r="AE299" s="70"/>
    </row>
    <row r="300" spans="8:31" ht="12.75" x14ac:dyDescent="0.2">
      <c r="H300" s="9"/>
      <c r="I300" s="9"/>
      <c r="J300" s="9"/>
      <c r="N300" s="52"/>
      <c r="R300" s="52"/>
      <c r="W300" s="52"/>
      <c r="Z300" s="9"/>
      <c r="AA300" s="47"/>
      <c r="AB300" s="9"/>
      <c r="AD300" s="117"/>
      <c r="AE300" s="70"/>
    </row>
    <row r="301" spans="8:31" ht="12.75" x14ac:dyDescent="0.2">
      <c r="H301" s="9"/>
      <c r="I301" s="9"/>
      <c r="J301" s="9"/>
      <c r="N301" s="52"/>
      <c r="R301" s="52"/>
      <c r="W301" s="52"/>
      <c r="Z301" s="9"/>
      <c r="AA301" s="47"/>
      <c r="AB301" s="9"/>
      <c r="AD301" s="117"/>
      <c r="AE301" s="70"/>
    </row>
    <row r="302" spans="8:31" ht="12.75" x14ac:dyDescent="0.2">
      <c r="H302" s="9"/>
      <c r="I302" s="9"/>
      <c r="J302" s="9"/>
      <c r="N302" s="52"/>
      <c r="R302" s="52"/>
      <c r="W302" s="52"/>
      <c r="Z302" s="9"/>
      <c r="AA302" s="47"/>
      <c r="AB302" s="9"/>
      <c r="AD302" s="117"/>
      <c r="AE302" s="70"/>
    </row>
    <row r="303" spans="8:31" ht="12.75" x14ac:dyDescent="0.2">
      <c r="H303" s="9"/>
      <c r="I303" s="9"/>
      <c r="J303" s="9"/>
      <c r="N303" s="52"/>
      <c r="R303" s="52"/>
      <c r="W303" s="52"/>
      <c r="Z303" s="9"/>
      <c r="AA303" s="47"/>
      <c r="AB303" s="9"/>
      <c r="AD303" s="117"/>
      <c r="AE303" s="70"/>
    </row>
    <row r="304" spans="8:31" ht="12.75" x14ac:dyDescent="0.2">
      <c r="H304" s="9"/>
      <c r="I304" s="9"/>
      <c r="J304" s="9"/>
      <c r="N304" s="52"/>
      <c r="R304" s="52"/>
      <c r="W304" s="52"/>
      <c r="Z304" s="9"/>
      <c r="AA304" s="47"/>
      <c r="AB304" s="9"/>
      <c r="AD304" s="117"/>
      <c r="AE304" s="70"/>
    </row>
    <row r="305" spans="8:31" ht="12.75" x14ac:dyDescent="0.2">
      <c r="H305" s="9"/>
      <c r="I305" s="9"/>
      <c r="J305" s="9"/>
      <c r="N305" s="52"/>
      <c r="R305" s="52"/>
      <c r="W305" s="52"/>
      <c r="Z305" s="9"/>
      <c r="AA305" s="47"/>
      <c r="AB305" s="9"/>
      <c r="AD305" s="117"/>
      <c r="AE305" s="70"/>
    </row>
    <row r="306" spans="8:31" ht="12.75" x14ac:dyDescent="0.2">
      <c r="H306" s="9"/>
      <c r="I306" s="9"/>
      <c r="J306" s="9"/>
      <c r="N306" s="52"/>
      <c r="R306" s="52"/>
      <c r="W306" s="52"/>
      <c r="Z306" s="9"/>
      <c r="AA306" s="47"/>
      <c r="AB306" s="9"/>
      <c r="AD306" s="117"/>
      <c r="AE306" s="70"/>
    </row>
    <row r="307" spans="8:31" ht="12.75" x14ac:dyDescent="0.2">
      <c r="H307" s="9"/>
      <c r="I307" s="9"/>
      <c r="J307" s="9"/>
      <c r="N307" s="52"/>
      <c r="R307" s="52"/>
      <c r="W307" s="52"/>
      <c r="Z307" s="9"/>
      <c r="AA307" s="47"/>
      <c r="AB307" s="9"/>
      <c r="AD307" s="117"/>
      <c r="AE307" s="70"/>
    </row>
    <row r="308" spans="8:31" ht="12.75" x14ac:dyDescent="0.2">
      <c r="H308" s="9"/>
      <c r="I308" s="9"/>
      <c r="J308" s="9"/>
      <c r="N308" s="52"/>
      <c r="R308" s="52"/>
      <c r="W308" s="52"/>
      <c r="Z308" s="9"/>
      <c r="AA308" s="47"/>
      <c r="AB308" s="9"/>
      <c r="AD308" s="117"/>
      <c r="AE308" s="70"/>
    </row>
    <row r="309" spans="8:31" ht="12.75" x14ac:dyDescent="0.2">
      <c r="H309" s="9"/>
      <c r="I309" s="9"/>
      <c r="J309" s="9"/>
      <c r="N309" s="52"/>
      <c r="R309" s="52"/>
      <c r="W309" s="52"/>
      <c r="Z309" s="9"/>
      <c r="AA309" s="47"/>
      <c r="AB309" s="9"/>
      <c r="AD309" s="117"/>
      <c r="AE309" s="70"/>
    </row>
    <row r="310" spans="8:31" ht="12.75" x14ac:dyDescent="0.2">
      <c r="H310" s="9"/>
      <c r="I310" s="9"/>
      <c r="J310" s="9"/>
      <c r="N310" s="52"/>
      <c r="R310" s="52"/>
      <c r="W310" s="52"/>
      <c r="Z310" s="9"/>
      <c r="AA310" s="47"/>
      <c r="AB310" s="9"/>
      <c r="AD310" s="117"/>
      <c r="AE310" s="70"/>
    </row>
    <row r="311" spans="8:31" ht="12.75" x14ac:dyDescent="0.2">
      <c r="H311" s="9"/>
      <c r="I311" s="9"/>
      <c r="J311" s="9"/>
      <c r="N311" s="52"/>
      <c r="R311" s="52"/>
      <c r="W311" s="52"/>
      <c r="Z311" s="9"/>
      <c r="AA311" s="47"/>
      <c r="AB311" s="9"/>
      <c r="AD311" s="117"/>
      <c r="AE311" s="70"/>
    </row>
    <row r="312" spans="8:31" ht="12.75" x14ac:dyDescent="0.2">
      <c r="H312" s="9"/>
      <c r="I312" s="9"/>
      <c r="J312" s="9"/>
      <c r="N312" s="52"/>
      <c r="R312" s="52"/>
      <c r="W312" s="52"/>
      <c r="Z312" s="9"/>
      <c r="AA312" s="47"/>
      <c r="AB312" s="9"/>
      <c r="AD312" s="117"/>
      <c r="AE312" s="70"/>
    </row>
    <row r="313" spans="8:31" ht="12.75" x14ac:dyDescent="0.2">
      <c r="H313" s="9"/>
      <c r="I313" s="9"/>
      <c r="J313" s="9"/>
      <c r="N313" s="52"/>
      <c r="R313" s="52"/>
      <c r="W313" s="52"/>
      <c r="Z313" s="9"/>
      <c r="AA313" s="47"/>
      <c r="AB313" s="9"/>
      <c r="AD313" s="117"/>
      <c r="AE313" s="70"/>
    </row>
    <row r="314" spans="8:31" ht="12.75" x14ac:dyDescent="0.2">
      <c r="H314" s="9"/>
      <c r="I314" s="9"/>
      <c r="J314" s="9"/>
      <c r="N314" s="52"/>
      <c r="R314" s="52"/>
      <c r="W314" s="52"/>
      <c r="Z314" s="9"/>
      <c r="AA314" s="47"/>
      <c r="AB314" s="9"/>
      <c r="AD314" s="117"/>
      <c r="AE314" s="70"/>
    </row>
    <row r="315" spans="8:31" ht="12.75" x14ac:dyDescent="0.2">
      <c r="H315" s="9"/>
      <c r="I315" s="9"/>
      <c r="J315" s="9"/>
      <c r="N315" s="52"/>
      <c r="R315" s="52"/>
      <c r="W315" s="52"/>
      <c r="Z315" s="9"/>
      <c r="AA315" s="47"/>
      <c r="AB315" s="9"/>
      <c r="AD315" s="117"/>
      <c r="AE315" s="70"/>
    </row>
    <row r="316" spans="8:31" ht="12.75" x14ac:dyDescent="0.2">
      <c r="H316" s="9"/>
      <c r="I316" s="9"/>
      <c r="J316" s="9"/>
      <c r="N316" s="52"/>
      <c r="R316" s="52"/>
      <c r="W316" s="52"/>
      <c r="Z316" s="9"/>
      <c r="AA316" s="47"/>
      <c r="AB316" s="9"/>
      <c r="AD316" s="117"/>
      <c r="AE316" s="70"/>
    </row>
    <row r="317" spans="8:31" ht="12.75" x14ac:dyDescent="0.2">
      <c r="H317" s="9"/>
      <c r="I317" s="9"/>
      <c r="J317" s="9"/>
      <c r="N317" s="52"/>
      <c r="R317" s="52"/>
      <c r="W317" s="52"/>
      <c r="Z317" s="9"/>
      <c r="AA317" s="47"/>
      <c r="AB317" s="9"/>
      <c r="AD317" s="117"/>
      <c r="AE317" s="70"/>
    </row>
    <row r="318" spans="8:31" ht="12.75" x14ac:dyDescent="0.2">
      <c r="H318" s="9"/>
      <c r="I318" s="9"/>
      <c r="J318" s="9"/>
      <c r="N318" s="52"/>
      <c r="R318" s="52"/>
      <c r="W318" s="52"/>
      <c r="Z318" s="9"/>
      <c r="AA318" s="47"/>
      <c r="AB318" s="9"/>
      <c r="AD318" s="117"/>
      <c r="AE318" s="70"/>
    </row>
    <row r="319" spans="8:31" ht="12.75" x14ac:dyDescent="0.2">
      <c r="H319" s="9"/>
      <c r="I319" s="9"/>
      <c r="J319" s="9"/>
      <c r="N319" s="52"/>
      <c r="R319" s="52"/>
      <c r="W319" s="52"/>
      <c r="Z319" s="9"/>
      <c r="AA319" s="47"/>
      <c r="AB319" s="9"/>
      <c r="AD319" s="117"/>
      <c r="AE319" s="70"/>
    </row>
    <row r="320" spans="8:31" ht="12.75" x14ac:dyDescent="0.2">
      <c r="H320" s="9"/>
      <c r="I320" s="9"/>
      <c r="J320" s="9"/>
      <c r="N320" s="52"/>
      <c r="R320" s="52"/>
      <c r="W320" s="52"/>
      <c r="Z320" s="9"/>
      <c r="AA320" s="47"/>
      <c r="AB320" s="9"/>
      <c r="AD320" s="117"/>
      <c r="AE320" s="70"/>
    </row>
    <row r="321" spans="8:31" ht="12.75" x14ac:dyDescent="0.2">
      <c r="H321" s="9"/>
      <c r="I321" s="9"/>
      <c r="J321" s="9"/>
      <c r="N321" s="52"/>
      <c r="R321" s="52"/>
      <c r="W321" s="52"/>
      <c r="Z321" s="9"/>
      <c r="AA321" s="47"/>
      <c r="AB321" s="9"/>
      <c r="AD321" s="117"/>
      <c r="AE321" s="70"/>
    </row>
    <row r="322" spans="8:31" ht="12.75" x14ac:dyDescent="0.2">
      <c r="H322" s="9"/>
      <c r="I322" s="9"/>
      <c r="J322" s="9"/>
      <c r="N322" s="52"/>
      <c r="R322" s="52"/>
      <c r="W322" s="52"/>
      <c r="Z322" s="9"/>
      <c r="AA322" s="47"/>
      <c r="AB322" s="9"/>
      <c r="AD322" s="117"/>
      <c r="AE322" s="70"/>
    </row>
    <row r="323" spans="8:31" ht="12.75" x14ac:dyDescent="0.2">
      <c r="H323" s="9"/>
      <c r="I323" s="9"/>
      <c r="J323" s="9"/>
      <c r="N323" s="52"/>
      <c r="R323" s="52"/>
      <c r="W323" s="52"/>
      <c r="Z323" s="9"/>
      <c r="AA323" s="47"/>
      <c r="AB323" s="9"/>
      <c r="AD323" s="117"/>
      <c r="AE323" s="70"/>
    </row>
    <row r="324" spans="8:31" ht="12.75" x14ac:dyDescent="0.2">
      <c r="H324" s="9"/>
      <c r="I324" s="9"/>
      <c r="J324" s="9"/>
      <c r="N324" s="52"/>
      <c r="R324" s="52"/>
      <c r="W324" s="52"/>
      <c r="Z324" s="9"/>
      <c r="AA324" s="47"/>
      <c r="AB324" s="9"/>
      <c r="AD324" s="117"/>
      <c r="AE324" s="70"/>
    </row>
    <row r="325" spans="8:31" ht="12.75" x14ac:dyDescent="0.2">
      <c r="H325" s="9"/>
      <c r="I325" s="9"/>
      <c r="J325" s="9"/>
      <c r="N325" s="52"/>
      <c r="R325" s="52"/>
      <c r="W325" s="52"/>
      <c r="Z325" s="9"/>
      <c r="AA325" s="47"/>
      <c r="AB325" s="9"/>
      <c r="AD325" s="117"/>
      <c r="AE325" s="70"/>
    </row>
    <row r="326" spans="8:31" ht="12.75" x14ac:dyDescent="0.2">
      <c r="H326" s="9"/>
      <c r="I326" s="9"/>
      <c r="J326" s="9"/>
      <c r="N326" s="52"/>
      <c r="R326" s="52"/>
      <c r="W326" s="52"/>
      <c r="Z326" s="9"/>
      <c r="AA326" s="47"/>
      <c r="AB326" s="9"/>
      <c r="AD326" s="117"/>
      <c r="AE326" s="70"/>
    </row>
    <row r="327" spans="8:31" ht="12.75" x14ac:dyDescent="0.2">
      <c r="H327" s="9"/>
      <c r="I327" s="9"/>
      <c r="J327" s="9"/>
      <c r="N327" s="52"/>
      <c r="R327" s="52"/>
      <c r="W327" s="52"/>
      <c r="Z327" s="9"/>
      <c r="AA327" s="47"/>
      <c r="AB327" s="9"/>
      <c r="AD327" s="117"/>
      <c r="AE327" s="70"/>
    </row>
    <row r="328" spans="8:31" ht="12.75" x14ac:dyDescent="0.2">
      <c r="H328" s="9"/>
      <c r="I328" s="9"/>
      <c r="J328" s="9"/>
      <c r="N328" s="52"/>
      <c r="R328" s="52"/>
      <c r="W328" s="52"/>
      <c r="Z328" s="9"/>
      <c r="AA328" s="47"/>
      <c r="AB328" s="9"/>
      <c r="AD328" s="117"/>
      <c r="AE328" s="70"/>
    </row>
    <row r="329" spans="8:31" ht="12.75" x14ac:dyDescent="0.2">
      <c r="H329" s="9"/>
      <c r="I329" s="9"/>
      <c r="J329" s="9"/>
      <c r="N329" s="52"/>
      <c r="R329" s="52"/>
      <c r="W329" s="52"/>
      <c r="Z329" s="9"/>
      <c r="AA329" s="47"/>
      <c r="AB329" s="9"/>
      <c r="AD329" s="117"/>
      <c r="AE329" s="70"/>
    </row>
    <row r="330" spans="8:31" ht="12.75" x14ac:dyDescent="0.2">
      <c r="H330" s="9"/>
      <c r="I330" s="9"/>
      <c r="J330" s="9"/>
      <c r="N330" s="52"/>
      <c r="R330" s="52"/>
      <c r="W330" s="52"/>
      <c r="Z330" s="9"/>
      <c r="AA330" s="47"/>
      <c r="AB330" s="9"/>
      <c r="AD330" s="117"/>
      <c r="AE330" s="70"/>
    </row>
    <row r="331" spans="8:31" ht="12.75" x14ac:dyDescent="0.2">
      <c r="H331" s="9"/>
      <c r="I331" s="9"/>
      <c r="J331" s="9"/>
      <c r="N331" s="52"/>
      <c r="R331" s="52"/>
      <c r="W331" s="52"/>
      <c r="Z331" s="9"/>
      <c r="AA331" s="47"/>
      <c r="AB331" s="9"/>
      <c r="AD331" s="117"/>
      <c r="AE331" s="70"/>
    </row>
    <row r="332" spans="8:31" ht="12.75" x14ac:dyDescent="0.2">
      <c r="H332" s="9"/>
      <c r="I332" s="9"/>
      <c r="J332" s="9"/>
      <c r="N332" s="52"/>
      <c r="R332" s="52"/>
      <c r="W332" s="52"/>
      <c r="Z332" s="9"/>
      <c r="AA332" s="47"/>
      <c r="AB332" s="9"/>
      <c r="AD332" s="117"/>
      <c r="AE332" s="70"/>
    </row>
    <row r="333" spans="8:31" ht="12.75" x14ac:dyDescent="0.2">
      <c r="H333" s="9"/>
      <c r="I333" s="9"/>
      <c r="J333" s="9"/>
      <c r="N333" s="52"/>
      <c r="R333" s="52"/>
      <c r="W333" s="52"/>
      <c r="Z333" s="9"/>
      <c r="AA333" s="47"/>
      <c r="AB333" s="9"/>
      <c r="AD333" s="117"/>
      <c r="AE333" s="70"/>
    </row>
    <row r="334" spans="8:31" ht="12.75" x14ac:dyDescent="0.2">
      <c r="H334" s="9"/>
      <c r="I334" s="9"/>
      <c r="J334" s="9"/>
      <c r="N334" s="52"/>
      <c r="R334" s="52"/>
      <c r="W334" s="52"/>
      <c r="Z334" s="9"/>
      <c r="AA334" s="47"/>
      <c r="AB334" s="9"/>
      <c r="AD334" s="117"/>
      <c r="AE334" s="70"/>
    </row>
    <row r="335" spans="8:31" ht="12.75" x14ac:dyDescent="0.2">
      <c r="H335" s="9"/>
      <c r="I335" s="9"/>
      <c r="J335" s="9"/>
      <c r="N335" s="52"/>
      <c r="R335" s="52"/>
      <c r="W335" s="52"/>
      <c r="Z335" s="9"/>
      <c r="AA335" s="47"/>
      <c r="AB335" s="9"/>
      <c r="AD335" s="117"/>
      <c r="AE335" s="70"/>
    </row>
    <row r="336" spans="8:31" ht="12.75" x14ac:dyDescent="0.2">
      <c r="H336" s="9"/>
      <c r="I336" s="9"/>
      <c r="J336" s="9"/>
      <c r="N336" s="52"/>
      <c r="R336" s="52"/>
      <c r="W336" s="52"/>
      <c r="Z336" s="9"/>
      <c r="AA336" s="47"/>
      <c r="AB336" s="9"/>
      <c r="AD336" s="117"/>
      <c r="AE336" s="70"/>
    </row>
    <row r="337" spans="8:31" ht="12.75" x14ac:dyDescent="0.2">
      <c r="H337" s="9"/>
      <c r="I337" s="9"/>
      <c r="J337" s="9"/>
      <c r="N337" s="52"/>
      <c r="R337" s="52"/>
      <c r="W337" s="52"/>
      <c r="Z337" s="9"/>
      <c r="AA337" s="47"/>
      <c r="AB337" s="9"/>
      <c r="AD337" s="117"/>
      <c r="AE337" s="70"/>
    </row>
    <row r="338" spans="8:31" ht="12.75" x14ac:dyDescent="0.2">
      <c r="H338" s="9"/>
      <c r="I338" s="9"/>
      <c r="J338" s="9"/>
      <c r="N338" s="52"/>
      <c r="R338" s="52"/>
      <c r="W338" s="52"/>
      <c r="Z338" s="9"/>
      <c r="AA338" s="47"/>
      <c r="AB338" s="9"/>
      <c r="AD338" s="117"/>
      <c r="AE338" s="70"/>
    </row>
    <row r="339" spans="8:31" ht="12.75" x14ac:dyDescent="0.2">
      <c r="H339" s="9"/>
      <c r="I339" s="9"/>
      <c r="J339" s="9"/>
      <c r="N339" s="52"/>
      <c r="R339" s="52"/>
      <c r="W339" s="52"/>
      <c r="Z339" s="9"/>
      <c r="AA339" s="47"/>
      <c r="AB339" s="9"/>
      <c r="AD339" s="117"/>
      <c r="AE339" s="70"/>
    </row>
    <row r="340" spans="8:31" ht="12.75" x14ac:dyDescent="0.2">
      <c r="H340" s="9"/>
      <c r="I340" s="9"/>
      <c r="J340" s="9"/>
      <c r="N340" s="52"/>
      <c r="R340" s="52"/>
      <c r="W340" s="52"/>
      <c r="Z340" s="9"/>
      <c r="AA340" s="47"/>
      <c r="AB340" s="9"/>
      <c r="AD340" s="117"/>
      <c r="AE340" s="70"/>
    </row>
    <row r="341" spans="8:31" ht="12.75" x14ac:dyDescent="0.2">
      <c r="H341" s="9"/>
      <c r="I341" s="9"/>
      <c r="J341" s="9"/>
      <c r="N341" s="52"/>
      <c r="R341" s="52"/>
      <c r="W341" s="52"/>
      <c r="Z341" s="9"/>
      <c r="AA341" s="47"/>
      <c r="AB341" s="9"/>
      <c r="AD341" s="117"/>
      <c r="AE341" s="70"/>
    </row>
    <row r="342" spans="8:31" ht="12.75" x14ac:dyDescent="0.2">
      <c r="H342" s="9"/>
      <c r="I342" s="9"/>
      <c r="J342" s="9"/>
      <c r="N342" s="52"/>
      <c r="R342" s="52"/>
      <c r="W342" s="52"/>
      <c r="Z342" s="9"/>
      <c r="AA342" s="47"/>
      <c r="AB342" s="9"/>
      <c r="AD342" s="117"/>
      <c r="AE342" s="70"/>
    </row>
    <row r="343" spans="8:31" ht="12.75" x14ac:dyDescent="0.2">
      <c r="H343" s="9"/>
      <c r="I343" s="9"/>
      <c r="J343" s="9"/>
      <c r="N343" s="52"/>
      <c r="R343" s="52"/>
      <c r="W343" s="52"/>
      <c r="Z343" s="9"/>
      <c r="AA343" s="47"/>
      <c r="AB343" s="9"/>
      <c r="AD343" s="117"/>
      <c r="AE343" s="70"/>
    </row>
    <row r="344" spans="8:31" ht="12.75" x14ac:dyDescent="0.2">
      <c r="H344" s="9"/>
      <c r="I344" s="9"/>
      <c r="J344" s="9"/>
      <c r="N344" s="52"/>
      <c r="R344" s="52"/>
      <c r="W344" s="52"/>
      <c r="Z344" s="9"/>
      <c r="AA344" s="47"/>
      <c r="AB344" s="9"/>
      <c r="AD344" s="117"/>
      <c r="AE344" s="70"/>
    </row>
    <row r="345" spans="8:31" ht="12.75" x14ac:dyDescent="0.2">
      <c r="H345" s="9"/>
      <c r="I345" s="9"/>
      <c r="J345" s="9"/>
      <c r="N345" s="52"/>
      <c r="R345" s="52"/>
      <c r="W345" s="52"/>
      <c r="Z345" s="9"/>
      <c r="AA345" s="47"/>
      <c r="AB345" s="9"/>
      <c r="AD345" s="117"/>
      <c r="AE345" s="70"/>
    </row>
    <row r="346" spans="8:31" ht="12.75" x14ac:dyDescent="0.2">
      <c r="H346" s="9"/>
      <c r="I346" s="9"/>
      <c r="J346" s="9"/>
      <c r="N346" s="52"/>
      <c r="R346" s="52"/>
      <c r="W346" s="52"/>
      <c r="Z346" s="9"/>
      <c r="AA346" s="47"/>
      <c r="AB346" s="9"/>
      <c r="AD346" s="117"/>
      <c r="AE346" s="70"/>
    </row>
    <row r="347" spans="8:31" ht="12.75" x14ac:dyDescent="0.2">
      <c r="H347" s="9"/>
      <c r="I347" s="9"/>
      <c r="J347" s="9"/>
      <c r="N347" s="52"/>
      <c r="R347" s="52"/>
      <c r="W347" s="52"/>
      <c r="Z347" s="9"/>
      <c r="AA347" s="47"/>
      <c r="AB347" s="9"/>
      <c r="AD347" s="117"/>
      <c r="AE347" s="70"/>
    </row>
    <row r="348" spans="8:31" ht="12.75" x14ac:dyDescent="0.2">
      <c r="H348" s="9"/>
      <c r="I348" s="9"/>
      <c r="J348" s="9"/>
      <c r="N348" s="52"/>
      <c r="R348" s="52"/>
      <c r="W348" s="52"/>
      <c r="Z348" s="9"/>
      <c r="AA348" s="47"/>
      <c r="AB348" s="9"/>
      <c r="AD348" s="117"/>
      <c r="AE348" s="70"/>
    </row>
    <row r="349" spans="8:31" ht="12.75" x14ac:dyDescent="0.2">
      <c r="H349" s="9"/>
      <c r="I349" s="9"/>
      <c r="J349" s="9"/>
      <c r="N349" s="52"/>
      <c r="R349" s="52"/>
      <c r="W349" s="52"/>
      <c r="Z349" s="9"/>
      <c r="AA349" s="47"/>
      <c r="AB349" s="9"/>
      <c r="AD349" s="117"/>
      <c r="AE349" s="70"/>
    </row>
    <row r="350" spans="8:31" ht="12.75" x14ac:dyDescent="0.2">
      <c r="H350" s="9"/>
      <c r="I350" s="9"/>
      <c r="J350" s="9"/>
      <c r="N350" s="52"/>
      <c r="R350" s="52"/>
      <c r="W350" s="52"/>
      <c r="Z350" s="9"/>
      <c r="AA350" s="47"/>
      <c r="AB350" s="9"/>
      <c r="AD350" s="117"/>
      <c r="AE350" s="70"/>
    </row>
    <row r="351" spans="8:31" ht="12.75" x14ac:dyDescent="0.2">
      <c r="H351" s="9"/>
      <c r="I351" s="9"/>
      <c r="J351" s="9"/>
      <c r="N351" s="52"/>
      <c r="R351" s="52"/>
      <c r="W351" s="52"/>
      <c r="Z351" s="9"/>
      <c r="AA351" s="47"/>
      <c r="AB351" s="9"/>
      <c r="AD351" s="117"/>
      <c r="AE351" s="70"/>
    </row>
    <row r="352" spans="8:31" ht="12.75" x14ac:dyDescent="0.2">
      <c r="H352" s="9"/>
      <c r="I352" s="9"/>
      <c r="J352" s="9"/>
      <c r="N352" s="52"/>
      <c r="R352" s="52"/>
      <c r="W352" s="52"/>
      <c r="Z352" s="9"/>
      <c r="AA352" s="47"/>
      <c r="AB352" s="9"/>
      <c r="AD352" s="117"/>
      <c r="AE352" s="70"/>
    </row>
    <row r="353" spans="8:31" ht="12.75" x14ac:dyDescent="0.2">
      <c r="H353" s="9"/>
      <c r="I353" s="9"/>
      <c r="J353" s="9"/>
      <c r="N353" s="52"/>
      <c r="R353" s="52"/>
      <c r="W353" s="52"/>
      <c r="Z353" s="9"/>
      <c r="AA353" s="47"/>
      <c r="AB353" s="9"/>
      <c r="AD353" s="117"/>
      <c r="AE353" s="70"/>
    </row>
    <row r="354" spans="8:31" ht="12.75" x14ac:dyDescent="0.2">
      <c r="H354" s="9"/>
      <c r="I354" s="9"/>
      <c r="J354" s="9"/>
      <c r="N354" s="52"/>
      <c r="R354" s="52"/>
      <c r="W354" s="52"/>
      <c r="Z354" s="9"/>
      <c r="AA354" s="47"/>
      <c r="AB354" s="9"/>
      <c r="AD354" s="117"/>
      <c r="AE354" s="70"/>
    </row>
    <row r="355" spans="8:31" ht="12.75" x14ac:dyDescent="0.2">
      <c r="H355" s="9"/>
      <c r="I355" s="9"/>
      <c r="J355" s="9"/>
      <c r="N355" s="52"/>
      <c r="R355" s="52"/>
      <c r="W355" s="52"/>
      <c r="Z355" s="9"/>
      <c r="AA355" s="47"/>
      <c r="AB355" s="9"/>
      <c r="AD355" s="117"/>
      <c r="AE355" s="70"/>
    </row>
    <row r="356" spans="8:31" ht="12.75" x14ac:dyDescent="0.2">
      <c r="H356" s="9"/>
      <c r="I356" s="9"/>
      <c r="J356" s="9"/>
      <c r="N356" s="52"/>
      <c r="R356" s="52"/>
      <c r="W356" s="52"/>
      <c r="Z356" s="9"/>
      <c r="AA356" s="47"/>
      <c r="AB356" s="9"/>
      <c r="AD356" s="117"/>
      <c r="AE356" s="70"/>
    </row>
    <row r="357" spans="8:31" ht="12.75" x14ac:dyDescent="0.2">
      <c r="H357" s="9"/>
      <c r="I357" s="9"/>
      <c r="J357" s="9"/>
      <c r="N357" s="52"/>
      <c r="R357" s="52"/>
      <c r="W357" s="52"/>
      <c r="Z357" s="9"/>
      <c r="AA357" s="47"/>
      <c r="AB357" s="9"/>
      <c r="AD357" s="117"/>
      <c r="AE357" s="70"/>
    </row>
    <row r="358" spans="8:31" ht="12.75" x14ac:dyDescent="0.2">
      <c r="H358" s="9"/>
      <c r="I358" s="9"/>
      <c r="J358" s="9"/>
      <c r="N358" s="52"/>
      <c r="R358" s="52"/>
      <c r="W358" s="52"/>
      <c r="Z358" s="9"/>
      <c r="AA358" s="47"/>
      <c r="AB358" s="9"/>
      <c r="AD358" s="117"/>
      <c r="AE358" s="70"/>
    </row>
    <row r="359" spans="8:31" ht="12.75" x14ac:dyDescent="0.2">
      <c r="H359" s="9"/>
      <c r="I359" s="9"/>
      <c r="J359" s="9"/>
      <c r="N359" s="52"/>
      <c r="R359" s="52"/>
      <c r="W359" s="52"/>
      <c r="Z359" s="9"/>
      <c r="AA359" s="47"/>
      <c r="AB359" s="9"/>
      <c r="AD359" s="117"/>
      <c r="AE359" s="70"/>
    </row>
    <row r="360" spans="8:31" ht="12.75" x14ac:dyDescent="0.2">
      <c r="H360" s="9"/>
      <c r="I360" s="9"/>
      <c r="J360" s="9"/>
      <c r="N360" s="52"/>
      <c r="R360" s="52"/>
      <c r="W360" s="52"/>
      <c r="Z360" s="9"/>
      <c r="AA360" s="47"/>
      <c r="AB360" s="9"/>
      <c r="AD360" s="117"/>
      <c r="AE360" s="70"/>
    </row>
    <row r="361" spans="8:31" ht="12.75" x14ac:dyDescent="0.2">
      <c r="H361" s="9"/>
      <c r="I361" s="9"/>
      <c r="J361" s="9"/>
      <c r="N361" s="52"/>
      <c r="R361" s="52"/>
      <c r="W361" s="52"/>
      <c r="Z361" s="9"/>
      <c r="AA361" s="47"/>
      <c r="AB361" s="9"/>
      <c r="AD361" s="117"/>
      <c r="AE361" s="70"/>
    </row>
    <row r="362" spans="8:31" ht="12.75" x14ac:dyDescent="0.2">
      <c r="H362" s="9"/>
      <c r="I362" s="9"/>
      <c r="J362" s="9"/>
      <c r="N362" s="52"/>
      <c r="R362" s="52"/>
      <c r="W362" s="52"/>
      <c r="Z362" s="9"/>
      <c r="AA362" s="47"/>
      <c r="AB362" s="9"/>
      <c r="AD362" s="117"/>
      <c r="AE362" s="70"/>
    </row>
    <row r="363" spans="8:31" ht="12.75" x14ac:dyDescent="0.2">
      <c r="H363" s="9"/>
      <c r="I363" s="9"/>
      <c r="J363" s="9"/>
      <c r="N363" s="52"/>
      <c r="R363" s="52"/>
      <c r="W363" s="52"/>
      <c r="Z363" s="9"/>
      <c r="AA363" s="47"/>
      <c r="AB363" s="9"/>
      <c r="AD363" s="117"/>
      <c r="AE363" s="70"/>
    </row>
    <row r="364" spans="8:31" ht="12.75" x14ac:dyDescent="0.2">
      <c r="H364" s="9"/>
      <c r="I364" s="9"/>
      <c r="J364" s="9"/>
      <c r="N364" s="52"/>
      <c r="R364" s="52"/>
      <c r="W364" s="52"/>
      <c r="Z364" s="9"/>
      <c r="AA364" s="47"/>
      <c r="AB364" s="9"/>
      <c r="AD364" s="117"/>
      <c r="AE364" s="70"/>
    </row>
    <row r="365" spans="8:31" ht="12.75" x14ac:dyDescent="0.2">
      <c r="H365" s="9"/>
      <c r="I365" s="9"/>
      <c r="J365" s="9"/>
      <c r="N365" s="52"/>
      <c r="R365" s="52"/>
      <c r="W365" s="52"/>
      <c r="Z365" s="9"/>
      <c r="AA365" s="47"/>
      <c r="AB365" s="9"/>
      <c r="AD365" s="117"/>
      <c r="AE365" s="70"/>
    </row>
    <row r="366" spans="8:31" ht="12.75" x14ac:dyDescent="0.2">
      <c r="H366" s="9"/>
      <c r="I366" s="9"/>
      <c r="J366" s="9"/>
      <c r="N366" s="52"/>
      <c r="R366" s="52"/>
      <c r="W366" s="52"/>
      <c r="Z366" s="9"/>
      <c r="AA366" s="47"/>
      <c r="AB366" s="9"/>
      <c r="AD366" s="117"/>
      <c r="AE366" s="70"/>
    </row>
    <row r="367" spans="8:31" ht="12.75" x14ac:dyDescent="0.2">
      <c r="H367" s="9"/>
      <c r="I367" s="9"/>
      <c r="J367" s="9"/>
      <c r="N367" s="52"/>
      <c r="R367" s="52"/>
      <c r="W367" s="52"/>
      <c r="Z367" s="9"/>
      <c r="AA367" s="47"/>
      <c r="AB367" s="9"/>
      <c r="AD367" s="117"/>
      <c r="AE367" s="70"/>
    </row>
    <row r="368" spans="8:31" ht="12.75" x14ac:dyDescent="0.2">
      <c r="H368" s="9"/>
      <c r="I368" s="9"/>
      <c r="J368" s="9"/>
      <c r="N368" s="52"/>
      <c r="R368" s="52"/>
      <c r="W368" s="52"/>
      <c r="Z368" s="9"/>
      <c r="AA368" s="47"/>
      <c r="AB368" s="9"/>
      <c r="AD368" s="117"/>
      <c r="AE368" s="70"/>
    </row>
    <row r="369" spans="8:31" ht="12.75" x14ac:dyDescent="0.2">
      <c r="H369" s="9"/>
      <c r="I369" s="9"/>
      <c r="J369" s="9"/>
      <c r="N369" s="52"/>
      <c r="R369" s="52"/>
      <c r="W369" s="52"/>
      <c r="Z369" s="9"/>
      <c r="AA369" s="47"/>
      <c r="AB369" s="9"/>
      <c r="AD369" s="117"/>
      <c r="AE369" s="70"/>
    </row>
    <row r="370" spans="8:31" ht="12.75" x14ac:dyDescent="0.2">
      <c r="H370" s="9"/>
      <c r="I370" s="9"/>
      <c r="J370" s="9"/>
      <c r="N370" s="52"/>
      <c r="R370" s="52"/>
      <c r="W370" s="52"/>
      <c r="Z370" s="9"/>
      <c r="AA370" s="47"/>
      <c r="AB370" s="9"/>
      <c r="AD370" s="117"/>
      <c r="AE370" s="70"/>
    </row>
    <row r="371" spans="8:31" ht="12.75" x14ac:dyDescent="0.2">
      <c r="H371" s="9"/>
      <c r="I371" s="9"/>
      <c r="J371" s="9"/>
      <c r="N371" s="52"/>
      <c r="R371" s="52"/>
      <c r="W371" s="52"/>
      <c r="Z371" s="9"/>
      <c r="AA371" s="47"/>
      <c r="AB371" s="9"/>
      <c r="AD371" s="117"/>
      <c r="AE371" s="70"/>
    </row>
    <row r="372" spans="8:31" ht="12.75" x14ac:dyDescent="0.2">
      <c r="H372" s="9"/>
      <c r="I372" s="9"/>
      <c r="J372" s="9"/>
      <c r="N372" s="52"/>
      <c r="R372" s="52"/>
      <c r="W372" s="52"/>
      <c r="Z372" s="9"/>
      <c r="AA372" s="47"/>
      <c r="AB372" s="9"/>
      <c r="AD372" s="117"/>
      <c r="AE372" s="70"/>
    </row>
    <row r="373" spans="8:31" ht="12.75" x14ac:dyDescent="0.2">
      <c r="H373" s="9"/>
      <c r="I373" s="9"/>
      <c r="J373" s="9"/>
      <c r="N373" s="52"/>
      <c r="R373" s="52"/>
      <c r="W373" s="52"/>
      <c r="Z373" s="9"/>
      <c r="AA373" s="47"/>
      <c r="AB373" s="9"/>
      <c r="AD373" s="117"/>
      <c r="AE373" s="70"/>
    </row>
    <row r="374" spans="8:31" ht="12.75" x14ac:dyDescent="0.2">
      <c r="H374" s="9"/>
      <c r="I374" s="9"/>
      <c r="J374" s="9"/>
      <c r="N374" s="52"/>
      <c r="R374" s="52"/>
      <c r="W374" s="52"/>
      <c r="Z374" s="9"/>
      <c r="AA374" s="47"/>
      <c r="AB374" s="9"/>
      <c r="AD374" s="117"/>
      <c r="AE374" s="70"/>
    </row>
    <row r="375" spans="8:31" ht="12.75" x14ac:dyDescent="0.2">
      <c r="H375" s="9"/>
      <c r="I375" s="9"/>
      <c r="J375" s="9"/>
      <c r="N375" s="52"/>
      <c r="R375" s="52"/>
      <c r="W375" s="52"/>
      <c r="Z375" s="9"/>
      <c r="AA375" s="47"/>
      <c r="AB375" s="9"/>
      <c r="AD375" s="117"/>
      <c r="AE375" s="70"/>
    </row>
    <row r="376" spans="8:31" ht="12.75" x14ac:dyDescent="0.2">
      <c r="H376" s="9"/>
      <c r="I376" s="9"/>
      <c r="J376" s="9"/>
      <c r="N376" s="52"/>
      <c r="R376" s="52"/>
      <c r="W376" s="52"/>
      <c r="Z376" s="9"/>
      <c r="AA376" s="47"/>
      <c r="AB376" s="9"/>
      <c r="AD376" s="117"/>
      <c r="AE376" s="70"/>
    </row>
    <row r="377" spans="8:31" ht="12.75" x14ac:dyDescent="0.2">
      <c r="H377" s="9"/>
      <c r="I377" s="9"/>
      <c r="J377" s="9"/>
      <c r="N377" s="52"/>
      <c r="R377" s="52"/>
      <c r="W377" s="52"/>
      <c r="Z377" s="9"/>
      <c r="AA377" s="47"/>
      <c r="AB377" s="9"/>
      <c r="AD377" s="117"/>
      <c r="AE377" s="70"/>
    </row>
    <row r="378" spans="8:31" ht="12.75" x14ac:dyDescent="0.2">
      <c r="H378" s="9"/>
      <c r="I378" s="9"/>
      <c r="J378" s="9"/>
      <c r="N378" s="52"/>
      <c r="R378" s="52"/>
      <c r="W378" s="52"/>
      <c r="Z378" s="9"/>
      <c r="AA378" s="47"/>
      <c r="AB378" s="9"/>
      <c r="AD378" s="117"/>
      <c r="AE378" s="70"/>
    </row>
    <row r="379" spans="8:31" ht="12.75" x14ac:dyDescent="0.2">
      <c r="H379" s="9"/>
      <c r="I379" s="9"/>
      <c r="J379" s="9"/>
      <c r="N379" s="52"/>
      <c r="R379" s="52"/>
      <c r="W379" s="52"/>
      <c r="Z379" s="9"/>
      <c r="AA379" s="47"/>
      <c r="AB379" s="9"/>
      <c r="AD379" s="117"/>
      <c r="AE379" s="70"/>
    </row>
    <row r="380" spans="8:31" ht="12.75" x14ac:dyDescent="0.2">
      <c r="H380" s="9"/>
      <c r="I380" s="9"/>
      <c r="J380" s="9"/>
      <c r="N380" s="52"/>
      <c r="R380" s="52"/>
      <c r="W380" s="52"/>
      <c r="Z380" s="9"/>
      <c r="AA380" s="47"/>
      <c r="AB380" s="9"/>
      <c r="AD380" s="117"/>
      <c r="AE380" s="70"/>
    </row>
    <row r="381" spans="8:31" ht="12.75" x14ac:dyDescent="0.2">
      <c r="H381" s="9"/>
      <c r="I381" s="9"/>
      <c r="J381" s="9"/>
      <c r="N381" s="52"/>
      <c r="R381" s="52"/>
      <c r="W381" s="52"/>
      <c r="Z381" s="9"/>
      <c r="AA381" s="47"/>
      <c r="AB381" s="9"/>
      <c r="AD381" s="117"/>
      <c r="AE381" s="70"/>
    </row>
    <row r="382" spans="8:31" ht="12.75" x14ac:dyDescent="0.2">
      <c r="H382" s="9"/>
      <c r="I382" s="9"/>
      <c r="J382" s="9"/>
      <c r="N382" s="52"/>
      <c r="R382" s="52"/>
      <c r="W382" s="52"/>
      <c r="Z382" s="9"/>
      <c r="AA382" s="47"/>
      <c r="AB382" s="9"/>
      <c r="AD382" s="117"/>
      <c r="AE382" s="70"/>
    </row>
    <row r="383" spans="8:31" ht="12.75" x14ac:dyDescent="0.2">
      <c r="H383" s="9"/>
      <c r="I383" s="9"/>
      <c r="J383" s="9"/>
      <c r="N383" s="52"/>
      <c r="R383" s="52"/>
      <c r="W383" s="52"/>
      <c r="Z383" s="9"/>
      <c r="AA383" s="47"/>
      <c r="AB383" s="9"/>
      <c r="AD383" s="117"/>
      <c r="AE383" s="70"/>
    </row>
    <row r="384" spans="8:31" ht="12.75" x14ac:dyDescent="0.2">
      <c r="H384" s="9"/>
      <c r="I384" s="9"/>
      <c r="J384" s="9"/>
      <c r="N384" s="52"/>
      <c r="R384" s="52"/>
      <c r="W384" s="52"/>
      <c r="Z384" s="9"/>
      <c r="AA384" s="47"/>
      <c r="AB384" s="9"/>
      <c r="AD384" s="117"/>
      <c r="AE384" s="70"/>
    </row>
    <row r="385" spans="8:31" ht="12.75" x14ac:dyDescent="0.2">
      <c r="H385" s="9"/>
      <c r="I385" s="9"/>
      <c r="J385" s="9"/>
      <c r="N385" s="52"/>
      <c r="R385" s="52"/>
      <c r="W385" s="52"/>
      <c r="Z385" s="9"/>
      <c r="AA385" s="47"/>
      <c r="AB385" s="9"/>
      <c r="AD385" s="117"/>
      <c r="AE385" s="70"/>
    </row>
    <row r="386" spans="8:31" ht="12.75" x14ac:dyDescent="0.2">
      <c r="H386" s="9"/>
      <c r="I386" s="9"/>
      <c r="J386" s="9"/>
      <c r="N386" s="52"/>
      <c r="R386" s="52"/>
      <c r="W386" s="52"/>
      <c r="Z386" s="9"/>
      <c r="AA386" s="47"/>
      <c r="AB386" s="9"/>
      <c r="AD386" s="117"/>
      <c r="AE386" s="70"/>
    </row>
    <row r="387" spans="8:31" ht="12.75" x14ac:dyDescent="0.2">
      <c r="H387" s="9"/>
      <c r="I387" s="9"/>
      <c r="J387" s="9"/>
      <c r="N387" s="52"/>
      <c r="R387" s="52"/>
      <c r="W387" s="52"/>
      <c r="Z387" s="9"/>
      <c r="AA387" s="47"/>
      <c r="AB387" s="9"/>
      <c r="AD387" s="117"/>
      <c r="AE387" s="70"/>
    </row>
    <row r="388" spans="8:31" ht="12.75" x14ac:dyDescent="0.2">
      <c r="H388" s="9"/>
      <c r="I388" s="9"/>
      <c r="J388" s="9"/>
      <c r="N388" s="52"/>
      <c r="R388" s="52"/>
      <c r="W388" s="52"/>
      <c r="Z388" s="9"/>
      <c r="AA388" s="47"/>
      <c r="AB388" s="9"/>
      <c r="AD388" s="117"/>
      <c r="AE388" s="70"/>
    </row>
    <row r="389" spans="8:31" ht="12.75" x14ac:dyDescent="0.2">
      <c r="H389" s="9"/>
      <c r="I389" s="9"/>
      <c r="J389" s="9"/>
      <c r="N389" s="52"/>
      <c r="R389" s="52"/>
      <c r="W389" s="52"/>
      <c r="Z389" s="9"/>
      <c r="AA389" s="47"/>
      <c r="AB389" s="9"/>
      <c r="AD389" s="117"/>
      <c r="AE389" s="70"/>
    </row>
    <row r="390" spans="8:31" ht="12.75" x14ac:dyDescent="0.2">
      <c r="H390" s="9"/>
      <c r="I390" s="9"/>
      <c r="J390" s="9"/>
      <c r="N390" s="52"/>
      <c r="R390" s="52"/>
      <c r="W390" s="52"/>
      <c r="Z390" s="9"/>
      <c r="AA390" s="47"/>
      <c r="AB390" s="9"/>
      <c r="AD390" s="117"/>
      <c r="AE390" s="70"/>
    </row>
    <row r="391" spans="8:31" ht="12.75" x14ac:dyDescent="0.2">
      <c r="H391" s="9"/>
      <c r="I391" s="9"/>
      <c r="J391" s="9"/>
      <c r="N391" s="52"/>
      <c r="R391" s="52"/>
      <c r="W391" s="52"/>
      <c r="Z391" s="9"/>
      <c r="AA391" s="47"/>
      <c r="AB391" s="9"/>
      <c r="AD391" s="117"/>
      <c r="AE391" s="70"/>
    </row>
    <row r="392" spans="8:31" ht="12.75" x14ac:dyDescent="0.2">
      <c r="H392" s="9"/>
      <c r="I392" s="9"/>
      <c r="J392" s="9"/>
      <c r="N392" s="52"/>
      <c r="R392" s="52"/>
      <c r="W392" s="52"/>
      <c r="Z392" s="9"/>
      <c r="AA392" s="47"/>
      <c r="AB392" s="9"/>
      <c r="AD392" s="117"/>
      <c r="AE392" s="70"/>
    </row>
    <row r="393" spans="8:31" ht="12.75" x14ac:dyDescent="0.2">
      <c r="H393" s="9"/>
      <c r="I393" s="9"/>
      <c r="J393" s="9"/>
      <c r="N393" s="52"/>
      <c r="R393" s="52"/>
      <c r="W393" s="52"/>
      <c r="Z393" s="9"/>
      <c r="AA393" s="47"/>
      <c r="AB393" s="9"/>
      <c r="AD393" s="117"/>
      <c r="AE393" s="70"/>
    </row>
    <row r="394" spans="8:31" ht="12.75" x14ac:dyDescent="0.2">
      <c r="H394" s="9"/>
      <c r="I394" s="9"/>
      <c r="J394" s="9"/>
      <c r="N394" s="52"/>
      <c r="R394" s="52"/>
      <c r="W394" s="52"/>
      <c r="Z394" s="9"/>
      <c r="AA394" s="47"/>
      <c r="AB394" s="9"/>
      <c r="AD394" s="117"/>
      <c r="AE394" s="70"/>
    </row>
    <row r="395" spans="8:31" ht="12.75" x14ac:dyDescent="0.2">
      <c r="H395" s="9"/>
      <c r="I395" s="9"/>
      <c r="J395" s="9"/>
      <c r="N395" s="52"/>
      <c r="R395" s="52"/>
      <c r="W395" s="52"/>
      <c r="Z395" s="9"/>
      <c r="AA395" s="47"/>
      <c r="AB395" s="9"/>
      <c r="AD395" s="117"/>
      <c r="AE395" s="70"/>
    </row>
    <row r="396" spans="8:31" ht="12.75" x14ac:dyDescent="0.2">
      <c r="H396" s="9"/>
      <c r="I396" s="9"/>
      <c r="J396" s="9"/>
      <c r="N396" s="52"/>
      <c r="R396" s="52"/>
      <c r="W396" s="52"/>
      <c r="Z396" s="9"/>
      <c r="AA396" s="47"/>
      <c r="AB396" s="9"/>
      <c r="AD396" s="117"/>
      <c r="AE396" s="70"/>
    </row>
    <row r="397" spans="8:31" ht="12.75" x14ac:dyDescent="0.2">
      <c r="H397" s="9"/>
      <c r="I397" s="9"/>
      <c r="J397" s="9"/>
      <c r="N397" s="52"/>
      <c r="R397" s="52"/>
      <c r="W397" s="52"/>
      <c r="Z397" s="9"/>
      <c r="AA397" s="47"/>
      <c r="AB397" s="9"/>
      <c r="AD397" s="117"/>
      <c r="AE397" s="70"/>
    </row>
    <row r="398" spans="8:31" ht="12.75" x14ac:dyDescent="0.2">
      <c r="H398" s="9"/>
      <c r="I398" s="9"/>
      <c r="J398" s="9"/>
      <c r="N398" s="52"/>
      <c r="R398" s="52"/>
      <c r="W398" s="52"/>
      <c r="Z398" s="9"/>
      <c r="AA398" s="47"/>
      <c r="AB398" s="9"/>
      <c r="AD398" s="117"/>
      <c r="AE398" s="70"/>
    </row>
    <row r="399" spans="8:31" ht="12.75" x14ac:dyDescent="0.2">
      <c r="H399" s="9"/>
      <c r="I399" s="9"/>
      <c r="J399" s="9"/>
      <c r="N399" s="52"/>
      <c r="R399" s="52"/>
      <c r="W399" s="52"/>
      <c r="Z399" s="9"/>
      <c r="AA399" s="47"/>
      <c r="AB399" s="9"/>
      <c r="AD399" s="117"/>
      <c r="AE399" s="70"/>
    </row>
    <row r="400" spans="8:31" ht="12.75" x14ac:dyDescent="0.2">
      <c r="H400" s="9"/>
      <c r="I400" s="9"/>
      <c r="J400" s="9"/>
      <c r="N400" s="52"/>
      <c r="R400" s="52"/>
      <c r="W400" s="52"/>
      <c r="Z400" s="9"/>
      <c r="AA400" s="47"/>
      <c r="AB400" s="9"/>
      <c r="AD400" s="117"/>
      <c r="AE400" s="70"/>
    </row>
    <row r="401" spans="8:31" ht="12.75" x14ac:dyDescent="0.2">
      <c r="H401" s="9"/>
      <c r="I401" s="9"/>
      <c r="J401" s="9"/>
      <c r="N401" s="52"/>
      <c r="R401" s="52"/>
      <c r="W401" s="52"/>
      <c r="Z401" s="9"/>
      <c r="AA401" s="47"/>
      <c r="AB401" s="9"/>
      <c r="AD401" s="117"/>
      <c r="AE401" s="70"/>
    </row>
    <row r="402" spans="8:31" ht="12.75" x14ac:dyDescent="0.2">
      <c r="H402" s="9"/>
      <c r="I402" s="9"/>
      <c r="J402" s="9"/>
      <c r="N402" s="52"/>
      <c r="R402" s="52"/>
      <c r="W402" s="52"/>
      <c r="Z402" s="9"/>
      <c r="AA402" s="47"/>
      <c r="AB402" s="9"/>
      <c r="AD402" s="117"/>
      <c r="AE402" s="70"/>
    </row>
    <row r="403" spans="8:31" ht="12.75" x14ac:dyDescent="0.2">
      <c r="H403" s="9"/>
      <c r="I403" s="9"/>
      <c r="J403" s="9"/>
      <c r="N403" s="52"/>
      <c r="R403" s="52"/>
      <c r="W403" s="52"/>
      <c r="Z403" s="9"/>
      <c r="AA403" s="47"/>
      <c r="AB403" s="9"/>
      <c r="AD403" s="117"/>
      <c r="AE403" s="70"/>
    </row>
    <row r="404" spans="8:31" ht="12.75" x14ac:dyDescent="0.2">
      <c r="H404" s="9"/>
      <c r="I404" s="9"/>
      <c r="J404" s="9"/>
      <c r="N404" s="52"/>
      <c r="R404" s="52"/>
      <c r="W404" s="52"/>
      <c r="Z404" s="9"/>
      <c r="AA404" s="47"/>
      <c r="AB404" s="9"/>
      <c r="AD404" s="117"/>
      <c r="AE404" s="70"/>
    </row>
    <row r="405" spans="8:31" ht="12.75" x14ac:dyDescent="0.2">
      <c r="H405" s="9"/>
      <c r="I405" s="9"/>
      <c r="J405" s="9"/>
      <c r="N405" s="52"/>
      <c r="R405" s="52"/>
      <c r="W405" s="52"/>
      <c r="Z405" s="9"/>
      <c r="AA405" s="47"/>
      <c r="AB405" s="9"/>
      <c r="AD405" s="117"/>
      <c r="AE405" s="70"/>
    </row>
    <row r="406" spans="8:31" ht="12.75" x14ac:dyDescent="0.2">
      <c r="H406" s="9"/>
      <c r="I406" s="9"/>
      <c r="J406" s="9"/>
      <c r="N406" s="52"/>
      <c r="R406" s="52"/>
      <c r="W406" s="52"/>
      <c r="Z406" s="9"/>
      <c r="AA406" s="47"/>
      <c r="AB406" s="9"/>
      <c r="AD406" s="117"/>
      <c r="AE406" s="70"/>
    </row>
    <row r="407" spans="8:31" ht="12.75" x14ac:dyDescent="0.2">
      <c r="H407" s="9"/>
      <c r="I407" s="9"/>
      <c r="J407" s="9"/>
      <c r="N407" s="52"/>
      <c r="R407" s="52"/>
      <c r="W407" s="52"/>
      <c r="Z407" s="9"/>
      <c r="AA407" s="47"/>
      <c r="AB407" s="9"/>
      <c r="AD407" s="117"/>
      <c r="AE407" s="70"/>
    </row>
    <row r="408" spans="8:31" ht="12.75" x14ac:dyDescent="0.2">
      <c r="H408" s="9"/>
      <c r="I408" s="9"/>
      <c r="J408" s="9"/>
      <c r="N408" s="52"/>
      <c r="R408" s="52"/>
      <c r="W408" s="52"/>
      <c r="Z408" s="9"/>
      <c r="AA408" s="47"/>
      <c r="AB408" s="9"/>
      <c r="AD408" s="117"/>
      <c r="AE408" s="70"/>
    </row>
    <row r="409" spans="8:31" ht="12.75" x14ac:dyDescent="0.2">
      <c r="H409" s="9"/>
      <c r="I409" s="9"/>
      <c r="J409" s="9"/>
      <c r="N409" s="52"/>
      <c r="R409" s="52"/>
      <c r="W409" s="52"/>
      <c r="Z409" s="9"/>
      <c r="AA409" s="47"/>
      <c r="AB409" s="9"/>
      <c r="AD409" s="117"/>
      <c r="AE409" s="70"/>
    </row>
    <row r="410" spans="8:31" ht="12.75" x14ac:dyDescent="0.2">
      <c r="H410" s="9"/>
      <c r="I410" s="9"/>
      <c r="J410" s="9"/>
      <c r="N410" s="52"/>
      <c r="R410" s="52"/>
      <c r="W410" s="52"/>
      <c r="Z410" s="9"/>
      <c r="AA410" s="47"/>
      <c r="AB410" s="9"/>
      <c r="AD410" s="117"/>
      <c r="AE410" s="70"/>
    </row>
    <row r="411" spans="8:31" ht="12.75" x14ac:dyDescent="0.2">
      <c r="H411" s="9"/>
      <c r="I411" s="9"/>
      <c r="J411" s="9"/>
      <c r="N411" s="52"/>
      <c r="R411" s="52"/>
      <c r="W411" s="52"/>
      <c r="Z411" s="9"/>
      <c r="AA411" s="47"/>
      <c r="AB411" s="9"/>
      <c r="AD411" s="117"/>
      <c r="AE411" s="70"/>
    </row>
    <row r="412" spans="8:31" ht="12.75" x14ac:dyDescent="0.2">
      <c r="H412" s="9"/>
      <c r="I412" s="9"/>
      <c r="J412" s="9"/>
      <c r="N412" s="52"/>
      <c r="R412" s="52"/>
      <c r="W412" s="52"/>
      <c r="Z412" s="9"/>
      <c r="AA412" s="47"/>
      <c r="AB412" s="9"/>
      <c r="AD412" s="117"/>
      <c r="AE412" s="70"/>
    </row>
    <row r="413" spans="8:31" ht="12.75" x14ac:dyDescent="0.2">
      <c r="H413" s="9"/>
      <c r="I413" s="9"/>
      <c r="J413" s="9"/>
      <c r="N413" s="52"/>
      <c r="R413" s="52"/>
      <c r="W413" s="52"/>
      <c r="Z413" s="9"/>
      <c r="AA413" s="47"/>
      <c r="AB413" s="9"/>
      <c r="AD413" s="117"/>
      <c r="AE413" s="70"/>
    </row>
    <row r="414" spans="8:31" ht="12.75" x14ac:dyDescent="0.2">
      <c r="H414" s="9"/>
      <c r="I414" s="9"/>
      <c r="J414" s="9"/>
      <c r="N414" s="52"/>
      <c r="R414" s="52"/>
      <c r="W414" s="52"/>
      <c r="Z414" s="9"/>
      <c r="AA414" s="47"/>
      <c r="AB414" s="9"/>
      <c r="AD414" s="117"/>
      <c r="AE414" s="70"/>
    </row>
    <row r="415" spans="8:31" ht="12.75" x14ac:dyDescent="0.2">
      <c r="H415" s="9"/>
      <c r="I415" s="9"/>
      <c r="J415" s="9"/>
      <c r="N415" s="52"/>
      <c r="R415" s="52"/>
      <c r="W415" s="52"/>
      <c r="Z415" s="9"/>
      <c r="AA415" s="47"/>
      <c r="AB415" s="9"/>
      <c r="AD415" s="117"/>
      <c r="AE415" s="70"/>
    </row>
    <row r="416" spans="8:31" ht="12.75" x14ac:dyDescent="0.2">
      <c r="H416" s="9"/>
      <c r="I416" s="9"/>
      <c r="J416" s="9"/>
      <c r="N416" s="52"/>
      <c r="R416" s="52"/>
      <c r="W416" s="52"/>
      <c r="Z416" s="9"/>
      <c r="AA416" s="47"/>
      <c r="AB416" s="9"/>
      <c r="AD416" s="117"/>
      <c r="AE416" s="70"/>
    </row>
    <row r="417" spans="8:31" ht="12.75" x14ac:dyDescent="0.2">
      <c r="H417" s="9"/>
      <c r="I417" s="9"/>
      <c r="J417" s="9"/>
      <c r="N417" s="52"/>
      <c r="R417" s="52"/>
      <c r="W417" s="52"/>
      <c r="Z417" s="9"/>
      <c r="AA417" s="47"/>
      <c r="AB417" s="9"/>
      <c r="AD417" s="117"/>
      <c r="AE417" s="70"/>
    </row>
    <row r="418" spans="8:31" ht="12.75" x14ac:dyDescent="0.2">
      <c r="H418" s="9"/>
      <c r="I418" s="9"/>
      <c r="J418" s="9"/>
      <c r="N418" s="52"/>
      <c r="R418" s="52"/>
      <c r="W418" s="52"/>
      <c r="Z418" s="9"/>
      <c r="AA418" s="47"/>
      <c r="AB418" s="9"/>
      <c r="AD418" s="117"/>
      <c r="AE418" s="70"/>
    </row>
    <row r="419" spans="8:31" ht="12.75" x14ac:dyDescent="0.2">
      <c r="H419" s="9"/>
      <c r="I419" s="9"/>
      <c r="J419" s="9"/>
      <c r="N419" s="52"/>
      <c r="R419" s="52"/>
      <c r="W419" s="52"/>
      <c r="Z419" s="9"/>
      <c r="AA419" s="47"/>
      <c r="AB419" s="9"/>
      <c r="AD419" s="117"/>
      <c r="AE419" s="70"/>
    </row>
    <row r="420" spans="8:31" ht="12.75" x14ac:dyDescent="0.2">
      <c r="H420" s="9"/>
      <c r="I420" s="9"/>
      <c r="J420" s="9"/>
      <c r="N420" s="52"/>
      <c r="R420" s="52"/>
      <c r="W420" s="52"/>
      <c r="Z420" s="9"/>
      <c r="AA420" s="47"/>
      <c r="AB420" s="9"/>
      <c r="AD420" s="117"/>
      <c r="AE420" s="70"/>
    </row>
    <row r="421" spans="8:31" ht="12.75" x14ac:dyDescent="0.2">
      <c r="H421" s="9"/>
      <c r="I421" s="9"/>
      <c r="J421" s="9"/>
      <c r="N421" s="52"/>
      <c r="R421" s="52"/>
      <c r="W421" s="52"/>
      <c r="Z421" s="9"/>
      <c r="AA421" s="47"/>
      <c r="AB421" s="9"/>
      <c r="AD421" s="117"/>
      <c r="AE421" s="70"/>
    </row>
    <row r="422" spans="8:31" ht="12.75" x14ac:dyDescent="0.2">
      <c r="H422" s="9"/>
      <c r="I422" s="9"/>
      <c r="J422" s="9"/>
      <c r="N422" s="52"/>
      <c r="R422" s="52"/>
      <c r="W422" s="52"/>
      <c r="Z422" s="9"/>
      <c r="AA422" s="47"/>
      <c r="AB422" s="9"/>
      <c r="AD422" s="117"/>
      <c r="AE422" s="70"/>
    </row>
    <row r="423" spans="8:31" ht="12.75" x14ac:dyDescent="0.2">
      <c r="H423" s="9"/>
      <c r="I423" s="9"/>
      <c r="J423" s="9"/>
      <c r="N423" s="52"/>
      <c r="R423" s="52"/>
      <c r="W423" s="52"/>
      <c r="Z423" s="9"/>
      <c r="AA423" s="47"/>
      <c r="AB423" s="9"/>
      <c r="AD423" s="117"/>
      <c r="AE423" s="70"/>
    </row>
    <row r="424" spans="8:31" ht="12.75" x14ac:dyDescent="0.2">
      <c r="H424" s="9"/>
      <c r="I424" s="9"/>
      <c r="J424" s="9"/>
      <c r="N424" s="52"/>
      <c r="R424" s="52"/>
      <c r="W424" s="52"/>
      <c r="Z424" s="9"/>
      <c r="AA424" s="47"/>
      <c r="AB424" s="9"/>
      <c r="AD424" s="117"/>
      <c r="AE424" s="70"/>
    </row>
    <row r="425" spans="8:31" ht="12.75" x14ac:dyDescent="0.2">
      <c r="H425" s="9"/>
      <c r="I425" s="9"/>
      <c r="J425" s="9"/>
      <c r="N425" s="52"/>
      <c r="R425" s="52"/>
      <c r="W425" s="52"/>
      <c r="Z425" s="9"/>
      <c r="AA425" s="47"/>
      <c r="AB425" s="9"/>
      <c r="AD425" s="117"/>
      <c r="AE425" s="70"/>
    </row>
    <row r="426" spans="8:31" ht="12.75" x14ac:dyDescent="0.2">
      <c r="H426" s="9"/>
      <c r="I426" s="9"/>
      <c r="J426" s="9"/>
      <c r="N426" s="52"/>
      <c r="R426" s="52"/>
      <c r="W426" s="52"/>
      <c r="Z426" s="9"/>
      <c r="AA426" s="47"/>
      <c r="AB426" s="9"/>
      <c r="AD426" s="117"/>
      <c r="AE426" s="70"/>
    </row>
    <row r="427" spans="8:31" ht="12.75" x14ac:dyDescent="0.2">
      <c r="H427" s="9"/>
      <c r="I427" s="9"/>
      <c r="J427" s="9"/>
      <c r="N427" s="52"/>
      <c r="R427" s="52"/>
      <c r="W427" s="52"/>
      <c r="Z427" s="9"/>
      <c r="AA427" s="47"/>
      <c r="AB427" s="9"/>
      <c r="AD427" s="117"/>
      <c r="AE427" s="70"/>
    </row>
    <row r="428" spans="8:31" ht="12.75" x14ac:dyDescent="0.2">
      <c r="H428" s="9"/>
      <c r="I428" s="9"/>
      <c r="J428" s="9"/>
      <c r="N428" s="52"/>
      <c r="R428" s="52"/>
      <c r="W428" s="52"/>
      <c r="Z428" s="9"/>
      <c r="AA428" s="47"/>
      <c r="AB428" s="9"/>
      <c r="AD428" s="117"/>
      <c r="AE428" s="70"/>
    </row>
    <row r="429" spans="8:31" ht="12.75" x14ac:dyDescent="0.2">
      <c r="H429" s="9"/>
      <c r="I429" s="9"/>
      <c r="J429" s="9"/>
      <c r="N429" s="52"/>
      <c r="R429" s="52"/>
      <c r="W429" s="52"/>
      <c r="Z429" s="9"/>
      <c r="AA429" s="47"/>
      <c r="AB429" s="9"/>
      <c r="AD429" s="117"/>
      <c r="AE429" s="70"/>
    </row>
    <row r="430" spans="8:31" ht="12.75" x14ac:dyDescent="0.2">
      <c r="H430" s="9"/>
      <c r="I430" s="9"/>
      <c r="J430" s="9"/>
      <c r="N430" s="52"/>
      <c r="R430" s="52"/>
      <c r="W430" s="52"/>
      <c r="Z430" s="9"/>
      <c r="AA430" s="47"/>
      <c r="AB430" s="9"/>
      <c r="AD430" s="117"/>
      <c r="AE430" s="70"/>
    </row>
    <row r="431" spans="8:31" ht="12.75" x14ac:dyDescent="0.2">
      <c r="H431" s="9"/>
      <c r="I431" s="9"/>
      <c r="J431" s="9"/>
      <c r="N431" s="52"/>
      <c r="R431" s="52"/>
      <c r="W431" s="52"/>
      <c r="Z431" s="9"/>
      <c r="AA431" s="47"/>
      <c r="AB431" s="9"/>
      <c r="AD431" s="117"/>
      <c r="AE431" s="70"/>
    </row>
    <row r="432" spans="8:31" ht="12.75" x14ac:dyDescent="0.2">
      <c r="H432" s="9"/>
      <c r="I432" s="9"/>
      <c r="J432" s="9"/>
      <c r="N432" s="52"/>
      <c r="R432" s="52"/>
      <c r="W432" s="52"/>
      <c r="Z432" s="9"/>
      <c r="AA432" s="47"/>
      <c r="AB432" s="9"/>
      <c r="AD432" s="117"/>
      <c r="AE432" s="70"/>
    </row>
    <row r="433" spans="8:31" ht="12.75" x14ac:dyDescent="0.2">
      <c r="H433" s="9"/>
      <c r="I433" s="9"/>
      <c r="J433" s="9"/>
      <c r="N433" s="52"/>
      <c r="R433" s="52"/>
      <c r="W433" s="52"/>
      <c r="Z433" s="9"/>
      <c r="AA433" s="47"/>
      <c r="AB433" s="9"/>
      <c r="AD433" s="117"/>
      <c r="AE433" s="70"/>
    </row>
    <row r="434" spans="8:31" ht="12.75" x14ac:dyDescent="0.2">
      <c r="H434" s="9"/>
      <c r="I434" s="9"/>
      <c r="J434" s="9"/>
      <c r="N434" s="52"/>
      <c r="R434" s="52"/>
      <c r="W434" s="52"/>
      <c r="Z434" s="9"/>
      <c r="AA434" s="47"/>
      <c r="AB434" s="9"/>
      <c r="AD434" s="117"/>
      <c r="AE434" s="70"/>
    </row>
    <row r="435" spans="8:31" ht="12.75" x14ac:dyDescent="0.2">
      <c r="H435" s="9"/>
      <c r="I435" s="9"/>
      <c r="J435" s="9"/>
      <c r="N435" s="52"/>
      <c r="R435" s="52"/>
      <c r="W435" s="52"/>
      <c r="Z435" s="9"/>
      <c r="AA435" s="47"/>
      <c r="AB435" s="9"/>
      <c r="AD435" s="117"/>
      <c r="AE435" s="70"/>
    </row>
    <row r="436" spans="8:31" ht="12.75" x14ac:dyDescent="0.2">
      <c r="H436" s="9"/>
      <c r="I436" s="9"/>
      <c r="J436" s="9"/>
      <c r="N436" s="52"/>
      <c r="R436" s="52"/>
      <c r="W436" s="52"/>
      <c r="Z436" s="9"/>
      <c r="AA436" s="47"/>
      <c r="AB436" s="9"/>
      <c r="AD436" s="117"/>
      <c r="AE436" s="70"/>
    </row>
    <row r="437" spans="8:31" ht="12.75" x14ac:dyDescent="0.2">
      <c r="H437" s="9"/>
      <c r="I437" s="9"/>
      <c r="J437" s="9"/>
      <c r="N437" s="52"/>
      <c r="R437" s="52"/>
      <c r="W437" s="52"/>
      <c r="Z437" s="9"/>
      <c r="AA437" s="47"/>
      <c r="AB437" s="9"/>
      <c r="AD437" s="117"/>
      <c r="AE437" s="70"/>
    </row>
    <row r="438" spans="8:31" ht="12.75" x14ac:dyDescent="0.2">
      <c r="H438" s="9"/>
      <c r="I438" s="9"/>
      <c r="J438" s="9"/>
      <c r="N438" s="52"/>
      <c r="R438" s="52"/>
      <c r="W438" s="52"/>
      <c r="Z438" s="9"/>
      <c r="AA438" s="47"/>
      <c r="AB438" s="9"/>
      <c r="AD438" s="117"/>
      <c r="AE438" s="70"/>
    </row>
    <row r="439" spans="8:31" ht="12.75" x14ac:dyDescent="0.2">
      <c r="H439" s="9"/>
      <c r="I439" s="9"/>
      <c r="J439" s="9"/>
      <c r="N439" s="52"/>
      <c r="R439" s="52"/>
      <c r="W439" s="52"/>
      <c r="Z439" s="9"/>
      <c r="AA439" s="47"/>
      <c r="AB439" s="9"/>
      <c r="AD439" s="117"/>
      <c r="AE439" s="70"/>
    </row>
    <row r="440" spans="8:31" ht="12.75" x14ac:dyDescent="0.2">
      <c r="H440" s="9"/>
      <c r="I440" s="9"/>
      <c r="J440" s="9"/>
      <c r="N440" s="52"/>
      <c r="R440" s="52"/>
      <c r="W440" s="52"/>
      <c r="Z440" s="9"/>
      <c r="AA440" s="47"/>
      <c r="AB440" s="9"/>
      <c r="AD440" s="117"/>
      <c r="AE440" s="70"/>
    </row>
    <row r="441" spans="8:31" ht="12.75" x14ac:dyDescent="0.2">
      <c r="H441" s="9"/>
      <c r="I441" s="9"/>
      <c r="J441" s="9"/>
      <c r="N441" s="52"/>
      <c r="R441" s="52"/>
      <c r="W441" s="52"/>
      <c r="Z441" s="9"/>
      <c r="AA441" s="47"/>
      <c r="AB441" s="9"/>
      <c r="AD441" s="117"/>
      <c r="AE441" s="70"/>
    </row>
    <row r="442" spans="8:31" ht="12.75" x14ac:dyDescent="0.2">
      <c r="H442" s="9"/>
      <c r="I442" s="9"/>
      <c r="J442" s="9"/>
      <c r="N442" s="52"/>
      <c r="R442" s="52"/>
      <c r="W442" s="52"/>
      <c r="Z442" s="9"/>
      <c r="AA442" s="47"/>
      <c r="AB442" s="9"/>
      <c r="AD442" s="117"/>
      <c r="AE442" s="70"/>
    </row>
    <row r="443" spans="8:31" ht="12.75" x14ac:dyDescent="0.2">
      <c r="H443" s="9"/>
      <c r="I443" s="9"/>
      <c r="J443" s="9"/>
      <c r="N443" s="52"/>
      <c r="R443" s="52"/>
      <c r="W443" s="52"/>
      <c r="Z443" s="9"/>
      <c r="AA443" s="47"/>
      <c r="AB443" s="9"/>
      <c r="AD443" s="117"/>
      <c r="AE443" s="70"/>
    </row>
    <row r="444" spans="8:31" ht="12.75" x14ac:dyDescent="0.2">
      <c r="H444" s="9"/>
      <c r="I444" s="9"/>
      <c r="J444" s="9"/>
      <c r="N444" s="52"/>
      <c r="R444" s="52"/>
      <c r="W444" s="52"/>
      <c r="Z444" s="9"/>
      <c r="AA444" s="47"/>
      <c r="AB444" s="9"/>
      <c r="AD444" s="117"/>
      <c r="AE444" s="70"/>
    </row>
    <row r="445" spans="8:31" ht="12.75" x14ac:dyDescent="0.2">
      <c r="H445" s="9"/>
      <c r="I445" s="9"/>
      <c r="J445" s="9"/>
      <c r="N445" s="52"/>
      <c r="R445" s="52"/>
      <c r="W445" s="52"/>
      <c r="Z445" s="9"/>
      <c r="AA445" s="47"/>
      <c r="AB445" s="9"/>
      <c r="AD445" s="117"/>
      <c r="AE445" s="70"/>
    </row>
    <row r="446" spans="8:31" ht="12.75" x14ac:dyDescent="0.2">
      <c r="H446" s="9"/>
      <c r="I446" s="9"/>
      <c r="J446" s="9"/>
      <c r="N446" s="52"/>
      <c r="R446" s="52"/>
      <c r="W446" s="52"/>
      <c r="Z446" s="9"/>
      <c r="AA446" s="47"/>
      <c r="AB446" s="9"/>
      <c r="AD446" s="117"/>
      <c r="AE446" s="70"/>
    </row>
    <row r="447" spans="8:31" ht="12.75" x14ac:dyDescent="0.2">
      <c r="H447" s="9"/>
      <c r="I447" s="9"/>
      <c r="J447" s="9"/>
      <c r="N447" s="52"/>
      <c r="R447" s="52"/>
      <c r="W447" s="52"/>
      <c r="Z447" s="9"/>
      <c r="AA447" s="47"/>
      <c r="AB447" s="9"/>
      <c r="AD447" s="117"/>
      <c r="AE447" s="70"/>
    </row>
    <row r="448" spans="8:31" ht="12.75" x14ac:dyDescent="0.2">
      <c r="H448" s="9"/>
      <c r="I448" s="9"/>
      <c r="J448" s="9"/>
      <c r="N448" s="52"/>
      <c r="R448" s="52"/>
      <c r="W448" s="52"/>
      <c r="Z448" s="9"/>
      <c r="AA448" s="47"/>
      <c r="AB448" s="9"/>
      <c r="AD448" s="117"/>
      <c r="AE448" s="70"/>
    </row>
    <row r="449" spans="8:31" ht="12.75" x14ac:dyDescent="0.2">
      <c r="H449" s="9"/>
      <c r="I449" s="9"/>
      <c r="J449" s="9"/>
      <c r="N449" s="52"/>
      <c r="R449" s="52"/>
      <c r="W449" s="52"/>
      <c r="Z449" s="9"/>
      <c r="AA449" s="47"/>
      <c r="AB449" s="9"/>
      <c r="AD449" s="117"/>
      <c r="AE449" s="70"/>
    </row>
    <row r="450" spans="8:31" ht="12.75" x14ac:dyDescent="0.2">
      <c r="H450" s="9"/>
      <c r="I450" s="9"/>
      <c r="J450" s="9"/>
      <c r="N450" s="52"/>
      <c r="R450" s="52"/>
      <c r="W450" s="52"/>
      <c r="Z450" s="9"/>
      <c r="AA450" s="47"/>
      <c r="AB450" s="9"/>
      <c r="AD450" s="117"/>
      <c r="AE450" s="70"/>
    </row>
    <row r="451" spans="8:31" ht="12.75" x14ac:dyDescent="0.2">
      <c r="H451" s="9"/>
      <c r="I451" s="9"/>
      <c r="J451" s="9"/>
      <c r="N451" s="52"/>
      <c r="R451" s="52"/>
      <c r="W451" s="52"/>
      <c r="Z451" s="9"/>
      <c r="AA451" s="47"/>
      <c r="AB451" s="9"/>
      <c r="AD451" s="117"/>
      <c r="AE451" s="70"/>
    </row>
    <row r="452" spans="8:31" ht="12.75" x14ac:dyDescent="0.2">
      <c r="H452" s="9"/>
      <c r="I452" s="9"/>
      <c r="J452" s="9"/>
      <c r="N452" s="52"/>
      <c r="R452" s="52"/>
      <c r="W452" s="52"/>
      <c r="Z452" s="9"/>
      <c r="AA452" s="47"/>
      <c r="AB452" s="9"/>
      <c r="AD452" s="117"/>
      <c r="AE452" s="70"/>
    </row>
    <row r="453" spans="8:31" ht="12.75" x14ac:dyDescent="0.2">
      <c r="H453" s="9"/>
      <c r="I453" s="9"/>
      <c r="J453" s="9"/>
      <c r="N453" s="52"/>
      <c r="R453" s="52"/>
      <c r="W453" s="52"/>
      <c r="Z453" s="9"/>
      <c r="AA453" s="47"/>
      <c r="AB453" s="9"/>
      <c r="AD453" s="117"/>
      <c r="AE453" s="70"/>
    </row>
    <row r="454" spans="8:31" ht="12.75" x14ac:dyDescent="0.2">
      <c r="H454" s="9"/>
      <c r="I454" s="9"/>
      <c r="J454" s="9"/>
      <c r="N454" s="52"/>
      <c r="R454" s="52"/>
      <c r="W454" s="52"/>
      <c r="Z454" s="9"/>
      <c r="AA454" s="47"/>
      <c r="AB454" s="9"/>
      <c r="AD454" s="117"/>
      <c r="AE454" s="70"/>
    </row>
    <row r="455" spans="8:31" ht="12.75" x14ac:dyDescent="0.2">
      <c r="H455" s="9"/>
      <c r="I455" s="9"/>
      <c r="J455" s="9"/>
      <c r="N455" s="52"/>
      <c r="R455" s="52"/>
      <c r="W455" s="52"/>
      <c r="Z455" s="9"/>
      <c r="AA455" s="47"/>
      <c r="AB455" s="9"/>
      <c r="AD455" s="117"/>
      <c r="AE455" s="70"/>
    </row>
    <row r="456" spans="8:31" ht="12.75" x14ac:dyDescent="0.2">
      <c r="H456" s="9"/>
      <c r="I456" s="9"/>
      <c r="J456" s="9"/>
      <c r="N456" s="52"/>
      <c r="R456" s="52"/>
      <c r="W456" s="52"/>
      <c r="Z456" s="9"/>
      <c r="AA456" s="47"/>
      <c r="AB456" s="9"/>
      <c r="AD456" s="117"/>
      <c r="AE456" s="70"/>
    </row>
    <row r="457" spans="8:31" ht="12.75" x14ac:dyDescent="0.2">
      <c r="H457" s="9"/>
      <c r="I457" s="9"/>
      <c r="J457" s="9"/>
      <c r="N457" s="52"/>
      <c r="R457" s="52"/>
      <c r="W457" s="52"/>
      <c r="Z457" s="9"/>
      <c r="AA457" s="47"/>
      <c r="AB457" s="9"/>
      <c r="AD457" s="117"/>
      <c r="AE457" s="70"/>
    </row>
    <row r="458" spans="8:31" ht="12.75" x14ac:dyDescent="0.2">
      <c r="H458" s="9"/>
      <c r="I458" s="9"/>
      <c r="J458" s="9"/>
      <c r="N458" s="52"/>
      <c r="R458" s="52"/>
      <c r="W458" s="52"/>
      <c r="Z458" s="9"/>
      <c r="AA458" s="47"/>
      <c r="AB458" s="9"/>
      <c r="AD458" s="117"/>
      <c r="AE458" s="70"/>
    </row>
    <row r="459" spans="8:31" ht="12.75" x14ac:dyDescent="0.2">
      <c r="H459" s="9"/>
      <c r="I459" s="9"/>
      <c r="J459" s="9"/>
      <c r="N459" s="52"/>
      <c r="R459" s="52"/>
      <c r="W459" s="52"/>
      <c r="Z459" s="9"/>
      <c r="AA459" s="47"/>
      <c r="AB459" s="9"/>
      <c r="AD459" s="117"/>
      <c r="AE459" s="70"/>
    </row>
    <row r="460" spans="8:31" ht="12.75" x14ac:dyDescent="0.2">
      <c r="H460" s="9"/>
      <c r="I460" s="9"/>
      <c r="J460" s="9"/>
      <c r="N460" s="52"/>
      <c r="R460" s="52"/>
      <c r="W460" s="52"/>
      <c r="Z460" s="9"/>
      <c r="AA460" s="47"/>
      <c r="AB460" s="9"/>
      <c r="AD460" s="117"/>
      <c r="AE460" s="70"/>
    </row>
    <row r="461" spans="8:31" ht="12.75" x14ac:dyDescent="0.2">
      <c r="H461" s="9"/>
      <c r="I461" s="9"/>
      <c r="J461" s="9"/>
      <c r="N461" s="52"/>
      <c r="R461" s="52"/>
      <c r="W461" s="52"/>
      <c r="Z461" s="9"/>
      <c r="AA461" s="47"/>
      <c r="AB461" s="9"/>
      <c r="AD461" s="117"/>
      <c r="AE461" s="70"/>
    </row>
    <row r="462" spans="8:31" ht="12.75" x14ac:dyDescent="0.2">
      <c r="H462" s="9"/>
      <c r="I462" s="9"/>
      <c r="J462" s="9"/>
      <c r="N462" s="52"/>
      <c r="R462" s="52"/>
      <c r="W462" s="52"/>
      <c r="Z462" s="9"/>
      <c r="AA462" s="47"/>
      <c r="AB462" s="9"/>
      <c r="AD462" s="117"/>
      <c r="AE462" s="70"/>
    </row>
    <row r="463" spans="8:31" ht="12.75" x14ac:dyDescent="0.2">
      <c r="H463" s="9"/>
      <c r="I463" s="9"/>
      <c r="J463" s="9"/>
      <c r="N463" s="52"/>
      <c r="R463" s="52"/>
      <c r="W463" s="52"/>
      <c r="Z463" s="9"/>
      <c r="AA463" s="47"/>
      <c r="AB463" s="9"/>
      <c r="AD463" s="117"/>
      <c r="AE463" s="70"/>
    </row>
    <row r="464" spans="8:31" ht="12.75" x14ac:dyDescent="0.2">
      <c r="H464" s="9"/>
      <c r="I464" s="9"/>
      <c r="J464" s="9"/>
      <c r="N464" s="52"/>
      <c r="R464" s="52"/>
      <c r="W464" s="52"/>
      <c r="Z464" s="9"/>
      <c r="AA464" s="47"/>
      <c r="AB464" s="9"/>
      <c r="AD464" s="117"/>
      <c r="AE464" s="70"/>
    </row>
    <row r="465" spans="8:31" ht="12.75" x14ac:dyDescent="0.2">
      <c r="H465" s="9"/>
      <c r="I465" s="9"/>
      <c r="J465" s="9"/>
      <c r="N465" s="52"/>
      <c r="R465" s="52"/>
      <c r="W465" s="52"/>
      <c r="Z465" s="9"/>
      <c r="AA465" s="47"/>
      <c r="AB465" s="9"/>
      <c r="AD465" s="117"/>
      <c r="AE465" s="70"/>
    </row>
    <row r="466" spans="8:31" ht="12.75" x14ac:dyDescent="0.2">
      <c r="H466" s="9"/>
      <c r="I466" s="9"/>
      <c r="J466" s="9"/>
      <c r="N466" s="52"/>
      <c r="R466" s="52"/>
      <c r="W466" s="52"/>
      <c r="Z466" s="9"/>
      <c r="AA466" s="47"/>
      <c r="AB466" s="9"/>
      <c r="AD466" s="117"/>
      <c r="AE466" s="70"/>
    </row>
    <row r="467" spans="8:31" ht="12.75" x14ac:dyDescent="0.2">
      <c r="H467" s="9"/>
      <c r="I467" s="9"/>
      <c r="J467" s="9"/>
      <c r="N467" s="52"/>
      <c r="R467" s="52"/>
      <c r="W467" s="52"/>
      <c r="Z467" s="9"/>
      <c r="AA467" s="47"/>
      <c r="AB467" s="9"/>
      <c r="AD467" s="117"/>
      <c r="AE467" s="70"/>
    </row>
    <row r="468" spans="8:31" ht="12.75" x14ac:dyDescent="0.2">
      <c r="H468" s="9"/>
      <c r="I468" s="9"/>
      <c r="J468" s="9"/>
      <c r="N468" s="52"/>
      <c r="R468" s="52"/>
      <c r="W468" s="52"/>
      <c r="Z468" s="9"/>
      <c r="AA468" s="47"/>
      <c r="AB468" s="9"/>
      <c r="AD468" s="117"/>
      <c r="AE468" s="70"/>
    </row>
    <row r="469" spans="8:31" ht="12.75" x14ac:dyDescent="0.2">
      <c r="H469" s="9"/>
      <c r="I469" s="9"/>
      <c r="J469" s="9"/>
      <c r="N469" s="52"/>
      <c r="R469" s="52"/>
      <c r="W469" s="52"/>
      <c r="Z469" s="9"/>
      <c r="AA469" s="47"/>
      <c r="AB469" s="9"/>
      <c r="AD469" s="117"/>
      <c r="AE469" s="70"/>
    </row>
    <row r="470" spans="8:31" ht="12.75" x14ac:dyDescent="0.2">
      <c r="H470" s="9"/>
      <c r="I470" s="9"/>
      <c r="J470" s="9"/>
      <c r="N470" s="52"/>
      <c r="R470" s="52"/>
      <c r="W470" s="52"/>
      <c r="Z470" s="9"/>
      <c r="AA470" s="47"/>
      <c r="AB470" s="9"/>
      <c r="AD470" s="117"/>
      <c r="AE470" s="70"/>
    </row>
    <row r="471" spans="8:31" ht="12.75" x14ac:dyDescent="0.2">
      <c r="H471" s="9"/>
      <c r="I471" s="9"/>
      <c r="J471" s="9"/>
      <c r="N471" s="52"/>
      <c r="R471" s="52"/>
      <c r="W471" s="52"/>
      <c r="Z471" s="9"/>
      <c r="AA471" s="47"/>
      <c r="AB471" s="9"/>
      <c r="AD471" s="117"/>
      <c r="AE471" s="70"/>
    </row>
    <row r="472" spans="8:31" ht="12.75" x14ac:dyDescent="0.2">
      <c r="H472" s="9"/>
      <c r="I472" s="9"/>
      <c r="J472" s="9"/>
      <c r="N472" s="52"/>
      <c r="R472" s="52"/>
      <c r="W472" s="52"/>
      <c r="Z472" s="9"/>
      <c r="AA472" s="47"/>
      <c r="AB472" s="9"/>
      <c r="AD472" s="117"/>
      <c r="AE472" s="70"/>
    </row>
    <row r="473" spans="8:31" ht="12.75" x14ac:dyDescent="0.2">
      <c r="H473" s="9"/>
      <c r="I473" s="9"/>
      <c r="J473" s="9"/>
      <c r="N473" s="52"/>
      <c r="R473" s="52"/>
      <c r="W473" s="52"/>
      <c r="Z473" s="9"/>
      <c r="AA473" s="47"/>
      <c r="AB473" s="9"/>
      <c r="AD473" s="117"/>
      <c r="AE473" s="70"/>
    </row>
    <row r="474" spans="8:31" ht="12.75" x14ac:dyDescent="0.2">
      <c r="H474" s="9"/>
      <c r="I474" s="9"/>
      <c r="J474" s="9"/>
      <c r="N474" s="52"/>
      <c r="R474" s="52"/>
      <c r="W474" s="52"/>
      <c r="Z474" s="9"/>
      <c r="AA474" s="47"/>
      <c r="AB474" s="9"/>
      <c r="AD474" s="117"/>
      <c r="AE474" s="70"/>
    </row>
    <row r="475" spans="8:31" ht="12.75" x14ac:dyDescent="0.2">
      <c r="H475" s="9"/>
      <c r="I475" s="9"/>
      <c r="J475" s="9"/>
      <c r="N475" s="52"/>
      <c r="R475" s="52"/>
      <c r="W475" s="52"/>
      <c r="Z475" s="9"/>
      <c r="AA475" s="47"/>
      <c r="AB475" s="9"/>
      <c r="AD475" s="117"/>
      <c r="AE475" s="70"/>
    </row>
    <row r="476" spans="8:31" ht="12.75" x14ac:dyDescent="0.2">
      <c r="H476" s="9"/>
      <c r="I476" s="9"/>
      <c r="J476" s="9"/>
      <c r="N476" s="52"/>
      <c r="R476" s="52"/>
      <c r="W476" s="52"/>
      <c r="Z476" s="9"/>
      <c r="AA476" s="47"/>
      <c r="AB476" s="9"/>
      <c r="AD476" s="117"/>
      <c r="AE476" s="70"/>
    </row>
    <row r="477" spans="8:31" ht="12.75" x14ac:dyDescent="0.2">
      <c r="H477" s="9"/>
      <c r="I477" s="9"/>
      <c r="J477" s="9"/>
      <c r="N477" s="52"/>
      <c r="R477" s="52"/>
      <c r="W477" s="52"/>
      <c r="Z477" s="9"/>
      <c r="AA477" s="47"/>
      <c r="AB477" s="9"/>
      <c r="AD477" s="117"/>
      <c r="AE477" s="70"/>
    </row>
    <row r="478" spans="8:31" ht="12.75" x14ac:dyDescent="0.2">
      <c r="H478" s="9"/>
      <c r="I478" s="9"/>
      <c r="J478" s="9"/>
      <c r="N478" s="52"/>
      <c r="R478" s="52"/>
      <c r="W478" s="52"/>
      <c r="Z478" s="9"/>
      <c r="AA478" s="47"/>
      <c r="AB478" s="9"/>
      <c r="AD478" s="117"/>
      <c r="AE478" s="70"/>
    </row>
    <row r="479" spans="8:31" ht="12.75" x14ac:dyDescent="0.2">
      <c r="H479" s="9"/>
      <c r="I479" s="9"/>
      <c r="J479" s="9"/>
      <c r="N479" s="52"/>
      <c r="R479" s="52"/>
      <c r="W479" s="52"/>
      <c r="Z479" s="9"/>
      <c r="AA479" s="47"/>
      <c r="AB479" s="9"/>
      <c r="AD479" s="117"/>
      <c r="AE479" s="70"/>
    </row>
    <row r="480" spans="8:31" ht="12.75" x14ac:dyDescent="0.2">
      <c r="H480" s="9"/>
      <c r="I480" s="9"/>
      <c r="J480" s="9"/>
      <c r="N480" s="52"/>
      <c r="R480" s="52"/>
      <c r="W480" s="52"/>
      <c r="Z480" s="9"/>
      <c r="AA480" s="47"/>
      <c r="AB480" s="9"/>
      <c r="AD480" s="117"/>
      <c r="AE480" s="70"/>
    </row>
    <row r="481" spans="8:31" ht="12.75" x14ac:dyDescent="0.2">
      <c r="H481" s="9"/>
      <c r="I481" s="9"/>
      <c r="J481" s="9"/>
      <c r="N481" s="52"/>
      <c r="R481" s="52"/>
      <c r="W481" s="52"/>
      <c r="Z481" s="9"/>
      <c r="AA481" s="47"/>
      <c r="AB481" s="9"/>
      <c r="AD481" s="117"/>
      <c r="AE481" s="70"/>
    </row>
    <row r="482" spans="8:31" ht="12.75" x14ac:dyDescent="0.2">
      <c r="H482" s="9"/>
      <c r="I482" s="9"/>
      <c r="J482" s="9"/>
      <c r="N482" s="52"/>
      <c r="R482" s="52"/>
      <c r="W482" s="52"/>
      <c r="Z482" s="9"/>
      <c r="AA482" s="47"/>
      <c r="AB482" s="9"/>
      <c r="AD482" s="117"/>
      <c r="AE482" s="70"/>
    </row>
    <row r="483" spans="8:31" ht="12.75" x14ac:dyDescent="0.2">
      <c r="H483" s="9"/>
      <c r="I483" s="9"/>
      <c r="J483" s="9"/>
      <c r="N483" s="52"/>
      <c r="R483" s="52"/>
      <c r="W483" s="52"/>
      <c r="Z483" s="9"/>
      <c r="AA483" s="47"/>
      <c r="AB483" s="9"/>
      <c r="AD483" s="117"/>
      <c r="AE483" s="70"/>
    </row>
    <row r="484" spans="8:31" ht="12.75" x14ac:dyDescent="0.2">
      <c r="H484" s="9"/>
      <c r="I484" s="9"/>
      <c r="J484" s="9"/>
      <c r="N484" s="52"/>
      <c r="R484" s="52"/>
      <c r="W484" s="52"/>
      <c r="Z484" s="9"/>
      <c r="AA484" s="47"/>
      <c r="AB484" s="9"/>
      <c r="AD484" s="117"/>
      <c r="AE484" s="70"/>
    </row>
    <row r="485" spans="8:31" ht="12.75" x14ac:dyDescent="0.2">
      <c r="H485" s="9"/>
      <c r="I485" s="9"/>
      <c r="J485" s="9"/>
      <c r="N485" s="52"/>
      <c r="R485" s="52"/>
      <c r="W485" s="52"/>
      <c r="Z485" s="9"/>
      <c r="AA485" s="47"/>
      <c r="AB485" s="9"/>
      <c r="AD485" s="117"/>
      <c r="AE485" s="70"/>
    </row>
    <row r="486" spans="8:31" ht="12.75" x14ac:dyDescent="0.2">
      <c r="H486" s="9"/>
      <c r="I486" s="9"/>
      <c r="J486" s="9"/>
      <c r="N486" s="52"/>
      <c r="R486" s="52"/>
      <c r="W486" s="52"/>
      <c r="Z486" s="9"/>
      <c r="AA486" s="47"/>
      <c r="AB486" s="9"/>
      <c r="AD486" s="117"/>
      <c r="AE486" s="70"/>
    </row>
    <row r="487" spans="8:31" ht="12.75" x14ac:dyDescent="0.2">
      <c r="H487" s="9"/>
      <c r="I487" s="9"/>
      <c r="J487" s="9"/>
      <c r="N487" s="52"/>
      <c r="R487" s="52"/>
      <c r="W487" s="52"/>
      <c r="Z487" s="9"/>
      <c r="AA487" s="47"/>
      <c r="AB487" s="9"/>
      <c r="AD487" s="117"/>
      <c r="AE487" s="70"/>
    </row>
    <row r="488" spans="8:31" ht="12.75" x14ac:dyDescent="0.2">
      <c r="H488" s="9"/>
      <c r="I488" s="9"/>
      <c r="J488" s="9"/>
      <c r="N488" s="52"/>
      <c r="R488" s="52"/>
      <c r="W488" s="52"/>
      <c r="Z488" s="9"/>
      <c r="AA488" s="47"/>
      <c r="AB488" s="9"/>
      <c r="AD488" s="117"/>
      <c r="AE488" s="70"/>
    </row>
    <row r="489" spans="8:31" ht="12.75" x14ac:dyDescent="0.2">
      <c r="H489" s="9"/>
      <c r="I489" s="9"/>
      <c r="J489" s="9"/>
      <c r="N489" s="52"/>
      <c r="R489" s="52"/>
      <c r="W489" s="52"/>
      <c r="Z489" s="9"/>
      <c r="AA489" s="47"/>
      <c r="AB489" s="9"/>
      <c r="AD489" s="117"/>
      <c r="AE489" s="70"/>
    </row>
    <row r="490" spans="8:31" ht="12.75" x14ac:dyDescent="0.2">
      <c r="H490" s="9"/>
      <c r="I490" s="9"/>
      <c r="J490" s="9"/>
      <c r="N490" s="52"/>
      <c r="R490" s="52"/>
      <c r="W490" s="52"/>
      <c r="Z490" s="9"/>
      <c r="AA490" s="47"/>
      <c r="AB490" s="9"/>
      <c r="AD490" s="117"/>
      <c r="AE490" s="70"/>
    </row>
    <row r="491" spans="8:31" ht="12.75" x14ac:dyDescent="0.2">
      <c r="H491" s="9"/>
      <c r="I491" s="9"/>
      <c r="J491" s="9"/>
      <c r="N491" s="52"/>
      <c r="R491" s="52"/>
      <c r="W491" s="52"/>
      <c r="Z491" s="9"/>
      <c r="AA491" s="47"/>
      <c r="AB491" s="9"/>
      <c r="AD491" s="117"/>
      <c r="AE491" s="70"/>
    </row>
    <row r="492" spans="8:31" ht="12.75" x14ac:dyDescent="0.2">
      <c r="H492" s="9"/>
      <c r="I492" s="9"/>
      <c r="J492" s="9"/>
      <c r="N492" s="52"/>
      <c r="R492" s="52"/>
      <c r="W492" s="52"/>
      <c r="Z492" s="9"/>
      <c r="AA492" s="47"/>
      <c r="AB492" s="9"/>
      <c r="AD492" s="117"/>
      <c r="AE492" s="70"/>
    </row>
    <row r="493" spans="8:31" ht="12.75" x14ac:dyDescent="0.2">
      <c r="H493" s="9"/>
      <c r="I493" s="9"/>
      <c r="J493" s="9"/>
      <c r="N493" s="52"/>
      <c r="R493" s="52"/>
      <c r="W493" s="52"/>
      <c r="Z493" s="9"/>
      <c r="AA493" s="47"/>
      <c r="AB493" s="9"/>
      <c r="AD493" s="117"/>
      <c r="AE493" s="70"/>
    </row>
    <row r="494" spans="8:31" ht="12.75" x14ac:dyDescent="0.2">
      <c r="H494" s="9"/>
      <c r="I494" s="9"/>
      <c r="J494" s="9"/>
      <c r="N494" s="52"/>
      <c r="R494" s="52"/>
      <c r="W494" s="52"/>
      <c r="Z494" s="9"/>
      <c r="AA494" s="47"/>
      <c r="AB494" s="9"/>
      <c r="AD494" s="117"/>
      <c r="AE494" s="70"/>
    </row>
    <row r="495" spans="8:31" ht="12.75" x14ac:dyDescent="0.2">
      <c r="H495" s="9"/>
      <c r="I495" s="9"/>
      <c r="J495" s="9"/>
      <c r="N495" s="52"/>
      <c r="R495" s="52"/>
      <c r="W495" s="52"/>
      <c r="Z495" s="9"/>
      <c r="AA495" s="47"/>
      <c r="AB495" s="9"/>
      <c r="AD495" s="117"/>
      <c r="AE495" s="70"/>
    </row>
    <row r="496" spans="8:31" ht="12.75" x14ac:dyDescent="0.2">
      <c r="H496" s="9"/>
      <c r="I496" s="9"/>
      <c r="J496" s="9"/>
      <c r="N496" s="52"/>
      <c r="R496" s="52"/>
      <c r="W496" s="52"/>
      <c r="Z496" s="9"/>
      <c r="AA496" s="47"/>
      <c r="AB496" s="9"/>
      <c r="AD496" s="117"/>
      <c r="AE496" s="70"/>
    </row>
    <row r="497" spans="8:31" ht="12.75" x14ac:dyDescent="0.2">
      <c r="H497" s="9"/>
      <c r="I497" s="9"/>
      <c r="J497" s="9"/>
      <c r="N497" s="52"/>
      <c r="R497" s="52"/>
      <c r="W497" s="52"/>
      <c r="Z497" s="9"/>
      <c r="AA497" s="47"/>
      <c r="AB497" s="9"/>
      <c r="AD497" s="117"/>
      <c r="AE497" s="70"/>
    </row>
    <row r="498" spans="8:31" ht="12.75" x14ac:dyDescent="0.2">
      <c r="H498" s="9"/>
      <c r="I498" s="9"/>
      <c r="J498" s="9"/>
      <c r="N498" s="52"/>
      <c r="R498" s="52"/>
      <c r="W498" s="52"/>
      <c r="Z498" s="9"/>
      <c r="AA498" s="47"/>
      <c r="AB498" s="9"/>
      <c r="AD498" s="117"/>
      <c r="AE498" s="70"/>
    </row>
    <row r="499" spans="8:31" ht="12.75" x14ac:dyDescent="0.2">
      <c r="H499" s="9"/>
      <c r="I499" s="9"/>
      <c r="J499" s="9"/>
      <c r="N499" s="52"/>
      <c r="R499" s="52"/>
      <c r="W499" s="52"/>
      <c r="Z499" s="9"/>
      <c r="AA499" s="47"/>
      <c r="AB499" s="9"/>
      <c r="AD499" s="117"/>
      <c r="AE499" s="70"/>
    </row>
    <row r="500" spans="8:31" ht="12.75" x14ac:dyDescent="0.2">
      <c r="H500" s="9"/>
      <c r="I500" s="9"/>
      <c r="J500" s="9"/>
      <c r="N500" s="52"/>
      <c r="R500" s="52"/>
      <c r="W500" s="52"/>
      <c r="Z500" s="9"/>
      <c r="AA500" s="47"/>
      <c r="AB500" s="9"/>
      <c r="AD500" s="117"/>
      <c r="AE500" s="70"/>
    </row>
    <row r="501" spans="8:31" ht="12.75" x14ac:dyDescent="0.2">
      <c r="H501" s="9"/>
      <c r="I501" s="9"/>
      <c r="J501" s="9"/>
      <c r="N501" s="52"/>
      <c r="R501" s="52"/>
      <c r="W501" s="52"/>
      <c r="Z501" s="9"/>
      <c r="AA501" s="47"/>
      <c r="AB501" s="9"/>
      <c r="AD501" s="117"/>
      <c r="AE501" s="70"/>
    </row>
    <row r="502" spans="8:31" ht="12.75" x14ac:dyDescent="0.2">
      <c r="H502" s="9"/>
      <c r="I502" s="9"/>
      <c r="J502" s="9"/>
      <c r="N502" s="52"/>
      <c r="R502" s="52"/>
      <c r="W502" s="52"/>
      <c r="Z502" s="9"/>
      <c r="AA502" s="47"/>
      <c r="AB502" s="9"/>
      <c r="AD502" s="117"/>
      <c r="AE502" s="70"/>
    </row>
    <row r="503" spans="8:31" ht="12.75" x14ac:dyDescent="0.2">
      <c r="H503" s="9"/>
      <c r="I503" s="9"/>
      <c r="J503" s="9"/>
      <c r="N503" s="52"/>
      <c r="R503" s="52"/>
      <c r="W503" s="52"/>
      <c r="Z503" s="9"/>
      <c r="AA503" s="47"/>
      <c r="AB503" s="9"/>
      <c r="AD503" s="117"/>
      <c r="AE503" s="70"/>
    </row>
    <row r="504" spans="8:31" ht="12.75" x14ac:dyDescent="0.2">
      <c r="H504" s="9"/>
      <c r="I504" s="9"/>
      <c r="J504" s="9"/>
      <c r="N504" s="52"/>
      <c r="R504" s="52"/>
      <c r="W504" s="52"/>
      <c r="Z504" s="9"/>
      <c r="AA504" s="47"/>
      <c r="AB504" s="9"/>
      <c r="AD504" s="117"/>
      <c r="AE504" s="70"/>
    </row>
    <row r="505" spans="8:31" ht="12.75" x14ac:dyDescent="0.2">
      <c r="H505" s="9"/>
      <c r="I505" s="9"/>
      <c r="J505" s="9"/>
      <c r="N505" s="52"/>
      <c r="R505" s="52"/>
      <c r="W505" s="52"/>
      <c r="Z505" s="9"/>
      <c r="AA505" s="47"/>
      <c r="AB505" s="9"/>
      <c r="AD505" s="117"/>
      <c r="AE505" s="70"/>
    </row>
    <row r="506" spans="8:31" ht="12.75" x14ac:dyDescent="0.2">
      <c r="H506" s="9"/>
      <c r="I506" s="9"/>
      <c r="J506" s="9"/>
      <c r="N506" s="52"/>
      <c r="R506" s="52"/>
      <c r="W506" s="52"/>
      <c r="Z506" s="9"/>
      <c r="AA506" s="47"/>
      <c r="AB506" s="9"/>
      <c r="AD506" s="117"/>
      <c r="AE506" s="70"/>
    </row>
    <row r="507" spans="8:31" ht="12.75" x14ac:dyDescent="0.2">
      <c r="H507" s="9"/>
      <c r="I507" s="9"/>
      <c r="J507" s="9"/>
      <c r="N507" s="52"/>
      <c r="R507" s="52"/>
      <c r="W507" s="52"/>
      <c r="Z507" s="9"/>
      <c r="AA507" s="47"/>
      <c r="AB507" s="9"/>
      <c r="AD507" s="117"/>
      <c r="AE507" s="70"/>
    </row>
    <row r="508" spans="8:31" ht="12.75" x14ac:dyDescent="0.2">
      <c r="H508" s="9"/>
      <c r="I508" s="9"/>
      <c r="J508" s="9"/>
      <c r="N508" s="52"/>
      <c r="R508" s="52"/>
      <c r="W508" s="52"/>
      <c r="Z508" s="9"/>
      <c r="AA508" s="47"/>
      <c r="AB508" s="9"/>
      <c r="AD508" s="117"/>
      <c r="AE508" s="70"/>
    </row>
    <row r="509" spans="8:31" ht="12.75" x14ac:dyDescent="0.2">
      <c r="H509" s="9"/>
      <c r="I509" s="9"/>
      <c r="J509" s="9"/>
      <c r="N509" s="52"/>
      <c r="R509" s="52"/>
      <c r="W509" s="52"/>
      <c r="Z509" s="9"/>
      <c r="AA509" s="47"/>
      <c r="AB509" s="9"/>
      <c r="AD509" s="117"/>
      <c r="AE509" s="70"/>
    </row>
    <row r="510" spans="8:31" ht="12.75" x14ac:dyDescent="0.2">
      <c r="H510" s="9"/>
      <c r="I510" s="9"/>
      <c r="J510" s="9"/>
      <c r="N510" s="52"/>
      <c r="R510" s="52"/>
      <c r="W510" s="52"/>
      <c r="Z510" s="9"/>
      <c r="AA510" s="47"/>
      <c r="AB510" s="9"/>
      <c r="AD510" s="117"/>
      <c r="AE510" s="70"/>
    </row>
    <row r="511" spans="8:31" ht="12.75" x14ac:dyDescent="0.2">
      <c r="H511" s="9"/>
      <c r="I511" s="9"/>
      <c r="J511" s="9"/>
      <c r="N511" s="52"/>
      <c r="R511" s="52"/>
      <c r="W511" s="52"/>
      <c r="Z511" s="9"/>
      <c r="AA511" s="47"/>
      <c r="AB511" s="9"/>
      <c r="AD511" s="117"/>
      <c r="AE511" s="70"/>
    </row>
    <row r="512" spans="8:31" ht="12.75" x14ac:dyDescent="0.2">
      <c r="H512" s="9"/>
      <c r="I512" s="9"/>
      <c r="J512" s="9"/>
      <c r="N512" s="52"/>
      <c r="R512" s="52"/>
      <c r="W512" s="52"/>
      <c r="Z512" s="9"/>
      <c r="AA512" s="47"/>
      <c r="AB512" s="9"/>
      <c r="AD512" s="117"/>
      <c r="AE512" s="70"/>
    </row>
    <row r="513" spans="8:31" ht="12.75" x14ac:dyDescent="0.2">
      <c r="H513" s="9"/>
      <c r="I513" s="9"/>
      <c r="J513" s="9"/>
      <c r="N513" s="52"/>
      <c r="R513" s="52"/>
      <c r="W513" s="52"/>
      <c r="Z513" s="9"/>
      <c r="AA513" s="47"/>
      <c r="AB513" s="9"/>
      <c r="AD513" s="117"/>
      <c r="AE513" s="70"/>
    </row>
    <row r="514" spans="8:31" ht="12.75" x14ac:dyDescent="0.2">
      <c r="H514" s="9"/>
      <c r="I514" s="9"/>
      <c r="J514" s="9"/>
      <c r="N514" s="52"/>
      <c r="R514" s="52"/>
      <c r="W514" s="52"/>
      <c r="Z514" s="9"/>
      <c r="AA514" s="47"/>
      <c r="AB514" s="9"/>
      <c r="AD514" s="117"/>
      <c r="AE514" s="70"/>
    </row>
    <row r="515" spans="8:31" ht="12.75" x14ac:dyDescent="0.2">
      <c r="H515" s="9"/>
      <c r="I515" s="9"/>
      <c r="J515" s="9"/>
      <c r="N515" s="52"/>
      <c r="R515" s="52"/>
      <c r="W515" s="52"/>
      <c r="Z515" s="9"/>
      <c r="AA515" s="47"/>
      <c r="AB515" s="9"/>
      <c r="AD515" s="117"/>
      <c r="AE515" s="70"/>
    </row>
    <row r="516" spans="8:31" ht="12.75" x14ac:dyDescent="0.2">
      <c r="H516" s="9"/>
      <c r="I516" s="9"/>
      <c r="J516" s="9"/>
      <c r="N516" s="52"/>
      <c r="R516" s="52"/>
      <c r="W516" s="52"/>
      <c r="Z516" s="9"/>
      <c r="AA516" s="47"/>
      <c r="AB516" s="9"/>
      <c r="AD516" s="117"/>
      <c r="AE516" s="70"/>
    </row>
    <row r="517" spans="8:31" ht="12.75" x14ac:dyDescent="0.2">
      <c r="H517" s="9"/>
      <c r="I517" s="9"/>
      <c r="J517" s="9"/>
      <c r="N517" s="52"/>
      <c r="R517" s="52"/>
      <c r="W517" s="52"/>
      <c r="Z517" s="9"/>
      <c r="AA517" s="47"/>
      <c r="AB517" s="9"/>
      <c r="AD517" s="117"/>
      <c r="AE517" s="70"/>
    </row>
    <row r="518" spans="8:31" ht="12.75" x14ac:dyDescent="0.2">
      <c r="H518" s="9"/>
      <c r="I518" s="9"/>
      <c r="J518" s="9"/>
      <c r="N518" s="52"/>
      <c r="R518" s="52"/>
      <c r="W518" s="52"/>
      <c r="Z518" s="9"/>
      <c r="AA518" s="47"/>
      <c r="AB518" s="9"/>
      <c r="AD518" s="117"/>
      <c r="AE518" s="70"/>
    </row>
    <row r="519" spans="8:31" ht="12.75" x14ac:dyDescent="0.2">
      <c r="H519" s="9"/>
      <c r="I519" s="9"/>
      <c r="J519" s="9"/>
      <c r="N519" s="52"/>
      <c r="R519" s="52"/>
      <c r="W519" s="52"/>
      <c r="Z519" s="9"/>
      <c r="AA519" s="47"/>
      <c r="AB519" s="9"/>
      <c r="AD519" s="117"/>
      <c r="AE519" s="70"/>
    </row>
    <row r="520" spans="8:31" ht="12.75" x14ac:dyDescent="0.2">
      <c r="H520" s="9"/>
      <c r="I520" s="9"/>
      <c r="J520" s="9"/>
      <c r="N520" s="52"/>
      <c r="R520" s="52"/>
      <c r="W520" s="52"/>
      <c r="Z520" s="9"/>
      <c r="AA520" s="47"/>
      <c r="AB520" s="9"/>
      <c r="AD520" s="117"/>
      <c r="AE520" s="70"/>
    </row>
    <row r="521" spans="8:31" ht="12.75" x14ac:dyDescent="0.2">
      <c r="H521" s="9"/>
      <c r="I521" s="9"/>
      <c r="J521" s="9"/>
      <c r="N521" s="52"/>
      <c r="R521" s="52"/>
      <c r="W521" s="52"/>
      <c r="Z521" s="9"/>
      <c r="AA521" s="47"/>
      <c r="AB521" s="9"/>
      <c r="AD521" s="117"/>
      <c r="AE521" s="70"/>
    </row>
    <row r="522" spans="8:31" ht="12.75" x14ac:dyDescent="0.2">
      <c r="H522" s="9"/>
      <c r="I522" s="9"/>
      <c r="J522" s="9"/>
      <c r="N522" s="52"/>
      <c r="R522" s="52"/>
      <c r="W522" s="52"/>
      <c r="Z522" s="9"/>
      <c r="AA522" s="47"/>
      <c r="AB522" s="9"/>
      <c r="AD522" s="117"/>
      <c r="AE522" s="70"/>
    </row>
    <row r="523" spans="8:31" ht="12.75" x14ac:dyDescent="0.2">
      <c r="H523" s="9"/>
      <c r="I523" s="9"/>
      <c r="J523" s="9"/>
      <c r="N523" s="52"/>
      <c r="R523" s="52"/>
      <c r="W523" s="52"/>
      <c r="Z523" s="9"/>
      <c r="AA523" s="47"/>
      <c r="AB523" s="9"/>
      <c r="AD523" s="117"/>
      <c r="AE523" s="70"/>
    </row>
    <row r="524" spans="8:31" ht="12.75" x14ac:dyDescent="0.2">
      <c r="H524" s="9"/>
      <c r="I524" s="9"/>
      <c r="J524" s="9"/>
      <c r="N524" s="52"/>
      <c r="R524" s="52"/>
      <c r="W524" s="52"/>
      <c r="Z524" s="9"/>
      <c r="AA524" s="47"/>
      <c r="AB524" s="9"/>
      <c r="AD524" s="117"/>
      <c r="AE524" s="70"/>
    </row>
    <row r="525" spans="8:31" ht="12.75" x14ac:dyDescent="0.2">
      <c r="H525" s="9"/>
      <c r="I525" s="9"/>
      <c r="J525" s="9"/>
      <c r="N525" s="52"/>
      <c r="R525" s="52"/>
      <c r="W525" s="52"/>
      <c r="Z525" s="9"/>
      <c r="AA525" s="47"/>
      <c r="AB525" s="9"/>
      <c r="AD525" s="117"/>
      <c r="AE525" s="70"/>
    </row>
    <row r="526" spans="8:31" ht="12.75" x14ac:dyDescent="0.2">
      <c r="H526" s="9"/>
      <c r="I526" s="9"/>
      <c r="J526" s="9"/>
      <c r="N526" s="52"/>
      <c r="R526" s="52"/>
      <c r="W526" s="52"/>
      <c r="Z526" s="9"/>
      <c r="AA526" s="47"/>
      <c r="AB526" s="9"/>
      <c r="AD526" s="117"/>
      <c r="AE526" s="70"/>
    </row>
    <row r="527" spans="8:31" ht="12.75" x14ac:dyDescent="0.2">
      <c r="H527" s="9"/>
      <c r="I527" s="9"/>
      <c r="J527" s="9"/>
      <c r="N527" s="52"/>
      <c r="R527" s="52"/>
      <c r="W527" s="52"/>
      <c r="Z527" s="9"/>
      <c r="AA527" s="47"/>
      <c r="AB527" s="9"/>
      <c r="AD527" s="117"/>
      <c r="AE527" s="70"/>
    </row>
    <row r="528" spans="8:31" ht="12.75" x14ac:dyDescent="0.2">
      <c r="H528" s="9"/>
      <c r="I528" s="9"/>
      <c r="J528" s="9"/>
      <c r="N528" s="52"/>
      <c r="R528" s="52"/>
      <c r="W528" s="52"/>
      <c r="Z528" s="9"/>
      <c r="AA528" s="47"/>
      <c r="AB528" s="9"/>
      <c r="AD528" s="117"/>
      <c r="AE528" s="70"/>
    </row>
    <row r="529" spans="8:31" ht="12.75" x14ac:dyDescent="0.2">
      <c r="H529" s="9"/>
      <c r="I529" s="9"/>
      <c r="J529" s="9"/>
      <c r="N529" s="52"/>
      <c r="R529" s="52"/>
      <c r="W529" s="52"/>
      <c r="Z529" s="9"/>
      <c r="AA529" s="47"/>
      <c r="AB529" s="9"/>
      <c r="AD529" s="117"/>
      <c r="AE529" s="70"/>
    </row>
    <row r="530" spans="8:31" ht="12.75" x14ac:dyDescent="0.2">
      <c r="H530" s="9"/>
      <c r="I530" s="9"/>
      <c r="J530" s="9"/>
      <c r="N530" s="52"/>
      <c r="R530" s="52"/>
      <c r="W530" s="52"/>
      <c r="Z530" s="9"/>
      <c r="AA530" s="47"/>
      <c r="AB530" s="9"/>
      <c r="AD530" s="117"/>
      <c r="AE530" s="70"/>
    </row>
    <row r="531" spans="8:31" ht="12.75" x14ac:dyDescent="0.2">
      <c r="H531" s="9"/>
      <c r="I531" s="9"/>
      <c r="J531" s="9"/>
      <c r="N531" s="52"/>
      <c r="R531" s="52"/>
      <c r="W531" s="52"/>
      <c r="Z531" s="9"/>
      <c r="AA531" s="47"/>
      <c r="AB531" s="9"/>
      <c r="AD531" s="117"/>
      <c r="AE531" s="70"/>
    </row>
    <row r="532" spans="8:31" ht="12.75" x14ac:dyDescent="0.2">
      <c r="H532" s="9"/>
      <c r="I532" s="9"/>
      <c r="J532" s="9"/>
      <c r="N532" s="52"/>
      <c r="R532" s="52"/>
      <c r="W532" s="52"/>
      <c r="Z532" s="9"/>
      <c r="AA532" s="47"/>
      <c r="AB532" s="9"/>
      <c r="AD532" s="117"/>
      <c r="AE532" s="70"/>
    </row>
    <row r="533" spans="8:31" ht="12.75" x14ac:dyDescent="0.2">
      <c r="H533" s="9"/>
      <c r="I533" s="9"/>
      <c r="J533" s="9"/>
      <c r="N533" s="52"/>
      <c r="R533" s="52"/>
      <c r="W533" s="52"/>
      <c r="Z533" s="9"/>
      <c r="AA533" s="47"/>
      <c r="AB533" s="9"/>
      <c r="AD533" s="117"/>
      <c r="AE533" s="70"/>
    </row>
    <row r="534" spans="8:31" ht="12.75" x14ac:dyDescent="0.2">
      <c r="H534" s="9"/>
      <c r="I534" s="9"/>
      <c r="J534" s="9"/>
      <c r="N534" s="52"/>
      <c r="R534" s="52"/>
      <c r="W534" s="52"/>
      <c r="Z534" s="9"/>
      <c r="AA534" s="47"/>
      <c r="AB534" s="9"/>
      <c r="AD534" s="117"/>
      <c r="AE534" s="70"/>
    </row>
    <row r="535" spans="8:31" ht="12.75" x14ac:dyDescent="0.2">
      <c r="H535" s="9"/>
      <c r="I535" s="9"/>
      <c r="J535" s="9"/>
      <c r="N535" s="52"/>
      <c r="R535" s="52"/>
      <c r="W535" s="52"/>
      <c r="Z535" s="9"/>
      <c r="AA535" s="47"/>
      <c r="AB535" s="9"/>
      <c r="AD535" s="117"/>
      <c r="AE535" s="70"/>
    </row>
    <row r="536" spans="8:31" ht="12.75" x14ac:dyDescent="0.2">
      <c r="H536" s="9"/>
      <c r="I536" s="9"/>
      <c r="J536" s="9"/>
      <c r="N536" s="52"/>
      <c r="R536" s="52"/>
      <c r="W536" s="52"/>
      <c r="Z536" s="9"/>
      <c r="AA536" s="47"/>
      <c r="AB536" s="9"/>
      <c r="AD536" s="117"/>
      <c r="AE536" s="70"/>
    </row>
    <row r="537" spans="8:31" ht="12.75" x14ac:dyDescent="0.2">
      <c r="H537" s="9"/>
      <c r="I537" s="9"/>
      <c r="J537" s="9"/>
      <c r="N537" s="52"/>
      <c r="R537" s="52"/>
      <c r="W537" s="52"/>
      <c r="Z537" s="9"/>
      <c r="AA537" s="47"/>
      <c r="AB537" s="9"/>
      <c r="AD537" s="117"/>
      <c r="AE537" s="70"/>
    </row>
    <row r="538" spans="8:31" ht="12.75" x14ac:dyDescent="0.2">
      <c r="H538" s="9"/>
      <c r="I538" s="9"/>
      <c r="J538" s="9"/>
      <c r="N538" s="52"/>
      <c r="R538" s="52"/>
      <c r="W538" s="52"/>
      <c r="Z538" s="9"/>
      <c r="AA538" s="47"/>
      <c r="AB538" s="9"/>
      <c r="AD538" s="117"/>
      <c r="AE538" s="70"/>
    </row>
    <row r="539" spans="8:31" ht="12.75" x14ac:dyDescent="0.2">
      <c r="H539" s="9"/>
      <c r="I539" s="9"/>
      <c r="J539" s="9"/>
      <c r="N539" s="52"/>
      <c r="R539" s="52"/>
      <c r="W539" s="52"/>
      <c r="Z539" s="9"/>
      <c r="AA539" s="47"/>
      <c r="AB539" s="9"/>
      <c r="AD539" s="117"/>
      <c r="AE539" s="70"/>
    </row>
    <row r="540" spans="8:31" ht="12.75" x14ac:dyDescent="0.2">
      <c r="H540" s="9"/>
      <c r="I540" s="9"/>
      <c r="J540" s="9"/>
      <c r="N540" s="52"/>
      <c r="R540" s="52"/>
      <c r="W540" s="52"/>
      <c r="Z540" s="9"/>
      <c r="AA540" s="47"/>
      <c r="AB540" s="9"/>
      <c r="AD540" s="117"/>
      <c r="AE540" s="70"/>
    </row>
    <row r="541" spans="8:31" ht="12.75" x14ac:dyDescent="0.2">
      <c r="H541" s="9"/>
      <c r="I541" s="9"/>
      <c r="J541" s="9"/>
      <c r="N541" s="52"/>
      <c r="R541" s="52"/>
      <c r="W541" s="52"/>
      <c r="Z541" s="9"/>
      <c r="AA541" s="47"/>
      <c r="AB541" s="9"/>
      <c r="AD541" s="117"/>
      <c r="AE541" s="70"/>
    </row>
    <row r="542" spans="8:31" ht="12.75" x14ac:dyDescent="0.2">
      <c r="H542" s="9"/>
      <c r="I542" s="9"/>
      <c r="J542" s="9"/>
      <c r="N542" s="52"/>
      <c r="R542" s="52"/>
      <c r="W542" s="52"/>
      <c r="Z542" s="9"/>
      <c r="AA542" s="47"/>
      <c r="AB542" s="9"/>
      <c r="AD542" s="117"/>
      <c r="AE542" s="70"/>
    </row>
    <row r="543" spans="8:31" ht="12.75" x14ac:dyDescent="0.2">
      <c r="H543" s="9"/>
      <c r="I543" s="9"/>
      <c r="J543" s="9"/>
      <c r="N543" s="52"/>
      <c r="R543" s="52"/>
      <c r="W543" s="52"/>
      <c r="Z543" s="9"/>
      <c r="AA543" s="47"/>
      <c r="AB543" s="9"/>
      <c r="AD543" s="117"/>
      <c r="AE543" s="70"/>
    </row>
    <row r="544" spans="8:31" ht="12.75" x14ac:dyDescent="0.2">
      <c r="H544" s="9"/>
      <c r="I544" s="9"/>
      <c r="J544" s="9"/>
      <c r="N544" s="52"/>
      <c r="R544" s="52"/>
      <c r="W544" s="52"/>
      <c r="Z544" s="9"/>
      <c r="AA544" s="47"/>
      <c r="AB544" s="9"/>
      <c r="AD544" s="117"/>
      <c r="AE544" s="70"/>
    </row>
    <row r="545" spans="8:31" ht="12.75" x14ac:dyDescent="0.2">
      <c r="H545" s="9"/>
      <c r="I545" s="9"/>
      <c r="J545" s="9"/>
      <c r="N545" s="52"/>
      <c r="R545" s="52"/>
      <c r="W545" s="52"/>
      <c r="Z545" s="9"/>
      <c r="AA545" s="47"/>
      <c r="AB545" s="9"/>
      <c r="AD545" s="117"/>
      <c r="AE545" s="70"/>
    </row>
    <row r="546" spans="8:31" ht="12.75" x14ac:dyDescent="0.2">
      <c r="H546" s="9"/>
      <c r="I546" s="9"/>
      <c r="J546" s="9"/>
      <c r="N546" s="52"/>
      <c r="R546" s="52"/>
      <c r="W546" s="52"/>
      <c r="Z546" s="9"/>
      <c r="AA546" s="47"/>
      <c r="AB546" s="9"/>
      <c r="AD546" s="117"/>
      <c r="AE546" s="70"/>
    </row>
    <row r="547" spans="8:31" ht="12.75" x14ac:dyDescent="0.2">
      <c r="H547" s="9"/>
      <c r="I547" s="9"/>
      <c r="J547" s="9"/>
      <c r="N547" s="52"/>
      <c r="R547" s="52"/>
      <c r="W547" s="52"/>
      <c r="Z547" s="9"/>
      <c r="AA547" s="47"/>
      <c r="AB547" s="9"/>
      <c r="AD547" s="117"/>
      <c r="AE547" s="70"/>
    </row>
    <row r="548" spans="8:31" ht="12.75" x14ac:dyDescent="0.2">
      <c r="H548" s="9"/>
      <c r="I548" s="9"/>
      <c r="J548" s="9"/>
      <c r="N548" s="52"/>
      <c r="R548" s="52"/>
      <c r="W548" s="52"/>
      <c r="Z548" s="9"/>
      <c r="AA548" s="47"/>
      <c r="AB548" s="9"/>
      <c r="AD548" s="117"/>
      <c r="AE548" s="70"/>
    </row>
    <row r="549" spans="8:31" ht="12.75" x14ac:dyDescent="0.2">
      <c r="H549" s="9"/>
      <c r="I549" s="9"/>
      <c r="J549" s="9"/>
      <c r="N549" s="52"/>
      <c r="R549" s="52"/>
      <c r="W549" s="52"/>
      <c r="Z549" s="9"/>
      <c r="AA549" s="47"/>
      <c r="AB549" s="9"/>
      <c r="AD549" s="117"/>
      <c r="AE549" s="70"/>
    </row>
    <row r="550" spans="8:31" ht="12.75" x14ac:dyDescent="0.2">
      <c r="H550" s="9"/>
      <c r="I550" s="9"/>
      <c r="J550" s="9"/>
      <c r="N550" s="52"/>
      <c r="R550" s="52"/>
      <c r="W550" s="52"/>
      <c r="Z550" s="9"/>
      <c r="AA550" s="47"/>
      <c r="AB550" s="9"/>
      <c r="AD550" s="117"/>
      <c r="AE550" s="70"/>
    </row>
    <row r="551" spans="8:31" ht="12.75" x14ac:dyDescent="0.2">
      <c r="H551" s="9"/>
      <c r="I551" s="9"/>
      <c r="J551" s="9"/>
      <c r="N551" s="52"/>
      <c r="R551" s="52"/>
      <c r="W551" s="52"/>
      <c r="Z551" s="9"/>
      <c r="AA551" s="47"/>
      <c r="AB551" s="9"/>
      <c r="AD551" s="117"/>
      <c r="AE551" s="70"/>
    </row>
    <row r="552" spans="8:31" ht="12.75" x14ac:dyDescent="0.2">
      <c r="H552" s="9"/>
      <c r="I552" s="9"/>
      <c r="J552" s="9"/>
      <c r="N552" s="52"/>
      <c r="R552" s="52"/>
      <c r="W552" s="52"/>
      <c r="Z552" s="9"/>
      <c r="AA552" s="47"/>
      <c r="AB552" s="9"/>
      <c r="AD552" s="117"/>
      <c r="AE552" s="70"/>
    </row>
    <row r="553" spans="8:31" ht="12.75" x14ac:dyDescent="0.2">
      <c r="H553" s="9"/>
      <c r="I553" s="9"/>
      <c r="J553" s="9"/>
      <c r="N553" s="52"/>
      <c r="R553" s="52"/>
      <c r="W553" s="52"/>
      <c r="Z553" s="9"/>
      <c r="AA553" s="47"/>
      <c r="AB553" s="9"/>
      <c r="AD553" s="117"/>
      <c r="AE553" s="70"/>
    </row>
    <row r="554" spans="8:31" ht="12.75" x14ac:dyDescent="0.2">
      <c r="H554" s="9"/>
      <c r="I554" s="9"/>
      <c r="J554" s="9"/>
      <c r="N554" s="52"/>
      <c r="R554" s="52"/>
      <c r="W554" s="52"/>
      <c r="Z554" s="9"/>
      <c r="AA554" s="47"/>
      <c r="AB554" s="9"/>
      <c r="AD554" s="117"/>
      <c r="AE554" s="70"/>
    </row>
    <row r="555" spans="8:31" ht="12.75" x14ac:dyDescent="0.2">
      <c r="H555" s="9"/>
      <c r="I555" s="9"/>
      <c r="J555" s="9"/>
      <c r="N555" s="52"/>
      <c r="R555" s="52"/>
      <c r="W555" s="52"/>
      <c r="Z555" s="9"/>
      <c r="AA555" s="47"/>
      <c r="AB555" s="9"/>
      <c r="AD555" s="117"/>
      <c r="AE555" s="70"/>
    </row>
    <row r="556" spans="8:31" ht="12.75" x14ac:dyDescent="0.2">
      <c r="H556" s="9"/>
      <c r="I556" s="9"/>
      <c r="J556" s="9"/>
      <c r="N556" s="52"/>
      <c r="R556" s="52"/>
      <c r="W556" s="52"/>
      <c r="Z556" s="9"/>
      <c r="AA556" s="47"/>
      <c r="AB556" s="9"/>
      <c r="AD556" s="117"/>
      <c r="AE556" s="70"/>
    </row>
    <row r="557" spans="8:31" ht="12.75" x14ac:dyDescent="0.2">
      <c r="H557" s="9"/>
      <c r="I557" s="9"/>
      <c r="J557" s="9"/>
      <c r="N557" s="52"/>
      <c r="R557" s="52"/>
      <c r="W557" s="52"/>
      <c r="Z557" s="9"/>
      <c r="AA557" s="47"/>
      <c r="AB557" s="9"/>
      <c r="AD557" s="117"/>
      <c r="AE557" s="70"/>
    </row>
    <row r="558" spans="8:31" ht="12.75" x14ac:dyDescent="0.2">
      <c r="H558" s="9"/>
      <c r="I558" s="9"/>
      <c r="J558" s="9"/>
      <c r="N558" s="52"/>
      <c r="R558" s="52"/>
      <c r="W558" s="52"/>
      <c r="Z558" s="9"/>
      <c r="AA558" s="47"/>
      <c r="AB558" s="9"/>
      <c r="AD558" s="117"/>
      <c r="AE558" s="70"/>
    </row>
    <row r="559" spans="8:31" ht="12.75" x14ac:dyDescent="0.2">
      <c r="H559" s="9"/>
      <c r="I559" s="9"/>
      <c r="J559" s="9"/>
      <c r="N559" s="52"/>
      <c r="R559" s="52"/>
      <c r="W559" s="52"/>
      <c r="Z559" s="9"/>
      <c r="AA559" s="47"/>
      <c r="AB559" s="9"/>
      <c r="AD559" s="117"/>
      <c r="AE559" s="70"/>
    </row>
    <row r="560" spans="8:31" ht="12.75" x14ac:dyDescent="0.2">
      <c r="H560" s="9"/>
      <c r="I560" s="9"/>
      <c r="J560" s="9"/>
      <c r="N560" s="52"/>
      <c r="R560" s="52"/>
      <c r="W560" s="52"/>
      <c r="Z560" s="9"/>
      <c r="AA560" s="47"/>
      <c r="AB560" s="9"/>
      <c r="AD560" s="117"/>
      <c r="AE560" s="70"/>
    </row>
    <row r="561" spans="8:31" ht="12.75" x14ac:dyDescent="0.2">
      <c r="H561" s="9"/>
      <c r="I561" s="9"/>
      <c r="J561" s="9"/>
      <c r="N561" s="52"/>
      <c r="R561" s="52"/>
      <c r="W561" s="52"/>
      <c r="Z561" s="9"/>
      <c r="AA561" s="47"/>
      <c r="AB561" s="9"/>
      <c r="AD561" s="117"/>
      <c r="AE561" s="70"/>
    </row>
    <row r="562" spans="8:31" ht="12.75" x14ac:dyDescent="0.2">
      <c r="H562" s="9"/>
      <c r="I562" s="9"/>
      <c r="J562" s="9"/>
      <c r="N562" s="52"/>
      <c r="R562" s="52"/>
      <c r="W562" s="52"/>
      <c r="Z562" s="9"/>
      <c r="AA562" s="47"/>
      <c r="AB562" s="9"/>
      <c r="AD562" s="117"/>
      <c r="AE562" s="70"/>
    </row>
    <row r="563" spans="8:31" ht="12.75" x14ac:dyDescent="0.2">
      <c r="H563" s="9"/>
      <c r="I563" s="9"/>
      <c r="J563" s="9"/>
      <c r="N563" s="52"/>
      <c r="R563" s="52"/>
      <c r="W563" s="52"/>
      <c r="Z563" s="9"/>
      <c r="AA563" s="47"/>
      <c r="AB563" s="9"/>
      <c r="AD563" s="117"/>
      <c r="AE563" s="70"/>
    </row>
    <row r="564" spans="8:31" ht="12.75" x14ac:dyDescent="0.2">
      <c r="H564" s="9"/>
      <c r="I564" s="9"/>
      <c r="J564" s="9"/>
      <c r="N564" s="52"/>
      <c r="R564" s="52"/>
      <c r="W564" s="52"/>
      <c r="Z564" s="9"/>
      <c r="AA564" s="47"/>
      <c r="AB564" s="9"/>
      <c r="AD564" s="117"/>
      <c r="AE564" s="70"/>
    </row>
    <row r="565" spans="8:31" ht="12.75" x14ac:dyDescent="0.2">
      <c r="H565" s="9"/>
      <c r="I565" s="9"/>
      <c r="J565" s="9"/>
      <c r="N565" s="52"/>
      <c r="R565" s="52"/>
      <c r="W565" s="52"/>
      <c r="Z565" s="9"/>
      <c r="AA565" s="47"/>
      <c r="AB565" s="9"/>
      <c r="AD565" s="117"/>
      <c r="AE565" s="70"/>
    </row>
    <row r="566" spans="8:31" ht="12.75" x14ac:dyDescent="0.2">
      <c r="H566" s="9"/>
      <c r="I566" s="9"/>
      <c r="J566" s="9"/>
      <c r="N566" s="52"/>
      <c r="R566" s="52"/>
      <c r="W566" s="52"/>
      <c r="Z566" s="9"/>
      <c r="AA566" s="47"/>
      <c r="AB566" s="9"/>
      <c r="AD566" s="117"/>
      <c r="AE566" s="70"/>
    </row>
    <row r="567" spans="8:31" ht="12.75" x14ac:dyDescent="0.2">
      <c r="H567" s="9"/>
      <c r="I567" s="9"/>
      <c r="J567" s="9"/>
      <c r="N567" s="52"/>
      <c r="R567" s="52"/>
      <c r="W567" s="52"/>
      <c r="Z567" s="9"/>
      <c r="AA567" s="47"/>
      <c r="AB567" s="9"/>
      <c r="AD567" s="117"/>
      <c r="AE567" s="70"/>
    </row>
    <row r="568" spans="8:31" ht="12.75" x14ac:dyDescent="0.2">
      <c r="H568" s="9"/>
      <c r="I568" s="9"/>
      <c r="J568" s="9"/>
      <c r="N568" s="52"/>
      <c r="R568" s="52"/>
      <c r="W568" s="52"/>
      <c r="Z568" s="9"/>
      <c r="AA568" s="47"/>
      <c r="AB568" s="9"/>
      <c r="AD568" s="117"/>
      <c r="AE568" s="70"/>
    </row>
    <row r="569" spans="8:31" ht="12.75" x14ac:dyDescent="0.2">
      <c r="H569" s="9"/>
      <c r="I569" s="9"/>
      <c r="J569" s="9"/>
      <c r="N569" s="52"/>
      <c r="R569" s="52"/>
      <c r="W569" s="52"/>
      <c r="Z569" s="9"/>
      <c r="AA569" s="47"/>
      <c r="AB569" s="9"/>
      <c r="AD569" s="117"/>
      <c r="AE569" s="70"/>
    </row>
    <row r="570" spans="8:31" ht="12.75" x14ac:dyDescent="0.2">
      <c r="H570" s="9"/>
      <c r="I570" s="9"/>
      <c r="J570" s="9"/>
      <c r="N570" s="52"/>
      <c r="R570" s="52"/>
      <c r="W570" s="52"/>
      <c r="Z570" s="9"/>
      <c r="AA570" s="47"/>
      <c r="AB570" s="9"/>
      <c r="AD570" s="117"/>
      <c r="AE570" s="70"/>
    </row>
    <row r="571" spans="8:31" ht="12.75" x14ac:dyDescent="0.2">
      <c r="H571" s="9"/>
      <c r="I571" s="9"/>
      <c r="J571" s="9"/>
      <c r="N571" s="52"/>
      <c r="R571" s="52"/>
      <c r="W571" s="52"/>
      <c r="Z571" s="9"/>
      <c r="AA571" s="47"/>
      <c r="AB571" s="9"/>
      <c r="AD571" s="117"/>
      <c r="AE571" s="70"/>
    </row>
    <row r="572" spans="8:31" ht="12.75" x14ac:dyDescent="0.2">
      <c r="H572" s="9"/>
      <c r="I572" s="9"/>
      <c r="J572" s="9"/>
      <c r="N572" s="52"/>
      <c r="R572" s="52"/>
      <c r="W572" s="52"/>
      <c r="Z572" s="9"/>
      <c r="AA572" s="47"/>
      <c r="AB572" s="9"/>
      <c r="AD572" s="117"/>
      <c r="AE572" s="70"/>
    </row>
    <row r="573" spans="8:31" ht="12.75" x14ac:dyDescent="0.2">
      <c r="H573" s="9"/>
      <c r="I573" s="9"/>
      <c r="J573" s="9"/>
      <c r="N573" s="52"/>
      <c r="R573" s="52"/>
      <c r="W573" s="52"/>
      <c r="Z573" s="9"/>
      <c r="AA573" s="47"/>
      <c r="AB573" s="9"/>
      <c r="AD573" s="117"/>
      <c r="AE573" s="70"/>
    </row>
    <row r="574" spans="8:31" ht="12.75" x14ac:dyDescent="0.2">
      <c r="H574" s="9"/>
      <c r="I574" s="9"/>
      <c r="J574" s="9"/>
      <c r="N574" s="52"/>
      <c r="R574" s="52"/>
      <c r="W574" s="52"/>
      <c r="Z574" s="9"/>
      <c r="AA574" s="47"/>
      <c r="AB574" s="9"/>
      <c r="AD574" s="117"/>
      <c r="AE574" s="70"/>
    </row>
    <row r="575" spans="8:31" ht="12.75" x14ac:dyDescent="0.2">
      <c r="H575" s="9"/>
      <c r="I575" s="9"/>
      <c r="J575" s="9"/>
      <c r="N575" s="52"/>
      <c r="R575" s="52"/>
      <c r="W575" s="52"/>
      <c r="Z575" s="9"/>
      <c r="AA575" s="47"/>
      <c r="AB575" s="9"/>
      <c r="AD575" s="117"/>
      <c r="AE575" s="70"/>
    </row>
    <row r="576" spans="8:31" ht="12.75" x14ac:dyDescent="0.2">
      <c r="H576" s="9"/>
      <c r="I576" s="9"/>
      <c r="J576" s="9"/>
      <c r="N576" s="52"/>
      <c r="R576" s="52"/>
      <c r="W576" s="52"/>
      <c r="Z576" s="9"/>
      <c r="AA576" s="47"/>
      <c r="AB576" s="9"/>
      <c r="AD576" s="117"/>
      <c r="AE576" s="70"/>
    </row>
    <row r="577" spans="8:31" ht="12.75" x14ac:dyDescent="0.2">
      <c r="H577" s="9"/>
      <c r="I577" s="9"/>
      <c r="J577" s="9"/>
      <c r="N577" s="52"/>
      <c r="R577" s="52"/>
      <c r="W577" s="52"/>
      <c r="Z577" s="9"/>
      <c r="AA577" s="47"/>
      <c r="AB577" s="9"/>
      <c r="AD577" s="117"/>
      <c r="AE577" s="70"/>
    </row>
    <row r="578" spans="8:31" ht="12.75" x14ac:dyDescent="0.2">
      <c r="H578" s="9"/>
      <c r="I578" s="9"/>
      <c r="J578" s="9"/>
      <c r="N578" s="52"/>
      <c r="R578" s="52"/>
      <c r="W578" s="52"/>
      <c r="Z578" s="9"/>
      <c r="AA578" s="47"/>
      <c r="AB578" s="9"/>
      <c r="AD578" s="117"/>
      <c r="AE578" s="70"/>
    </row>
    <row r="579" spans="8:31" ht="12.75" x14ac:dyDescent="0.2">
      <c r="H579" s="9"/>
      <c r="I579" s="9"/>
      <c r="J579" s="9"/>
      <c r="N579" s="52"/>
      <c r="R579" s="52"/>
      <c r="W579" s="52"/>
      <c r="Z579" s="9"/>
      <c r="AA579" s="47"/>
      <c r="AB579" s="9"/>
      <c r="AD579" s="117"/>
      <c r="AE579" s="70"/>
    </row>
    <row r="580" spans="8:31" ht="12.75" x14ac:dyDescent="0.2">
      <c r="H580" s="9"/>
      <c r="I580" s="9"/>
      <c r="J580" s="9"/>
      <c r="N580" s="52"/>
      <c r="R580" s="52"/>
      <c r="W580" s="52"/>
      <c r="Z580" s="9"/>
      <c r="AA580" s="47"/>
      <c r="AB580" s="9"/>
      <c r="AD580" s="117"/>
      <c r="AE580" s="70"/>
    </row>
    <row r="581" spans="8:31" ht="12.75" x14ac:dyDescent="0.2">
      <c r="H581" s="9"/>
      <c r="I581" s="9"/>
      <c r="J581" s="9"/>
      <c r="N581" s="52"/>
      <c r="R581" s="52"/>
      <c r="W581" s="52"/>
      <c r="Z581" s="9"/>
      <c r="AA581" s="47"/>
      <c r="AB581" s="9"/>
      <c r="AD581" s="117"/>
      <c r="AE581" s="70"/>
    </row>
    <row r="582" spans="8:31" ht="12.75" x14ac:dyDescent="0.2">
      <c r="H582" s="9"/>
      <c r="I582" s="9"/>
      <c r="J582" s="9"/>
      <c r="N582" s="52"/>
      <c r="R582" s="52"/>
      <c r="W582" s="52"/>
      <c r="Z582" s="9"/>
      <c r="AA582" s="47"/>
      <c r="AB582" s="9"/>
      <c r="AD582" s="117"/>
      <c r="AE582" s="70"/>
    </row>
    <row r="583" spans="8:31" ht="12.75" x14ac:dyDescent="0.2">
      <c r="H583" s="9"/>
      <c r="I583" s="9"/>
      <c r="J583" s="9"/>
      <c r="N583" s="52"/>
      <c r="R583" s="52"/>
      <c r="W583" s="52"/>
      <c r="Z583" s="9"/>
      <c r="AA583" s="47"/>
      <c r="AB583" s="9"/>
      <c r="AD583" s="117"/>
      <c r="AE583" s="70"/>
    </row>
    <row r="584" spans="8:31" ht="12.75" x14ac:dyDescent="0.2">
      <c r="H584" s="9"/>
      <c r="I584" s="9"/>
      <c r="J584" s="9"/>
      <c r="N584" s="52"/>
      <c r="R584" s="52"/>
      <c r="W584" s="52"/>
      <c r="Z584" s="9"/>
      <c r="AA584" s="47"/>
      <c r="AB584" s="9"/>
      <c r="AD584" s="117"/>
      <c r="AE584" s="70"/>
    </row>
    <row r="585" spans="8:31" ht="12.75" x14ac:dyDescent="0.2">
      <c r="H585" s="9"/>
      <c r="I585" s="9"/>
      <c r="J585" s="9"/>
      <c r="N585" s="52"/>
      <c r="R585" s="52"/>
      <c r="W585" s="52"/>
      <c r="Z585" s="9"/>
      <c r="AA585" s="47"/>
      <c r="AB585" s="9"/>
      <c r="AD585" s="117"/>
      <c r="AE585" s="70"/>
    </row>
    <row r="586" spans="8:31" ht="12.75" x14ac:dyDescent="0.2">
      <c r="H586" s="9"/>
      <c r="I586" s="9"/>
      <c r="J586" s="9"/>
      <c r="N586" s="52"/>
      <c r="R586" s="52"/>
      <c r="W586" s="52"/>
      <c r="Z586" s="9"/>
      <c r="AA586" s="47"/>
      <c r="AB586" s="9"/>
      <c r="AD586" s="117"/>
      <c r="AE586" s="70"/>
    </row>
    <row r="587" spans="8:31" ht="12.75" x14ac:dyDescent="0.2">
      <c r="H587" s="9"/>
      <c r="I587" s="9"/>
      <c r="J587" s="9"/>
      <c r="N587" s="52"/>
      <c r="R587" s="52"/>
      <c r="W587" s="52"/>
      <c r="Z587" s="9"/>
      <c r="AA587" s="47"/>
      <c r="AB587" s="9"/>
      <c r="AD587" s="117"/>
      <c r="AE587" s="70"/>
    </row>
    <row r="588" spans="8:31" ht="12.75" x14ac:dyDescent="0.2">
      <c r="H588" s="9"/>
      <c r="I588" s="9"/>
      <c r="J588" s="9"/>
      <c r="N588" s="52"/>
      <c r="R588" s="52"/>
      <c r="W588" s="52"/>
      <c r="Z588" s="9"/>
      <c r="AA588" s="47"/>
      <c r="AB588" s="9"/>
      <c r="AD588" s="117"/>
      <c r="AE588" s="70"/>
    </row>
    <row r="589" spans="8:31" ht="12.75" x14ac:dyDescent="0.2">
      <c r="H589" s="9"/>
      <c r="I589" s="9"/>
      <c r="J589" s="9"/>
      <c r="N589" s="52"/>
      <c r="R589" s="52"/>
      <c r="W589" s="52"/>
      <c r="Z589" s="9"/>
      <c r="AA589" s="47"/>
      <c r="AB589" s="9"/>
      <c r="AD589" s="117"/>
      <c r="AE589" s="70"/>
    </row>
    <row r="590" spans="8:31" ht="12.75" x14ac:dyDescent="0.2">
      <c r="H590" s="9"/>
      <c r="I590" s="9"/>
      <c r="J590" s="9"/>
      <c r="N590" s="52"/>
      <c r="R590" s="52"/>
      <c r="W590" s="52"/>
      <c r="Z590" s="9"/>
      <c r="AA590" s="47"/>
      <c r="AB590" s="9"/>
      <c r="AD590" s="117"/>
      <c r="AE590" s="70"/>
    </row>
    <row r="591" spans="8:31" ht="12.75" x14ac:dyDescent="0.2">
      <c r="H591" s="9"/>
      <c r="I591" s="9"/>
      <c r="J591" s="9"/>
      <c r="N591" s="52"/>
      <c r="R591" s="52"/>
      <c r="W591" s="52"/>
      <c r="Z591" s="9"/>
      <c r="AA591" s="47"/>
      <c r="AB591" s="9"/>
      <c r="AD591" s="117"/>
      <c r="AE591" s="70"/>
    </row>
    <row r="592" spans="8:31" ht="12.75" x14ac:dyDescent="0.2">
      <c r="H592" s="9"/>
      <c r="I592" s="9"/>
      <c r="J592" s="9"/>
      <c r="N592" s="52"/>
      <c r="R592" s="52"/>
      <c r="W592" s="52"/>
      <c r="Z592" s="9"/>
      <c r="AA592" s="47"/>
      <c r="AB592" s="9"/>
      <c r="AD592" s="117"/>
      <c r="AE592" s="70"/>
    </row>
    <row r="593" spans="8:31" ht="12.75" x14ac:dyDescent="0.2">
      <c r="H593" s="9"/>
      <c r="I593" s="9"/>
      <c r="J593" s="9"/>
      <c r="N593" s="52"/>
      <c r="R593" s="52"/>
      <c r="W593" s="52"/>
      <c r="Z593" s="9"/>
      <c r="AA593" s="47"/>
      <c r="AB593" s="9"/>
      <c r="AD593" s="117"/>
      <c r="AE593" s="70"/>
    </row>
    <row r="594" spans="8:31" ht="12.75" x14ac:dyDescent="0.2">
      <c r="H594" s="9"/>
      <c r="I594" s="9"/>
      <c r="J594" s="9"/>
      <c r="N594" s="52"/>
      <c r="R594" s="52"/>
      <c r="W594" s="52"/>
      <c r="Z594" s="9"/>
      <c r="AA594" s="47"/>
      <c r="AB594" s="9"/>
      <c r="AD594" s="117"/>
      <c r="AE594" s="70"/>
    </row>
    <row r="595" spans="8:31" ht="12.75" x14ac:dyDescent="0.2">
      <c r="H595" s="9"/>
      <c r="I595" s="9"/>
      <c r="J595" s="9"/>
      <c r="N595" s="52"/>
      <c r="R595" s="52"/>
      <c r="W595" s="52"/>
      <c r="Z595" s="9"/>
      <c r="AA595" s="47"/>
      <c r="AB595" s="9"/>
      <c r="AD595" s="117"/>
      <c r="AE595" s="70"/>
    </row>
    <row r="596" spans="8:31" ht="12.75" x14ac:dyDescent="0.2">
      <c r="H596" s="9"/>
      <c r="I596" s="9"/>
      <c r="J596" s="9"/>
      <c r="N596" s="52"/>
      <c r="R596" s="52"/>
      <c r="W596" s="52"/>
      <c r="Z596" s="9"/>
      <c r="AA596" s="47"/>
      <c r="AB596" s="9"/>
      <c r="AD596" s="117"/>
      <c r="AE596" s="70"/>
    </row>
    <row r="597" spans="8:31" ht="12.75" x14ac:dyDescent="0.2">
      <c r="H597" s="9"/>
      <c r="I597" s="9"/>
      <c r="J597" s="9"/>
      <c r="N597" s="52"/>
      <c r="R597" s="52"/>
      <c r="W597" s="52"/>
      <c r="Z597" s="9"/>
      <c r="AA597" s="47"/>
      <c r="AB597" s="9"/>
      <c r="AD597" s="117"/>
      <c r="AE597" s="70"/>
    </row>
    <row r="598" spans="8:31" ht="12.75" x14ac:dyDescent="0.2">
      <c r="H598" s="9"/>
      <c r="I598" s="9"/>
      <c r="J598" s="9"/>
      <c r="N598" s="52"/>
      <c r="R598" s="52"/>
      <c r="W598" s="52"/>
      <c r="Z598" s="9"/>
      <c r="AA598" s="47"/>
      <c r="AB598" s="9"/>
      <c r="AD598" s="117"/>
      <c r="AE598" s="70"/>
    </row>
    <row r="599" spans="8:31" ht="12.75" x14ac:dyDescent="0.2">
      <c r="H599" s="9"/>
      <c r="I599" s="9"/>
      <c r="J599" s="9"/>
      <c r="N599" s="52"/>
      <c r="R599" s="52"/>
      <c r="W599" s="52"/>
      <c r="Z599" s="9"/>
      <c r="AA599" s="47"/>
      <c r="AB599" s="9"/>
      <c r="AD599" s="117"/>
      <c r="AE599" s="70"/>
    </row>
    <row r="600" spans="8:31" ht="12.75" x14ac:dyDescent="0.2">
      <c r="H600" s="9"/>
      <c r="I600" s="9"/>
      <c r="J600" s="9"/>
      <c r="N600" s="52"/>
      <c r="R600" s="52"/>
      <c r="W600" s="52"/>
      <c r="Z600" s="9"/>
      <c r="AA600" s="47"/>
      <c r="AB600" s="9"/>
      <c r="AD600" s="117"/>
      <c r="AE600" s="70"/>
    </row>
    <row r="601" spans="8:31" ht="12.75" x14ac:dyDescent="0.2">
      <c r="H601" s="9"/>
      <c r="I601" s="9"/>
      <c r="J601" s="9"/>
      <c r="N601" s="52"/>
      <c r="R601" s="52"/>
      <c r="W601" s="52"/>
      <c r="Z601" s="9"/>
      <c r="AA601" s="47"/>
      <c r="AB601" s="9"/>
      <c r="AD601" s="117"/>
      <c r="AE601" s="70"/>
    </row>
    <row r="602" spans="8:31" ht="12.75" x14ac:dyDescent="0.2">
      <c r="H602" s="9"/>
      <c r="I602" s="9"/>
      <c r="J602" s="9"/>
      <c r="N602" s="52"/>
      <c r="R602" s="52"/>
      <c r="W602" s="52"/>
      <c r="Z602" s="9"/>
      <c r="AA602" s="47"/>
      <c r="AB602" s="9"/>
      <c r="AD602" s="117"/>
      <c r="AE602" s="70"/>
    </row>
    <row r="603" spans="8:31" ht="12.75" x14ac:dyDescent="0.2">
      <c r="H603" s="9"/>
      <c r="I603" s="9"/>
      <c r="J603" s="9"/>
      <c r="N603" s="52"/>
      <c r="R603" s="52"/>
      <c r="W603" s="52"/>
      <c r="Z603" s="9"/>
      <c r="AA603" s="47"/>
      <c r="AB603" s="9"/>
      <c r="AD603" s="117"/>
      <c r="AE603" s="70"/>
    </row>
    <row r="604" spans="8:31" ht="12.75" x14ac:dyDescent="0.2">
      <c r="H604" s="9"/>
      <c r="I604" s="9"/>
      <c r="J604" s="9"/>
      <c r="N604" s="52"/>
      <c r="R604" s="52"/>
      <c r="W604" s="52"/>
      <c r="Z604" s="9"/>
      <c r="AA604" s="47"/>
      <c r="AB604" s="9"/>
      <c r="AD604" s="117"/>
      <c r="AE604" s="70"/>
    </row>
    <row r="605" spans="8:31" ht="12.75" x14ac:dyDescent="0.2">
      <c r="H605" s="9"/>
      <c r="I605" s="9"/>
      <c r="J605" s="9"/>
      <c r="N605" s="52"/>
      <c r="R605" s="52"/>
      <c r="W605" s="52"/>
      <c r="Z605" s="9"/>
      <c r="AA605" s="47"/>
      <c r="AB605" s="9"/>
      <c r="AD605" s="117"/>
      <c r="AE605" s="70"/>
    </row>
    <row r="606" spans="8:31" ht="12.75" x14ac:dyDescent="0.2">
      <c r="H606" s="9"/>
      <c r="I606" s="9"/>
      <c r="J606" s="9"/>
      <c r="N606" s="52"/>
      <c r="R606" s="52"/>
      <c r="W606" s="52"/>
      <c r="Z606" s="9"/>
      <c r="AA606" s="47"/>
      <c r="AB606" s="9"/>
      <c r="AD606" s="117"/>
      <c r="AE606" s="70"/>
    </row>
    <row r="607" spans="8:31" ht="12.75" x14ac:dyDescent="0.2">
      <c r="H607" s="9"/>
      <c r="I607" s="9"/>
      <c r="J607" s="9"/>
      <c r="N607" s="52"/>
      <c r="R607" s="52"/>
      <c r="W607" s="52"/>
      <c r="Z607" s="9"/>
      <c r="AA607" s="47"/>
      <c r="AB607" s="9"/>
      <c r="AD607" s="117"/>
      <c r="AE607" s="70"/>
    </row>
    <row r="608" spans="8:31" ht="12.75" x14ac:dyDescent="0.2">
      <c r="H608" s="9"/>
      <c r="I608" s="9"/>
      <c r="J608" s="9"/>
      <c r="N608" s="52"/>
      <c r="R608" s="52"/>
      <c r="W608" s="52"/>
      <c r="Z608" s="9"/>
      <c r="AA608" s="47"/>
      <c r="AB608" s="9"/>
      <c r="AD608" s="117"/>
      <c r="AE608" s="70"/>
    </row>
    <row r="609" spans="8:31" ht="12.75" x14ac:dyDescent="0.2">
      <c r="H609" s="9"/>
      <c r="I609" s="9"/>
      <c r="J609" s="9"/>
      <c r="N609" s="52"/>
      <c r="R609" s="52"/>
      <c r="W609" s="52"/>
      <c r="Z609" s="9"/>
      <c r="AA609" s="47"/>
      <c r="AB609" s="9"/>
      <c r="AD609" s="117"/>
      <c r="AE609" s="70"/>
    </row>
    <row r="610" spans="8:31" ht="12.75" x14ac:dyDescent="0.2">
      <c r="H610" s="9"/>
      <c r="I610" s="9"/>
      <c r="J610" s="9"/>
      <c r="N610" s="52"/>
      <c r="R610" s="52"/>
      <c r="W610" s="52"/>
      <c r="Z610" s="9"/>
      <c r="AA610" s="47"/>
      <c r="AB610" s="9"/>
      <c r="AD610" s="117"/>
      <c r="AE610" s="70"/>
    </row>
    <row r="611" spans="8:31" ht="12.75" x14ac:dyDescent="0.2">
      <c r="H611" s="9"/>
      <c r="I611" s="9"/>
      <c r="J611" s="9"/>
      <c r="N611" s="52"/>
      <c r="R611" s="52"/>
      <c r="W611" s="52"/>
      <c r="Z611" s="9"/>
      <c r="AA611" s="47"/>
      <c r="AB611" s="9"/>
      <c r="AD611" s="117"/>
      <c r="AE611" s="70"/>
    </row>
    <row r="612" spans="8:31" ht="12.75" x14ac:dyDescent="0.2">
      <c r="H612" s="9"/>
      <c r="I612" s="9"/>
      <c r="J612" s="9"/>
      <c r="N612" s="52"/>
      <c r="R612" s="52"/>
      <c r="W612" s="52"/>
      <c r="Z612" s="9"/>
      <c r="AA612" s="47"/>
      <c r="AB612" s="9"/>
      <c r="AD612" s="117"/>
      <c r="AE612" s="70"/>
    </row>
    <row r="613" spans="8:31" ht="12.75" x14ac:dyDescent="0.2">
      <c r="H613" s="9"/>
      <c r="I613" s="9"/>
      <c r="J613" s="9"/>
      <c r="N613" s="52"/>
      <c r="R613" s="52"/>
      <c r="W613" s="52"/>
      <c r="Z613" s="9"/>
      <c r="AA613" s="47"/>
      <c r="AB613" s="9"/>
      <c r="AD613" s="117"/>
      <c r="AE613" s="70"/>
    </row>
    <row r="614" spans="8:31" ht="12.75" x14ac:dyDescent="0.2">
      <c r="H614" s="9"/>
      <c r="I614" s="9"/>
      <c r="J614" s="9"/>
      <c r="N614" s="52"/>
      <c r="R614" s="52"/>
      <c r="W614" s="52"/>
      <c r="Z614" s="9"/>
      <c r="AA614" s="47"/>
      <c r="AB614" s="9"/>
      <c r="AD614" s="117"/>
      <c r="AE614" s="70"/>
    </row>
    <row r="615" spans="8:31" ht="12.75" x14ac:dyDescent="0.2">
      <c r="H615" s="9"/>
      <c r="I615" s="9"/>
      <c r="J615" s="9"/>
      <c r="N615" s="52"/>
      <c r="R615" s="52"/>
      <c r="W615" s="52"/>
      <c r="Z615" s="9"/>
      <c r="AA615" s="47"/>
      <c r="AB615" s="9"/>
      <c r="AD615" s="117"/>
      <c r="AE615" s="70"/>
    </row>
    <row r="616" spans="8:31" ht="12.75" x14ac:dyDescent="0.2">
      <c r="H616" s="9"/>
      <c r="I616" s="9"/>
      <c r="J616" s="9"/>
      <c r="N616" s="52"/>
      <c r="R616" s="52"/>
      <c r="W616" s="52"/>
      <c r="Z616" s="9"/>
      <c r="AA616" s="47"/>
      <c r="AB616" s="9"/>
      <c r="AD616" s="117"/>
      <c r="AE616" s="70"/>
    </row>
    <row r="617" spans="8:31" ht="12.75" x14ac:dyDescent="0.2">
      <c r="H617" s="9"/>
      <c r="I617" s="9"/>
      <c r="J617" s="9"/>
      <c r="N617" s="52"/>
      <c r="R617" s="52"/>
      <c r="W617" s="52"/>
      <c r="Z617" s="9"/>
      <c r="AA617" s="47"/>
      <c r="AB617" s="9"/>
      <c r="AD617" s="117"/>
      <c r="AE617" s="70"/>
    </row>
    <row r="618" spans="8:31" ht="12.75" x14ac:dyDescent="0.2">
      <c r="H618" s="9"/>
      <c r="I618" s="9"/>
      <c r="J618" s="9"/>
      <c r="N618" s="52"/>
      <c r="R618" s="52"/>
      <c r="W618" s="52"/>
      <c r="Z618" s="9"/>
      <c r="AA618" s="47"/>
      <c r="AB618" s="9"/>
      <c r="AD618" s="117"/>
      <c r="AE618" s="70"/>
    </row>
    <row r="619" spans="8:31" ht="12.75" x14ac:dyDescent="0.2">
      <c r="H619" s="9"/>
      <c r="I619" s="9"/>
      <c r="J619" s="9"/>
      <c r="N619" s="52"/>
      <c r="R619" s="52"/>
      <c r="W619" s="52"/>
      <c r="Z619" s="9"/>
      <c r="AA619" s="47"/>
      <c r="AB619" s="9"/>
      <c r="AD619" s="117"/>
      <c r="AE619" s="70"/>
    </row>
    <row r="620" spans="8:31" ht="12.75" x14ac:dyDescent="0.2">
      <c r="H620" s="9"/>
      <c r="I620" s="9"/>
      <c r="J620" s="9"/>
      <c r="N620" s="52"/>
      <c r="R620" s="52"/>
      <c r="W620" s="52"/>
      <c r="Z620" s="9"/>
      <c r="AA620" s="47"/>
      <c r="AB620" s="9"/>
      <c r="AD620" s="117"/>
      <c r="AE620" s="70"/>
    </row>
    <row r="621" spans="8:31" ht="12.75" x14ac:dyDescent="0.2">
      <c r="H621" s="9"/>
      <c r="I621" s="9"/>
      <c r="J621" s="9"/>
      <c r="N621" s="52"/>
      <c r="R621" s="52"/>
      <c r="W621" s="52"/>
      <c r="Z621" s="9"/>
      <c r="AA621" s="47"/>
      <c r="AB621" s="9"/>
      <c r="AD621" s="117"/>
      <c r="AE621" s="70"/>
    </row>
    <row r="622" spans="8:31" ht="12.75" x14ac:dyDescent="0.2">
      <c r="H622" s="9"/>
      <c r="I622" s="9"/>
      <c r="J622" s="9"/>
      <c r="N622" s="52"/>
      <c r="R622" s="52"/>
      <c r="W622" s="52"/>
      <c r="Z622" s="9"/>
      <c r="AA622" s="47"/>
      <c r="AB622" s="9"/>
      <c r="AD622" s="117"/>
      <c r="AE622" s="70"/>
    </row>
    <row r="623" spans="8:31" ht="12.75" x14ac:dyDescent="0.2">
      <c r="H623" s="9"/>
      <c r="I623" s="9"/>
      <c r="J623" s="9"/>
      <c r="N623" s="52"/>
      <c r="R623" s="52"/>
      <c r="W623" s="52"/>
      <c r="Z623" s="9"/>
      <c r="AA623" s="47"/>
      <c r="AB623" s="9"/>
      <c r="AD623" s="117"/>
      <c r="AE623" s="70"/>
    </row>
    <row r="624" spans="8:31" ht="12.75" x14ac:dyDescent="0.2">
      <c r="H624" s="9"/>
      <c r="I624" s="9"/>
      <c r="J624" s="9"/>
      <c r="N624" s="52"/>
      <c r="R624" s="52"/>
      <c r="W624" s="52"/>
      <c r="Z624" s="9"/>
      <c r="AA624" s="47"/>
      <c r="AB624" s="9"/>
      <c r="AD624" s="117"/>
      <c r="AE624" s="70"/>
    </row>
    <row r="625" spans="8:31" ht="12.75" x14ac:dyDescent="0.2">
      <c r="H625" s="9"/>
      <c r="I625" s="9"/>
      <c r="J625" s="9"/>
      <c r="N625" s="52"/>
      <c r="R625" s="52"/>
      <c r="W625" s="52"/>
      <c r="Z625" s="9"/>
      <c r="AA625" s="47"/>
      <c r="AB625" s="9"/>
      <c r="AD625" s="117"/>
      <c r="AE625" s="70"/>
    </row>
    <row r="626" spans="8:31" ht="12.75" x14ac:dyDescent="0.2">
      <c r="H626" s="9"/>
      <c r="I626" s="9"/>
      <c r="J626" s="9"/>
      <c r="N626" s="52"/>
      <c r="R626" s="52"/>
      <c r="W626" s="52"/>
      <c r="Z626" s="9"/>
      <c r="AA626" s="47"/>
      <c r="AB626" s="9"/>
      <c r="AD626" s="117"/>
      <c r="AE626" s="70"/>
    </row>
    <row r="627" spans="8:31" ht="12.75" x14ac:dyDescent="0.2">
      <c r="H627" s="9"/>
      <c r="I627" s="9"/>
      <c r="J627" s="9"/>
      <c r="N627" s="52"/>
      <c r="R627" s="52"/>
      <c r="W627" s="52"/>
      <c r="Z627" s="9"/>
      <c r="AA627" s="47"/>
      <c r="AB627" s="9"/>
      <c r="AD627" s="117"/>
      <c r="AE627" s="70"/>
    </row>
    <row r="628" spans="8:31" ht="12.75" x14ac:dyDescent="0.2">
      <c r="H628" s="9"/>
      <c r="I628" s="9"/>
      <c r="J628" s="9"/>
      <c r="N628" s="52"/>
      <c r="R628" s="52"/>
      <c r="W628" s="52"/>
      <c r="Z628" s="9"/>
      <c r="AA628" s="47"/>
      <c r="AB628" s="9"/>
      <c r="AD628" s="117"/>
      <c r="AE628" s="70"/>
    </row>
    <row r="629" spans="8:31" ht="12.75" x14ac:dyDescent="0.2">
      <c r="H629" s="9"/>
      <c r="I629" s="9"/>
      <c r="J629" s="9"/>
      <c r="N629" s="52"/>
      <c r="R629" s="52"/>
      <c r="W629" s="52"/>
      <c r="Z629" s="9"/>
      <c r="AA629" s="47"/>
      <c r="AB629" s="9"/>
      <c r="AD629" s="117"/>
      <c r="AE629" s="70"/>
    </row>
    <row r="630" spans="8:31" ht="12.75" x14ac:dyDescent="0.2">
      <c r="H630" s="9"/>
      <c r="I630" s="9"/>
      <c r="J630" s="9"/>
      <c r="N630" s="52"/>
      <c r="R630" s="52"/>
      <c r="W630" s="52"/>
      <c r="Z630" s="9"/>
      <c r="AA630" s="47"/>
      <c r="AB630" s="9"/>
      <c r="AD630" s="117"/>
      <c r="AE630" s="70"/>
    </row>
    <row r="631" spans="8:31" ht="12.75" x14ac:dyDescent="0.2">
      <c r="H631" s="9"/>
      <c r="I631" s="9"/>
      <c r="J631" s="9"/>
      <c r="N631" s="52"/>
      <c r="R631" s="52"/>
      <c r="W631" s="52"/>
      <c r="Z631" s="9"/>
      <c r="AA631" s="47"/>
      <c r="AB631" s="9"/>
      <c r="AD631" s="117"/>
      <c r="AE631" s="70"/>
    </row>
    <row r="632" spans="8:31" ht="12.75" x14ac:dyDescent="0.2">
      <c r="H632" s="9"/>
      <c r="I632" s="9"/>
      <c r="J632" s="9"/>
      <c r="N632" s="52"/>
      <c r="R632" s="52"/>
      <c r="W632" s="52"/>
      <c r="Z632" s="9"/>
      <c r="AA632" s="47"/>
      <c r="AB632" s="9"/>
      <c r="AD632" s="117"/>
      <c r="AE632" s="70"/>
    </row>
    <row r="633" spans="8:31" ht="12.75" x14ac:dyDescent="0.2">
      <c r="H633" s="9"/>
      <c r="I633" s="9"/>
      <c r="J633" s="9"/>
      <c r="N633" s="52"/>
      <c r="R633" s="52"/>
      <c r="W633" s="52"/>
      <c r="Z633" s="9"/>
      <c r="AA633" s="47"/>
      <c r="AB633" s="9"/>
      <c r="AD633" s="117"/>
      <c r="AE633" s="70"/>
    </row>
    <row r="634" spans="8:31" ht="12.75" x14ac:dyDescent="0.2">
      <c r="H634" s="9"/>
      <c r="I634" s="9"/>
      <c r="J634" s="9"/>
      <c r="N634" s="52"/>
      <c r="R634" s="52"/>
      <c r="W634" s="52"/>
      <c r="Z634" s="9"/>
      <c r="AA634" s="47"/>
      <c r="AB634" s="9"/>
      <c r="AD634" s="117"/>
      <c r="AE634" s="70"/>
    </row>
    <row r="635" spans="8:31" ht="12.75" x14ac:dyDescent="0.2">
      <c r="H635" s="9"/>
      <c r="I635" s="9"/>
      <c r="J635" s="9"/>
      <c r="N635" s="52"/>
      <c r="R635" s="52"/>
      <c r="W635" s="52"/>
      <c r="Z635" s="9"/>
      <c r="AA635" s="47"/>
      <c r="AB635" s="9"/>
      <c r="AD635" s="117"/>
      <c r="AE635" s="70"/>
    </row>
    <row r="636" spans="8:31" ht="12.75" x14ac:dyDescent="0.2">
      <c r="H636" s="9"/>
      <c r="I636" s="9"/>
      <c r="J636" s="9"/>
      <c r="N636" s="52"/>
      <c r="R636" s="52"/>
      <c r="W636" s="52"/>
      <c r="Z636" s="9"/>
      <c r="AA636" s="47"/>
      <c r="AB636" s="9"/>
      <c r="AD636" s="117"/>
      <c r="AE636" s="70"/>
    </row>
    <row r="637" spans="8:31" ht="12.75" x14ac:dyDescent="0.2">
      <c r="H637" s="9"/>
      <c r="I637" s="9"/>
      <c r="J637" s="9"/>
      <c r="N637" s="52"/>
      <c r="R637" s="52"/>
      <c r="W637" s="52"/>
      <c r="Z637" s="9"/>
      <c r="AA637" s="47"/>
      <c r="AB637" s="9"/>
      <c r="AD637" s="117"/>
      <c r="AE637" s="70"/>
    </row>
    <row r="638" spans="8:31" ht="12.75" x14ac:dyDescent="0.2">
      <c r="H638" s="9"/>
      <c r="I638" s="9"/>
      <c r="J638" s="9"/>
      <c r="N638" s="52"/>
      <c r="R638" s="52"/>
      <c r="W638" s="52"/>
      <c r="Z638" s="9"/>
      <c r="AA638" s="47"/>
      <c r="AB638" s="9"/>
      <c r="AD638" s="117"/>
      <c r="AE638" s="70"/>
    </row>
    <row r="639" spans="8:31" ht="12.75" x14ac:dyDescent="0.2">
      <c r="H639" s="9"/>
      <c r="I639" s="9"/>
      <c r="J639" s="9"/>
      <c r="N639" s="52"/>
      <c r="R639" s="52"/>
      <c r="W639" s="52"/>
      <c r="Z639" s="9"/>
      <c r="AA639" s="47"/>
      <c r="AB639" s="9"/>
      <c r="AD639" s="117"/>
      <c r="AE639" s="70"/>
    </row>
    <row r="640" spans="8:31" ht="12.75" x14ac:dyDescent="0.2">
      <c r="H640" s="9"/>
      <c r="I640" s="9"/>
      <c r="J640" s="9"/>
      <c r="N640" s="52"/>
      <c r="R640" s="52"/>
      <c r="W640" s="52"/>
      <c r="Z640" s="9"/>
      <c r="AA640" s="47"/>
      <c r="AB640" s="9"/>
      <c r="AD640" s="117"/>
      <c r="AE640" s="70"/>
    </row>
    <row r="641" spans="8:31" ht="12.75" x14ac:dyDescent="0.2">
      <c r="H641" s="9"/>
      <c r="I641" s="9"/>
      <c r="J641" s="9"/>
      <c r="N641" s="52"/>
      <c r="R641" s="52"/>
      <c r="W641" s="52"/>
      <c r="Z641" s="9"/>
      <c r="AA641" s="47"/>
      <c r="AB641" s="9"/>
      <c r="AD641" s="117"/>
      <c r="AE641" s="70"/>
    </row>
    <row r="642" spans="8:31" ht="12.75" x14ac:dyDescent="0.2">
      <c r="H642" s="9"/>
      <c r="I642" s="9"/>
      <c r="J642" s="9"/>
      <c r="N642" s="52"/>
      <c r="R642" s="52"/>
      <c r="W642" s="52"/>
      <c r="Z642" s="9"/>
      <c r="AA642" s="47"/>
      <c r="AB642" s="9"/>
      <c r="AD642" s="117"/>
      <c r="AE642" s="70"/>
    </row>
    <row r="643" spans="8:31" ht="12.75" x14ac:dyDescent="0.2">
      <c r="H643" s="9"/>
      <c r="I643" s="9"/>
      <c r="J643" s="9"/>
      <c r="N643" s="52"/>
      <c r="R643" s="52"/>
      <c r="W643" s="52"/>
      <c r="Z643" s="9"/>
      <c r="AA643" s="47"/>
      <c r="AB643" s="9"/>
      <c r="AD643" s="117"/>
      <c r="AE643" s="70"/>
    </row>
    <row r="644" spans="8:31" ht="12.75" x14ac:dyDescent="0.2">
      <c r="H644" s="9"/>
      <c r="I644" s="9"/>
      <c r="J644" s="9"/>
      <c r="N644" s="52"/>
      <c r="R644" s="52"/>
      <c r="W644" s="52"/>
      <c r="Z644" s="9"/>
      <c r="AA644" s="47"/>
      <c r="AB644" s="9"/>
      <c r="AD644" s="117"/>
      <c r="AE644" s="70"/>
    </row>
    <row r="645" spans="8:31" ht="12.75" x14ac:dyDescent="0.2">
      <c r="H645" s="9"/>
      <c r="I645" s="9"/>
      <c r="J645" s="9"/>
      <c r="N645" s="52"/>
      <c r="R645" s="52"/>
      <c r="W645" s="52"/>
      <c r="Z645" s="9"/>
      <c r="AA645" s="47"/>
      <c r="AB645" s="9"/>
      <c r="AD645" s="117"/>
      <c r="AE645" s="70"/>
    </row>
    <row r="646" spans="8:31" ht="12.75" x14ac:dyDescent="0.2">
      <c r="H646" s="9"/>
      <c r="I646" s="9"/>
      <c r="J646" s="9"/>
      <c r="N646" s="52"/>
      <c r="R646" s="52"/>
      <c r="W646" s="52"/>
      <c r="Z646" s="9"/>
      <c r="AA646" s="47"/>
      <c r="AB646" s="9"/>
      <c r="AD646" s="117"/>
      <c r="AE646" s="70"/>
    </row>
    <row r="647" spans="8:31" ht="12.75" x14ac:dyDescent="0.2">
      <c r="H647" s="9"/>
      <c r="I647" s="9"/>
      <c r="J647" s="9"/>
      <c r="N647" s="52"/>
      <c r="R647" s="52"/>
      <c r="W647" s="52"/>
      <c r="Z647" s="9"/>
      <c r="AA647" s="47"/>
      <c r="AB647" s="9"/>
      <c r="AD647" s="117"/>
      <c r="AE647" s="70"/>
    </row>
    <row r="648" spans="8:31" ht="12.75" x14ac:dyDescent="0.2">
      <c r="H648" s="9"/>
      <c r="I648" s="9"/>
      <c r="J648" s="9"/>
      <c r="N648" s="52"/>
      <c r="R648" s="52"/>
      <c r="W648" s="52"/>
      <c r="Z648" s="9"/>
      <c r="AA648" s="47"/>
      <c r="AB648" s="9"/>
      <c r="AD648" s="117"/>
      <c r="AE648" s="70"/>
    </row>
    <row r="649" spans="8:31" ht="12.75" x14ac:dyDescent="0.2">
      <c r="H649" s="9"/>
      <c r="I649" s="9"/>
      <c r="J649" s="9"/>
      <c r="N649" s="52"/>
      <c r="R649" s="52"/>
      <c r="W649" s="52"/>
      <c r="Z649" s="9"/>
      <c r="AA649" s="47"/>
      <c r="AB649" s="9"/>
      <c r="AD649" s="117"/>
      <c r="AE649" s="70"/>
    </row>
    <row r="650" spans="8:31" ht="12.75" x14ac:dyDescent="0.2">
      <c r="H650" s="9"/>
      <c r="I650" s="9"/>
      <c r="J650" s="9"/>
      <c r="N650" s="52"/>
      <c r="R650" s="52"/>
      <c r="W650" s="52"/>
      <c r="Z650" s="9"/>
      <c r="AA650" s="47"/>
      <c r="AB650" s="9"/>
      <c r="AD650" s="117"/>
      <c r="AE650" s="70"/>
    </row>
    <row r="651" spans="8:31" ht="12.75" x14ac:dyDescent="0.2">
      <c r="H651" s="9"/>
      <c r="I651" s="9"/>
      <c r="J651" s="9"/>
      <c r="N651" s="52"/>
      <c r="R651" s="52"/>
      <c r="W651" s="52"/>
      <c r="Z651" s="9"/>
      <c r="AA651" s="47"/>
      <c r="AB651" s="9"/>
      <c r="AD651" s="117"/>
      <c r="AE651" s="70"/>
    </row>
    <row r="652" spans="8:31" ht="12.75" x14ac:dyDescent="0.2">
      <c r="H652" s="9"/>
      <c r="I652" s="9"/>
      <c r="J652" s="9"/>
      <c r="N652" s="52"/>
      <c r="R652" s="52"/>
      <c r="W652" s="52"/>
      <c r="Z652" s="9"/>
      <c r="AA652" s="47"/>
      <c r="AB652" s="9"/>
      <c r="AD652" s="117"/>
      <c r="AE652" s="70"/>
    </row>
    <row r="653" spans="8:31" ht="12.75" x14ac:dyDescent="0.2">
      <c r="H653" s="9"/>
      <c r="I653" s="9"/>
      <c r="J653" s="9"/>
      <c r="N653" s="52"/>
      <c r="R653" s="52"/>
      <c r="W653" s="52"/>
      <c r="Z653" s="9"/>
      <c r="AA653" s="47"/>
      <c r="AB653" s="9"/>
      <c r="AD653" s="117"/>
      <c r="AE653" s="70"/>
    </row>
    <row r="654" spans="8:31" ht="12.75" x14ac:dyDescent="0.2">
      <c r="H654" s="9"/>
      <c r="I654" s="9"/>
      <c r="J654" s="9"/>
      <c r="N654" s="52"/>
      <c r="R654" s="52"/>
      <c r="W654" s="52"/>
      <c r="Z654" s="9"/>
      <c r="AA654" s="47"/>
      <c r="AB654" s="9"/>
      <c r="AD654" s="117"/>
      <c r="AE654" s="70"/>
    </row>
    <row r="655" spans="8:31" ht="12.75" x14ac:dyDescent="0.2">
      <c r="H655" s="9"/>
      <c r="I655" s="9"/>
      <c r="J655" s="9"/>
      <c r="N655" s="52"/>
      <c r="R655" s="52"/>
      <c r="W655" s="52"/>
      <c r="Z655" s="9"/>
      <c r="AA655" s="47"/>
      <c r="AB655" s="9"/>
      <c r="AD655" s="117"/>
      <c r="AE655" s="70"/>
    </row>
    <row r="656" spans="8:31" ht="12.75" x14ac:dyDescent="0.2">
      <c r="H656" s="9"/>
      <c r="I656" s="9"/>
      <c r="J656" s="9"/>
      <c r="N656" s="52"/>
      <c r="R656" s="52"/>
      <c r="W656" s="52"/>
      <c r="Z656" s="9"/>
      <c r="AA656" s="47"/>
      <c r="AB656" s="9"/>
      <c r="AD656" s="117"/>
      <c r="AE656" s="70"/>
    </row>
    <row r="657" spans="8:31" ht="12.75" x14ac:dyDescent="0.2">
      <c r="H657" s="9"/>
      <c r="I657" s="9"/>
      <c r="J657" s="9"/>
      <c r="N657" s="52"/>
      <c r="R657" s="52"/>
      <c r="W657" s="52"/>
      <c r="Z657" s="9"/>
      <c r="AA657" s="47"/>
      <c r="AB657" s="9"/>
      <c r="AD657" s="117"/>
      <c r="AE657" s="70"/>
    </row>
    <row r="658" spans="8:31" ht="12.75" x14ac:dyDescent="0.2">
      <c r="H658" s="9"/>
      <c r="I658" s="9"/>
      <c r="J658" s="9"/>
      <c r="N658" s="52"/>
      <c r="R658" s="52"/>
      <c r="W658" s="52"/>
      <c r="Z658" s="9"/>
      <c r="AA658" s="47"/>
      <c r="AB658" s="9"/>
      <c r="AD658" s="117"/>
      <c r="AE658" s="70"/>
    </row>
    <row r="659" spans="8:31" ht="12.75" x14ac:dyDescent="0.2">
      <c r="H659" s="9"/>
      <c r="I659" s="9"/>
      <c r="J659" s="9"/>
      <c r="N659" s="52"/>
      <c r="R659" s="52"/>
      <c r="W659" s="52"/>
      <c r="Z659" s="9"/>
      <c r="AA659" s="47"/>
      <c r="AB659" s="9"/>
      <c r="AD659" s="117"/>
      <c r="AE659" s="70"/>
    </row>
    <row r="660" spans="8:31" ht="12.75" x14ac:dyDescent="0.2">
      <c r="H660" s="9"/>
      <c r="I660" s="9"/>
      <c r="J660" s="9"/>
      <c r="N660" s="52"/>
      <c r="R660" s="52"/>
      <c r="W660" s="52"/>
      <c r="Z660" s="9"/>
      <c r="AA660" s="47"/>
      <c r="AB660" s="9"/>
      <c r="AD660" s="117"/>
      <c r="AE660" s="70"/>
    </row>
    <row r="661" spans="8:31" ht="12.75" x14ac:dyDescent="0.2">
      <c r="H661" s="9"/>
      <c r="I661" s="9"/>
      <c r="J661" s="9"/>
      <c r="N661" s="52"/>
      <c r="R661" s="52"/>
      <c r="W661" s="52"/>
      <c r="Z661" s="9"/>
      <c r="AA661" s="47"/>
      <c r="AB661" s="9"/>
      <c r="AD661" s="117"/>
      <c r="AE661" s="70"/>
    </row>
    <row r="662" spans="8:31" ht="12.75" x14ac:dyDescent="0.2">
      <c r="H662" s="9"/>
      <c r="I662" s="9"/>
      <c r="J662" s="9"/>
      <c r="N662" s="52"/>
      <c r="R662" s="52"/>
      <c r="W662" s="52"/>
      <c r="Z662" s="9"/>
      <c r="AA662" s="47"/>
      <c r="AB662" s="9"/>
      <c r="AD662" s="117"/>
      <c r="AE662" s="70"/>
    </row>
    <row r="663" spans="8:31" ht="12.75" x14ac:dyDescent="0.2">
      <c r="H663" s="9"/>
      <c r="I663" s="9"/>
      <c r="J663" s="9"/>
      <c r="N663" s="52"/>
      <c r="R663" s="52"/>
      <c r="W663" s="52"/>
      <c r="Z663" s="9"/>
      <c r="AA663" s="47"/>
      <c r="AB663" s="9"/>
      <c r="AD663" s="117"/>
      <c r="AE663" s="70"/>
    </row>
    <row r="664" spans="8:31" ht="12.75" x14ac:dyDescent="0.2">
      <c r="H664" s="9"/>
      <c r="I664" s="9"/>
      <c r="J664" s="9"/>
      <c r="N664" s="52"/>
      <c r="R664" s="52"/>
      <c r="W664" s="52"/>
      <c r="Z664" s="9"/>
      <c r="AA664" s="47"/>
      <c r="AB664" s="9"/>
      <c r="AD664" s="117"/>
      <c r="AE664" s="70"/>
    </row>
    <row r="665" spans="8:31" ht="12.75" x14ac:dyDescent="0.2">
      <c r="H665" s="9"/>
      <c r="I665" s="9"/>
      <c r="J665" s="9"/>
      <c r="N665" s="52"/>
      <c r="R665" s="52"/>
      <c r="W665" s="52"/>
      <c r="Z665" s="9"/>
      <c r="AA665" s="47"/>
      <c r="AB665" s="9"/>
      <c r="AD665" s="117"/>
      <c r="AE665" s="70"/>
    </row>
    <row r="666" spans="8:31" ht="12.75" x14ac:dyDescent="0.2">
      <c r="H666" s="9"/>
      <c r="I666" s="9"/>
      <c r="J666" s="9"/>
      <c r="N666" s="52"/>
      <c r="R666" s="52"/>
      <c r="W666" s="52"/>
      <c r="Z666" s="9"/>
      <c r="AA666" s="47"/>
      <c r="AB666" s="9"/>
      <c r="AD666" s="117"/>
      <c r="AE666" s="70"/>
    </row>
    <row r="667" spans="8:31" ht="12.75" x14ac:dyDescent="0.2">
      <c r="H667" s="9"/>
      <c r="I667" s="9"/>
      <c r="J667" s="9"/>
      <c r="N667" s="52"/>
      <c r="R667" s="52"/>
      <c r="W667" s="52"/>
      <c r="Z667" s="9"/>
      <c r="AA667" s="47"/>
      <c r="AB667" s="9"/>
      <c r="AD667" s="117"/>
      <c r="AE667" s="70"/>
    </row>
    <row r="668" spans="8:31" ht="12.75" x14ac:dyDescent="0.2">
      <c r="H668" s="9"/>
      <c r="I668" s="9"/>
      <c r="J668" s="9"/>
      <c r="N668" s="52"/>
      <c r="R668" s="52"/>
      <c r="W668" s="52"/>
      <c r="Z668" s="9"/>
      <c r="AA668" s="47"/>
      <c r="AB668" s="9"/>
      <c r="AD668" s="117"/>
      <c r="AE668" s="70"/>
    </row>
    <row r="669" spans="8:31" ht="12.75" x14ac:dyDescent="0.2">
      <c r="H669" s="9"/>
      <c r="I669" s="9"/>
      <c r="J669" s="9"/>
      <c r="N669" s="52"/>
      <c r="R669" s="52"/>
      <c r="W669" s="52"/>
      <c r="Z669" s="9"/>
      <c r="AA669" s="47"/>
      <c r="AB669" s="9"/>
      <c r="AD669" s="117"/>
      <c r="AE669" s="70"/>
    </row>
    <row r="670" spans="8:31" ht="12.75" x14ac:dyDescent="0.2">
      <c r="H670" s="9"/>
      <c r="I670" s="9"/>
      <c r="J670" s="9"/>
      <c r="N670" s="52"/>
      <c r="R670" s="52"/>
      <c r="W670" s="52"/>
      <c r="Z670" s="9"/>
      <c r="AA670" s="47"/>
      <c r="AB670" s="9"/>
      <c r="AD670" s="117"/>
      <c r="AE670" s="70"/>
    </row>
    <row r="671" spans="8:31" ht="12.75" x14ac:dyDescent="0.2">
      <c r="H671" s="9"/>
      <c r="I671" s="9"/>
      <c r="J671" s="9"/>
      <c r="N671" s="52"/>
      <c r="R671" s="52"/>
      <c r="W671" s="52"/>
      <c r="Z671" s="9"/>
      <c r="AA671" s="47"/>
      <c r="AB671" s="9"/>
      <c r="AD671" s="117"/>
      <c r="AE671" s="70"/>
    </row>
    <row r="672" spans="8:31" ht="12.75" x14ac:dyDescent="0.2">
      <c r="H672" s="9"/>
      <c r="I672" s="9"/>
      <c r="J672" s="9"/>
      <c r="N672" s="52"/>
      <c r="R672" s="52"/>
      <c r="W672" s="52"/>
      <c r="Z672" s="9"/>
      <c r="AA672" s="47"/>
      <c r="AB672" s="9"/>
      <c r="AD672" s="117"/>
      <c r="AE672" s="70"/>
    </row>
    <row r="673" spans="8:31" ht="12.75" x14ac:dyDescent="0.2">
      <c r="H673" s="9"/>
      <c r="I673" s="9"/>
      <c r="J673" s="9"/>
      <c r="N673" s="52"/>
      <c r="R673" s="52"/>
      <c r="W673" s="52"/>
      <c r="Z673" s="9"/>
      <c r="AA673" s="47"/>
      <c r="AB673" s="9"/>
      <c r="AD673" s="117"/>
      <c r="AE673" s="70"/>
    </row>
    <row r="674" spans="8:31" ht="12.75" x14ac:dyDescent="0.2">
      <c r="H674" s="9"/>
      <c r="I674" s="9"/>
      <c r="J674" s="9"/>
      <c r="N674" s="52"/>
      <c r="R674" s="52"/>
      <c r="W674" s="52"/>
      <c r="Z674" s="9"/>
      <c r="AA674" s="47"/>
      <c r="AB674" s="9"/>
      <c r="AD674" s="117"/>
      <c r="AE674" s="70"/>
    </row>
    <row r="675" spans="8:31" ht="12.75" x14ac:dyDescent="0.2">
      <c r="H675" s="9"/>
      <c r="I675" s="9"/>
      <c r="J675" s="9"/>
      <c r="N675" s="52"/>
      <c r="R675" s="52"/>
      <c r="W675" s="52"/>
      <c r="Z675" s="9"/>
      <c r="AA675" s="47"/>
      <c r="AB675" s="9"/>
      <c r="AD675" s="117"/>
      <c r="AE675" s="70"/>
    </row>
    <row r="676" spans="8:31" ht="12.75" x14ac:dyDescent="0.2">
      <c r="H676" s="9"/>
      <c r="I676" s="9"/>
      <c r="J676" s="9"/>
      <c r="N676" s="52"/>
      <c r="R676" s="52"/>
      <c r="W676" s="52"/>
      <c r="Z676" s="9"/>
      <c r="AA676" s="47"/>
      <c r="AB676" s="9"/>
      <c r="AD676" s="117"/>
      <c r="AE676" s="70"/>
    </row>
    <row r="677" spans="8:31" ht="12.75" x14ac:dyDescent="0.2">
      <c r="H677" s="9"/>
      <c r="I677" s="9"/>
      <c r="J677" s="9"/>
      <c r="N677" s="52"/>
      <c r="R677" s="52"/>
      <c r="W677" s="52"/>
      <c r="Z677" s="9"/>
      <c r="AA677" s="47"/>
      <c r="AB677" s="9"/>
      <c r="AD677" s="117"/>
      <c r="AE677" s="70"/>
    </row>
    <row r="678" spans="8:31" ht="12.75" x14ac:dyDescent="0.2">
      <c r="H678" s="9"/>
      <c r="I678" s="9"/>
      <c r="J678" s="9"/>
      <c r="N678" s="52"/>
      <c r="R678" s="52"/>
      <c r="W678" s="52"/>
      <c r="Z678" s="9"/>
      <c r="AA678" s="47"/>
      <c r="AB678" s="9"/>
      <c r="AD678" s="117"/>
      <c r="AE678" s="70"/>
    </row>
    <row r="679" spans="8:31" ht="12.75" x14ac:dyDescent="0.2">
      <c r="H679" s="9"/>
      <c r="I679" s="9"/>
      <c r="J679" s="9"/>
      <c r="N679" s="52"/>
      <c r="R679" s="52"/>
      <c r="W679" s="52"/>
      <c r="Z679" s="9"/>
      <c r="AA679" s="47"/>
      <c r="AB679" s="9"/>
      <c r="AD679" s="117"/>
      <c r="AE679" s="70"/>
    </row>
    <row r="680" spans="8:31" ht="12.75" x14ac:dyDescent="0.2">
      <c r="H680" s="9"/>
      <c r="I680" s="9"/>
      <c r="J680" s="9"/>
      <c r="N680" s="52"/>
      <c r="R680" s="52"/>
      <c r="W680" s="52"/>
      <c r="Z680" s="9"/>
      <c r="AA680" s="47"/>
      <c r="AB680" s="9"/>
      <c r="AD680" s="117"/>
      <c r="AE680" s="70"/>
    </row>
    <row r="681" spans="8:31" ht="12.75" x14ac:dyDescent="0.2">
      <c r="H681" s="9"/>
      <c r="I681" s="9"/>
      <c r="J681" s="9"/>
      <c r="N681" s="52"/>
      <c r="R681" s="52"/>
      <c r="W681" s="52"/>
      <c r="Z681" s="9"/>
      <c r="AA681" s="47"/>
      <c r="AB681" s="9"/>
      <c r="AD681" s="117"/>
      <c r="AE681" s="70"/>
    </row>
    <row r="682" spans="8:31" ht="12.75" x14ac:dyDescent="0.2">
      <c r="H682" s="9"/>
      <c r="I682" s="9"/>
      <c r="J682" s="9"/>
      <c r="N682" s="52"/>
      <c r="R682" s="52"/>
      <c r="W682" s="52"/>
      <c r="Z682" s="9"/>
      <c r="AA682" s="47"/>
      <c r="AB682" s="9"/>
      <c r="AD682" s="117"/>
      <c r="AE682" s="70"/>
    </row>
    <row r="683" spans="8:31" ht="12.75" x14ac:dyDescent="0.2">
      <c r="H683" s="9"/>
      <c r="I683" s="9"/>
      <c r="J683" s="9"/>
      <c r="N683" s="52"/>
      <c r="R683" s="52"/>
      <c r="W683" s="52"/>
      <c r="Z683" s="9"/>
      <c r="AA683" s="47"/>
      <c r="AB683" s="9"/>
      <c r="AD683" s="117"/>
      <c r="AE683" s="70"/>
    </row>
    <row r="684" spans="8:31" ht="12.75" x14ac:dyDescent="0.2">
      <c r="H684" s="9"/>
      <c r="I684" s="9"/>
      <c r="J684" s="9"/>
      <c r="N684" s="52"/>
      <c r="R684" s="52"/>
      <c r="W684" s="52"/>
      <c r="Z684" s="9"/>
      <c r="AA684" s="47"/>
      <c r="AB684" s="9"/>
      <c r="AD684" s="117"/>
      <c r="AE684" s="70"/>
    </row>
    <row r="685" spans="8:31" ht="12.75" x14ac:dyDescent="0.2">
      <c r="H685" s="9"/>
      <c r="I685" s="9"/>
      <c r="J685" s="9"/>
      <c r="N685" s="52"/>
      <c r="R685" s="52"/>
      <c r="W685" s="52"/>
      <c r="Z685" s="9"/>
      <c r="AA685" s="47"/>
      <c r="AB685" s="9"/>
      <c r="AD685" s="117"/>
      <c r="AE685" s="70"/>
    </row>
    <row r="686" spans="8:31" ht="12.75" x14ac:dyDescent="0.2">
      <c r="H686" s="9"/>
      <c r="I686" s="9"/>
      <c r="J686" s="9"/>
      <c r="N686" s="52"/>
      <c r="R686" s="52"/>
      <c r="W686" s="52"/>
      <c r="Z686" s="9"/>
      <c r="AA686" s="47"/>
      <c r="AB686" s="9"/>
      <c r="AD686" s="117"/>
      <c r="AE686" s="70"/>
    </row>
    <row r="687" spans="8:31" ht="12.75" x14ac:dyDescent="0.2">
      <c r="H687" s="9"/>
      <c r="I687" s="9"/>
      <c r="J687" s="9"/>
      <c r="N687" s="52"/>
      <c r="R687" s="52"/>
      <c r="W687" s="52"/>
      <c r="Z687" s="9"/>
      <c r="AA687" s="47"/>
      <c r="AB687" s="9"/>
      <c r="AD687" s="117"/>
      <c r="AE687" s="70"/>
    </row>
    <row r="688" spans="8:31" ht="12.75" x14ac:dyDescent="0.2">
      <c r="H688" s="9"/>
      <c r="I688" s="9"/>
      <c r="J688" s="9"/>
      <c r="N688" s="52"/>
      <c r="R688" s="52"/>
      <c r="W688" s="52"/>
      <c r="Z688" s="9"/>
      <c r="AA688" s="47"/>
      <c r="AB688" s="9"/>
      <c r="AD688" s="117"/>
      <c r="AE688" s="70"/>
    </row>
    <row r="689" spans="8:31" ht="12.75" x14ac:dyDescent="0.2">
      <c r="H689" s="9"/>
      <c r="I689" s="9"/>
      <c r="J689" s="9"/>
      <c r="N689" s="52"/>
      <c r="R689" s="52"/>
      <c r="W689" s="52"/>
      <c r="Z689" s="9"/>
      <c r="AA689" s="47"/>
      <c r="AB689" s="9"/>
      <c r="AD689" s="117"/>
      <c r="AE689" s="70"/>
    </row>
    <row r="690" spans="8:31" ht="12.75" x14ac:dyDescent="0.2">
      <c r="H690" s="9"/>
      <c r="I690" s="9"/>
      <c r="J690" s="9"/>
      <c r="N690" s="52"/>
      <c r="R690" s="52"/>
      <c r="W690" s="52"/>
      <c r="Z690" s="9"/>
      <c r="AA690" s="47"/>
      <c r="AB690" s="9"/>
      <c r="AD690" s="117"/>
      <c r="AE690" s="70"/>
    </row>
    <row r="691" spans="8:31" ht="12.75" x14ac:dyDescent="0.2">
      <c r="H691" s="9"/>
      <c r="I691" s="9"/>
      <c r="J691" s="9"/>
      <c r="N691" s="52"/>
      <c r="R691" s="52"/>
      <c r="W691" s="52"/>
      <c r="Z691" s="9"/>
      <c r="AA691" s="47"/>
      <c r="AB691" s="9"/>
      <c r="AD691" s="117"/>
      <c r="AE691" s="70"/>
    </row>
    <row r="692" spans="8:31" ht="12.75" x14ac:dyDescent="0.2">
      <c r="H692" s="9"/>
      <c r="I692" s="9"/>
      <c r="J692" s="9"/>
      <c r="N692" s="52"/>
      <c r="R692" s="52"/>
      <c r="W692" s="52"/>
      <c r="Z692" s="9"/>
      <c r="AA692" s="47"/>
      <c r="AB692" s="9"/>
      <c r="AD692" s="117"/>
      <c r="AE692" s="70"/>
    </row>
    <row r="693" spans="8:31" ht="12.75" x14ac:dyDescent="0.2">
      <c r="H693" s="9"/>
      <c r="I693" s="9"/>
      <c r="J693" s="9"/>
      <c r="N693" s="52"/>
      <c r="R693" s="52"/>
      <c r="W693" s="52"/>
      <c r="Z693" s="9"/>
      <c r="AA693" s="47"/>
      <c r="AB693" s="9"/>
      <c r="AD693" s="117"/>
      <c r="AE693" s="70"/>
    </row>
    <row r="694" spans="8:31" ht="12.75" x14ac:dyDescent="0.2">
      <c r="H694" s="9"/>
      <c r="I694" s="9"/>
      <c r="J694" s="9"/>
      <c r="N694" s="52"/>
      <c r="R694" s="52"/>
      <c r="W694" s="52"/>
      <c r="Z694" s="9"/>
      <c r="AA694" s="47"/>
      <c r="AB694" s="9"/>
      <c r="AD694" s="117"/>
      <c r="AE694" s="70"/>
    </row>
    <row r="695" spans="8:31" ht="12.75" x14ac:dyDescent="0.2">
      <c r="H695" s="9"/>
      <c r="I695" s="9"/>
      <c r="J695" s="9"/>
      <c r="N695" s="52"/>
      <c r="R695" s="52"/>
      <c r="W695" s="52"/>
      <c r="Z695" s="9"/>
      <c r="AA695" s="47"/>
      <c r="AB695" s="9"/>
      <c r="AD695" s="117"/>
      <c r="AE695" s="70"/>
    </row>
    <row r="696" spans="8:31" ht="12.75" x14ac:dyDescent="0.2">
      <c r="H696" s="9"/>
      <c r="I696" s="9"/>
      <c r="J696" s="9"/>
      <c r="N696" s="52"/>
      <c r="R696" s="52"/>
      <c r="W696" s="52"/>
      <c r="Z696" s="9"/>
      <c r="AA696" s="47"/>
      <c r="AB696" s="9"/>
      <c r="AD696" s="117"/>
      <c r="AE696" s="70"/>
    </row>
    <row r="697" spans="8:31" ht="12.75" x14ac:dyDescent="0.2">
      <c r="H697" s="9"/>
      <c r="I697" s="9"/>
      <c r="J697" s="9"/>
      <c r="N697" s="52"/>
      <c r="R697" s="52"/>
      <c r="W697" s="52"/>
      <c r="Z697" s="9"/>
      <c r="AA697" s="47"/>
      <c r="AB697" s="9"/>
      <c r="AD697" s="117"/>
      <c r="AE697" s="70"/>
    </row>
    <row r="698" spans="8:31" ht="12.75" x14ac:dyDescent="0.2">
      <c r="H698" s="9"/>
      <c r="I698" s="9"/>
      <c r="J698" s="9"/>
      <c r="N698" s="52"/>
      <c r="R698" s="52"/>
      <c r="W698" s="52"/>
      <c r="Z698" s="9"/>
      <c r="AA698" s="47"/>
      <c r="AB698" s="9"/>
      <c r="AD698" s="117"/>
      <c r="AE698" s="70"/>
    </row>
    <row r="699" spans="8:31" ht="12.75" x14ac:dyDescent="0.2">
      <c r="H699" s="9"/>
      <c r="I699" s="9"/>
      <c r="J699" s="9"/>
      <c r="N699" s="52"/>
      <c r="R699" s="52"/>
      <c r="W699" s="52"/>
      <c r="Z699" s="9"/>
      <c r="AA699" s="47"/>
      <c r="AB699" s="9"/>
      <c r="AD699" s="117"/>
      <c r="AE699" s="70"/>
    </row>
    <row r="700" spans="8:31" ht="12.75" x14ac:dyDescent="0.2">
      <c r="H700" s="9"/>
      <c r="I700" s="9"/>
      <c r="J700" s="9"/>
      <c r="N700" s="52"/>
      <c r="R700" s="52"/>
      <c r="W700" s="52"/>
      <c r="Z700" s="9"/>
      <c r="AA700" s="47"/>
      <c r="AB700" s="9"/>
      <c r="AD700" s="117"/>
      <c r="AE700" s="70"/>
    </row>
    <row r="701" spans="8:31" ht="12.75" x14ac:dyDescent="0.2">
      <c r="H701" s="9"/>
      <c r="I701" s="9"/>
      <c r="J701" s="9"/>
      <c r="N701" s="52"/>
      <c r="R701" s="52"/>
      <c r="W701" s="52"/>
      <c r="Z701" s="9"/>
      <c r="AA701" s="47"/>
      <c r="AB701" s="9"/>
      <c r="AD701" s="117"/>
      <c r="AE701" s="70"/>
    </row>
    <row r="702" spans="8:31" ht="12.75" x14ac:dyDescent="0.2">
      <c r="H702" s="9"/>
      <c r="I702" s="9"/>
      <c r="J702" s="9"/>
      <c r="N702" s="52"/>
      <c r="R702" s="52"/>
      <c r="W702" s="52"/>
      <c r="Z702" s="9"/>
      <c r="AA702" s="47"/>
      <c r="AB702" s="9"/>
      <c r="AD702" s="117"/>
      <c r="AE702" s="70"/>
    </row>
    <row r="703" spans="8:31" ht="12.75" x14ac:dyDescent="0.2">
      <c r="H703" s="9"/>
      <c r="I703" s="9"/>
      <c r="J703" s="9"/>
      <c r="N703" s="52"/>
      <c r="R703" s="52"/>
      <c r="W703" s="52"/>
      <c r="Z703" s="9"/>
      <c r="AA703" s="47"/>
      <c r="AB703" s="9"/>
      <c r="AD703" s="117"/>
      <c r="AE703" s="70"/>
    </row>
    <row r="704" spans="8:31" ht="12.75" x14ac:dyDescent="0.2">
      <c r="H704" s="9"/>
      <c r="I704" s="9"/>
      <c r="J704" s="9"/>
      <c r="N704" s="52"/>
      <c r="R704" s="52"/>
      <c r="W704" s="52"/>
      <c r="Z704" s="9"/>
      <c r="AA704" s="47"/>
      <c r="AB704" s="9"/>
      <c r="AD704" s="117"/>
      <c r="AE704" s="70"/>
    </row>
    <row r="705" spans="8:31" ht="12.75" x14ac:dyDescent="0.2">
      <c r="H705" s="9"/>
      <c r="I705" s="9"/>
      <c r="J705" s="9"/>
      <c r="N705" s="52"/>
      <c r="R705" s="52"/>
      <c r="W705" s="52"/>
      <c r="Z705" s="9"/>
      <c r="AA705" s="47"/>
      <c r="AB705" s="9"/>
      <c r="AD705" s="117"/>
      <c r="AE705" s="70"/>
    </row>
    <row r="706" spans="8:31" ht="12.75" x14ac:dyDescent="0.2">
      <c r="H706" s="9"/>
      <c r="I706" s="9"/>
      <c r="J706" s="9"/>
      <c r="N706" s="52"/>
      <c r="R706" s="52"/>
      <c r="W706" s="52"/>
      <c r="Z706" s="9"/>
      <c r="AA706" s="47"/>
      <c r="AB706" s="9"/>
      <c r="AD706" s="117"/>
      <c r="AE706" s="70"/>
    </row>
    <row r="707" spans="8:31" ht="12.75" x14ac:dyDescent="0.2">
      <c r="H707" s="9"/>
      <c r="I707" s="9"/>
      <c r="J707" s="9"/>
      <c r="N707" s="52"/>
      <c r="R707" s="52"/>
      <c r="W707" s="52"/>
      <c r="Z707" s="9"/>
      <c r="AA707" s="47"/>
      <c r="AB707" s="9"/>
      <c r="AD707" s="117"/>
      <c r="AE707" s="70"/>
    </row>
    <row r="708" spans="8:31" ht="12.75" x14ac:dyDescent="0.2">
      <c r="H708" s="9"/>
      <c r="I708" s="9"/>
      <c r="J708" s="9"/>
      <c r="N708" s="52"/>
      <c r="R708" s="52"/>
      <c r="W708" s="52"/>
      <c r="Z708" s="9"/>
      <c r="AA708" s="47"/>
      <c r="AB708" s="9"/>
      <c r="AD708" s="117"/>
      <c r="AE708" s="70"/>
    </row>
    <row r="709" spans="8:31" ht="12.75" x14ac:dyDescent="0.2">
      <c r="H709" s="9"/>
      <c r="I709" s="9"/>
      <c r="J709" s="9"/>
      <c r="N709" s="52"/>
      <c r="R709" s="52"/>
      <c r="W709" s="52"/>
      <c r="Z709" s="9"/>
      <c r="AA709" s="47"/>
      <c r="AB709" s="9"/>
      <c r="AD709" s="117"/>
      <c r="AE709" s="70"/>
    </row>
    <row r="710" spans="8:31" ht="12.75" x14ac:dyDescent="0.2">
      <c r="H710" s="9"/>
      <c r="I710" s="9"/>
      <c r="J710" s="9"/>
      <c r="N710" s="52"/>
      <c r="R710" s="52"/>
      <c r="W710" s="52"/>
      <c r="Z710" s="9"/>
      <c r="AA710" s="47"/>
      <c r="AB710" s="9"/>
      <c r="AD710" s="117"/>
      <c r="AE710" s="70"/>
    </row>
    <row r="711" spans="8:31" ht="12.75" x14ac:dyDescent="0.2">
      <c r="H711" s="9"/>
      <c r="I711" s="9"/>
      <c r="J711" s="9"/>
      <c r="N711" s="52"/>
      <c r="R711" s="52"/>
      <c r="W711" s="52"/>
      <c r="Z711" s="9"/>
      <c r="AA711" s="47"/>
      <c r="AB711" s="9"/>
      <c r="AD711" s="117"/>
      <c r="AE711" s="70"/>
    </row>
    <row r="712" spans="8:31" ht="12.75" x14ac:dyDescent="0.2">
      <c r="H712" s="9"/>
      <c r="I712" s="9"/>
      <c r="J712" s="9"/>
      <c r="N712" s="52"/>
      <c r="R712" s="52"/>
      <c r="W712" s="52"/>
      <c r="Z712" s="9"/>
      <c r="AA712" s="47"/>
      <c r="AB712" s="9"/>
      <c r="AD712" s="117"/>
      <c r="AE712" s="70"/>
    </row>
    <row r="713" spans="8:31" ht="12.75" x14ac:dyDescent="0.2">
      <c r="H713" s="9"/>
      <c r="I713" s="9"/>
      <c r="J713" s="9"/>
      <c r="N713" s="52"/>
      <c r="R713" s="52"/>
      <c r="W713" s="52"/>
      <c r="Z713" s="9"/>
      <c r="AA713" s="47"/>
      <c r="AB713" s="9"/>
      <c r="AD713" s="117"/>
      <c r="AE713" s="70"/>
    </row>
    <row r="714" spans="8:31" ht="12.75" x14ac:dyDescent="0.2">
      <c r="H714" s="9"/>
      <c r="I714" s="9"/>
      <c r="J714" s="9"/>
      <c r="N714" s="52"/>
      <c r="R714" s="52"/>
      <c r="W714" s="52"/>
      <c r="Z714" s="9"/>
      <c r="AA714" s="47"/>
      <c r="AB714" s="9"/>
      <c r="AD714" s="117"/>
      <c r="AE714" s="70"/>
    </row>
    <row r="715" spans="8:31" ht="12.75" x14ac:dyDescent="0.2">
      <c r="H715" s="9"/>
      <c r="I715" s="9"/>
      <c r="J715" s="9"/>
      <c r="N715" s="52"/>
      <c r="R715" s="52"/>
      <c r="W715" s="52"/>
      <c r="Z715" s="9"/>
      <c r="AA715" s="47"/>
      <c r="AB715" s="9"/>
      <c r="AD715" s="117"/>
      <c r="AE715" s="70"/>
    </row>
    <row r="716" spans="8:31" ht="12.75" x14ac:dyDescent="0.2">
      <c r="H716" s="9"/>
      <c r="I716" s="9"/>
      <c r="J716" s="9"/>
      <c r="N716" s="52"/>
      <c r="R716" s="52"/>
      <c r="W716" s="52"/>
      <c r="Z716" s="9"/>
      <c r="AA716" s="47"/>
      <c r="AB716" s="9"/>
      <c r="AD716" s="117"/>
      <c r="AE716" s="70"/>
    </row>
    <row r="717" spans="8:31" ht="12.75" x14ac:dyDescent="0.2">
      <c r="H717" s="9"/>
      <c r="I717" s="9"/>
      <c r="J717" s="9"/>
      <c r="N717" s="52"/>
      <c r="R717" s="52"/>
      <c r="W717" s="52"/>
      <c r="Z717" s="9"/>
      <c r="AA717" s="47"/>
      <c r="AB717" s="9"/>
      <c r="AD717" s="117"/>
      <c r="AE717" s="70"/>
    </row>
    <row r="718" spans="8:31" ht="12.75" x14ac:dyDescent="0.2">
      <c r="H718" s="9"/>
      <c r="I718" s="9"/>
      <c r="J718" s="9"/>
      <c r="N718" s="52"/>
      <c r="R718" s="52"/>
      <c r="W718" s="52"/>
      <c r="Z718" s="9"/>
      <c r="AA718" s="47"/>
      <c r="AB718" s="9"/>
      <c r="AD718" s="117"/>
      <c r="AE718" s="70"/>
    </row>
    <row r="719" spans="8:31" ht="12.75" x14ac:dyDescent="0.2">
      <c r="H719" s="9"/>
      <c r="I719" s="9"/>
      <c r="J719" s="9"/>
      <c r="N719" s="52"/>
      <c r="R719" s="52"/>
      <c r="W719" s="52"/>
      <c r="Z719" s="9"/>
      <c r="AA719" s="47"/>
      <c r="AB719" s="9"/>
      <c r="AD719" s="117"/>
      <c r="AE719" s="70"/>
    </row>
    <row r="720" spans="8:31" ht="12.75" x14ac:dyDescent="0.2">
      <c r="H720" s="9"/>
      <c r="I720" s="9"/>
      <c r="J720" s="9"/>
      <c r="N720" s="52"/>
      <c r="R720" s="52"/>
      <c r="W720" s="52"/>
      <c r="Z720" s="9"/>
      <c r="AA720" s="47"/>
      <c r="AB720" s="9"/>
      <c r="AD720" s="117"/>
      <c r="AE720" s="70"/>
    </row>
    <row r="721" spans="8:31" ht="12.75" x14ac:dyDescent="0.2">
      <c r="H721" s="9"/>
      <c r="I721" s="9"/>
      <c r="J721" s="9"/>
      <c r="N721" s="52"/>
      <c r="R721" s="52"/>
      <c r="W721" s="52"/>
      <c r="Z721" s="9"/>
      <c r="AA721" s="47"/>
      <c r="AB721" s="9"/>
      <c r="AD721" s="117"/>
      <c r="AE721" s="70"/>
    </row>
    <row r="722" spans="8:31" ht="12.75" x14ac:dyDescent="0.2">
      <c r="H722" s="9"/>
      <c r="I722" s="9"/>
      <c r="J722" s="9"/>
      <c r="N722" s="52"/>
      <c r="R722" s="52"/>
      <c r="W722" s="52"/>
      <c r="Z722" s="9"/>
      <c r="AA722" s="47"/>
      <c r="AB722" s="9"/>
      <c r="AD722" s="117"/>
      <c r="AE722" s="70"/>
    </row>
    <row r="723" spans="8:31" ht="12.75" x14ac:dyDescent="0.2">
      <c r="H723" s="9"/>
      <c r="I723" s="9"/>
      <c r="J723" s="9"/>
      <c r="N723" s="52"/>
      <c r="R723" s="52"/>
      <c r="W723" s="52"/>
      <c r="Z723" s="9"/>
      <c r="AA723" s="47"/>
      <c r="AB723" s="9"/>
      <c r="AD723" s="117"/>
      <c r="AE723" s="70"/>
    </row>
    <row r="724" spans="8:31" ht="12.75" x14ac:dyDescent="0.2">
      <c r="H724" s="9"/>
      <c r="I724" s="9"/>
      <c r="J724" s="9"/>
      <c r="N724" s="52"/>
      <c r="R724" s="52"/>
      <c r="W724" s="52"/>
      <c r="Z724" s="9"/>
      <c r="AA724" s="47"/>
      <c r="AB724" s="9"/>
      <c r="AD724" s="117"/>
      <c r="AE724" s="70"/>
    </row>
    <row r="725" spans="8:31" ht="12.75" x14ac:dyDescent="0.2">
      <c r="H725" s="9"/>
      <c r="I725" s="9"/>
      <c r="J725" s="9"/>
      <c r="N725" s="52"/>
      <c r="R725" s="52"/>
      <c r="W725" s="52"/>
      <c r="Z725" s="9"/>
      <c r="AA725" s="47"/>
      <c r="AB725" s="9"/>
      <c r="AD725" s="117"/>
      <c r="AE725" s="70"/>
    </row>
    <row r="726" spans="8:31" ht="12.75" x14ac:dyDescent="0.2">
      <c r="H726" s="9"/>
      <c r="I726" s="9"/>
      <c r="J726" s="9"/>
      <c r="N726" s="52"/>
      <c r="R726" s="52"/>
      <c r="W726" s="52"/>
      <c r="Z726" s="9"/>
      <c r="AA726" s="47"/>
      <c r="AB726" s="9"/>
      <c r="AD726" s="117"/>
      <c r="AE726" s="70"/>
    </row>
    <row r="727" spans="8:31" ht="12.75" x14ac:dyDescent="0.2">
      <c r="H727" s="9"/>
      <c r="I727" s="9"/>
      <c r="J727" s="9"/>
      <c r="N727" s="52"/>
      <c r="R727" s="52"/>
      <c r="W727" s="52"/>
      <c r="Z727" s="9"/>
      <c r="AA727" s="47"/>
      <c r="AB727" s="9"/>
      <c r="AD727" s="117"/>
      <c r="AE727" s="70"/>
    </row>
    <row r="728" spans="8:31" ht="12.75" x14ac:dyDescent="0.2">
      <c r="H728" s="9"/>
      <c r="I728" s="9"/>
      <c r="J728" s="9"/>
      <c r="N728" s="52"/>
      <c r="R728" s="52"/>
      <c r="W728" s="52"/>
      <c r="Z728" s="9"/>
      <c r="AA728" s="47"/>
      <c r="AB728" s="9"/>
      <c r="AD728" s="117"/>
      <c r="AE728" s="70"/>
    </row>
    <row r="729" spans="8:31" ht="12.75" x14ac:dyDescent="0.2">
      <c r="H729" s="9"/>
      <c r="I729" s="9"/>
      <c r="J729" s="9"/>
      <c r="N729" s="52"/>
      <c r="R729" s="52"/>
      <c r="W729" s="52"/>
      <c r="Z729" s="9"/>
      <c r="AA729" s="47"/>
      <c r="AB729" s="9"/>
      <c r="AD729" s="117"/>
      <c r="AE729" s="70"/>
    </row>
    <row r="730" spans="8:31" ht="12.75" x14ac:dyDescent="0.2">
      <c r="H730" s="9"/>
      <c r="I730" s="9"/>
      <c r="J730" s="9"/>
      <c r="N730" s="52"/>
      <c r="R730" s="52"/>
      <c r="W730" s="52"/>
      <c r="Z730" s="9"/>
      <c r="AA730" s="47"/>
      <c r="AB730" s="9"/>
      <c r="AD730" s="117"/>
      <c r="AE730" s="70"/>
    </row>
    <row r="731" spans="8:31" ht="12.75" x14ac:dyDescent="0.2">
      <c r="H731" s="9"/>
      <c r="I731" s="9"/>
      <c r="J731" s="9"/>
      <c r="N731" s="52"/>
      <c r="R731" s="52"/>
      <c r="W731" s="52"/>
      <c r="Z731" s="9"/>
      <c r="AA731" s="47"/>
      <c r="AB731" s="9"/>
      <c r="AD731" s="117"/>
      <c r="AE731" s="70"/>
    </row>
    <row r="732" spans="8:31" ht="12.75" x14ac:dyDescent="0.2">
      <c r="H732" s="9"/>
      <c r="I732" s="9"/>
      <c r="J732" s="9"/>
      <c r="N732" s="52"/>
      <c r="R732" s="52"/>
      <c r="W732" s="52"/>
      <c r="Z732" s="9"/>
      <c r="AA732" s="47"/>
      <c r="AB732" s="9"/>
      <c r="AD732" s="117"/>
      <c r="AE732" s="70"/>
    </row>
    <row r="733" spans="8:31" ht="12.75" x14ac:dyDescent="0.2">
      <c r="H733" s="9"/>
      <c r="I733" s="9"/>
      <c r="J733" s="9"/>
      <c r="N733" s="52"/>
      <c r="R733" s="52"/>
      <c r="W733" s="52"/>
      <c r="Z733" s="9"/>
      <c r="AA733" s="47"/>
      <c r="AB733" s="9"/>
      <c r="AD733" s="117"/>
      <c r="AE733" s="70"/>
    </row>
    <row r="734" spans="8:31" ht="12.75" x14ac:dyDescent="0.2">
      <c r="H734" s="9"/>
      <c r="I734" s="9"/>
      <c r="J734" s="9"/>
      <c r="N734" s="52"/>
      <c r="R734" s="52"/>
      <c r="W734" s="52"/>
      <c r="Z734" s="9"/>
      <c r="AA734" s="47"/>
      <c r="AB734" s="9"/>
      <c r="AD734" s="117"/>
      <c r="AE734" s="70"/>
    </row>
    <row r="735" spans="8:31" ht="12.75" x14ac:dyDescent="0.2">
      <c r="H735" s="9"/>
      <c r="I735" s="9"/>
      <c r="J735" s="9"/>
      <c r="N735" s="52"/>
      <c r="R735" s="52"/>
      <c r="W735" s="52"/>
      <c r="Z735" s="9"/>
      <c r="AA735" s="47"/>
      <c r="AB735" s="9"/>
      <c r="AD735" s="117"/>
      <c r="AE735" s="70"/>
    </row>
    <row r="736" spans="8:31" ht="12.75" x14ac:dyDescent="0.2">
      <c r="H736" s="9"/>
      <c r="I736" s="9"/>
      <c r="J736" s="9"/>
      <c r="N736" s="52"/>
      <c r="R736" s="52"/>
      <c r="W736" s="52"/>
      <c r="Z736" s="9"/>
      <c r="AA736" s="47"/>
      <c r="AB736" s="9"/>
      <c r="AD736" s="117"/>
      <c r="AE736" s="70"/>
    </row>
    <row r="737" spans="8:31" ht="12.75" x14ac:dyDescent="0.2">
      <c r="H737" s="9"/>
      <c r="I737" s="9"/>
      <c r="J737" s="9"/>
      <c r="N737" s="52"/>
      <c r="R737" s="52"/>
      <c r="W737" s="52"/>
      <c r="Z737" s="9"/>
      <c r="AA737" s="47"/>
      <c r="AB737" s="9"/>
      <c r="AD737" s="117"/>
      <c r="AE737" s="70"/>
    </row>
    <row r="738" spans="8:31" ht="12.75" x14ac:dyDescent="0.2">
      <c r="H738" s="9"/>
      <c r="I738" s="9"/>
      <c r="J738" s="9"/>
      <c r="N738" s="52"/>
      <c r="R738" s="52"/>
      <c r="W738" s="52"/>
      <c r="Z738" s="9"/>
      <c r="AA738" s="47"/>
      <c r="AB738" s="9"/>
      <c r="AD738" s="117"/>
      <c r="AE738" s="70"/>
    </row>
    <row r="739" spans="8:31" ht="12.75" x14ac:dyDescent="0.2">
      <c r="H739" s="9"/>
      <c r="I739" s="9"/>
      <c r="J739" s="9"/>
      <c r="N739" s="52"/>
      <c r="R739" s="52"/>
      <c r="W739" s="52"/>
      <c r="Z739" s="9"/>
      <c r="AA739" s="47"/>
      <c r="AB739" s="9"/>
      <c r="AD739" s="117"/>
      <c r="AE739" s="70"/>
    </row>
    <row r="740" spans="8:31" ht="12.75" x14ac:dyDescent="0.2">
      <c r="H740" s="9"/>
      <c r="I740" s="9"/>
      <c r="J740" s="9"/>
      <c r="N740" s="52"/>
      <c r="R740" s="52"/>
      <c r="W740" s="52"/>
      <c r="Z740" s="9"/>
      <c r="AA740" s="47"/>
      <c r="AB740" s="9"/>
      <c r="AD740" s="117"/>
      <c r="AE740" s="70"/>
    </row>
    <row r="741" spans="8:31" ht="12.75" x14ac:dyDescent="0.2">
      <c r="H741" s="9"/>
      <c r="I741" s="9"/>
      <c r="J741" s="9"/>
      <c r="N741" s="52"/>
      <c r="R741" s="52"/>
      <c r="W741" s="52"/>
      <c r="Z741" s="9"/>
      <c r="AA741" s="47"/>
      <c r="AB741" s="9"/>
      <c r="AD741" s="117"/>
      <c r="AE741" s="70"/>
    </row>
    <row r="742" spans="8:31" ht="12.75" x14ac:dyDescent="0.2">
      <c r="H742" s="9"/>
      <c r="I742" s="9"/>
      <c r="J742" s="9"/>
      <c r="N742" s="52"/>
      <c r="R742" s="52"/>
      <c r="W742" s="52"/>
      <c r="Z742" s="9"/>
      <c r="AA742" s="47"/>
      <c r="AB742" s="9"/>
      <c r="AD742" s="117"/>
      <c r="AE742" s="70"/>
    </row>
    <row r="743" spans="8:31" ht="12.75" x14ac:dyDescent="0.2">
      <c r="H743" s="9"/>
      <c r="I743" s="9"/>
      <c r="J743" s="9"/>
      <c r="N743" s="52"/>
      <c r="R743" s="52"/>
      <c r="W743" s="52"/>
      <c r="Z743" s="9"/>
      <c r="AA743" s="47"/>
      <c r="AB743" s="9"/>
      <c r="AD743" s="117"/>
      <c r="AE743" s="70"/>
    </row>
    <row r="744" spans="8:31" ht="12.75" x14ac:dyDescent="0.2">
      <c r="H744" s="9"/>
      <c r="I744" s="9"/>
      <c r="J744" s="9"/>
      <c r="N744" s="52"/>
      <c r="R744" s="52"/>
      <c r="W744" s="52"/>
      <c r="Z744" s="9"/>
      <c r="AA744" s="47"/>
      <c r="AB744" s="9"/>
      <c r="AD744" s="117"/>
      <c r="AE744" s="70"/>
    </row>
    <row r="745" spans="8:31" ht="12.75" x14ac:dyDescent="0.2">
      <c r="H745" s="9"/>
      <c r="I745" s="9"/>
      <c r="J745" s="9"/>
      <c r="N745" s="52"/>
      <c r="R745" s="52"/>
      <c r="W745" s="52"/>
      <c r="Z745" s="9"/>
      <c r="AA745" s="47"/>
      <c r="AB745" s="9"/>
      <c r="AD745" s="117"/>
      <c r="AE745" s="70"/>
    </row>
    <row r="746" spans="8:31" ht="12.75" x14ac:dyDescent="0.2">
      <c r="H746" s="9"/>
      <c r="I746" s="9"/>
      <c r="J746" s="9"/>
      <c r="N746" s="52"/>
      <c r="R746" s="52"/>
      <c r="W746" s="52"/>
      <c r="Z746" s="9"/>
      <c r="AA746" s="47"/>
      <c r="AB746" s="9"/>
      <c r="AD746" s="117"/>
      <c r="AE746" s="70"/>
    </row>
    <row r="747" spans="8:31" ht="12.75" x14ac:dyDescent="0.2">
      <c r="H747" s="9"/>
      <c r="I747" s="9"/>
      <c r="J747" s="9"/>
      <c r="N747" s="52"/>
      <c r="R747" s="52"/>
      <c r="W747" s="52"/>
      <c r="Z747" s="9"/>
      <c r="AA747" s="47"/>
      <c r="AB747" s="9"/>
      <c r="AD747" s="117"/>
      <c r="AE747" s="70"/>
    </row>
    <row r="748" spans="8:31" ht="12.75" x14ac:dyDescent="0.2">
      <c r="H748" s="9"/>
      <c r="I748" s="9"/>
      <c r="J748" s="9"/>
      <c r="N748" s="52"/>
      <c r="R748" s="52"/>
      <c r="W748" s="52"/>
      <c r="Z748" s="9"/>
      <c r="AA748" s="47"/>
      <c r="AB748" s="9"/>
      <c r="AD748" s="117"/>
      <c r="AE748" s="70"/>
    </row>
    <row r="749" spans="8:31" ht="12.75" x14ac:dyDescent="0.2">
      <c r="H749" s="9"/>
      <c r="I749" s="9"/>
      <c r="J749" s="9"/>
      <c r="N749" s="52"/>
      <c r="R749" s="52"/>
      <c r="W749" s="52"/>
      <c r="Z749" s="9"/>
      <c r="AA749" s="47"/>
      <c r="AB749" s="9"/>
      <c r="AD749" s="117"/>
      <c r="AE749" s="70"/>
    </row>
    <row r="750" spans="8:31" ht="12.75" x14ac:dyDescent="0.2">
      <c r="H750" s="9"/>
      <c r="I750" s="9"/>
      <c r="J750" s="9"/>
      <c r="N750" s="52"/>
      <c r="R750" s="52"/>
      <c r="W750" s="52"/>
      <c r="Z750" s="9"/>
      <c r="AA750" s="47"/>
      <c r="AB750" s="9"/>
      <c r="AD750" s="117"/>
      <c r="AE750" s="70"/>
    </row>
    <row r="751" spans="8:31" ht="12.75" x14ac:dyDescent="0.2">
      <c r="H751" s="9"/>
      <c r="I751" s="9"/>
      <c r="J751" s="9"/>
      <c r="N751" s="52"/>
      <c r="R751" s="52"/>
      <c r="W751" s="52"/>
      <c r="Z751" s="9"/>
      <c r="AA751" s="47"/>
      <c r="AB751" s="9"/>
      <c r="AD751" s="117"/>
      <c r="AE751" s="70"/>
    </row>
    <row r="752" spans="8:31" ht="12.75" x14ac:dyDescent="0.2">
      <c r="H752" s="9"/>
      <c r="I752" s="9"/>
      <c r="J752" s="9"/>
      <c r="N752" s="52"/>
      <c r="R752" s="52"/>
      <c r="W752" s="52"/>
      <c r="Z752" s="9"/>
      <c r="AA752" s="47"/>
      <c r="AB752" s="9"/>
      <c r="AD752" s="117"/>
      <c r="AE752" s="70"/>
    </row>
    <row r="753" spans="8:31" ht="12.75" x14ac:dyDescent="0.2">
      <c r="H753" s="9"/>
      <c r="I753" s="9"/>
      <c r="J753" s="9"/>
      <c r="N753" s="52"/>
      <c r="R753" s="52"/>
      <c r="W753" s="52"/>
      <c r="Z753" s="9"/>
      <c r="AA753" s="47"/>
      <c r="AB753" s="9"/>
      <c r="AD753" s="117"/>
      <c r="AE753" s="70"/>
    </row>
    <row r="754" spans="8:31" ht="12.75" x14ac:dyDescent="0.2">
      <c r="H754" s="9"/>
      <c r="I754" s="9"/>
      <c r="J754" s="9"/>
      <c r="N754" s="52"/>
      <c r="R754" s="52"/>
      <c r="W754" s="52"/>
      <c r="Z754" s="9"/>
      <c r="AA754" s="47"/>
      <c r="AB754" s="9"/>
      <c r="AD754" s="117"/>
      <c r="AE754" s="70"/>
    </row>
    <row r="755" spans="8:31" ht="12.75" x14ac:dyDescent="0.2">
      <c r="H755" s="9"/>
      <c r="I755" s="9"/>
      <c r="J755" s="9"/>
      <c r="N755" s="52"/>
      <c r="R755" s="52"/>
      <c r="W755" s="52"/>
      <c r="Z755" s="9"/>
      <c r="AA755" s="47"/>
      <c r="AB755" s="9"/>
      <c r="AD755" s="117"/>
      <c r="AE755" s="70"/>
    </row>
    <row r="756" spans="8:31" ht="12.75" x14ac:dyDescent="0.2">
      <c r="H756" s="9"/>
      <c r="I756" s="9"/>
      <c r="J756" s="9"/>
      <c r="N756" s="52"/>
      <c r="R756" s="52"/>
      <c r="W756" s="52"/>
      <c r="Z756" s="9"/>
      <c r="AA756" s="47"/>
      <c r="AB756" s="9"/>
      <c r="AD756" s="117"/>
      <c r="AE756" s="70"/>
    </row>
    <row r="757" spans="8:31" ht="12.75" x14ac:dyDescent="0.2">
      <c r="H757" s="9"/>
      <c r="I757" s="9"/>
      <c r="J757" s="9"/>
      <c r="N757" s="52"/>
      <c r="R757" s="52"/>
      <c r="W757" s="52"/>
      <c r="Z757" s="9"/>
      <c r="AA757" s="47"/>
      <c r="AB757" s="9"/>
      <c r="AD757" s="117"/>
      <c r="AE757" s="70"/>
    </row>
    <row r="758" spans="8:31" ht="12.75" x14ac:dyDescent="0.2">
      <c r="H758" s="9"/>
      <c r="I758" s="9"/>
      <c r="J758" s="9"/>
      <c r="N758" s="52"/>
      <c r="R758" s="52"/>
      <c r="W758" s="52"/>
      <c r="Z758" s="9"/>
      <c r="AA758" s="47"/>
      <c r="AB758" s="9"/>
      <c r="AD758" s="117"/>
      <c r="AE758" s="70"/>
    </row>
    <row r="759" spans="8:31" ht="12.75" x14ac:dyDescent="0.2">
      <c r="H759" s="9"/>
      <c r="I759" s="9"/>
      <c r="J759" s="9"/>
      <c r="N759" s="52"/>
      <c r="R759" s="52"/>
      <c r="W759" s="52"/>
      <c r="Z759" s="9"/>
      <c r="AA759" s="47"/>
      <c r="AB759" s="9"/>
      <c r="AD759" s="117"/>
      <c r="AE759" s="70"/>
    </row>
    <row r="760" spans="8:31" ht="12.75" x14ac:dyDescent="0.2">
      <c r="H760" s="9"/>
      <c r="I760" s="9"/>
      <c r="J760" s="9"/>
      <c r="N760" s="52"/>
      <c r="R760" s="52"/>
      <c r="W760" s="52"/>
      <c r="Z760" s="9"/>
      <c r="AA760" s="47"/>
      <c r="AB760" s="9"/>
      <c r="AD760" s="117"/>
      <c r="AE760" s="70"/>
    </row>
    <row r="761" spans="8:31" ht="12.75" x14ac:dyDescent="0.2">
      <c r="H761" s="9"/>
      <c r="I761" s="9"/>
      <c r="J761" s="9"/>
      <c r="N761" s="52"/>
      <c r="R761" s="52"/>
      <c r="W761" s="52"/>
      <c r="Z761" s="9"/>
      <c r="AA761" s="47"/>
      <c r="AB761" s="9"/>
      <c r="AD761" s="117"/>
      <c r="AE761" s="70"/>
    </row>
    <row r="762" spans="8:31" ht="12.75" x14ac:dyDescent="0.2">
      <c r="H762" s="9"/>
      <c r="I762" s="9"/>
      <c r="J762" s="9"/>
      <c r="N762" s="52"/>
      <c r="R762" s="52"/>
      <c r="W762" s="52"/>
      <c r="Z762" s="9"/>
      <c r="AA762" s="47"/>
      <c r="AB762" s="9"/>
      <c r="AD762" s="117"/>
      <c r="AE762" s="70"/>
    </row>
    <row r="763" spans="8:31" ht="12.75" x14ac:dyDescent="0.2">
      <c r="H763" s="9"/>
      <c r="I763" s="9"/>
      <c r="J763" s="9"/>
      <c r="N763" s="52"/>
      <c r="R763" s="52"/>
      <c r="W763" s="52"/>
      <c r="Z763" s="9"/>
      <c r="AA763" s="47"/>
      <c r="AB763" s="9"/>
      <c r="AD763" s="117"/>
      <c r="AE763" s="70"/>
    </row>
    <row r="764" spans="8:31" ht="12.75" x14ac:dyDescent="0.2">
      <c r="H764" s="9"/>
      <c r="I764" s="9"/>
      <c r="J764" s="9"/>
      <c r="N764" s="52"/>
      <c r="R764" s="52"/>
      <c r="W764" s="52"/>
      <c r="Z764" s="9"/>
      <c r="AA764" s="47"/>
      <c r="AB764" s="9"/>
      <c r="AD764" s="117"/>
      <c r="AE764" s="70"/>
    </row>
    <row r="765" spans="8:31" ht="12.75" x14ac:dyDescent="0.2">
      <c r="H765" s="9"/>
      <c r="I765" s="9"/>
      <c r="J765" s="9"/>
      <c r="N765" s="52"/>
      <c r="R765" s="52"/>
      <c r="W765" s="52"/>
      <c r="Z765" s="9"/>
      <c r="AA765" s="47"/>
      <c r="AB765" s="9"/>
      <c r="AD765" s="117"/>
      <c r="AE765" s="70"/>
    </row>
    <row r="766" spans="8:31" ht="12.75" x14ac:dyDescent="0.2">
      <c r="H766" s="9"/>
      <c r="I766" s="9"/>
      <c r="J766" s="9"/>
      <c r="N766" s="52"/>
      <c r="R766" s="52"/>
      <c r="W766" s="52"/>
      <c r="Z766" s="9"/>
      <c r="AA766" s="47"/>
      <c r="AB766" s="9"/>
      <c r="AD766" s="117"/>
      <c r="AE766" s="70"/>
    </row>
    <row r="767" spans="8:31" ht="12.75" x14ac:dyDescent="0.2">
      <c r="H767" s="9"/>
      <c r="I767" s="9"/>
      <c r="J767" s="9"/>
      <c r="N767" s="52"/>
      <c r="R767" s="52"/>
      <c r="W767" s="52"/>
      <c r="Z767" s="9"/>
      <c r="AA767" s="47"/>
      <c r="AB767" s="9"/>
      <c r="AD767" s="117"/>
      <c r="AE767" s="70"/>
    </row>
    <row r="768" spans="8:31" ht="12.75" x14ac:dyDescent="0.2">
      <c r="H768" s="9"/>
      <c r="I768" s="9"/>
      <c r="J768" s="9"/>
      <c r="N768" s="52"/>
      <c r="R768" s="52"/>
      <c r="W768" s="52"/>
      <c r="Z768" s="9"/>
      <c r="AA768" s="47"/>
      <c r="AB768" s="9"/>
      <c r="AD768" s="117"/>
      <c r="AE768" s="70"/>
    </row>
    <row r="769" spans="8:31" ht="12.75" x14ac:dyDescent="0.2">
      <c r="H769" s="9"/>
      <c r="I769" s="9"/>
      <c r="J769" s="9"/>
      <c r="N769" s="52"/>
      <c r="R769" s="52"/>
      <c r="W769" s="52"/>
      <c r="Z769" s="9"/>
      <c r="AA769" s="47"/>
      <c r="AB769" s="9"/>
      <c r="AD769" s="117"/>
      <c r="AE769" s="70"/>
    </row>
    <row r="770" spans="8:31" ht="12.75" x14ac:dyDescent="0.2">
      <c r="H770" s="9"/>
      <c r="I770" s="9"/>
      <c r="J770" s="9"/>
      <c r="N770" s="52"/>
      <c r="R770" s="52"/>
      <c r="W770" s="52"/>
      <c r="Z770" s="9"/>
      <c r="AA770" s="47"/>
      <c r="AB770" s="9"/>
      <c r="AD770" s="117"/>
      <c r="AE770" s="70"/>
    </row>
    <row r="771" spans="8:31" ht="12.75" x14ac:dyDescent="0.2">
      <c r="H771" s="9"/>
      <c r="I771" s="9"/>
      <c r="J771" s="9"/>
      <c r="N771" s="52"/>
      <c r="R771" s="52"/>
      <c r="W771" s="52"/>
      <c r="Z771" s="9"/>
      <c r="AA771" s="47"/>
      <c r="AB771" s="9"/>
      <c r="AD771" s="117"/>
      <c r="AE771" s="70"/>
    </row>
    <row r="772" spans="8:31" ht="12.75" x14ac:dyDescent="0.2">
      <c r="H772" s="9"/>
      <c r="I772" s="9"/>
      <c r="J772" s="9"/>
      <c r="N772" s="52"/>
      <c r="R772" s="52"/>
      <c r="W772" s="52"/>
      <c r="Z772" s="9"/>
      <c r="AA772" s="47"/>
      <c r="AB772" s="9"/>
      <c r="AD772" s="117"/>
      <c r="AE772" s="70"/>
    </row>
    <row r="773" spans="8:31" ht="12.75" x14ac:dyDescent="0.2">
      <c r="H773" s="9"/>
      <c r="I773" s="9"/>
      <c r="J773" s="9"/>
      <c r="N773" s="52"/>
      <c r="R773" s="52"/>
      <c r="W773" s="52"/>
      <c r="Z773" s="9"/>
      <c r="AA773" s="47"/>
      <c r="AB773" s="9"/>
      <c r="AD773" s="117"/>
      <c r="AE773" s="70"/>
    </row>
    <row r="774" spans="8:31" ht="12.75" x14ac:dyDescent="0.2">
      <c r="H774" s="9"/>
      <c r="I774" s="9"/>
      <c r="J774" s="9"/>
      <c r="N774" s="52"/>
      <c r="R774" s="52"/>
      <c r="W774" s="52"/>
      <c r="Z774" s="9"/>
      <c r="AA774" s="47"/>
      <c r="AB774" s="9"/>
      <c r="AD774" s="117"/>
      <c r="AE774" s="70"/>
    </row>
    <row r="775" spans="8:31" ht="12.75" x14ac:dyDescent="0.2">
      <c r="H775" s="9"/>
      <c r="I775" s="9"/>
      <c r="J775" s="9"/>
      <c r="N775" s="52"/>
      <c r="R775" s="52"/>
      <c r="W775" s="52"/>
      <c r="Z775" s="9"/>
      <c r="AA775" s="47"/>
      <c r="AB775" s="9"/>
      <c r="AD775" s="117"/>
      <c r="AE775" s="70"/>
    </row>
    <row r="776" spans="8:31" ht="12.75" x14ac:dyDescent="0.2">
      <c r="H776" s="9"/>
      <c r="I776" s="9"/>
      <c r="J776" s="9"/>
      <c r="N776" s="52"/>
      <c r="R776" s="52"/>
      <c r="W776" s="52"/>
      <c r="Z776" s="9"/>
      <c r="AA776" s="47"/>
      <c r="AB776" s="9"/>
      <c r="AD776" s="117"/>
      <c r="AE776" s="70"/>
    </row>
    <row r="777" spans="8:31" ht="12.75" x14ac:dyDescent="0.2">
      <c r="H777" s="9"/>
      <c r="I777" s="9"/>
      <c r="J777" s="9"/>
      <c r="N777" s="52"/>
      <c r="R777" s="52"/>
      <c r="W777" s="52"/>
      <c r="Z777" s="9"/>
      <c r="AA777" s="47"/>
      <c r="AB777" s="9"/>
      <c r="AD777" s="117"/>
      <c r="AE777" s="70"/>
    </row>
    <row r="778" spans="8:31" ht="12.75" x14ac:dyDescent="0.2">
      <c r="H778" s="9"/>
      <c r="I778" s="9"/>
      <c r="J778" s="9"/>
      <c r="N778" s="52"/>
      <c r="R778" s="52"/>
      <c r="W778" s="52"/>
      <c r="Z778" s="9"/>
      <c r="AA778" s="47"/>
      <c r="AB778" s="9"/>
      <c r="AD778" s="117"/>
      <c r="AE778" s="70"/>
    </row>
    <row r="779" spans="8:31" ht="12.75" x14ac:dyDescent="0.2">
      <c r="H779" s="9"/>
      <c r="I779" s="9"/>
      <c r="J779" s="9"/>
      <c r="N779" s="52"/>
      <c r="R779" s="52"/>
      <c r="W779" s="52"/>
      <c r="Z779" s="9"/>
      <c r="AA779" s="47"/>
      <c r="AB779" s="9"/>
      <c r="AD779" s="117"/>
      <c r="AE779" s="70"/>
    </row>
    <row r="780" spans="8:31" ht="12.75" x14ac:dyDescent="0.2">
      <c r="H780" s="9"/>
      <c r="I780" s="9"/>
      <c r="J780" s="9"/>
      <c r="N780" s="52"/>
      <c r="R780" s="52"/>
      <c r="W780" s="52"/>
      <c r="Z780" s="9"/>
      <c r="AA780" s="47"/>
      <c r="AB780" s="9"/>
      <c r="AD780" s="117"/>
      <c r="AE780" s="70"/>
    </row>
    <row r="781" spans="8:31" ht="12.75" x14ac:dyDescent="0.2">
      <c r="H781" s="9"/>
      <c r="I781" s="9"/>
      <c r="J781" s="9"/>
      <c r="N781" s="52"/>
      <c r="R781" s="52"/>
      <c r="W781" s="52"/>
      <c r="Z781" s="9"/>
      <c r="AA781" s="47"/>
      <c r="AB781" s="9"/>
      <c r="AD781" s="117"/>
      <c r="AE781" s="70"/>
    </row>
    <row r="782" spans="8:31" ht="12.75" x14ac:dyDescent="0.2">
      <c r="H782" s="9"/>
      <c r="I782" s="9"/>
      <c r="J782" s="9"/>
      <c r="N782" s="52"/>
      <c r="R782" s="52"/>
      <c r="W782" s="52"/>
      <c r="Z782" s="9"/>
      <c r="AA782" s="47"/>
      <c r="AB782" s="9"/>
      <c r="AD782" s="117"/>
      <c r="AE782" s="70"/>
    </row>
    <row r="783" spans="8:31" ht="12.75" x14ac:dyDescent="0.2">
      <c r="H783" s="9"/>
      <c r="I783" s="9"/>
      <c r="J783" s="9"/>
      <c r="N783" s="52"/>
      <c r="R783" s="52"/>
      <c r="W783" s="52"/>
      <c r="Z783" s="9"/>
      <c r="AA783" s="47"/>
      <c r="AB783" s="9"/>
      <c r="AD783" s="117"/>
      <c r="AE783" s="70"/>
    </row>
    <row r="784" spans="8:31" ht="12.75" x14ac:dyDescent="0.2">
      <c r="H784" s="9"/>
      <c r="I784" s="9"/>
      <c r="J784" s="9"/>
      <c r="N784" s="52"/>
      <c r="R784" s="52"/>
      <c r="W784" s="52"/>
      <c r="Z784" s="9"/>
      <c r="AA784" s="47"/>
      <c r="AB784" s="9"/>
      <c r="AD784" s="117"/>
      <c r="AE784" s="70"/>
    </row>
    <row r="785" spans="8:31" ht="12.75" x14ac:dyDescent="0.2">
      <c r="H785" s="9"/>
      <c r="I785" s="9"/>
      <c r="J785" s="9"/>
      <c r="N785" s="52"/>
      <c r="R785" s="52"/>
      <c r="W785" s="52"/>
      <c r="Z785" s="9"/>
      <c r="AA785" s="47"/>
      <c r="AB785" s="9"/>
      <c r="AD785" s="117"/>
      <c r="AE785" s="70"/>
    </row>
    <row r="786" spans="8:31" ht="12.75" x14ac:dyDescent="0.2">
      <c r="H786" s="9"/>
      <c r="I786" s="9"/>
      <c r="J786" s="9"/>
      <c r="N786" s="52"/>
      <c r="R786" s="52"/>
      <c r="W786" s="52"/>
      <c r="Z786" s="9"/>
      <c r="AA786" s="47"/>
      <c r="AB786" s="9"/>
      <c r="AD786" s="117"/>
      <c r="AE786" s="70"/>
    </row>
    <row r="787" spans="8:31" ht="12.75" x14ac:dyDescent="0.2">
      <c r="H787" s="9"/>
      <c r="I787" s="9"/>
      <c r="J787" s="9"/>
      <c r="N787" s="52"/>
      <c r="R787" s="52"/>
      <c r="W787" s="52"/>
      <c r="Z787" s="9"/>
      <c r="AA787" s="47"/>
      <c r="AB787" s="9"/>
      <c r="AD787" s="117"/>
      <c r="AE787" s="70"/>
    </row>
    <row r="788" spans="8:31" ht="12.75" x14ac:dyDescent="0.2">
      <c r="H788" s="9"/>
      <c r="I788" s="9"/>
      <c r="J788" s="9"/>
      <c r="N788" s="52"/>
      <c r="R788" s="52"/>
      <c r="W788" s="52"/>
      <c r="Z788" s="9"/>
      <c r="AA788" s="47"/>
      <c r="AB788" s="9"/>
      <c r="AD788" s="117"/>
      <c r="AE788" s="70"/>
    </row>
    <row r="789" spans="8:31" ht="12.75" x14ac:dyDescent="0.2">
      <c r="H789" s="9"/>
      <c r="I789" s="9"/>
      <c r="J789" s="9"/>
      <c r="N789" s="52"/>
      <c r="R789" s="52"/>
      <c r="W789" s="52"/>
      <c r="Z789" s="9"/>
      <c r="AA789" s="47"/>
      <c r="AB789" s="9"/>
      <c r="AD789" s="117"/>
      <c r="AE789" s="70"/>
    </row>
    <row r="790" spans="8:31" ht="12.75" x14ac:dyDescent="0.2">
      <c r="H790" s="9"/>
      <c r="I790" s="9"/>
      <c r="J790" s="9"/>
      <c r="N790" s="52"/>
      <c r="R790" s="52"/>
      <c r="W790" s="52"/>
      <c r="Z790" s="9"/>
      <c r="AA790" s="47"/>
      <c r="AB790" s="9"/>
      <c r="AD790" s="117"/>
      <c r="AE790" s="70"/>
    </row>
    <row r="791" spans="8:31" ht="12.75" x14ac:dyDescent="0.2">
      <c r="H791" s="9"/>
      <c r="I791" s="9"/>
      <c r="J791" s="9"/>
      <c r="N791" s="52"/>
      <c r="R791" s="52"/>
      <c r="W791" s="52"/>
      <c r="Z791" s="9"/>
      <c r="AA791" s="47"/>
      <c r="AB791" s="9"/>
      <c r="AD791" s="117"/>
      <c r="AE791" s="70"/>
    </row>
    <row r="792" spans="8:31" ht="12.75" x14ac:dyDescent="0.2">
      <c r="H792" s="9"/>
      <c r="I792" s="9"/>
      <c r="J792" s="9"/>
      <c r="N792" s="52"/>
      <c r="R792" s="52"/>
      <c r="W792" s="52"/>
      <c r="Z792" s="9"/>
      <c r="AA792" s="47"/>
      <c r="AB792" s="9"/>
      <c r="AD792" s="117"/>
      <c r="AE792" s="70"/>
    </row>
    <row r="793" spans="8:31" ht="12.75" x14ac:dyDescent="0.2">
      <c r="H793" s="9"/>
      <c r="I793" s="9"/>
      <c r="J793" s="9"/>
      <c r="N793" s="52"/>
      <c r="R793" s="52"/>
      <c r="W793" s="52"/>
      <c r="Z793" s="9"/>
      <c r="AA793" s="47"/>
      <c r="AB793" s="9"/>
      <c r="AD793" s="117"/>
      <c r="AE793" s="70"/>
    </row>
    <row r="794" spans="8:31" ht="12.75" x14ac:dyDescent="0.2">
      <c r="H794" s="9"/>
      <c r="I794" s="9"/>
      <c r="J794" s="9"/>
      <c r="N794" s="52"/>
      <c r="R794" s="52"/>
      <c r="W794" s="52"/>
      <c r="Z794" s="9"/>
      <c r="AA794" s="47"/>
      <c r="AB794" s="9"/>
      <c r="AD794" s="117"/>
      <c r="AE794" s="70"/>
    </row>
    <row r="795" spans="8:31" ht="12.75" x14ac:dyDescent="0.2">
      <c r="H795" s="9"/>
      <c r="I795" s="9"/>
      <c r="J795" s="9"/>
      <c r="N795" s="52"/>
      <c r="R795" s="52"/>
      <c r="W795" s="52"/>
      <c r="Z795" s="9"/>
      <c r="AA795" s="47"/>
      <c r="AB795" s="9"/>
      <c r="AD795" s="117"/>
      <c r="AE795" s="70"/>
    </row>
    <row r="796" spans="8:31" ht="12.75" x14ac:dyDescent="0.2">
      <c r="H796" s="9"/>
      <c r="I796" s="9"/>
      <c r="J796" s="9"/>
      <c r="N796" s="52"/>
      <c r="R796" s="52"/>
      <c r="W796" s="52"/>
      <c r="Z796" s="9"/>
      <c r="AA796" s="47"/>
      <c r="AB796" s="9"/>
      <c r="AD796" s="117"/>
      <c r="AE796" s="70"/>
    </row>
    <row r="797" spans="8:31" ht="12.75" x14ac:dyDescent="0.2">
      <c r="H797" s="9"/>
      <c r="I797" s="9"/>
      <c r="J797" s="9"/>
      <c r="N797" s="52"/>
      <c r="R797" s="52"/>
      <c r="W797" s="52"/>
      <c r="Z797" s="9"/>
      <c r="AA797" s="47"/>
      <c r="AB797" s="9"/>
      <c r="AD797" s="117"/>
      <c r="AE797" s="70"/>
    </row>
    <row r="798" spans="8:31" ht="12.75" x14ac:dyDescent="0.2">
      <c r="H798" s="9"/>
      <c r="I798" s="9"/>
      <c r="J798" s="9"/>
      <c r="N798" s="52"/>
      <c r="R798" s="52"/>
      <c r="W798" s="52"/>
      <c r="Z798" s="9"/>
      <c r="AA798" s="47"/>
      <c r="AB798" s="9"/>
      <c r="AD798" s="117"/>
      <c r="AE798" s="70"/>
    </row>
    <row r="799" spans="8:31" ht="12.75" x14ac:dyDescent="0.2">
      <c r="H799" s="9"/>
      <c r="I799" s="9"/>
      <c r="J799" s="9"/>
      <c r="N799" s="52"/>
      <c r="R799" s="52"/>
      <c r="W799" s="52"/>
      <c r="Z799" s="9"/>
      <c r="AA799" s="47"/>
      <c r="AB799" s="9"/>
      <c r="AD799" s="117"/>
      <c r="AE799" s="70"/>
    </row>
    <row r="800" spans="8:31" ht="12.75" x14ac:dyDescent="0.2">
      <c r="H800" s="9"/>
      <c r="I800" s="9"/>
      <c r="J800" s="9"/>
      <c r="N800" s="52"/>
      <c r="R800" s="52"/>
      <c r="W800" s="52"/>
      <c r="Z800" s="9"/>
      <c r="AA800" s="47"/>
      <c r="AB800" s="9"/>
      <c r="AD800" s="117"/>
      <c r="AE800" s="70"/>
    </row>
    <row r="801" spans="8:31" ht="12.75" x14ac:dyDescent="0.2">
      <c r="H801" s="9"/>
      <c r="I801" s="9"/>
      <c r="J801" s="9"/>
      <c r="N801" s="52"/>
      <c r="R801" s="52"/>
      <c r="W801" s="52"/>
      <c r="Z801" s="9"/>
      <c r="AA801" s="47"/>
      <c r="AB801" s="9"/>
      <c r="AD801" s="117"/>
      <c r="AE801" s="70"/>
    </row>
    <row r="802" spans="8:31" ht="12.75" x14ac:dyDescent="0.2">
      <c r="H802" s="9"/>
      <c r="I802" s="9"/>
      <c r="J802" s="9"/>
      <c r="N802" s="52"/>
      <c r="R802" s="52"/>
      <c r="W802" s="52"/>
      <c r="Z802" s="9"/>
      <c r="AA802" s="47"/>
      <c r="AB802" s="9"/>
      <c r="AD802" s="117"/>
      <c r="AE802" s="70"/>
    </row>
    <row r="803" spans="8:31" ht="12.75" x14ac:dyDescent="0.2">
      <c r="H803" s="9"/>
      <c r="I803" s="9"/>
      <c r="J803" s="9"/>
      <c r="N803" s="52"/>
      <c r="R803" s="52"/>
      <c r="W803" s="52"/>
      <c r="Z803" s="9"/>
      <c r="AA803" s="47"/>
      <c r="AB803" s="9"/>
      <c r="AD803" s="117"/>
      <c r="AE803" s="70"/>
    </row>
    <row r="804" spans="8:31" ht="12.75" x14ac:dyDescent="0.2">
      <c r="H804" s="9"/>
      <c r="I804" s="9"/>
      <c r="J804" s="9"/>
      <c r="N804" s="52"/>
      <c r="R804" s="52"/>
      <c r="W804" s="52"/>
      <c r="Z804" s="9"/>
      <c r="AA804" s="47"/>
      <c r="AB804" s="9"/>
      <c r="AD804" s="117"/>
      <c r="AE804" s="70"/>
    </row>
    <row r="805" spans="8:31" ht="12.75" x14ac:dyDescent="0.2">
      <c r="H805" s="9"/>
      <c r="I805" s="9"/>
      <c r="J805" s="9"/>
      <c r="N805" s="52"/>
      <c r="R805" s="52"/>
      <c r="W805" s="52"/>
      <c r="Z805" s="9"/>
      <c r="AA805" s="47"/>
      <c r="AB805" s="9"/>
      <c r="AD805" s="117"/>
      <c r="AE805" s="70"/>
    </row>
    <row r="806" spans="8:31" ht="12.75" x14ac:dyDescent="0.2">
      <c r="H806" s="9"/>
      <c r="I806" s="9"/>
      <c r="J806" s="9"/>
      <c r="N806" s="52"/>
      <c r="R806" s="52"/>
      <c r="W806" s="52"/>
      <c r="Z806" s="9"/>
      <c r="AA806" s="47"/>
      <c r="AB806" s="9"/>
      <c r="AD806" s="117"/>
      <c r="AE806" s="70"/>
    </row>
    <row r="807" spans="8:31" ht="12.75" x14ac:dyDescent="0.2">
      <c r="H807" s="9"/>
      <c r="I807" s="9"/>
      <c r="J807" s="9"/>
      <c r="N807" s="52"/>
      <c r="R807" s="52"/>
      <c r="W807" s="52"/>
      <c r="Z807" s="9"/>
      <c r="AA807" s="47"/>
      <c r="AB807" s="9"/>
      <c r="AD807" s="117"/>
      <c r="AE807" s="70"/>
    </row>
    <row r="808" spans="8:31" ht="12.75" x14ac:dyDescent="0.2">
      <c r="H808" s="9"/>
      <c r="I808" s="9"/>
      <c r="J808" s="9"/>
      <c r="N808" s="52"/>
      <c r="R808" s="52"/>
      <c r="W808" s="52"/>
      <c r="Z808" s="9"/>
      <c r="AA808" s="47"/>
      <c r="AB808" s="9"/>
      <c r="AD808" s="117"/>
      <c r="AE808" s="70"/>
    </row>
    <row r="809" spans="8:31" ht="12.75" x14ac:dyDescent="0.2">
      <c r="H809" s="9"/>
      <c r="I809" s="9"/>
      <c r="J809" s="9"/>
      <c r="N809" s="52"/>
      <c r="R809" s="52"/>
      <c r="W809" s="52"/>
      <c r="Z809" s="9"/>
      <c r="AA809" s="47"/>
      <c r="AB809" s="9"/>
      <c r="AD809" s="117"/>
      <c r="AE809" s="70"/>
    </row>
    <row r="810" spans="8:31" ht="12.75" x14ac:dyDescent="0.2">
      <c r="H810" s="9"/>
      <c r="I810" s="9"/>
      <c r="J810" s="9"/>
      <c r="N810" s="52"/>
      <c r="R810" s="52"/>
      <c r="W810" s="52"/>
      <c r="Z810" s="9"/>
      <c r="AA810" s="47"/>
      <c r="AB810" s="9"/>
      <c r="AD810" s="117"/>
      <c r="AE810" s="70"/>
    </row>
    <row r="811" spans="8:31" ht="12.75" x14ac:dyDescent="0.2">
      <c r="H811" s="9"/>
      <c r="I811" s="9"/>
      <c r="J811" s="9"/>
      <c r="N811" s="52"/>
      <c r="R811" s="52"/>
      <c r="W811" s="52"/>
      <c r="Z811" s="9"/>
      <c r="AA811" s="47"/>
      <c r="AB811" s="9"/>
      <c r="AD811" s="117"/>
      <c r="AE811" s="70"/>
    </row>
    <row r="812" spans="8:31" ht="12.75" x14ac:dyDescent="0.2">
      <c r="H812" s="9"/>
      <c r="I812" s="9"/>
      <c r="J812" s="9"/>
      <c r="N812" s="52"/>
      <c r="R812" s="52"/>
      <c r="W812" s="52"/>
      <c r="Z812" s="9"/>
      <c r="AA812" s="47"/>
      <c r="AB812" s="9"/>
      <c r="AD812" s="117"/>
      <c r="AE812" s="70"/>
    </row>
    <row r="813" spans="8:31" ht="12.75" x14ac:dyDescent="0.2">
      <c r="H813" s="9"/>
      <c r="I813" s="9"/>
      <c r="J813" s="9"/>
      <c r="N813" s="52"/>
      <c r="R813" s="52"/>
      <c r="W813" s="52"/>
      <c r="Z813" s="9"/>
      <c r="AA813" s="47"/>
      <c r="AB813" s="9"/>
      <c r="AD813" s="117"/>
      <c r="AE813" s="70"/>
    </row>
    <row r="814" spans="8:31" ht="12.75" x14ac:dyDescent="0.2">
      <c r="H814" s="9"/>
      <c r="I814" s="9"/>
      <c r="J814" s="9"/>
      <c r="N814" s="52"/>
      <c r="R814" s="52"/>
      <c r="W814" s="52"/>
      <c r="Z814" s="9"/>
      <c r="AA814" s="47"/>
      <c r="AB814" s="9"/>
      <c r="AD814" s="117"/>
      <c r="AE814" s="70"/>
    </row>
    <row r="815" spans="8:31" ht="12.75" x14ac:dyDescent="0.2">
      <c r="H815" s="9"/>
      <c r="I815" s="9"/>
      <c r="J815" s="9"/>
      <c r="N815" s="52"/>
      <c r="R815" s="52"/>
      <c r="W815" s="52"/>
      <c r="Z815" s="9"/>
      <c r="AA815" s="47"/>
      <c r="AB815" s="9"/>
      <c r="AD815" s="117"/>
      <c r="AE815" s="70"/>
    </row>
    <row r="816" spans="8:31" ht="12.75" x14ac:dyDescent="0.2">
      <c r="H816" s="9"/>
      <c r="I816" s="9"/>
      <c r="J816" s="9"/>
      <c r="N816" s="52"/>
      <c r="R816" s="52"/>
      <c r="W816" s="52"/>
      <c r="Z816" s="9"/>
      <c r="AA816" s="47"/>
      <c r="AB816" s="9"/>
      <c r="AD816" s="117"/>
      <c r="AE816" s="70"/>
    </row>
    <row r="817" spans="8:31" ht="12.75" x14ac:dyDescent="0.2">
      <c r="H817" s="9"/>
      <c r="I817" s="9"/>
      <c r="J817" s="9"/>
      <c r="N817" s="52"/>
      <c r="R817" s="52"/>
      <c r="W817" s="52"/>
      <c r="Z817" s="9"/>
      <c r="AA817" s="47"/>
      <c r="AB817" s="9"/>
      <c r="AD817" s="117"/>
      <c r="AE817" s="70"/>
    </row>
    <row r="818" spans="8:31" ht="12.75" x14ac:dyDescent="0.2">
      <c r="H818" s="9"/>
      <c r="I818" s="9"/>
      <c r="J818" s="9"/>
      <c r="N818" s="52"/>
      <c r="R818" s="52"/>
      <c r="W818" s="52"/>
      <c r="Z818" s="9"/>
      <c r="AA818" s="47"/>
      <c r="AB818" s="9"/>
      <c r="AD818" s="117"/>
      <c r="AE818" s="70"/>
    </row>
    <row r="819" spans="8:31" ht="12.75" x14ac:dyDescent="0.2">
      <c r="H819" s="9"/>
      <c r="I819" s="9"/>
      <c r="J819" s="9"/>
      <c r="N819" s="52"/>
      <c r="R819" s="52"/>
      <c r="W819" s="52"/>
      <c r="Z819" s="9"/>
      <c r="AA819" s="47"/>
      <c r="AB819" s="9"/>
      <c r="AD819" s="117"/>
      <c r="AE819" s="70"/>
    </row>
    <row r="820" spans="8:31" ht="12.75" x14ac:dyDescent="0.2">
      <c r="H820" s="9"/>
      <c r="I820" s="9"/>
      <c r="J820" s="9"/>
      <c r="N820" s="52"/>
      <c r="R820" s="52"/>
      <c r="W820" s="52"/>
      <c r="Z820" s="9"/>
      <c r="AA820" s="47"/>
      <c r="AB820" s="9"/>
      <c r="AD820" s="117"/>
      <c r="AE820" s="70"/>
    </row>
    <row r="821" spans="8:31" ht="12.75" x14ac:dyDescent="0.2">
      <c r="H821" s="9"/>
      <c r="I821" s="9"/>
      <c r="J821" s="9"/>
      <c r="N821" s="52"/>
      <c r="R821" s="52"/>
      <c r="W821" s="52"/>
      <c r="Z821" s="9"/>
      <c r="AA821" s="47"/>
      <c r="AB821" s="9"/>
      <c r="AD821" s="117"/>
      <c r="AE821" s="70"/>
    </row>
    <row r="822" spans="8:31" ht="12.75" x14ac:dyDescent="0.2">
      <c r="H822" s="9"/>
      <c r="I822" s="9"/>
      <c r="J822" s="9"/>
      <c r="N822" s="52"/>
      <c r="R822" s="52"/>
      <c r="W822" s="52"/>
      <c r="Z822" s="9"/>
      <c r="AA822" s="47"/>
      <c r="AB822" s="9"/>
      <c r="AD822" s="117"/>
      <c r="AE822" s="70"/>
    </row>
    <row r="823" spans="8:31" ht="12.75" x14ac:dyDescent="0.2">
      <c r="H823" s="9"/>
      <c r="I823" s="9"/>
      <c r="J823" s="9"/>
      <c r="N823" s="52"/>
      <c r="R823" s="52"/>
      <c r="W823" s="52"/>
      <c r="Z823" s="9"/>
      <c r="AA823" s="47"/>
      <c r="AB823" s="9"/>
      <c r="AD823" s="117"/>
      <c r="AE823" s="70"/>
    </row>
    <row r="824" spans="8:31" ht="12.75" x14ac:dyDescent="0.2">
      <c r="H824" s="9"/>
      <c r="I824" s="9"/>
      <c r="J824" s="9"/>
      <c r="N824" s="52"/>
      <c r="R824" s="52"/>
      <c r="W824" s="52"/>
      <c r="Z824" s="9"/>
      <c r="AA824" s="47"/>
      <c r="AB824" s="9"/>
      <c r="AD824" s="117"/>
      <c r="AE824" s="70"/>
    </row>
    <row r="825" spans="8:31" ht="12.75" x14ac:dyDescent="0.2">
      <c r="H825" s="9"/>
      <c r="I825" s="9"/>
      <c r="J825" s="9"/>
      <c r="N825" s="52"/>
      <c r="R825" s="52"/>
      <c r="W825" s="52"/>
      <c r="Z825" s="9"/>
      <c r="AA825" s="47"/>
      <c r="AB825" s="9"/>
      <c r="AD825" s="117"/>
      <c r="AE825" s="70"/>
    </row>
    <row r="826" spans="8:31" ht="12.75" x14ac:dyDescent="0.2">
      <c r="H826" s="9"/>
      <c r="I826" s="9"/>
      <c r="J826" s="9"/>
      <c r="N826" s="52"/>
      <c r="R826" s="52"/>
      <c r="W826" s="52"/>
      <c r="Z826" s="9"/>
      <c r="AA826" s="47"/>
      <c r="AB826" s="9"/>
      <c r="AD826" s="117"/>
      <c r="AE826" s="70"/>
    </row>
    <row r="827" spans="8:31" ht="12.75" x14ac:dyDescent="0.2">
      <c r="H827" s="9"/>
      <c r="I827" s="9"/>
      <c r="J827" s="9"/>
      <c r="N827" s="52"/>
      <c r="R827" s="52"/>
      <c r="W827" s="52"/>
      <c r="Z827" s="9"/>
      <c r="AA827" s="47"/>
      <c r="AB827" s="9"/>
      <c r="AD827" s="117"/>
      <c r="AE827" s="70"/>
    </row>
    <row r="828" spans="8:31" ht="12.75" x14ac:dyDescent="0.2">
      <c r="H828" s="9"/>
      <c r="I828" s="9"/>
      <c r="J828" s="9"/>
      <c r="N828" s="52"/>
      <c r="R828" s="52"/>
      <c r="W828" s="52"/>
      <c r="Z828" s="9"/>
      <c r="AA828" s="47"/>
      <c r="AB828" s="9"/>
      <c r="AD828" s="117"/>
      <c r="AE828" s="70"/>
    </row>
    <row r="829" spans="8:31" ht="12.75" x14ac:dyDescent="0.2">
      <c r="H829" s="9"/>
      <c r="I829" s="9"/>
      <c r="J829" s="9"/>
      <c r="N829" s="52"/>
      <c r="R829" s="52"/>
      <c r="W829" s="52"/>
      <c r="Z829" s="9"/>
      <c r="AA829" s="47"/>
      <c r="AB829" s="9"/>
      <c r="AD829" s="117"/>
      <c r="AE829" s="70"/>
    </row>
    <row r="830" spans="8:31" ht="12.75" x14ac:dyDescent="0.2">
      <c r="H830" s="9"/>
      <c r="I830" s="9"/>
      <c r="J830" s="9"/>
      <c r="N830" s="52"/>
      <c r="R830" s="52"/>
      <c r="W830" s="52"/>
      <c r="Z830" s="9"/>
      <c r="AA830" s="47"/>
      <c r="AB830" s="9"/>
      <c r="AD830" s="117"/>
      <c r="AE830" s="70"/>
    </row>
    <row r="831" spans="8:31" ht="12.75" x14ac:dyDescent="0.2">
      <c r="H831" s="9"/>
      <c r="I831" s="9"/>
      <c r="J831" s="9"/>
      <c r="N831" s="52"/>
      <c r="R831" s="52"/>
      <c r="W831" s="52"/>
      <c r="Z831" s="9"/>
      <c r="AA831" s="47"/>
      <c r="AB831" s="9"/>
      <c r="AD831" s="117"/>
      <c r="AE831" s="70"/>
    </row>
    <row r="832" spans="8:31" ht="12.75" x14ac:dyDescent="0.2">
      <c r="H832" s="9"/>
      <c r="I832" s="9"/>
      <c r="J832" s="9"/>
      <c r="N832" s="52"/>
      <c r="R832" s="52"/>
      <c r="W832" s="52"/>
      <c r="Z832" s="9"/>
      <c r="AA832" s="47"/>
      <c r="AB832" s="9"/>
      <c r="AD832" s="117"/>
      <c r="AE832" s="70"/>
    </row>
    <row r="833" spans="8:31" ht="12.75" x14ac:dyDescent="0.2">
      <c r="H833" s="9"/>
      <c r="I833" s="9"/>
      <c r="J833" s="9"/>
      <c r="N833" s="52"/>
      <c r="R833" s="52"/>
      <c r="W833" s="52"/>
      <c r="Z833" s="9"/>
      <c r="AA833" s="47"/>
      <c r="AB833" s="9"/>
      <c r="AD833" s="117"/>
      <c r="AE833" s="70"/>
    </row>
    <row r="834" spans="8:31" ht="12.75" x14ac:dyDescent="0.2">
      <c r="H834" s="9"/>
      <c r="I834" s="9"/>
      <c r="J834" s="9"/>
      <c r="N834" s="52"/>
      <c r="R834" s="52"/>
      <c r="W834" s="52"/>
      <c r="Z834" s="9"/>
      <c r="AA834" s="47"/>
      <c r="AB834" s="9"/>
      <c r="AD834" s="117"/>
      <c r="AE834" s="70"/>
    </row>
    <row r="835" spans="8:31" ht="12.75" x14ac:dyDescent="0.2">
      <c r="H835" s="9"/>
      <c r="I835" s="9"/>
      <c r="J835" s="9"/>
      <c r="N835" s="52"/>
      <c r="R835" s="52"/>
      <c r="W835" s="52"/>
      <c r="Z835" s="9"/>
      <c r="AA835" s="47"/>
      <c r="AB835" s="9"/>
      <c r="AD835" s="117"/>
      <c r="AE835" s="70"/>
    </row>
    <row r="836" spans="8:31" ht="12.75" x14ac:dyDescent="0.2">
      <c r="H836" s="9"/>
      <c r="I836" s="9"/>
      <c r="J836" s="9"/>
      <c r="N836" s="52"/>
      <c r="R836" s="52"/>
      <c r="W836" s="52"/>
      <c r="Z836" s="9"/>
      <c r="AA836" s="47"/>
      <c r="AB836" s="9"/>
      <c r="AD836" s="117"/>
      <c r="AE836" s="70"/>
    </row>
    <row r="837" spans="8:31" ht="12.75" x14ac:dyDescent="0.2">
      <c r="H837" s="9"/>
      <c r="I837" s="9"/>
      <c r="J837" s="9"/>
      <c r="N837" s="52"/>
      <c r="R837" s="52"/>
      <c r="W837" s="52"/>
      <c r="Z837" s="9"/>
      <c r="AA837" s="47"/>
      <c r="AB837" s="9"/>
      <c r="AD837" s="117"/>
      <c r="AE837" s="70"/>
    </row>
    <row r="838" spans="8:31" ht="12.75" x14ac:dyDescent="0.2">
      <c r="H838" s="9"/>
      <c r="I838" s="9"/>
      <c r="J838" s="9"/>
      <c r="N838" s="52"/>
      <c r="R838" s="52"/>
      <c r="W838" s="52"/>
      <c r="Z838" s="9"/>
      <c r="AA838" s="47"/>
      <c r="AB838" s="9"/>
      <c r="AD838" s="117"/>
      <c r="AE838" s="70"/>
    </row>
    <row r="839" spans="8:31" ht="12.75" x14ac:dyDescent="0.2">
      <c r="H839" s="9"/>
      <c r="I839" s="9"/>
      <c r="J839" s="9"/>
      <c r="N839" s="52"/>
      <c r="R839" s="52"/>
      <c r="W839" s="52"/>
      <c r="Z839" s="9"/>
      <c r="AA839" s="47"/>
      <c r="AB839" s="9"/>
      <c r="AD839" s="117"/>
      <c r="AE839" s="70"/>
    </row>
    <row r="840" spans="8:31" ht="12.75" x14ac:dyDescent="0.2">
      <c r="H840" s="9"/>
      <c r="I840" s="9"/>
      <c r="J840" s="9"/>
      <c r="N840" s="52"/>
      <c r="R840" s="52"/>
      <c r="W840" s="52"/>
      <c r="Z840" s="9"/>
      <c r="AA840" s="47"/>
      <c r="AB840" s="9"/>
      <c r="AD840" s="117"/>
      <c r="AE840" s="70"/>
    </row>
    <row r="841" spans="8:31" ht="12.75" x14ac:dyDescent="0.2">
      <c r="H841" s="9"/>
      <c r="I841" s="9"/>
      <c r="J841" s="9"/>
      <c r="N841" s="52"/>
      <c r="R841" s="52"/>
      <c r="W841" s="52"/>
      <c r="Z841" s="9"/>
      <c r="AA841" s="47"/>
      <c r="AB841" s="9"/>
      <c r="AD841" s="117"/>
      <c r="AE841" s="70"/>
    </row>
    <row r="842" spans="8:31" ht="12.75" x14ac:dyDescent="0.2">
      <c r="H842" s="9"/>
      <c r="I842" s="9"/>
      <c r="J842" s="9"/>
      <c r="N842" s="52"/>
      <c r="R842" s="52"/>
      <c r="W842" s="52"/>
      <c r="Z842" s="9"/>
      <c r="AA842" s="47"/>
      <c r="AB842" s="9"/>
      <c r="AD842" s="117"/>
      <c r="AE842" s="70"/>
    </row>
    <row r="843" spans="8:31" ht="12.75" x14ac:dyDescent="0.2">
      <c r="H843" s="9"/>
      <c r="I843" s="9"/>
      <c r="J843" s="9"/>
      <c r="N843" s="52"/>
      <c r="R843" s="52"/>
      <c r="W843" s="52"/>
      <c r="Z843" s="9"/>
      <c r="AA843" s="47"/>
      <c r="AB843" s="9"/>
      <c r="AD843" s="117"/>
      <c r="AE843" s="70"/>
    </row>
    <row r="844" spans="8:31" ht="12.75" x14ac:dyDescent="0.2">
      <c r="H844" s="9"/>
      <c r="I844" s="9"/>
      <c r="J844" s="9"/>
      <c r="N844" s="52"/>
      <c r="R844" s="52"/>
      <c r="W844" s="52"/>
      <c r="Z844" s="9"/>
      <c r="AA844" s="47"/>
      <c r="AB844" s="9"/>
      <c r="AD844" s="117"/>
      <c r="AE844" s="70"/>
    </row>
    <row r="845" spans="8:31" ht="12.75" x14ac:dyDescent="0.2">
      <c r="H845" s="9"/>
      <c r="I845" s="9"/>
      <c r="J845" s="9"/>
      <c r="N845" s="52"/>
      <c r="R845" s="52"/>
      <c r="W845" s="52"/>
      <c r="Z845" s="9"/>
      <c r="AA845" s="47"/>
      <c r="AB845" s="9"/>
      <c r="AD845" s="117"/>
      <c r="AE845" s="70"/>
    </row>
    <row r="846" spans="8:31" ht="12.75" x14ac:dyDescent="0.2">
      <c r="H846" s="9"/>
      <c r="I846" s="9"/>
      <c r="J846" s="9"/>
      <c r="N846" s="52"/>
      <c r="R846" s="52"/>
      <c r="W846" s="52"/>
      <c r="Z846" s="9"/>
      <c r="AA846" s="47"/>
      <c r="AB846" s="9"/>
      <c r="AD846" s="117"/>
      <c r="AE846" s="70"/>
    </row>
    <row r="847" spans="8:31" ht="12.75" x14ac:dyDescent="0.2">
      <c r="H847" s="9"/>
      <c r="I847" s="9"/>
      <c r="J847" s="9"/>
      <c r="N847" s="52"/>
      <c r="R847" s="52"/>
      <c r="W847" s="52"/>
      <c r="Z847" s="9"/>
      <c r="AA847" s="47"/>
      <c r="AB847" s="9"/>
      <c r="AD847" s="117"/>
      <c r="AE847" s="70"/>
    </row>
    <row r="848" spans="8:31" ht="12.75" x14ac:dyDescent="0.2">
      <c r="H848" s="9"/>
      <c r="I848" s="9"/>
      <c r="J848" s="9"/>
      <c r="N848" s="52"/>
      <c r="R848" s="52"/>
      <c r="W848" s="52"/>
      <c r="Z848" s="9"/>
      <c r="AA848" s="47"/>
      <c r="AB848" s="9"/>
      <c r="AD848" s="117"/>
      <c r="AE848" s="70"/>
    </row>
    <row r="849" spans="8:31" ht="12.75" x14ac:dyDescent="0.2">
      <c r="H849" s="9"/>
      <c r="I849" s="9"/>
      <c r="J849" s="9"/>
      <c r="N849" s="52"/>
      <c r="R849" s="52"/>
      <c r="W849" s="52"/>
      <c r="Z849" s="9"/>
      <c r="AA849" s="47"/>
      <c r="AB849" s="9"/>
      <c r="AD849" s="117"/>
      <c r="AE849" s="70"/>
    </row>
    <row r="850" spans="8:31" ht="12.75" x14ac:dyDescent="0.2">
      <c r="H850" s="9"/>
      <c r="I850" s="9"/>
      <c r="J850" s="9"/>
      <c r="N850" s="52"/>
      <c r="R850" s="52"/>
      <c r="W850" s="52"/>
      <c r="Z850" s="9"/>
      <c r="AA850" s="47"/>
      <c r="AB850" s="9"/>
      <c r="AD850" s="117"/>
      <c r="AE850" s="70"/>
    </row>
    <row r="851" spans="8:31" ht="12.75" x14ac:dyDescent="0.2">
      <c r="H851" s="9"/>
      <c r="I851" s="9"/>
      <c r="J851" s="9"/>
      <c r="N851" s="52"/>
      <c r="R851" s="52"/>
      <c r="W851" s="52"/>
      <c r="Z851" s="9"/>
      <c r="AA851" s="47"/>
      <c r="AB851" s="9"/>
      <c r="AD851" s="117"/>
      <c r="AE851" s="70"/>
    </row>
    <row r="852" spans="8:31" ht="12.75" x14ac:dyDescent="0.2">
      <c r="H852" s="9"/>
      <c r="I852" s="9"/>
      <c r="J852" s="9"/>
      <c r="N852" s="52"/>
      <c r="R852" s="52"/>
      <c r="W852" s="52"/>
      <c r="Z852" s="9"/>
      <c r="AA852" s="47"/>
      <c r="AB852" s="9"/>
      <c r="AD852" s="117"/>
      <c r="AE852" s="70"/>
    </row>
    <row r="853" spans="8:31" ht="12.75" x14ac:dyDescent="0.2">
      <c r="H853" s="9"/>
      <c r="I853" s="9"/>
      <c r="J853" s="9"/>
      <c r="N853" s="52"/>
      <c r="R853" s="52"/>
      <c r="W853" s="52"/>
      <c r="Z853" s="9"/>
      <c r="AA853" s="47"/>
      <c r="AB853" s="9"/>
      <c r="AD853" s="117"/>
      <c r="AE853" s="70"/>
    </row>
    <row r="854" spans="8:31" ht="12.75" x14ac:dyDescent="0.2">
      <c r="H854" s="9"/>
      <c r="I854" s="9"/>
      <c r="J854" s="9"/>
      <c r="N854" s="52"/>
      <c r="R854" s="52"/>
      <c r="W854" s="52"/>
      <c r="Z854" s="9"/>
      <c r="AA854" s="47"/>
      <c r="AB854" s="9"/>
      <c r="AD854" s="117"/>
      <c r="AE854" s="70"/>
    </row>
    <row r="855" spans="8:31" ht="12.75" x14ac:dyDescent="0.2">
      <c r="H855" s="9"/>
      <c r="I855" s="9"/>
      <c r="J855" s="9"/>
      <c r="N855" s="52"/>
      <c r="R855" s="52"/>
      <c r="W855" s="52"/>
      <c r="Z855" s="9"/>
      <c r="AA855" s="47"/>
      <c r="AB855" s="9"/>
      <c r="AD855" s="117"/>
      <c r="AE855" s="70"/>
    </row>
    <row r="856" spans="8:31" ht="12.75" x14ac:dyDescent="0.2">
      <c r="H856" s="9"/>
      <c r="I856" s="9"/>
      <c r="J856" s="9"/>
      <c r="N856" s="52"/>
      <c r="R856" s="52"/>
      <c r="W856" s="52"/>
      <c r="Z856" s="9"/>
      <c r="AA856" s="47"/>
      <c r="AB856" s="9"/>
      <c r="AD856" s="117"/>
      <c r="AE856" s="70"/>
    </row>
    <row r="857" spans="8:31" ht="12.75" x14ac:dyDescent="0.2">
      <c r="H857" s="9"/>
      <c r="I857" s="9"/>
      <c r="J857" s="9"/>
      <c r="N857" s="52"/>
      <c r="R857" s="52"/>
      <c r="W857" s="52"/>
      <c r="Z857" s="9"/>
      <c r="AA857" s="47"/>
      <c r="AB857" s="9"/>
      <c r="AD857" s="117"/>
      <c r="AE857" s="70"/>
    </row>
    <row r="858" spans="8:31" ht="12.75" x14ac:dyDescent="0.2">
      <c r="H858" s="9"/>
      <c r="I858" s="9"/>
      <c r="J858" s="9"/>
      <c r="N858" s="52"/>
      <c r="R858" s="52"/>
      <c r="W858" s="52"/>
      <c r="Z858" s="9"/>
      <c r="AA858" s="47"/>
      <c r="AB858" s="9"/>
      <c r="AD858" s="117"/>
      <c r="AE858" s="70"/>
    </row>
    <row r="859" spans="8:31" ht="12.75" x14ac:dyDescent="0.2">
      <c r="H859" s="9"/>
      <c r="I859" s="9"/>
      <c r="J859" s="9"/>
      <c r="N859" s="52"/>
      <c r="R859" s="52"/>
      <c r="W859" s="52"/>
      <c r="Z859" s="9"/>
      <c r="AA859" s="47"/>
      <c r="AB859" s="9"/>
      <c r="AD859" s="117"/>
      <c r="AE859" s="70"/>
    </row>
    <row r="860" spans="8:31" ht="12.75" x14ac:dyDescent="0.2">
      <c r="H860" s="9"/>
      <c r="I860" s="9"/>
      <c r="J860" s="9"/>
      <c r="N860" s="52"/>
      <c r="R860" s="52"/>
      <c r="W860" s="52"/>
      <c r="Z860" s="9"/>
      <c r="AA860" s="47"/>
      <c r="AB860" s="9"/>
      <c r="AD860" s="117"/>
      <c r="AE860" s="70"/>
    </row>
    <row r="861" spans="8:31" ht="12.75" x14ac:dyDescent="0.2">
      <c r="H861" s="9"/>
      <c r="I861" s="9"/>
      <c r="J861" s="9"/>
      <c r="N861" s="52"/>
      <c r="R861" s="52"/>
      <c r="W861" s="52"/>
      <c r="Z861" s="9"/>
      <c r="AA861" s="47"/>
      <c r="AB861" s="9"/>
      <c r="AD861" s="117"/>
      <c r="AE861" s="70"/>
    </row>
    <row r="862" spans="8:31" ht="12.75" x14ac:dyDescent="0.2">
      <c r="H862" s="9"/>
      <c r="I862" s="9"/>
      <c r="J862" s="9"/>
      <c r="N862" s="52"/>
      <c r="R862" s="52"/>
      <c r="W862" s="52"/>
      <c r="Z862" s="9"/>
      <c r="AA862" s="47"/>
      <c r="AB862" s="9"/>
      <c r="AD862" s="117"/>
      <c r="AE862" s="70"/>
    </row>
    <row r="863" spans="8:31" ht="12.75" x14ac:dyDescent="0.2">
      <c r="H863" s="9"/>
      <c r="I863" s="9"/>
      <c r="J863" s="9"/>
      <c r="N863" s="52"/>
      <c r="R863" s="52"/>
      <c r="W863" s="52"/>
      <c r="Z863" s="9"/>
      <c r="AA863" s="47"/>
      <c r="AB863" s="9"/>
      <c r="AD863" s="117"/>
      <c r="AE863" s="70"/>
    </row>
    <row r="864" spans="8:31" ht="12.75" x14ac:dyDescent="0.2">
      <c r="H864" s="9"/>
      <c r="I864" s="9"/>
      <c r="J864" s="9"/>
      <c r="N864" s="52"/>
      <c r="R864" s="52"/>
      <c r="W864" s="52"/>
      <c r="Z864" s="9"/>
      <c r="AA864" s="47"/>
      <c r="AB864" s="9"/>
      <c r="AD864" s="117"/>
      <c r="AE864" s="70"/>
    </row>
    <row r="865" spans="8:31" ht="12.75" x14ac:dyDescent="0.2">
      <c r="H865" s="9"/>
      <c r="I865" s="9"/>
      <c r="J865" s="9"/>
      <c r="N865" s="52"/>
      <c r="R865" s="52"/>
      <c r="W865" s="52"/>
      <c r="Z865" s="9"/>
      <c r="AA865" s="47"/>
      <c r="AB865" s="9"/>
      <c r="AD865" s="117"/>
      <c r="AE865" s="70"/>
    </row>
    <row r="866" spans="8:31" ht="12.75" x14ac:dyDescent="0.2">
      <c r="H866" s="9"/>
      <c r="I866" s="9"/>
      <c r="J866" s="9"/>
      <c r="N866" s="52"/>
      <c r="R866" s="52"/>
      <c r="W866" s="52"/>
      <c r="Z866" s="9"/>
      <c r="AA866" s="47"/>
      <c r="AB866" s="9"/>
      <c r="AD866" s="117"/>
      <c r="AE866" s="70"/>
    </row>
    <row r="867" spans="8:31" ht="12.75" x14ac:dyDescent="0.2">
      <c r="H867" s="9"/>
      <c r="I867" s="9"/>
      <c r="J867" s="9"/>
      <c r="N867" s="52"/>
      <c r="R867" s="52"/>
      <c r="W867" s="52"/>
      <c r="Z867" s="9"/>
      <c r="AA867" s="47"/>
      <c r="AB867" s="9"/>
      <c r="AD867" s="117"/>
      <c r="AE867" s="70"/>
    </row>
    <row r="868" spans="8:31" ht="12.75" x14ac:dyDescent="0.2">
      <c r="H868" s="9"/>
      <c r="I868" s="9"/>
      <c r="J868" s="9"/>
      <c r="N868" s="52"/>
      <c r="R868" s="52"/>
      <c r="W868" s="52"/>
      <c r="Z868" s="9"/>
      <c r="AA868" s="47"/>
      <c r="AB868" s="9"/>
      <c r="AD868" s="117"/>
      <c r="AE868" s="70"/>
    </row>
    <row r="869" spans="8:31" ht="12.75" x14ac:dyDescent="0.2">
      <c r="H869" s="9"/>
      <c r="I869" s="9"/>
      <c r="J869" s="9"/>
      <c r="N869" s="52"/>
      <c r="R869" s="52"/>
      <c r="W869" s="52"/>
      <c r="Z869" s="9"/>
      <c r="AA869" s="47"/>
      <c r="AB869" s="9"/>
      <c r="AD869" s="117"/>
      <c r="AE869" s="70"/>
    </row>
    <row r="870" spans="8:31" ht="12.75" x14ac:dyDescent="0.2">
      <c r="H870" s="9"/>
      <c r="I870" s="9"/>
      <c r="J870" s="9"/>
      <c r="N870" s="52"/>
      <c r="R870" s="52"/>
      <c r="W870" s="52"/>
      <c r="Z870" s="9"/>
      <c r="AA870" s="47"/>
      <c r="AB870" s="9"/>
      <c r="AD870" s="117"/>
      <c r="AE870" s="70"/>
    </row>
    <row r="871" spans="8:31" ht="12.75" x14ac:dyDescent="0.2">
      <c r="H871" s="9"/>
      <c r="I871" s="9"/>
      <c r="J871" s="9"/>
      <c r="N871" s="52"/>
      <c r="R871" s="52"/>
      <c r="W871" s="52"/>
      <c r="Z871" s="9"/>
      <c r="AA871" s="47"/>
      <c r="AB871" s="9"/>
      <c r="AD871" s="117"/>
      <c r="AE871" s="70"/>
    </row>
    <row r="872" spans="8:31" ht="12.75" x14ac:dyDescent="0.2">
      <c r="H872" s="9"/>
      <c r="I872" s="9"/>
      <c r="J872" s="9"/>
      <c r="N872" s="52"/>
      <c r="R872" s="52"/>
      <c r="W872" s="52"/>
      <c r="Z872" s="9"/>
      <c r="AA872" s="47"/>
      <c r="AB872" s="9"/>
      <c r="AD872" s="117"/>
      <c r="AE872" s="70"/>
    </row>
    <row r="873" spans="8:31" ht="12.75" x14ac:dyDescent="0.2">
      <c r="H873" s="9"/>
      <c r="I873" s="9"/>
      <c r="J873" s="9"/>
      <c r="N873" s="52"/>
      <c r="R873" s="52"/>
      <c r="W873" s="52"/>
      <c r="Z873" s="9"/>
      <c r="AA873" s="47"/>
      <c r="AB873" s="9"/>
      <c r="AD873" s="117"/>
      <c r="AE873" s="70"/>
    </row>
    <row r="874" spans="8:31" ht="12.75" x14ac:dyDescent="0.2">
      <c r="H874" s="9"/>
      <c r="I874" s="9"/>
      <c r="J874" s="9"/>
      <c r="N874" s="52"/>
      <c r="R874" s="52"/>
      <c r="W874" s="52"/>
      <c r="Z874" s="9"/>
      <c r="AA874" s="47"/>
      <c r="AB874" s="9"/>
      <c r="AD874" s="117"/>
      <c r="AE874" s="70"/>
    </row>
    <row r="875" spans="8:31" ht="12.75" x14ac:dyDescent="0.2">
      <c r="H875" s="9"/>
      <c r="I875" s="9"/>
      <c r="J875" s="9"/>
      <c r="N875" s="52"/>
      <c r="R875" s="52"/>
      <c r="W875" s="52"/>
      <c r="Z875" s="9"/>
      <c r="AA875" s="47"/>
      <c r="AB875" s="9"/>
      <c r="AD875" s="117"/>
      <c r="AE875" s="70"/>
    </row>
    <row r="876" spans="8:31" ht="12.75" x14ac:dyDescent="0.2">
      <c r="H876" s="9"/>
      <c r="I876" s="9"/>
      <c r="J876" s="9"/>
      <c r="N876" s="52"/>
      <c r="R876" s="52"/>
      <c r="W876" s="52"/>
      <c r="Z876" s="9"/>
      <c r="AA876" s="47"/>
      <c r="AB876" s="9"/>
      <c r="AD876" s="117"/>
      <c r="AE876" s="70"/>
    </row>
    <row r="877" spans="8:31" ht="12.75" x14ac:dyDescent="0.2">
      <c r="H877" s="9"/>
      <c r="I877" s="9"/>
      <c r="J877" s="9"/>
      <c r="N877" s="52"/>
      <c r="R877" s="52"/>
      <c r="W877" s="52"/>
      <c r="Z877" s="9"/>
      <c r="AA877" s="47"/>
      <c r="AB877" s="9"/>
      <c r="AD877" s="117"/>
      <c r="AE877" s="70"/>
    </row>
    <row r="878" spans="8:31" ht="12.75" x14ac:dyDescent="0.2">
      <c r="H878" s="9"/>
      <c r="I878" s="9"/>
      <c r="J878" s="9"/>
      <c r="N878" s="52"/>
      <c r="R878" s="52"/>
      <c r="W878" s="52"/>
      <c r="Z878" s="9"/>
      <c r="AA878" s="47"/>
      <c r="AB878" s="9"/>
      <c r="AD878" s="117"/>
      <c r="AE878" s="70"/>
    </row>
    <row r="879" spans="8:31" ht="12.75" x14ac:dyDescent="0.2">
      <c r="H879" s="9"/>
      <c r="I879" s="9"/>
      <c r="J879" s="9"/>
      <c r="N879" s="52"/>
      <c r="R879" s="52"/>
      <c r="W879" s="52"/>
      <c r="Z879" s="9"/>
      <c r="AA879" s="47"/>
      <c r="AB879" s="9"/>
      <c r="AD879" s="117"/>
      <c r="AE879" s="70"/>
    </row>
    <row r="880" spans="8:31" ht="12.75" x14ac:dyDescent="0.2">
      <c r="H880" s="9"/>
      <c r="I880" s="9"/>
      <c r="J880" s="9"/>
      <c r="N880" s="52"/>
      <c r="R880" s="52"/>
      <c r="W880" s="52"/>
      <c r="Z880" s="9"/>
      <c r="AA880" s="47"/>
      <c r="AB880" s="9"/>
      <c r="AD880" s="117"/>
      <c r="AE880" s="70"/>
    </row>
    <row r="881" spans="8:31" ht="12.75" x14ac:dyDescent="0.2">
      <c r="H881" s="9"/>
      <c r="I881" s="9"/>
      <c r="J881" s="9"/>
      <c r="N881" s="52"/>
      <c r="R881" s="52"/>
      <c r="W881" s="52"/>
      <c r="Z881" s="9"/>
      <c r="AA881" s="47"/>
      <c r="AB881" s="9"/>
      <c r="AD881" s="117"/>
      <c r="AE881" s="70"/>
    </row>
    <row r="882" spans="8:31" ht="12.75" x14ac:dyDescent="0.2">
      <c r="H882" s="9"/>
      <c r="I882" s="9"/>
      <c r="J882" s="9"/>
      <c r="N882" s="52"/>
      <c r="R882" s="52"/>
      <c r="W882" s="52"/>
      <c r="Z882" s="9"/>
      <c r="AA882" s="47"/>
      <c r="AB882" s="9"/>
      <c r="AD882" s="117"/>
      <c r="AE882" s="70"/>
    </row>
    <row r="883" spans="8:31" ht="12.75" x14ac:dyDescent="0.2">
      <c r="H883" s="9"/>
      <c r="I883" s="9"/>
      <c r="J883" s="9"/>
      <c r="N883" s="52"/>
      <c r="R883" s="52"/>
      <c r="W883" s="52"/>
      <c r="Z883" s="9"/>
      <c r="AA883" s="47"/>
      <c r="AB883" s="9"/>
      <c r="AD883" s="117"/>
      <c r="AE883" s="70"/>
    </row>
    <row r="884" spans="8:31" ht="12.75" x14ac:dyDescent="0.2">
      <c r="H884" s="9"/>
      <c r="I884" s="9"/>
      <c r="J884" s="9"/>
      <c r="N884" s="52"/>
      <c r="R884" s="52"/>
      <c r="W884" s="52"/>
      <c r="Z884" s="9"/>
      <c r="AA884" s="47"/>
      <c r="AB884" s="9"/>
      <c r="AD884" s="117"/>
      <c r="AE884" s="70"/>
    </row>
    <row r="885" spans="8:31" ht="12.75" x14ac:dyDescent="0.2">
      <c r="H885" s="9"/>
      <c r="I885" s="9"/>
      <c r="J885" s="9"/>
      <c r="N885" s="52"/>
      <c r="R885" s="52"/>
      <c r="W885" s="52"/>
      <c r="Z885" s="9"/>
      <c r="AA885" s="47"/>
      <c r="AB885" s="9"/>
      <c r="AD885" s="117"/>
      <c r="AE885" s="70"/>
    </row>
    <row r="886" spans="8:31" ht="12.75" x14ac:dyDescent="0.2">
      <c r="H886" s="9"/>
      <c r="I886" s="9"/>
      <c r="J886" s="9"/>
      <c r="N886" s="52"/>
      <c r="R886" s="52"/>
      <c r="W886" s="52"/>
      <c r="Z886" s="9"/>
      <c r="AA886" s="47"/>
      <c r="AB886" s="9"/>
      <c r="AD886" s="117"/>
      <c r="AE886" s="70"/>
    </row>
    <row r="887" spans="8:31" ht="12.75" x14ac:dyDescent="0.2">
      <c r="H887" s="9"/>
      <c r="I887" s="9"/>
      <c r="J887" s="9"/>
      <c r="N887" s="52"/>
      <c r="R887" s="52"/>
      <c r="W887" s="52"/>
      <c r="Z887" s="9"/>
      <c r="AA887" s="47"/>
      <c r="AB887" s="9"/>
      <c r="AD887" s="117"/>
      <c r="AE887" s="70"/>
    </row>
    <row r="888" spans="8:31" ht="12.75" x14ac:dyDescent="0.2">
      <c r="H888" s="9"/>
      <c r="I888" s="9"/>
      <c r="J888" s="9"/>
      <c r="N888" s="52"/>
      <c r="R888" s="52"/>
      <c r="W888" s="52"/>
      <c r="Z888" s="9"/>
      <c r="AA888" s="47"/>
      <c r="AB888" s="9"/>
      <c r="AD888" s="117"/>
      <c r="AE888" s="70"/>
    </row>
    <row r="889" spans="8:31" ht="12.75" x14ac:dyDescent="0.2">
      <c r="H889" s="9"/>
      <c r="I889" s="9"/>
      <c r="J889" s="9"/>
      <c r="N889" s="52"/>
      <c r="R889" s="52"/>
      <c r="W889" s="52"/>
      <c r="Z889" s="9"/>
      <c r="AA889" s="47"/>
      <c r="AB889" s="9"/>
      <c r="AD889" s="117"/>
      <c r="AE889" s="70"/>
    </row>
    <row r="890" spans="8:31" ht="12.75" x14ac:dyDescent="0.2">
      <c r="H890" s="9"/>
      <c r="I890" s="9"/>
      <c r="J890" s="9"/>
      <c r="N890" s="52"/>
      <c r="R890" s="52"/>
      <c r="W890" s="52"/>
      <c r="Z890" s="9"/>
      <c r="AA890" s="47"/>
      <c r="AB890" s="9"/>
      <c r="AD890" s="117"/>
      <c r="AE890" s="70"/>
    </row>
    <row r="891" spans="8:31" ht="12.75" x14ac:dyDescent="0.2">
      <c r="H891" s="9"/>
      <c r="I891" s="9"/>
      <c r="J891" s="9"/>
      <c r="N891" s="52"/>
      <c r="R891" s="52"/>
      <c r="W891" s="52"/>
      <c r="Z891" s="9"/>
      <c r="AA891" s="47"/>
      <c r="AB891" s="9"/>
      <c r="AD891" s="117"/>
      <c r="AE891" s="70"/>
    </row>
    <row r="892" spans="8:31" ht="12.75" x14ac:dyDescent="0.2">
      <c r="H892" s="9"/>
      <c r="I892" s="9"/>
      <c r="J892" s="9"/>
      <c r="N892" s="52"/>
      <c r="R892" s="52"/>
      <c r="W892" s="52"/>
      <c r="Z892" s="9"/>
      <c r="AA892" s="47"/>
      <c r="AB892" s="9"/>
      <c r="AD892" s="117"/>
      <c r="AE892" s="70"/>
    </row>
    <row r="893" spans="8:31" ht="12.75" x14ac:dyDescent="0.2">
      <c r="H893" s="9"/>
      <c r="I893" s="9"/>
      <c r="J893" s="9"/>
      <c r="N893" s="52"/>
      <c r="R893" s="52"/>
      <c r="W893" s="52"/>
      <c r="Z893" s="9"/>
      <c r="AA893" s="47"/>
      <c r="AB893" s="9"/>
      <c r="AD893" s="117"/>
      <c r="AE893" s="70"/>
    </row>
    <row r="894" spans="8:31" ht="12.75" x14ac:dyDescent="0.2">
      <c r="H894" s="9"/>
      <c r="I894" s="9"/>
      <c r="J894" s="9"/>
      <c r="N894" s="52"/>
      <c r="R894" s="52"/>
      <c r="W894" s="52"/>
      <c r="Z894" s="9"/>
      <c r="AA894" s="47"/>
      <c r="AB894" s="9"/>
      <c r="AD894" s="117"/>
      <c r="AE894" s="70"/>
    </row>
    <row r="895" spans="8:31" ht="12.75" x14ac:dyDescent="0.2">
      <c r="H895" s="9"/>
      <c r="I895" s="9"/>
      <c r="J895" s="9"/>
      <c r="N895" s="52"/>
      <c r="R895" s="52"/>
      <c r="W895" s="52"/>
      <c r="Z895" s="9"/>
      <c r="AA895" s="47"/>
      <c r="AB895" s="9"/>
      <c r="AD895" s="117"/>
      <c r="AE895" s="70"/>
    </row>
    <row r="896" spans="8:31" ht="12.75" x14ac:dyDescent="0.2">
      <c r="H896" s="9"/>
      <c r="I896" s="9"/>
      <c r="J896" s="9"/>
      <c r="N896" s="52"/>
      <c r="R896" s="52"/>
      <c r="W896" s="52"/>
      <c r="Z896" s="9"/>
      <c r="AA896" s="47"/>
      <c r="AB896" s="9"/>
      <c r="AD896" s="117"/>
      <c r="AE896" s="70"/>
    </row>
    <row r="897" spans="8:31" ht="12.75" x14ac:dyDescent="0.2">
      <c r="H897" s="9"/>
      <c r="I897" s="9"/>
      <c r="J897" s="9"/>
      <c r="N897" s="52"/>
      <c r="R897" s="52"/>
      <c r="W897" s="52"/>
      <c r="Z897" s="9"/>
      <c r="AA897" s="47"/>
      <c r="AB897" s="9"/>
      <c r="AD897" s="117"/>
      <c r="AE897" s="70"/>
    </row>
    <row r="898" spans="8:31" ht="12.75" x14ac:dyDescent="0.2">
      <c r="H898" s="9"/>
      <c r="I898" s="9"/>
      <c r="J898" s="9"/>
      <c r="N898" s="52"/>
      <c r="R898" s="52"/>
      <c r="W898" s="52"/>
      <c r="Z898" s="9"/>
      <c r="AA898" s="47"/>
      <c r="AB898" s="9"/>
      <c r="AD898" s="117"/>
      <c r="AE898" s="70"/>
    </row>
    <row r="899" spans="8:31" ht="12.75" x14ac:dyDescent="0.2">
      <c r="H899" s="9"/>
      <c r="I899" s="9"/>
      <c r="J899" s="9"/>
      <c r="N899" s="52"/>
      <c r="R899" s="52"/>
      <c r="W899" s="52"/>
      <c r="Z899" s="9"/>
      <c r="AA899" s="47"/>
      <c r="AB899" s="9"/>
      <c r="AD899" s="117"/>
      <c r="AE899" s="70"/>
    </row>
    <row r="900" spans="8:31" ht="12.75" x14ac:dyDescent="0.2">
      <c r="H900" s="9"/>
      <c r="I900" s="9"/>
      <c r="J900" s="9"/>
      <c r="N900" s="52"/>
      <c r="R900" s="52"/>
      <c r="W900" s="52"/>
      <c r="Z900" s="9"/>
      <c r="AA900" s="47"/>
      <c r="AB900" s="9"/>
      <c r="AD900" s="117"/>
      <c r="AE900" s="70"/>
    </row>
    <row r="901" spans="8:31" ht="12.75" x14ac:dyDescent="0.2">
      <c r="H901" s="9"/>
      <c r="I901" s="9"/>
      <c r="J901" s="9"/>
      <c r="N901" s="52"/>
      <c r="R901" s="52"/>
      <c r="W901" s="52"/>
      <c r="Z901" s="9"/>
      <c r="AA901" s="47"/>
      <c r="AB901" s="9"/>
      <c r="AD901" s="117"/>
      <c r="AE901" s="70"/>
    </row>
    <row r="902" spans="8:31" ht="12.75" x14ac:dyDescent="0.2">
      <c r="H902" s="9"/>
      <c r="I902" s="9"/>
      <c r="J902" s="9"/>
      <c r="N902" s="52"/>
      <c r="R902" s="52"/>
      <c r="W902" s="52"/>
      <c r="Z902" s="9"/>
      <c r="AA902" s="47"/>
      <c r="AB902" s="9"/>
      <c r="AD902" s="117"/>
      <c r="AE902" s="70"/>
    </row>
    <row r="903" spans="8:31" ht="12.75" x14ac:dyDescent="0.2">
      <c r="H903" s="9"/>
      <c r="I903" s="9"/>
      <c r="J903" s="9"/>
      <c r="N903" s="52"/>
      <c r="R903" s="52"/>
      <c r="W903" s="52"/>
      <c r="Z903" s="9"/>
      <c r="AA903" s="47"/>
      <c r="AB903" s="9"/>
      <c r="AD903" s="117"/>
      <c r="AE903" s="70"/>
    </row>
    <row r="904" spans="8:31" ht="12.75" x14ac:dyDescent="0.2">
      <c r="H904" s="9"/>
      <c r="I904" s="9"/>
      <c r="J904" s="9"/>
      <c r="N904" s="52"/>
      <c r="R904" s="52"/>
      <c r="W904" s="52"/>
      <c r="Z904" s="9"/>
      <c r="AA904" s="47"/>
      <c r="AB904" s="9"/>
      <c r="AD904" s="117"/>
      <c r="AE904" s="70"/>
    </row>
    <row r="905" spans="8:31" ht="12.75" x14ac:dyDescent="0.2">
      <c r="H905" s="9"/>
      <c r="I905" s="9"/>
      <c r="J905" s="9"/>
      <c r="N905" s="52"/>
      <c r="R905" s="52"/>
      <c r="W905" s="52"/>
      <c r="Z905" s="9"/>
      <c r="AA905" s="47"/>
      <c r="AB905" s="9"/>
      <c r="AD905" s="117"/>
      <c r="AE905" s="70"/>
    </row>
    <row r="906" spans="8:31" ht="12.75" x14ac:dyDescent="0.2">
      <c r="H906" s="9"/>
      <c r="I906" s="9"/>
      <c r="J906" s="9"/>
      <c r="N906" s="52"/>
      <c r="R906" s="52"/>
      <c r="W906" s="52"/>
      <c r="Z906" s="9"/>
      <c r="AA906" s="47"/>
      <c r="AB906" s="9"/>
      <c r="AD906" s="117"/>
      <c r="AE906" s="70"/>
    </row>
    <row r="907" spans="8:31" ht="12.75" x14ac:dyDescent="0.2">
      <c r="H907" s="9"/>
      <c r="I907" s="9"/>
      <c r="J907" s="9"/>
      <c r="N907" s="52"/>
      <c r="R907" s="52"/>
      <c r="W907" s="52"/>
      <c r="Z907" s="9"/>
      <c r="AA907" s="47"/>
      <c r="AB907" s="9"/>
      <c r="AD907" s="117"/>
      <c r="AE907" s="70"/>
    </row>
    <row r="908" spans="8:31" ht="12.75" x14ac:dyDescent="0.2">
      <c r="H908" s="9"/>
      <c r="I908" s="9"/>
      <c r="J908" s="9"/>
      <c r="N908" s="52"/>
      <c r="R908" s="52"/>
      <c r="W908" s="52"/>
      <c r="Z908" s="9"/>
      <c r="AA908" s="47"/>
      <c r="AB908" s="9"/>
      <c r="AD908" s="117"/>
      <c r="AE908" s="70"/>
    </row>
    <row r="909" spans="8:31" ht="12.75" x14ac:dyDescent="0.2">
      <c r="H909" s="9"/>
      <c r="I909" s="9"/>
      <c r="J909" s="9"/>
      <c r="N909" s="52"/>
      <c r="R909" s="52"/>
      <c r="W909" s="52"/>
      <c r="Z909" s="9"/>
      <c r="AA909" s="47"/>
      <c r="AB909" s="9"/>
      <c r="AD909" s="117"/>
      <c r="AE909" s="70"/>
    </row>
    <row r="910" spans="8:31" ht="12.75" x14ac:dyDescent="0.2">
      <c r="H910" s="9"/>
      <c r="I910" s="9"/>
      <c r="J910" s="9"/>
      <c r="N910" s="52"/>
      <c r="R910" s="52"/>
      <c r="W910" s="52"/>
      <c r="Z910" s="9"/>
      <c r="AA910" s="47"/>
      <c r="AB910" s="9"/>
      <c r="AD910" s="117"/>
      <c r="AE910" s="70"/>
    </row>
    <row r="911" spans="8:31" ht="12.75" x14ac:dyDescent="0.2">
      <c r="H911" s="9"/>
      <c r="I911" s="9"/>
      <c r="J911" s="9"/>
      <c r="N911" s="52"/>
      <c r="R911" s="52"/>
      <c r="W911" s="52"/>
      <c r="Z911" s="9"/>
      <c r="AA911" s="47"/>
      <c r="AB911" s="9"/>
      <c r="AD911" s="117"/>
      <c r="AE911" s="70"/>
    </row>
    <row r="912" spans="8:31" ht="12.75" x14ac:dyDescent="0.2">
      <c r="H912" s="9"/>
      <c r="I912" s="9"/>
      <c r="J912" s="9"/>
      <c r="N912" s="52"/>
      <c r="R912" s="52"/>
      <c r="W912" s="52"/>
      <c r="Z912" s="9"/>
      <c r="AA912" s="47"/>
      <c r="AB912" s="9"/>
      <c r="AD912" s="117"/>
      <c r="AE912" s="70"/>
    </row>
    <row r="913" spans="8:31" ht="12.75" x14ac:dyDescent="0.2">
      <c r="H913" s="9"/>
      <c r="I913" s="9"/>
      <c r="J913" s="9"/>
      <c r="N913" s="52"/>
      <c r="R913" s="52"/>
      <c r="W913" s="52"/>
      <c r="Z913" s="9"/>
      <c r="AA913" s="47"/>
      <c r="AB913" s="9"/>
      <c r="AD913" s="117"/>
      <c r="AE913" s="70"/>
    </row>
    <row r="914" spans="8:31" ht="12.75" x14ac:dyDescent="0.2">
      <c r="H914" s="9"/>
      <c r="I914" s="9"/>
      <c r="J914" s="9"/>
      <c r="N914" s="52"/>
      <c r="R914" s="52"/>
      <c r="W914" s="52"/>
      <c r="Z914" s="9"/>
      <c r="AA914" s="47"/>
      <c r="AB914" s="9"/>
      <c r="AD914" s="117"/>
      <c r="AE914" s="70"/>
    </row>
    <row r="915" spans="8:31" ht="12.75" x14ac:dyDescent="0.2">
      <c r="H915" s="9"/>
      <c r="I915" s="9"/>
      <c r="J915" s="9"/>
      <c r="N915" s="52"/>
      <c r="R915" s="52"/>
      <c r="W915" s="52"/>
      <c r="Z915" s="9"/>
      <c r="AA915" s="47"/>
      <c r="AB915" s="9"/>
      <c r="AD915" s="117"/>
      <c r="AE915" s="70"/>
    </row>
    <row r="916" spans="8:31" ht="12.75" x14ac:dyDescent="0.2">
      <c r="H916" s="9"/>
      <c r="I916" s="9"/>
      <c r="J916" s="9"/>
      <c r="N916" s="52"/>
      <c r="R916" s="52"/>
      <c r="W916" s="52"/>
      <c r="Z916" s="9"/>
      <c r="AA916" s="47"/>
      <c r="AB916" s="9"/>
      <c r="AD916" s="117"/>
      <c r="AE916" s="70"/>
    </row>
    <row r="917" spans="8:31" ht="12.75" x14ac:dyDescent="0.2">
      <c r="H917" s="9"/>
      <c r="I917" s="9"/>
      <c r="J917" s="9"/>
      <c r="N917" s="52"/>
      <c r="R917" s="52"/>
      <c r="W917" s="52"/>
      <c r="Z917" s="9"/>
      <c r="AA917" s="47"/>
      <c r="AB917" s="9"/>
      <c r="AD917" s="117"/>
      <c r="AE917" s="70"/>
    </row>
    <row r="918" spans="8:31" ht="12.75" x14ac:dyDescent="0.2">
      <c r="H918" s="9"/>
      <c r="I918" s="9"/>
      <c r="J918" s="9"/>
      <c r="N918" s="52"/>
      <c r="R918" s="52"/>
      <c r="W918" s="52"/>
      <c r="Z918" s="9"/>
      <c r="AA918" s="47"/>
      <c r="AB918" s="9"/>
      <c r="AD918" s="117"/>
      <c r="AE918" s="70"/>
    </row>
    <row r="919" spans="8:31" ht="12.75" x14ac:dyDescent="0.2">
      <c r="H919" s="9"/>
      <c r="I919" s="9"/>
      <c r="J919" s="9"/>
      <c r="N919" s="52"/>
      <c r="R919" s="52"/>
      <c r="W919" s="52"/>
      <c r="Z919" s="9"/>
      <c r="AA919" s="47"/>
      <c r="AB919" s="9"/>
      <c r="AD919" s="117"/>
      <c r="AE919" s="70"/>
    </row>
    <row r="920" spans="8:31" ht="12.75" x14ac:dyDescent="0.2">
      <c r="H920" s="9"/>
      <c r="I920" s="9"/>
      <c r="J920" s="9"/>
      <c r="N920" s="52"/>
      <c r="R920" s="52"/>
      <c r="W920" s="52"/>
      <c r="Z920" s="9"/>
      <c r="AA920" s="47"/>
      <c r="AB920" s="9"/>
      <c r="AD920" s="117"/>
      <c r="AE920" s="70"/>
    </row>
    <row r="921" spans="8:31" ht="12.75" x14ac:dyDescent="0.2">
      <c r="H921" s="9"/>
      <c r="I921" s="9"/>
      <c r="J921" s="9"/>
      <c r="N921" s="52"/>
      <c r="R921" s="52"/>
      <c r="W921" s="52"/>
      <c r="Z921" s="9"/>
      <c r="AA921" s="47"/>
      <c r="AB921" s="9"/>
      <c r="AD921" s="117"/>
      <c r="AE921" s="70"/>
    </row>
    <row r="922" spans="8:31" ht="12.75" x14ac:dyDescent="0.2">
      <c r="H922" s="9"/>
      <c r="I922" s="9"/>
      <c r="J922" s="9"/>
      <c r="N922" s="52"/>
      <c r="R922" s="52"/>
      <c r="W922" s="52"/>
      <c r="Z922" s="9"/>
      <c r="AA922" s="47"/>
      <c r="AB922" s="9"/>
      <c r="AD922" s="117"/>
      <c r="AE922" s="70"/>
    </row>
    <row r="923" spans="8:31" ht="12.75" x14ac:dyDescent="0.2">
      <c r="H923" s="9"/>
      <c r="I923" s="9"/>
      <c r="J923" s="9"/>
      <c r="N923" s="52"/>
      <c r="R923" s="52"/>
      <c r="W923" s="52"/>
      <c r="Z923" s="9"/>
      <c r="AA923" s="47"/>
      <c r="AB923" s="9"/>
      <c r="AD923" s="117"/>
      <c r="AE923" s="70"/>
    </row>
    <row r="924" spans="8:31" ht="12.75" x14ac:dyDescent="0.2">
      <c r="H924" s="9"/>
      <c r="I924" s="9"/>
      <c r="J924" s="9"/>
      <c r="N924" s="52"/>
      <c r="R924" s="52"/>
      <c r="W924" s="52"/>
      <c r="Z924" s="9"/>
      <c r="AA924" s="47"/>
      <c r="AB924" s="9"/>
      <c r="AD924" s="117"/>
      <c r="AE924" s="70"/>
    </row>
    <row r="925" spans="8:31" ht="12.75" x14ac:dyDescent="0.2">
      <c r="H925" s="9"/>
      <c r="I925" s="9"/>
      <c r="J925" s="9"/>
      <c r="N925" s="52"/>
      <c r="R925" s="52"/>
      <c r="W925" s="52"/>
      <c r="Z925" s="9"/>
      <c r="AA925" s="47"/>
      <c r="AB925" s="9"/>
      <c r="AD925" s="117"/>
      <c r="AE925" s="70"/>
    </row>
    <row r="926" spans="8:31" ht="12.75" x14ac:dyDescent="0.2">
      <c r="H926" s="9"/>
      <c r="I926" s="9"/>
      <c r="J926" s="9"/>
      <c r="N926" s="52"/>
      <c r="R926" s="52"/>
      <c r="W926" s="52"/>
      <c r="Z926" s="9"/>
      <c r="AA926" s="47"/>
      <c r="AB926" s="9"/>
      <c r="AD926" s="117"/>
      <c r="AE926" s="70"/>
    </row>
    <row r="927" spans="8:31" ht="12.75" x14ac:dyDescent="0.2">
      <c r="H927" s="9"/>
      <c r="I927" s="9"/>
      <c r="J927" s="9"/>
      <c r="N927" s="52"/>
      <c r="R927" s="52"/>
      <c r="W927" s="52"/>
      <c r="Z927" s="9"/>
      <c r="AA927" s="47"/>
      <c r="AB927" s="9"/>
      <c r="AD927" s="117"/>
      <c r="AE927" s="70"/>
    </row>
    <row r="928" spans="8:31" ht="12.75" x14ac:dyDescent="0.2">
      <c r="H928" s="9"/>
      <c r="I928" s="9"/>
      <c r="J928" s="9"/>
      <c r="N928" s="52"/>
      <c r="R928" s="52"/>
      <c r="W928" s="52"/>
      <c r="Z928" s="9"/>
      <c r="AA928" s="47"/>
      <c r="AB928" s="9"/>
      <c r="AD928" s="117"/>
      <c r="AE928" s="70"/>
    </row>
    <row r="929" spans="8:31" ht="12.75" x14ac:dyDescent="0.2">
      <c r="H929" s="9"/>
      <c r="I929" s="9"/>
      <c r="J929" s="9"/>
      <c r="N929" s="52"/>
      <c r="R929" s="52"/>
      <c r="W929" s="52"/>
      <c r="Z929" s="9"/>
      <c r="AA929" s="47"/>
      <c r="AB929" s="9"/>
      <c r="AD929" s="117"/>
      <c r="AE929" s="70"/>
    </row>
    <row r="930" spans="8:31" ht="12.75" x14ac:dyDescent="0.2">
      <c r="H930" s="9"/>
      <c r="I930" s="9"/>
      <c r="J930" s="9"/>
      <c r="N930" s="52"/>
      <c r="R930" s="52"/>
      <c r="W930" s="52"/>
      <c r="Z930" s="9"/>
      <c r="AA930" s="47"/>
      <c r="AB930" s="9"/>
      <c r="AD930" s="117"/>
      <c r="AE930" s="70"/>
    </row>
    <row r="931" spans="8:31" ht="12.75" x14ac:dyDescent="0.2">
      <c r="H931" s="9"/>
      <c r="I931" s="9"/>
      <c r="J931" s="9"/>
      <c r="N931" s="52"/>
      <c r="R931" s="52"/>
      <c r="W931" s="52"/>
      <c r="Z931" s="9"/>
      <c r="AA931" s="47"/>
      <c r="AB931" s="9"/>
      <c r="AD931" s="117"/>
      <c r="AE931" s="70"/>
    </row>
    <row r="932" spans="8:31" ht="12.75" x14ac:dyDescent="0.2">
      <c r="H932" s="9"/>
      <c r="I932" s="9"/>
      <c r="J932" s="9"/>
      <c r="N932" s="52"/>
      <c r="R932" s="52"/>
      <c r="W932" s="52"/>
      <c r="Z932" s="9"/>
      <c r="AA932" s="47"/>
      <c r="AB932" s="9"/>
      <c r="AD932" s="117"/>
      <c r="AE932" s="70"/>
    </row>
    <row r="933" spans="8:31" ht="12.75" x14ac:dyDescent="0.2">
      <c r="H933" s="9"/>
      <c r="I933" s="9"/>
      <c r="J933" s="9"/>
      <c r="N933" s="52"/>
      <c r="R933" s="52"/>
      <c r="W933" s="52"/>
      <c r="Z933" s="9"/>
      <c r="AA933" s="47"/>
      <c r="AB933" s="9"/>
      <c r="AD933" s="117"/>
      <c r="AE933" s="70"/>
    </row>
    <row r="934" spans="8:31" ht="12.75" x14ac:dyDescent="0.2">
      <c r="H934" s="9"/>
      <c r="I934" s="9"/>
      <c r="J934" s="9"/>
      <c r="N934" s="52"/>
      <c r="R934" s="52"/>
      <c r="W934" s="52"/>
      <c r="Z934" s="9"/>
      <c r="AA934" s="47"/>
      <c r="AB934" s="9"/>
      <c r="AD934" s="117"/>
      <c r="AE934" s="70"/>
    </row>
    <row r="935" spans="8:31" ht="12.75" x14ac:dyDescent="0.2">
      <c r="H935" s="9"/>
      <c r="I935" s="9"/>
      <c r="J935" s="9"/>
      <c r="N935" s="52"/>
      <c r="R935" s="52"/>
      <c r="W935" s="52"/>
      <c r="Z935" s="9"/>
      <c r="AA935" s="47"/>
      <c r="AB935" s="9"/>
      <c r="AD935" s="117"/>
      <c r="AE935" s="70"/>
    </row>
    <row r="936" spans="8:31" ht="12.75" x14ac:dyDescent="0.2">
      <c r="H936" s="9"/>
      <c r="I936" s="9"/>
      <c r="J936" s="9"/>
      <c r="N936" s="52"/>
      <c r="R936" s="52"/>
      <c r="W936" s="52"/>
      <c r="Z936" s="9"/>
      <c r="AA936" s="47"/>
      <c r="AB936" s="9"/>
      <c r="AD936" s="117"/>
      <c r="AE936" s="70"/>
    </row>
    <row r="937" spans="8:31" ht="12.75" x14ac:dyDescent="0.2">
      <c r="H937" s="9"/>
      <c r="I937" s="9"/>
      <c r="J937" s="9"/>
      <c r="N937" s="52"/>
      <c r="R937" s="52"/>
      <c r="W937" s="52"/>
      <c r="Z937" s="9"/>
      <c r="AA937" s="47"/>
      <c r="AB937" s="9"/>
      <c r="AD937" s="117"/>
      <c r="AE937" s="70"/>
    </row>
    <row r="938" spans="8:31" ht="12.75" x14ac:dyDescent="0.2">
      <c r="H938" s="9"/>
      <c r="I938" s="9"/>
      <c r="J938" s="9"/>
      <c r="N938" s="52"/>
      <c r="R938" s="52"/>
      <c r="W938" s="52"/>
      <c r="Z938" s="9"/>
      <c r="AA938" s="47"/>
      <c r="AB938" s="9"/>
      <c r="AD938" s="117"/>
      <c r="AE938" s="70"/>
    </row>
    <row r="939" spans="8:31" ht="12.75" x14ac:dyDescent="0.2">
      <c r="H939" s="9"/>
      <c r="I939" s="9"/>
      <c r="J939" s="9"/>
      <c r="N939" s="52"/>
      <c r="R939" s="52"/>
      <c r="W939" s="52"/>
      <c r="Z939" s="9"/>
      <c r="AA939" s="47"/>
      <c r="AB939" s="9"/>
      <c r="AD939" s="117"/>
      <c r="AE939" s="70"/>
    </row>
    <row r="940" spans="8:31" ht="12.75" x14ac:dyDescent="0.2">
      <c r="H940" s="9"/>
      <c r="I940" s="9"/>
      <c r="J940" s="9"/>
      <c r="N940" s="52"/>
      <c r="R940" s="52"/>
      <c r="W940" s="52"/>
      <c r="Z940" s="9"/>
      <c r="AA940" s="47"/>
      <c r="AB940" s="9"/>
      <c r="AD940" s="117"/>
      <c r="AE940" s="70"/>
    </row>
    <row r="941" spans="8:31" ht="12.75" x14ac:dyDescent="0.2">
      <c r="H941" s="9"/>
      <c r="I941" s="9"/>
      <c r="J941" s="9"/>
      <c r="N941" s="52"/>
      <c r="R941" s="52"/>
      <c r="W941" s="52"/>
      <c r="Z941" s="9"/>
      <c r="AA941" s="47"/>
      <c r="AB941" s="9"/>
      <c r="AD941" s="117"/>
      <c r="AE941" s="70"/>
    </row>
    <row r="942" spans="8:31" ht="12.75" x14ac:dyDescent="0.2">
      <c r="H942" s="9"/>
      <c r="I942" s="9"/>
      <c r="J942" s="9"/>
      <c r="N942" s="52"/>
      <c r="R942" s="52"/>
      <c r="W942" s="52"/>
      <c r="Z942" s="9"/>
      <c r="AA942" s="47"/>
      <c r="AB942" s="9"/>
      <c r="AD942" s="117"/>
      <c r="AE942" s="70"/>
    </row>
    <row r="943" spans="8:31" ht="12.75" x14ac:dyDescent="0.2">
      <c r="H943" s="9"/>
      <c r="I943" s="9"/>
      <c r="J943" s="9"/>
      <c r="N943" s="52"/>
      <c r="R943" s="52"/>
      <c r="W943" s="52"/>
      <c r="Z943" s="9"/>
      <c r="AA943" s="47"/>
      <c r="AB943" s="9"/>
      <c r="AD943" s="117"/>
      <c r="AE943" s="70"/>
    </row>
    <row r="944" spans="8:31" ht="12.75" x14ac:dyDescent="0.2">
      <c r="H944" s="9"/>
      <c r="I944" s="9"/>
      <c r="J944" s="9"/>
      <c r="N944" s="52"/>
      <c r="R944" s="52"/>
      <c r="W944" s="52"/>
      <c r="Z944" s="9"/>
      <c r="AA944" s="47"/>
      <c r="AB944" s="9"/>
      <c r="AD944" s="117"/>
      <c r="AE944" s="70"/>
    </row>
    <row r="945" spans="8:31" ht="12.75" x14ac:dyDescent="0.2">
      <c r="H945" s="9"/>
      <c r="I945" s="9"/>
      <c r="J945" s="9"/>
      <c r="N945" s="52"/>
      <c r="R945" s="52"/>
      <c r="W945" s="52"/>
      <c r="Z945" s="9"/>
      <c r="AA945" s="47"/>
      <c r="AB945" s="9"/>
      <c r="AD945" s="117"/>
      <c r="AE945" s="70"/>
    </row>
    <row r="946" spans="8:31" ht="12.75" x14ac:dyDescent="0.2">
      <c r="H946" s="9"/>
      <c r="I946" s="9"/>
      <c r="J946" s="9"/>
      <c r="N946" s="52"/>
      <c r="R946" s="52"/>
      <c r="W946" s="52"/>
      <c r="Z946" s="9"/>
      <c r="AA946" s="47"/>
      <c r="AB946" s="9"/>
      <c r="AD946" s="117"/>
      <c r="AE946" s="70"/>
    </row>
    <row r="947" spans="8:31" ht="12.75" x14ac:dyDescent="0.2">
      <c r="H947" s="9"/>
      <c r="I947" s="9"/>
      <c r="J947" s="9"/>
      <c r="N947" s="52"/>
      <c r="R947" s="52"/>
      <c r="W947" s="52"/>
      <c r="Z947" s="9"/>
      <c r="AA947" s="47"/>
      <c r="AB947" s="9"/>
      <c r="AD947" s="117"/>
      <c r="AE947" s="70"/>
    </row>
    <row r="948" spans="8:31" ht="12.75" x14ac:dyDescent="0.2">
      <c r="H948" s="9"/>
      <c r="I948" s="9"/>
      <c r="J948" s="9"/>
      <c r="N948" s="52"/>
      <c r="R948" s="52"/>
      <c r="W948" s="52"/>
      <c r="Z948" s="9"/>
      <c r="AA948" s="47"/>
      <c r="AB948" s="9"/>
      <c r="AD948" s="117"/>
      <c r="AE948" s="70"/>
    </row>
    <row r="949" spans="8:31" ht="12.75" x14ac:dyDescent="0.2">
      <c r="H949" s="9"/>
      <c r="I949" s="9"/>
      <c r="J949" s="9"/>
      <c r="N949" s="52"/>
      <c r="R949" s="52"/>
      <c r="W949" s="52"/>
      <c r="Z949" s="9"/>
      <c r="AA949" s="47"/>
      <c r="AB949" s="9"/>
      <c r="AD949" s="117"/>
      <c r="AE949" s="70"/>
    </row>
    <row r="950" spans="8:31" ht="12.75" x14ac:dyDescent="0.2">
      <c r="H950" s="9"/>
      <c r="I950" s="9"/>
      <c r="J950" s="9"/>
      <c r="N950" s="52"/>
      <c r="R950" s="52"/>
      <c r="W950" s="52"/>
      <c r="Z950" s="9"/>
      <c r="AA950" s="47"/>
      <c r="AB950" s="9"/>
      <c r="AD950" s="117"/>
      <c r="AE950" s="70"/>
    </row>
    <row r="951" spans="8:31" ht="12.75" x14ac:dyDescent="0.2">
      <c r="H951" s="9"/>
      <c r="I951" s="9"/>
      <c r="J951" s="9"/>
      <c r="N951" s="52"/>
      <c r="R951" s="52"/>
      <c r="W951" s="52"/>
      <c r="Z951" s="9"/>
      <c r="AA951" s="47"/>
      <c r="AB951" s="9"/>
      <c r="AD951" s="117"/>
      <c r="AE951" s="70"/>
    </row>
    <row r="952" spans="8:31" ht="12.75" x14ac:dyDescent="0.2">
      <c r="H952" s="9"/>
      <c r="I952" s="9"/>
      <c r="J952" s="9"/>
      <c r="N952" s="52"/>
      <c r="R952" s="52"/>
      <c r="W952" s="52"/>
      <c r="Z952" s="9"/>
      <c r="AA952" s="47"/>
      <c r="AB952" s="9"/>
      <c r="AD952" s="117"/>
      <c r="AE952" s="70"/>
    </row>
    <row r="953" spans="8:31" ht="12.75" x14ac:dyDescent="0.2">
      <c r="H953" s="9"/>
      <c r="I953" s="9"/>
      <c r="J953" s="9"/>
      <c r="N953" s="52"/>
      <c r="R953" s="52"/>
      <c r="W953" s="52"/>
      <c r="Z953" s="9"/>
      <c r="AA953" s="47"/>
      <c r="AB953" s="9"/>
      <c r="AD953" s="117"/>
      <c r="AE953" s="70"/>
    </row>
    <row r="954" spans="8:31" ht="12.75" x14ac:dyDescent="0.2">
      <c r="H954" s="9"/>
      <c r="I954" s="9"/>
      <c r="J954" s="9"/>
      <c r="N954" s="52"/>
      <c r="R954" s="52"/>
      <c r="W954" s="52"/>
      <c r="Z954" s="9"/>
      <c r="AA954" s="47"/>
      <c r="AB954" s="9"/>
      <c r="AD954" s="117"/>
      <c r="AE954" s="70"/>
    </row>
    <row r="955" spans="8:31" ht="12.75" x14ac:dyDescent="0.2">
      <c r="H955" s="9"/>
      <c r="I955" s="9"/>
      <c r="J955" s="9"/>
      <c r="N955" s="52"/>
      <c r="R955" s="52"/>
      <c r="W955" s="52"/>
      <c r="Z955" s="9"/>
      <c r="AA955" s="47"/>
      <c r="AB955" s="9"/>
      <c r="AD955" s="117"/>
      <c r="AE955" s="70"/>
    </row>
    <row r="956" spans="8:31" ht="12.75" x14ac:dyDescent="0.2">
      <c r="H956" s="9"/>
      <c r="I956" s="9"/>
      <c r="J956" s="9"/>
      <c r="N956" s="52"/>
      <c r="R956" s="52"/>
      <c r="W956" s="52"/>
      <c r="Z956" s="9"/>
      <c r="AA956" s="47"/>
      <c r="AB956" s="9"/>
      <c r="AD956" s="117"/>
      <c r="AE956" s="70"/>
    </row>
    <row r="957" spans="8:31" ht="12.75" x14ac:dyDescent="0.2">
      <c r="H957" s="9"/>
      <c r="I957" s="9"/>
      <c r="J957" s="9"/>
      <c r="N957" s="52"/>
      <c r="R957" s="52"/>
      <c r="W957" s="52"/>
      <c r="Z957" s="9"/>
      <c r="AA957" s="47"/>
      <c r="AB957" s="9"/>
      <c r="AD957" s="117"/>
      <c r="AE957" s="70"/>
    </row>
    <row r="958" spans="8:31" ht="12.75" x14ac:dyDescent="0.2">
      <c r="H958" s="9"/>
      <c r="I958" s="9"/>
      <c r="J958" s="9"/>
      <c r="N958" s="52"/>
      <c r="R958" s="52"/>
      <c r="W958" s="52"/>
      <c r="Z958" s="9"/>
      <c r="AA958" s="47"/>
      <c r="AB958" s="9"/>
      <c r="AD958" s="117"/>
      <c r="AE958" s="70"/>
    </row>
    <row r="959" spans="8:31" ht="12.75" x14ac:dyDescent="0.2">
      <c r="H959" s="9"/>
      <c r="I959" s="9"/>
      <c r="J959" s="9"/>
      <c r="N959" s="52"/>
      <c r="R959" s="52"/>
      <c r="W959" s="52"/>
      <c r="Z959" s="9"/>
      <c r="AA959" s="47"/>
      <c r="AB959" s="9"/>
      <c r="AD959" s="117"/>
      <c r="AE959" s="70"/>
    </row>
    <row r="960" spans="8:31" ht="12.75" x14ac:dyDescent="0.2">
      <c r="H960" s="9"/>
      <c r="I960" s="9"/>
      <c r="J960" s="9"/>
      <c r="N960" s="52"/>
      <c r="R960" s="52"/>
      <c r="W960" s="52"/>
      <c r="Z960" s="9"/>
      <c r="AA960" s="47"/>
      <c r="AB960" s="9"/>
      <c r="AD960" s="117"/>
      <c r="AE960" s="70"/>
    </row>
    <row r="961" spans="8:31" ht="12.75" x14ac:dyDescent="0.2">
      <c r="H961" s="9"/>
      <c r="I961" s="9"/>
      <c r="J961" s="9"/>
      <c r="N961" s="52"/>
      <c r="R961" s="52"/>
      <c r="W961" s="52"/>
      <c r="Z961" s="9"/>
      <c r="AA961" s="47"/>
      <c r="AB961" s="9"/>
      <c r="AD961" s="117"/>
      <c r="AE961" s="70"/>
    </row>
    <row r="962" spans="8:31" ht="12.75" x14ac:dyDescent="0.2">
      <c r="H962" s="9"/>
      <c r="I962" s="9"/>
      <c r="J962" s="9"/>
      <c r="N962" s="52"/>
      <c r="R962" s="52"/>
      <c r="W962" s="52"/>
      <c r="Z962" s="9"/>
      <c r="AA962" s="47"/>
      <c r="AB962" s="9"/>
      <c r="AD962" s="117"/>
      <c r="AE962" s="70"/>
    </row>
    <row r="963" spans="8:31" ht="12.75" x14ac:dyDescent="0.2">
      <c r="H963" s="9"/>
      <c r="I963" s="9"/>
      <c r="J963" s="9"/>
      <c r="N963" s="52"/>
      <c r="R963" s="52"/>
      <c r="W963" s="52"/>
      <c r="Z963" s="9"/>
      <c r="AA963" s="47"/>
      <c r="AB963" s="9"/>
      <c r="AD963" s="117"/>
      <c r="AE963" s="70"/>
    </row>
    <row r="964" spans="8:31" ht="12.75" x14ac:dyDescent="0.2">
      <c r="H964" s="9"/>
      <c r="I964" s="9"/>
      <c r="J964" s="9"/>
      <c r="N964" s="52"/>
      <c r="R964" s="52"/>
      <c r="W964" s="52"/>
      <c r="Z964" s="9"/>
      <c r="AA964" s="47"/>
      <c r="AB964" s="9"/>
      <c r="AD964" s="117"/>
      <c r="AE964" s="70"/>
    </row>
    <row r="965" spans="8:31" ht="12.75" x14ac:dyDescent="0.2">
      <c r="H965" s="9"/>
      <c r="I965" s="9"/>
      <c r="J965" s="9"/>
      <c r="N965" s="52"/>
      <c r="R965" s="52"/>
      <c r="W965" s="52"/>
      <c r="Z965" s="9"/>
      <c r="AA965" s="47"/>
      <c r="AB965" s="9"/>
      <c r="AD965" s="117"/>
      <c r="AE965" s="70"/>
    </row>
    <row r="966" spans="8:31" ht="12.75" x14ac:dyDescent="0.2">
      <c r="H966" s="9"/>
      <c r="I966" s="9"/>
      <c r="J966" s="9"/>
      <c r="N966" s="52"/>
      <c r="R966" s="52"/>
      <c r="W966" s="52"/>
      <c r="Z966" s="9"/>
      <c r="AA966" s="47"/>
      <c r="AB966" s="9"/>
      <c r="AD966" s="117"/>
      <c r="AE966" s="70"/>
    </row>
    <row r="967" spans="8:31" ht="12.75" x14ac:dyDescent="0.2">
      <c r="H967" s="9"/>
      <c r="I967" s="9"/>
      <c r="J967" s="9"/>
      <c r="N967" s="52"/>
      <c r="R967" s="52"/>
      <c r="W967" s="52"/>
      <c r="Z967" s="9"/>
      <c r="AA967" s="47"/>
      <c r="AB967" s="9"/>
      <c r="AD967" s="117"/>
      <c r="AE967" s="70"/>
    </row>
    <row r="968" spans="8:31" ht="12.75" x14ac:dyDescent="0.2">
      <c r="H968" s="9"/>
      <c r="I968" s="9"/>
      <c r="J968" s="9"/>
      <c r="N968" s="52"/>
      <c r="R968" s="52"/>
      <c r="W968" s="52"/>
      <c r="Z968" s="9"/>
      <c r="AA968" s="47"/>
      <c r="AB968" s="9"/>
      <c r="AD968" s="117"/>
      <c r="AE968" s="70"/>
    </row>
    <row r="969" spans="8:31" ht="12.75" x14ac:dyDescent="0.2">
      <c r="H969" s="9"/>
      <c r="I969" s="9"/>
      <c r="J969" s="9"/>
      <c r="N969" s="52"/>
      <c r="R969" s="52"/>
      <c r="W969" s="52"/>
      <c r="Z969" s="9"/>
      <c r="AA969" s="47"/>
      <c r="AB969" s="9"/>
      <c r="AD969" s="117"/>
      <c r="AE969" s="70"/>
    </row>
    <row r="970" spans="8:31" ht="12.75" x14ac:dyDescent="0.2">
      <c r="H970" s="9"/>
      <c r="I970" s="9"/>
      <c r="J970" s="9"/>
      <c r="N970" s="52"/>
      <c r="R970" s="52"/>
      <c r="W970" s="52"/>
      <c r="Z970" s="9"/>
      <c r="AA970" s="47"/>
      <c r="AB970" s="9"/>
      <c r="AD970" s="117"/>
      <c r="AE970" s="70"/>
    </row>
    <row r="971" spans="8:31" ht="12.75" x14ac:dyDescent="0.2">
      <c r="H971" s="9"/>
      <c r="I971" s="9"/>
      <c r="J971" s="9"/>
      <c r="N971" s="52"/>
      <c r="R971" s="52"/>
      <c r="W971" s="52"/>
      <c r="Z971" s="9"/>
      <c r="AA971" s="47"/>
      <c r="AB971" s="9"/>
      <c r="AD971" s="117"/>
      <c r="AE971" s="70"/>
    </row>
    <row r="972" spans="8:31" ht="12.75" x14ac:dyDescent="0.2">
      <c r="H972" s="9"/>
      <c r="I972" s="9"/>
      <c r="J972" s="9"/>
      <c r="N972" s="52"/>
      <c r="R972" s="52"/>
      <c r="W972" s="52"/>
      <c r="Z972" s="9"/>
      <c r="AA972" s="47"/>
      <c r="AB972" s="9"/>
      <c r="AD972" s="117"/>
      <c r="AE972" s="70"/>
    </row>
    <row r="973" spans="8:31" ht="12.75" x14ac:dyDescent="0.2">
      <c r="H973" s="9"/>
      <c r="I973" s="9"/>
      <c r="J973" s="9"/>
      <c r="N973" s="52"/>
      <c r="R973" s="52"/>
      <c r="W973" s="52"/>
      <c r="Z973" s="9"/>
      <c r="AA973" s="47"/>
      <c r="AB973" s="9"/>
      <c r="AD973" s="117"/>
      <c r="AE973" s="70"/>
    </row>
    <row r="974" spans="8:31" ht="12.75" x14ac:dyDescent="0.2">
      <c r="H974" s="9"/>
      <c r="I974" s="9"/>
      <c r="J974" s="9"/>
      <c r="N974" s="52"/>
      <c r="R974" s="52"/>
      <c r="W974" s="52"/>
      <c r="Z974" s="9"/>
      <c r="AA974" s="47"/>
      <c r="AB974" s="9"/>
      <c r="AD974" s="117"/>
      <c r="AE974" s="70"/>
    </row>
    <row r="975" spans="8:31" ht="12.75" x14ac:dyDescent="0.2">
      <c r="H975" s="9"/>
      <c r="I975" s="9"/>
      <c r="J975" s="9"/>
      <c r="N975" s="52"/>
      <c r="R975" s="52"/>
      <c r="W975" s="52"/>
      <c r="Z975" s="9"/>
      <c r="AA975" s="47"/>
      <c r="AB975" s="9"/>
      <c r="AD975" s="117"/>
      <c r="AE975" s="70"/>
    </row>
    <row r="976" spans="8:31" ht="12.75" x14ac:dyDescent="0.2">
      <c r="H976" s="9"/>
      <c r="I976" s="9"/>
      <c r="J976" s="9"/>
      <c r="N976" s="52"/>
      <c r="R976" s="52"/>
      <c r="W976" s="52"/>
      <c r="Z976" s="9"/>
      <c r="AA976" s="47"/>
      <c r="AB976" s="9"/>
      <c r="AD976" s="117"/>
      <c r="AE976" s="70"/>
    </row>
    <row r="977" spans="8:31" ht="12.75" x14ac:dyDescent="0.2">
      <c r="H977" s="9"/>
      <c r="I977" s="9"/>
      <c r="J977" s="9"/>
      <c r="N977" s="52"/>
      <c r="R977" s="52"/>
      <c r="W977" s="52"/>
      <c r="Z977" s="9"/>
      <c r="AA977" s="47"/>
      <c r="AB977" s="9"/>
      <c r="AD977" s="117"/>
      <c r="AE977" s="70"/>
    </row>
    <row r="978" spans="8:31" ht="12.75" x14ac:dyDescent="0.2">
      <c r="H978" s="9"/>
      <c r="I978" s="9"/>
      <c r="J978" s="9"/>
      <c r="N978" s="52"/>
      <c r="R978" s="52"/>
      <c r="W978" s="52"/>
      <c r="Z978" s="9"/>
      <c r="AA978" s="47"/>
      <c r="AB978" s="9"/>
      <c r="AD978" s="117"/>
      <c r="AE978" s="70"/>
    </row>
    <row r="979" spans="8:31" ht="12.75" x14ac:dyDescent="0.2">
      <c r="H979" s="9"/>
      <c r="I979" s="9"/>
      <c r="J979" s="9"/>
      <c r="N979" s="52"/>
      <c r="R979" s="52"/>
      <c r="W979" s="52"/>
      <c r="Z979" s="9"/>
      <c r="AA979" s="47"/>
      <c r="AB979" s="9"/>
      <c r="AD979" s="117"/>
      <c r="AE979" s="70"/>
    </row>
    <row r="980" spans="8:31" ht="12.75" x14ac:dyDescent="0.2">
      <c r="H980" s="9"/>
      <c r="I980" s="9"/>
      <c r="J980" s="9"/>
      <c r="N980" s="52"/>
      <c r="R980" s="52"/>
      <c r="W980" s="52"/>
      <c r="Z980" s="9"/>
      <c r="AA980" s="47"/>
      <c r="AB980" s="9"/>
      <c r="AD980" s="117"/>
      <c r="AE980" s="70"/>
    </row>
    <row r="981" spans="8:31" ht="12.75" x14ac:dyDescent="0.2">
      <c r="H981" s="9"/>
      <c r="I981" s="9"/>
      <c r="J981" s="9"/>
      <c r="N981" s="52"/>
      <c r="R981" s="52"/>
      <c r="W981" s="52"/>
      <c r="Z981" s="9"/>
      <c r="AA981" s="47"/>
      <c r="AB981" s="9"/>
      <c r="AD981" s="117"/>
      <c r="AE981" s="70"/>
    </row>
    <row r="982" spans="8:31" ht="12.75" x14ac:dyDescent="0.2">
      <c r="H982" s="9"/>
      <c r="I982" s="9"/>
      <c r="J982" s="9"/>
      <c r="N982" s="52"/>
      <c r="R982" s="52"/>
      <c r="W982" s="52"/>
      <c r="Z982" s="9"/>
      <c r="AA982" s="47"/>
      <c r="AB982" s="9"/>
      <c r="AD982" s="117"/>
      <c r="AE982" s="70"/>
    </row>
    <row r="983" spans="8:31" ht="12.75" x14ac:dyDescent="0.2">
      <c r="H983" s="9"/>
      <c r="I983" s="9"/>
      <c r="J983" s="9"/>
      <c r="N983" s="52"/>
      <c r="R983" s="52"/>
      <c r="W983" s="52"/>
      <c r="Z983" s="9"/>
      <c r="AA983" s="47"/>
      <c r="AB983" s="9"/>
      <c r="AD983" s="117"/>
      <c r="AE983" s="70"/>
    </row>
    <row r="984" spans="8:31" ht="12.75" x14ac:dyDescent="0.2">
      <c r="H984" s="9"/>
      <c r="I984" s="9"/>
      <c r="J984" s="9"/>
      <c r="N984" s="52"/>
      <c r="R984" s="52"/>
      <c r="W984" s="52"/>
      <c r="Z984" s="9"/>
      <c r="AA984" s="47"/>
      <c r="AB984" s="9"/>
      <c r="AD984" s="117"/>
      <c r="AE984" s="70"/>
    </row>
    <row r="985" spans="8:31" ht="12.75" x14ac:dyDescent="0.2">
      <c r="H985" s="9"/>
      <c r="I985" s="9"/>
      <c r="J985" s="9"/>
      <c r="N985" s="52"/>
      <c r="R985" s="52"/>
      <c r="W985" s="52"/>
      <c r="Z985" s="9"/>
      <c r="AA985" s="47"/>
      <c r="AB985" s="9"/>
      <c r="AD985" s="117"/>
      <c r="AE985" s="70"/>
    </row>
    <row r="986" spans="8:31" ht="12.75" x14ac:dyDescent="0.2">
      <c r="H986" s="9"/>
      <c r="I986" s="9"/>
      <c r="J986" s="9"/>
      <c r="N986" s="52"/>
      <c r="R986" s="52"/>
      <c r="W986" s="52"/>
      <c r="Z986" s="9"/>
      <c r="AA986" s="47"/>
      <c r="AB986" s="9"/>
      <c r="AD986" s="117"/>
      <c r="AE986" s="70"/>
    </row>
    <row r="987" spans="8:31" ht="12.75" x14ac:dyDescent="0.2">
      <c r="H987" s="9"/>
      <c r="I987" s="9"/>
      <c r="J987" s="9"/>
      <c r="N987" s="52"/>
      <c r="R987" s="52"/>
      <c r="W987" s="52"/>
      <c r="Z987" s="9"/>
      <c r="AA987" s="47"/>
      <c r="AB987" s="9"/>
      <c r="AD987" s="117"/>
      <c r="AE987" s="70"/>
    </row>
    <row r="988" spans="8:31" ht="12.75" x14ac:dyDescent="0.2">
      <c r="H988" s="9"/>
      <c r="I988" s="9"/>
      <c r="J988" s="9"/>
      <c r="N988" s="52"/>
      <c r="R988" s="52"/>
      <c r="W988" s="52"/>
      <c r="Z988" s="9"/>
      <c r="AA988" s="47"/>
      <c r="AB988" s="9"/>
      <c r="AD988" s="117"/>
      <c r="AE988" s="70"/>
    </row>
    <row r="989" spans="8:31" ht="12.75" x14ac:dyDescent="0.2">
      <c r="H989" s="9"/>
      <c r="I989" s="9"/>
      <c r="J989" s="9"/>
      <c r="N989" s="52"/>
      <c r="R989" s="52"/>
      <c r="W989" s="52"/>
      <c r="Z989" s="9"/>
      <c r="AA989" s="47"/>
      <c r="AB989" s="9"/>
      <c r="AD989" s="117"/>
      <c r="AE989" s="70"/>
    </row>
    <row r="990" spans="8:31" ht="12.75" x14ac:dyDescent="0.2">
      <c r="H990" s="9"/>
      <c r="I990" s="9"/>
      <c r="J990" s="9"/>
      <c r="N990" s="52"/>
      <c r="R990" s="52"/>
      <c r="W990" s="52"/>
      <c r="Z990" s="9"/>
      <c r="AA990" s="47"/>
      <c r="AB990" s="9"/>
      <c r="AD990" s="117"/>
      <c r="AE990" s="70"/>
    </row>
    <row r="991" spans="8:31" ht="12.75" x14ac:dyDescent="0.2">
      <c r="H991" s="9"/>
      <c r="I991" s="9"/>
      <c r="J991" s="9"/>
      <c r="N991" s="52"/>
      <c r="R991" s="52"/>
      <c r="W991" s="52"/>
      <c r="Z991" s="9"/>
      <c r="AA991" s="47"/>
      <c r="AB991" s="9"/>
      <c r="AD991" s="117"/>
      <c r="AE991" s="70"/>
    </row>
    <row r="992" spans="8:31" ht="12.75" x14ac:dyDescent="0.2">
      <c r="H992" s="9"/>
      <c r="I992" s="9"/>
      <c r="J992" s="9"/>
      <c r="N992" s="52"/>
      <c r="R992" s="52"/>
      <c r="W992" s="52"/>
      <c r="Z992" s="9"/>
      <c r="AA992" s="47"/>
      <c r="AB992" s="9"/>
      <c r="AD992" s="117"/>
      <c r="AE992" s="70"/>
    </row>
    <row r="993" spans="8:31" ht="12.75" x14ac:dyDescent="0.2">
      <c r="H993" s="9"/>
      <c r="I993" s="9"/>
      <c r="J993" s="9"/>
      <c r="N993" s="52"/>
      <c r="R993" s="52"/>
      <c r="W993" s="52"/>
      <c r="Z993" s="9"/>
      <c r="AA993" s="47"/>
      <c r="AB993" s="9"/>
      <c r="AD993" s="117"/>
      <c r="AE993" s="70"/>
    </row>
    <row r="994" spans="8:31" ht="12.75" x14ac:dyDescent="0.2">
      <c r="H994" s="9"/>
      <c r="I994" s="9"/>
      <c r="J994" s="9"/>
      <c r="N994" s="52"/>
      <c r="R994" s="52"/>
      <c r="W994" s="52"/>
      <c r="Z994" s="9"/>
      <c r="AA994" s="47"/>
      <c r="AB994" s="9"/>
      <c r="AD994" s="117"/>
      <c r="AE994" s="70"/>
    </row>
    <row r="995" spans="8:31" ht="12.75" x14ac:dyDescent="0.2">
      <c r="H995" s="9"/>
      <c r="I995" s="9"/>
      <c r="J995" s="9"/>
      <c r="N995" s="52"/>
      <c r="R995" s="52"/>
      <c r="W995" s="52"/>
      <c r="Z995" s="9"/>
      <c r="AA995" s="47"/>
      <c r="AB995" s="9"/>
      <c r="AD995" s="117"/>
      <c r="AE995" s="70"/>
    </row>
    <row r="996" spans="8:31" ht="12.75" x14ac:dyDescent="0.2">
      <c r="H996" s="9"/>
      <c r="I996" s="9"/>
      <c r="J996" s="9"/>
      <c r="N996" s="52"/>
      <c r="R996" s="52"/>
      <c r="W996" s="52"/>
      <c r="Z996" s="9"/>
      <c r="AA996" s="47"/>
      <c r="AB996" s="9"/>
      <c r="AD996" s="117"/>
      <c r="AE996" s="70"/>
    </row>
    <row r="997" spans="8:31" ht="12.75" x14ac:dyDescent="0.2">
      <c r="H997" s="9"/>
      <c r="I997" s="9"/>
      <c r="J997" s="9"/>
      <c r="N997" s="52"/>
      <c r="R997" s="52"/>
      <c r="W997" s="52"/>
      <c r="Z997" s="9"/>
      <c r="AA997" s="47"/>
      <c r="AB997" s="9"/>
      <c r="AD997" s="117"/>
      <c r="AE997" s="70"/>
    </row>
    <row r="998" spans="8:31" ht="12.75" x14ac:dyDescent="0.2">
      <c r="H998" s="9"/>
      <c r="I998" s="9"/>
      <c r="J998" s="9"/>
      <c r="N998" s="52"/>
      <c r="R998" s="52"/>
      <c r="W998" s="52"/>
      <c r="Z998" s="9"/>
      <c r="AA998" s="47"/>
      <c r="AB998" s="9"/>
      <c r="AD998" s="117"/>
      <c r="AE998" s="70"/>
    </row>
    <row r="999" spans="8:31" ht="12.75" x14ac:dyDescent="0.2">
      <c r="H999" s="9"/>
      <c r="I999" s="9"/>
      <c r="J999" s="9"/>
      <c r="N999" s="52"/>
      <c r="R999" s="52"/>
      <c r="W999" s="52"/>
      <c r="Z999" s="9"/>
      <c r="AA999" s="47"/>
      <c r="AB999" s="9"/>
      <c r="AD999" s="117"/>
      <c r="AE999" s="70"/>
    </row>
    <row r="1000" spans="8:31" ht="12.75" x14ac:dyDescent="0.2">
      <c r="H1000" s="9"/>
      <c r="I1000" s="9"/>
      <c r="J1000" s="9"/>
      <c r="N1000" s="52"/>
      <c r="R1000" s="52"/>
      <c r="W1000" s="52"/>
      <c r="Z1000" s="9"/>
      <c r="AA1000" s="47"/>
      <c r="AB1000" s="9"/>
      <c r="AD1000" s="117"/>
      <c r="AE1000" s="70"/>
    </row>
    <row r="1001" spans="8:31" ht="12.75" x14ac:dyDescent="0.2">
      <c r="H1001" s="9"/>
      <c r="I1001" s="9"/>
      <c r="J1001" s="9"/>
      <c r="N1001" s="52"/>
      <c r="R1001" s="52"/>
      <c r="W1001" s="52"/>
      <c r="Z1001" s="9"/>
      <c r="AA1001" s="47"/>
      <c r="AB1001" s="9"/>
      <c r="AD1001" s="117"/>
      <c r="AE1001" s="70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L100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customWidth="1"/>
    <col min="9" max="9" width="9.85546875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customWidth="1"/>
    <col min="16" max="16" width="12.5703125" customWidth="1"/>
    <col min="17" max="17" width="9.42578125" customWidth="1"/>
    <col min="18" max="18" width="9.28515625" customWidth="1"/>
    <col min="19" max="19" width="11.7109375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10.28515625" customWidth="1"/>
    <col min="25" max="25" width="9.42578125" customWidth="1"/>
    <col min="26" max="27" width="10.42578125" customWidth="1"/>
    <col min="28" max="28" width="11.7109375" customWidth="1"/>
    <col min="29" max="29" width="13.28515625" customWidth="1"/>
    <col min="30" max="30" width="9.42578125" customWidth="1"/>
    <col min="31" max="32" width="10.42578125" customWidth="1"/>
    <col min="33" max="33" width="11.7109375" customWidth="1"/>
    <col min="34" max="34" width="13.28515625" customWidth="1"/>
    <col min="35" max="35" width="9.42578125" customWidth="1"/>
    <col min="36" max="37" width="10.42578125" customWidth="1"/>
    <col min="38" max="38" width="11.7109375" customWidth="1"/>
    <col min="39" max="39" width="13.28515625" customWidth="1"/>
    <col min="40" max="40" width="9.42578125" customWidth="1"/>
    <col min="41" max="42" width="10.42578125" customWidth="1"/>
    <col min="43" max="43" width="11.7109375" customWidth="1"/>
    <col min="44" max="44" width="13.28515625" customWidth="1"/>
    <col min="45" max="45" width="9.42578125" customWidth="1"/>
    <col min="46" max="47" width="10.42578125" customWidth="1"/>
    <col min="48" max="48" width="11.7109375" customWidth="1"/>
    <col min="49" max="49" width="13.28515625" customWidth="1"/>
    <col min="50" max="50" width="9.42578125" customWidth="1"/>
    <col min="51" max="52" width="10.42578125" customWidth="1"/>
    <col min="53" max="53" width="11.7109375" customWidth="1"/>
    <col min="54" max="54" width="13.28515625" customWidth="1"/>
    <col min="55" max="55" width="9.42578125" customWidth="1"/>
    <col min="56" max="57" width="10.42578125" customWidth="1"/>
    <col min="58" max="58" width="11.7109375" customWidth="1"/>
    <col min="59" max="59" width="13.28515625" customWidth="1"/>
    <col min="60" max="60" width="9.42578125" customWidth="1"/>
    <col min="61" max="62" width="10.42578125" customWidth="1"/>
    <col min="63" max="63" width="11.7109375" customWidth="1"/>
    <col min="64" max="64" width="13.28515625" customWidth="1"/>
  </cols>
  <sheetData>
    <row r="1" spans="1:64" ht="12.75" x14ac:dyDescent="0.2">
      <c r="A1" s="1"/>
      <c r="B1" s="1"/>
      <c r="C1" s="1"/>
      <c r="D1" s="1"/>
      <c r="E1" s="1"/>
      <c r="F1" s="1"/>
      <c r="G1" s="1"/>
      <c r="H1" s="1"/>
      <c r="I1" s="1"/>
      <c r="J1" s="6"/>
      <c r="K1" s="6"/>
      <c r="L1" s="1"/>
      <c r="M1" s="1"/>
      <c r="N1" s="7"/>
      <c r="O1" s="1"/>
      <c r="P1" s="1"/>
      <c r="Q1" s="7"/>
      <c r="R1" s="1"/>
      <c r="S1" s="1"/>
      <c r="T1" s="7"/>
      <c r="U1" s="10">
        <f>W1/V1</f>
        <v>1.3964674652455265</v>
      </c>
      <c r="V1" s="12">
        <f t="shared" ref="V1:X1" si="0">SUM(V3:V179)</f>
        <v>2309231.3499999968</v>
      </c>
      <c r="W1" s="12">
        <f t="shared" si="0"/>
        <v>3224766.4500000007</v>
      </c>
      <c r="X1" s="12">
        <f t="shared" si="0"/>
        <v>1019416.9500000004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2.75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6" t="s">
        <v>10</v>
      </c>
      <c r="K2" s="6" t="s">
        <v>11</v>
      </c>
      <c r="L2" s="11" t="s">
        <v>12</v>
      </c>
      <c r="M2" s="11" t="s">
        <v>13</v>
      </c>
      <c r="N2" s="7" t="s">
        <v>14</v>
      </c>
      <c r="O2" s="11" t="s">
        <v>15</v>
      </c>
      <c r="P2" s="11" t="s">
        <v>16</v>
      </c>
      <c r="Q2" s="7" t="s">
        <v>17</v>
      </c>
      <c r="R2" s="11" t="s">
        <v>18</v>
      </c>
      <c r="S2" s="11" t="s">
        <v>19</v>
      </c>
      <c r="T2" s="7" t="s">
        <v>20</v>
      </c>
      <c r="U2" s="11" t="s">
        <v>21</v>
      </c>
      <c r="V2" s="15" t="s">
        <v>22</v>
      </c>
      <c r="W2" s="15" t="s">
        <v>23</v>
      </c>
      <c r="X2" s="11" t="s">
        <v>326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</row>
    <row r="3" spans="1:64" ht="12.75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1">
        <v>80.94</v>
      </c>
      <c r="I3" s="1">
        <v>1618.8</v>
      </c>
      <c r="J3" s="5"/>
      <c r="K3" s="5"/>
      <c r="L3" s="1">
        <v>58.82</v>
      </c>
      <c r="M3" s="53">
        <f>VLOOKUP(A3:A179,'010726 ph kepler'!$A$3:$I$43,9,FALSE)</f>
        <v>77.795833333333334</v>
      </c>
      <c r="N3" s="8"/>
      <c r="O3" s="1">
        <v>53.62</v>
      </c>
      <c r="P3" s="1">
        <v>58.1</v>
      </c>
      <c r="Q3" s="8"/>
      <c r="R3" s="1">
        <v>53.2</v>
      </c>
      <c r="S3" s="1">
        <v>81.400000000000006</v>
      </c>
      <c r="T3" s="8"/>
      <c r="U3" s="1">
        <v>0</v>
      </c>
      <c r="V3" s="19">
        <v>268154.21999999997</v>
      </c>
      <c r="W3" s="3">
        <v>292274.34000000003</v>
      </c>
      <c r="X3" s="3">
        <f>W3-V3</f>
        <v>24120.120000000054</v>
      </c>
      <c r="Y3" s="1">
        <v>403</v>
      </c>
      <c r="Z3" s="1">
        <v>407</v>
      </c>
      <c r="AA3" s="1">
        <v>390</v>
      </c>
      <c r="AB3" s="1">
        <v>360</v>
      </c>
      <c r="AC3" s="1">
        <v>821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405</v>
      </c>
      <c r="AT3" s="1">
        <v>281</v>
      </c>
      <c r="AU3" s="1">
        <v>323</v>
      </c>
      <c r="AV3" s="1">
        <v>408</v>
      </c>
      <c r="AW3" s="1">
        <v>1162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344</v>
      </c>
      <c r="BD3" s="1">
        <v>276</v>
      </c>
      <c r="BE3" s="1">
        <v>423</v>
      </c>
      <c r="BF3" s="1">
        <v>318</v>
      </c>
      <c r="BG3" s="1">
        <v>1628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ht="12.75" x14ac:dyDescent="0.2">
      <c r="A4" s="1">
        <v>88124</v>
      </c>
      <c r="B4" s="1" t="s">
        <v>69</v>
      </c>
      <c r="C4" s="1">
        <v>24</v>
      </c>
      <c r="D4" s="1">
        <v>162</v>
      </c>
      <c r="E4" s="1" t="s">
        <v>65</v>
      </c>
      <c r="F4" s="1">
        <v>974</v>
      </c>
      <c r="G4" s="1" t="s">
        <v>70</v>
      </c>
      <c r="H4" s="1">
        <v>76.927700000000002</v>
      </c>
      <c r="I4" s="1">
        <v>1846.2647999999999</v>
      </c>
      <c r="J4" s="5"/>
      <c r="K4" s="5"/>
      <c r="L4" s="1">
        <v>42.19</v>
      </c>
      <c r="M4" s="1">
        <v>31</v>
      </c>
      <c r="N4" s="8"/>
      <c r="O4" s="1">
        <v>34.479999999999997</v>
      </c>
      <c r="P4" s="1">
        <v>43.08</v>
      </c>
      <c r="Q4" s="8"/>
      <c r="R4" s="1">
        <v>14.4</v>
      </c>
      <c r="S4" s="1">
        <v>18.46</v>
      </c>
      <c r="T4" s="8"/>
      <c r="U4" s="1">
        <v>0</v>
      </c>
      <c r="V4" s="19">
        <v>168125.49</v>
      </c>
      <c r="W4" s="3">
        <v>149008.95000000001</v>
      </c>
      <c r="X4" s="1">
        <v>0</v>
      </c>
      <c r="Y4" s="1">
        <v>390</v>
      </c>
      <c r="Z4" s="1">
        <v>389</v>
      </c>
      <c r="AA4" s="1">
        <v>309</v>
      </c>
      <c r="AB4" s="1">
        <v>238</v>
      </c>
      <c r="AC4" s="1">
        <v>460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205</v>
      </c>
      <c r="AT4" s="1">
        <v>441</v>
      </c>
      <c r="AU4" s="1">
        <v>217</v>
      </c>
      <c r="AV4" s="1">
        <v>370</v>
      </c>
      <c r="AW4" s="1">
        <v>1034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245</v>
      </c>
      <c r="BD4" s="1">
        <v>48</v>
      </c>
      <c r="BE4" s="1">
        <v>50</v>
      </c>
      <c r="BF4" s="1">
        <v>53</v>
      </c>
      <c r="BG4" s="1">
        <v>443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ht="12.75" x14ac:dyDescent="0.2">
      <c r="A5" s="1">
        <v>65133</v>
      </c>
      <c r="B5" s="1" t="s">
        <v>71</v>
      </c>
      <c r="C5" s="1">
        <v>24</v>
      </c>
      <c r="D5" s="1">
        <v>162</v>
      </c>
      <c r="E5" s="1" t="s">
        <v>65</v>
      </c>
      <c r="F5" s="1">
        <v>807</v>
      </c>
      <c r="G5" s="1" t="s">
        <v>67</v>
      </c>
      <c r="H5" s="1">
        <v>76.069999999999993</v>
      </c>
      <c r="I5" s="1">
        <v>1825.68</v>
      </c>
      <c r="J5" s="5"/>
      <c r="K5" s="5"/>
      <c r="L5" s="1">
        <v>23.04</v>
      </c>
      <c r="M5" s="53">
        <f>VLOOKUP(A5:A181,'010726 ph kepler'!$A$3:$I$43,9,FALSE)</f>
        <v>37.375</v>
      </c>
      <c r="N5" s="8"/>
      <c r="O5" s="1">
        <v>32.6</v>
      </c>
      <c r="P5" s="1">
        <v>19.21</v>
      </c>
      <c r="Q5" s="8"/>
      <c r="R5" s="1">
        <v>28.77</v>
      </c>
      <c r="S5" s="1">
        <v>34.17</v>
      </c>
      <c r="T5" s="8"/>
      <c r="U5" s="1">
        <v>0</v>
      </c>
      <c r="V5" s="19">
        <v>154117.82</v>
      </c>
      <c r="W5" s="3">
        <v>148108.29</v>
      </c>
      <c r="X5" s="1">
        <v>0</v>
      </c>
      <c r="Y5" s="1">
        <v>181</v>
      </c>
      <c r="Z5" s="1">
        <v>180</v>
      </c>
      <c r="AA5" s="1">
        <v>200</v>
      </c>
      <c r="AB5" s="1">
        <v>164</v>
      </c>
      <c r="AC5" s="1">
        <v>666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270</v>
      </c>
      <c r="AT5" s="1">
        <v>160</v>
      </c>
      <c r="AU5" s="1">
        <v>290</v>
      </c>
      <c r="AV5" s="1">
        <v>285</v>
      </c>
      <c r="AW5" s="1">
        <v>461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230</v>
      </c>
      <c r="BD5" s="1">
        <v>176</v>
      </c>
      <c r="BE5" s="1">
        <v>269</v>
      </c>
      <c r="BF5" s="1">
        <v>207</v>
      </c>
      <c r="BG5" s="1">
        <v>820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ht="12.75" x14ac:dyDescent="0.2">
      <c r="A6" s="1">
        <v>6001</v>
      </c>
      <c r="B6" s="36" t="s">
        <v>73</v>
      </c>
      <c r="C6" s="1">
        <v>32</v>
      </c>
      <c r="D6" s="1">
        <v>162</v>
      </c>
      <c r="E6" s="1" t="s">
        <v>65</v>
      </c>
      <c r="F6" s="1">
        <v>558</v>
      </c>
      <c r="G6" s="1" t="s">
        <v>74</v>
      </c>
      <c r="H6" s="1">
        <v>84.17</v>
      </c>
      <c r="I6" s="1">
        <v>2693.44</v>
      </c>
      <c r="J6" s="5"/>
      <c r="K6" s="5"/>
      <c r="L6" s="1">
        <v>12.05</v>
      </c>
      <c r="M6" s="1">
        <v>4</v>
      </c>
      <c r="N6" s="8"/>
      <c r="O6" s="1">
        <v>15.33</v>
      </c>
      <c r="P6" s="17">
        <v>34.380000000000003</v>
      </c>
      <c r="Q6" s="8"/>
      <c r="R6" s="1">
        <v>23.17</v>
      </c>
      <c r="S6" s="1">
        <v>12.03</v>
      </c>
      <c r="T6" s="8"/>
      <c r="U6" s="1">
        <v>0</v>
      </c>
      <c r="V6" s="19">
        <v>136144.98000000001</v>
      </c>
      <c r="W6" s="3">
        <v>161269.72</v>
      </c>
      <c r="X6" s="3">
        <f t="shared" ref="X6:X13" si="1">W6-V6</f>
        <v>25124.739999999991</v>
      </c>
      <c r="Y6" s="1">
        <v>127</v>
      </c>
      <c r="Z6" s="1">
        <v>108</v>
      </c>
      <c r="AA6" s="1">
        <v>138</v>
      </c>
      <c r="AB6" s="1">
        <v>133</v>
      </c>
      <c r="AC6" s="1">
        <v>431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155</v>
      </c>
      <c r="AT6" s="1">
        <v>70</v>
      </c>
      <c r="AU6" s="1">
        <v>179</v>
      </c>
      <c r="AV6" s="1">
        <v>243</v>
      </c>
      <c r="AW6" s="1">
        <v>1100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256</v>
      </c>
      <c r="BD6" s="1">
        <v>214</v>
      </c>
      <c r="BE6" s="1">
        <v>270</v>
      </c>
      <c r="BF6" s="1">
        <v>217</v>
      </c>
      <c r="BG6" s="1">
        <v>385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ht="12.75" hidden="1" x14ac:dyDescent="0.2">
      <c r="A7" s="1">
        <v>88102</v>
      </c>
      <c r="B7" s="1" t="s">
        <v>77</v>
      </c>
      <c r="C7" s="1">
        <v>24</v>
      </c>
      <c r="D7" s="1">
        <v>162</v>
      </c>
      <c r="E7" s="1" t="s">
        <v>65</v>
      </c>
      <c r="F7" s="1">
        <v>974</v>
      </c>
      <c r="G7" s="1" t="s">
        <v>70</v>
      </c>
      <c r="H7" s="1">
        <v>76.927700000000002</v>
      </c>
      <c r="I7" s="1">
        <v>1846.2647999999999</v>
      </c>
      <c r="J7" s="5"/>
      <c r="K7" s="5"/>
      <c r="L7" s="1">
        <v>35.979999999999997</v>
      </c>
      <c r="M7" s="53">
        <f>VLOOKUP(A7:A183,'010726 ph kepler'!$A$3:$I$43,9,FALSE)</f>
        <v>28.916666666666668</v>
      </c>
      <c r="N7" s="8"/>
      <c r="O7" s="1">
        <v>25.06</v>
      </c>
      <c r="P7" s="1">
        <v>45.08</v>
      </c>
      <c r="Q7" s="8"/>
      <c r="R7" s="1">
        <v>9.02</v>
      </c>
      <c r="S7" s="1">
        <v>14.83</v>
      </c>
      <c r="T7" s="8"/>
      <c r="U7" s="1">
        <v>0</v>
      </c>
      <c r="V7" s="19">
        <v>129353.93</v>
      </c>
      <c r="W7" s="3">
        <v>130469.38</v>
      </c>
      <c r="X7" s="3">
        <f t="shared" si="1"/>
        <v>1115.4500000000116</v>
      </c>
      <c r="Y7" s="1">
        <v>221</v>
      </c>
      <c r="Z7" s="1">
        <v>474</v>
      </c>
      <c r="AA7" s="1">
        <v>265</v>
      </c>
      <c r="AB7" s="1">
        <v>281</v>
      </c>
      <c r="AC7" s="1">
        <v>258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168</v>
      </c>
      <c r="AT7" s="1">
        <v>171</v>
      </c>
      <c r="AU7" s="1">
        <v>163</v>
      </c>
      <c r="AV7" s="1">
        <v>370</v>
      </c>
      <c r="AW7" s="1">
        <v>1082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132</v>
      </c>
      <c r="BD7" s="1">
        <v>37</v>
      </c>
      <c r="BE7" s="1">
        <v>44</v>
      </c>
      <c r="BF7" s="1">
        <v>44</v>
      </c>
      <c r="BG7" s="1">
        <v>356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ht="12.75" hidden="1" x14ac:dyDescent="0.2">
      <c r="A8" s="1">
        <v>65109</v>
      </c>
      <c r="B8" s="1" t="s">
        <v>79</v>
      </c>
      <c r="C8" s="1">
        <v>30</v>
      </c>
      <c r="D8" s="1">
        <v>162</v>
      </c>
      <c r="E8" s="1" t="s">
        <v>65</v>
      </c>
      <c r="F8" s="1">
        <v>807</v>
      </c>
      <c r="G8" s="1" t="s">
        <v>67</v>
      </c>
      <c r="H8" s="1">
        <v>65.2744</v>
      </c>
      <c r="I8" s="1">
        <v>1958.232</v>
      </c>
      <c r="J8" s="5"/>
      <c r="K8" s="5"/>
      <c r="L8" s="1">
        <v>14.85</v>
      </c>
      <c r="M8" s="53">
        <f>VLOOKUP(A8:A184,'010726 ph kepler'!$A$3:$I$43,9,FALSE)</f>
        <v>32.06666666666667</v>
      </c>
      <c r="N8" s="8"/>
      <c r="O8" s="1">
        <v>20.399999999999999</v>
      </c>
      <c r="P8" s="1">
        <v>15.53</v>
      </c>
      <c r="Q8" s="8"/>
      <c r="R8" s="1">
        <v>20.92</v>
      </c>
      <c r="S8" s="1">
        <v>14.1</v>
      </c>
      <c r="T8" s="8"/>
      <c r="U8" s="1">
        <v>0</v>
      </c>
      <c r="V8" s="19">
        <v>109987.36</v>
      </c>
      <c r="W8" s="3">
        <v>121932.58</v>
      </c>
      <c r="X8" s="3">
        <f t="shared" si="1"/>
        <v>11945.220000000001</v>
      </c>
      <c r="Y8" s="1">
        <v>157</v>
      </c>
      <c r="Z8" s="1">
        <v>149</v>
      </c>
      <c r="AA8" s="1">
        <v>167</v>
      </c>
      <c r="AB8" s="1">
        <v>94</v>
      </c>
      <c r="AC8" s="1">
        <v>979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211</v>
      </c>
      <c r="AT8" s="1">
        <v>147</v>
      </c>
      <c r="AU8" s="1">
        <v>217</v>
      </c>
      <c r="AV8" s="1">
        <v>221</v>
      </c>
      <c r="AW8" s="1">
        <v>466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211</v>
      </c>
      <c r="BD8" s="1">
        <v>250</v>
      </c>
      <c r="BE8" s="1">
        <v>210</v>
      </c>
      <c r="BF8" s="1">
        <v>163</v>
      </c>
      <c r="BG8" s="1">
        <v>423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ht="12.75" x14ac:dyDescent="0.2">
      <c r="A9" s="1">
        <v>88135</v>
      </c>
      <c r="B9" s="36" t="s">
        <v>82</v>
      </c>
      <c r="C9" s="1">
        <v>24</v>
      </c>
      <c r="D9" s="1">
        <v>162</v>
      </c>
      <c r="E9" s="1" t="s">
        <v>65</v>
      </c>
      <c r="F9" s="1">
        <v>974</v>
      </c>
      <c r="G9" s="1" t="s">
        <v>70</v>
      </c>
      <c r="H9" s="1">
        <v>76.927700000000002</v>
      </c>
      <c r="I9" s="1">
        <v>1846.2647999999999</v>
      </c>
      <c r="J9" s="5"/>
      <c r="K9" s="5"/>
      <c r="L9" s="1">
        <v>30.04</v>
      </c>
      <c r="M9" s="53">
        <f>VLOOKUP(A9:A185,'010726 ph kepler'!$A$3:$I$43,9,FALSE)</f>
        <v>42.791666666666664</v>
      </c>
      <c r="N9" s="8"/>
      <c r="O9" s="1">
        <v>23.46</v>
      </c>
      <c r="P9" s="17">
        <v>40.46</v>
      </c>
      <c r="Q9" s="8"/>
      <c r="R9" s="1">
        <v>5.92</v>
      </c>
      <c r="S9" s="1">
        <v>2.96</v>
      </c>
      <c r="T9" s="8"/>
      <c r="U9" s="1">
        <v>0</v>
      </c>
      <c r="V9" s="19">
        <v>109698.9</v>
      </c>
      <c r="W9" s="3">
        <v>124853.66</v>
      </c>
      <c r="X9" s="3">
        <f t="shared" si="1"/>
        <v>15154.760000000009</v>
      </c>
      <c r="Y9" s="1">
        <v>229</v>
      </c>
      <c r="Z9" s="1">
        <v>365</v>
      </c>
      <c r="AA9" s="1">
        <v>209</v>
      </c>
      <c r="AB9" s="1">
        <v>201</v>
      </c>
      <c r="AC9" s="1">
        <v>581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131</v>
      </c>
      <c r="AT9" s="1">
        <v>288</v>
      </c>
      <c r="AU9" s="1">
        <v>131</v>
      </c>
      <c r="AV9" s="1">
        <v>314</v>
      </c>
      <c r="AW9" s="1">
        <v>971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76</v>
      </c>
      <c r="BD9" s="1">
        <v>37</v>
      </c>
      <c r="BE9" s="1">
        <v>33</v>
      </c>
      <c r="BF9" s="1">
        <v>29</v>
      </c>
      <c r="BG9" s="1">
        <v>71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ht="12.75" hidden="1" x14ac:dyDescent="0.2">
      <c r="A10" s="1">
        <v>6002</v>
      </c>
      <c r="B10" s="1" t="s">
        <v>81</v>
      </c>
      <c r="C10" s="1">
        <v>32</v>
      </c>
      <c r="D10" s="1">
        <v>162</v>
      </c>
      <c r="E10" s="1" t="s">
        <v>65</v>
      </c>
      <c r="F10" s="1">
        <v>558</v>
      </c>
      <c r="G10" s="1" t="s">
        <v>74</v>
      </c>
      <c r="H10" s="1">
        <v>84.17</v>
      </c>
      <c r="I10" s="1">
        <v>2693.44</v>
      </c>
      <c r="J10" s="5"/>
      <c r="K10" s="5"/>
      <c r="L10" s="1">
        <v>9.5299999999999994</v>
      </c>
      <c r="M10" s="1">
        <v>8</v>
      </c>
      <c r="N10" s="8"/>
      <c r="O10" s="1">
        <v>12.77</v>
      </c>
      <c r="P10" s="1">
        <v>18.03</v>
      </c>
      <c r="Q10" s="8"/>
      <c r="R10" s="1">
        <v>16.89</v>
      </c>
      <c r="S10" s="1">
        <v>19.88</v>
      </c>
      <c r="T10" s="8"/>
      <c r="U10" s="1">
        <v>0</v>
      </c>
      <c r="V10" s="19">
        <v>105549.18</v>
      </c>
      <c r="W10" s="3">
        <v>128695.93</v>
      </c>
      <c r="X10" s="3">
        <f t="shared" si="1"/>
        <v>23146.75</v>
      </c>
      <c r="Y10" s="1">
        <v>91</v>
      </c>
      <c r="Z10" s="1">
        <v>84</v>
      </c>
      <c r="AA10" s="1">
        <v>117</v>
      </c>
      <c r="AB10" s="1">
        <v>110</v>
      </c>
      <c r="AC10" s="1">
        <v>316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98</v>
      </c>
      <c r="AT10" s="1">
        <v>47</v>
      </c>
      <c r="AU10" s="1">
        <v>207</v>
      </c>
      <c r="AV10" s="1">
        <v>160</v>
      </c>
      <c r="AW10" s="1">
        <v>577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191</v>
      </c>
      <c r="BD10" s="1">
        <v>139</v>
      </c>
      <c r="BE10" s="1">
        <v>201</v>
      </c>
      <c r="BF10" s="1">
        <v>158</v>
      </c>
      <c r="BG10" s="1">
        <v>636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ht="12.75" hidden="1" x14ac:dyDescent="0.2">
      <c r="A11" s="1">
        <v>88158</v>
      </c>
      <c r="B11" s="1" t="s">
        <v>85</v>
      </c>
      <c r="C11" s="1">
        <v>24</v>
      </c>
      <c r="D11" s="1">
        <v>162</v>
      </c>
      <c r="E11" s="1" t="s">
        <v>65</v>
      </c>
      <c r="F11" s="1">
        <v>974</v>
      </c>
      <c r="G11" s="1" t="s">
        <v>70</v>
      </c>
      <c r="H11" s="1">
        <v>76.927700000000002</v>
      </c>
      <c r="I11" s="1">
        <v>1846.2647999999999</v>
      </c>
      <c r="J11" s="5"/>
      <c r="K11" s="5"/>
      <c r="L11" s="1">
        <v>20.079999999999998</v>
      </c>
      <c r="M11" s="1">
        <v>13</v>
      </c>
      <c r="N11" s="8"/>
      <c r="O11" s="1">
        <v>21.9</v>
      </c>
      <c r="P11" s="1">
        <v>23.79</v>
      </c>
      <c r="Q11" s="8"/>
      <c r="R11" s="1">
        <v>8.77</v>
      </c>
      <c r="S11" s="1">
        <v>11.12</v>
      </c>
      <c r="T11" s="8"/>
      <c r="U11" s="1">
        <v>0</v>
      </c>
      <c r="V11" s="19">
        <v>93697.94</v>
      </c>
      <c r="W11" s="3">
        <v>103698.54</v>
      </c>
      <c r="X11" s="3">
        <f t="shared" si="1"/>
        <v>10000.599999999991</v>
      </c>
      <c r="Y11" s="1">
        <v>137</v>
      </c>
      <c r="Z11" s="1">
        <v>98</v>
      </c>
      <c r="AA11" s="1">
        <v>213</v>
      </c>
      <c r="AB11" s="1">
        <v>166</v>
      </c>
      <c r="AC11" s="1">
        <v>510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119</v>
      </c>
      <c r="AT11" s="1">
        <v>276</v>
      </c>
      <c r="AU11" s="1">
        <v>113</v>
      </c>
      <c r="AV11" s="1">
        <v>311</v>
      </c>
      <c r="AW11" s="1">
        <v>571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114</v>
      </c>
      <c r="BD11" s="1">
        <v>24</v>
      </c>
      <c r="BE11" s="1">
        <v>56</v>
      </c>
      <c r="BF11" s="1">
        <v>57</v>
      </c>
      <c r="BG11" s="1">
        <v>267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ht="12.75" hidden="1" x14ac:dyDescent="0.2">
      <c r="A12" s="1">
        <v>65112</v>
      </c>
      <c r="B12" s="1" t="s">
        <v>87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1">
        <v>63.79</v>
      </c>
      <c r="I12" s="1">
        <v>1530.96</v>
      </c>
      <c r="J12" s="5"/>
      <c r="K12" s="5"/>
      <c r="L12" s="1">
        <v>9.52</v>
      </c>
      <c r="M12" s="1">
        <v>9</v>
      </c>
      <c r="N12" s="8"/>
      <c r="O12" s="1">
        <v>15.98</v>
      </c>
      <c r="P12" s="1">
        <v>19.21</v>
      </c>
      <c r="Q12" s="8"/>
      <c r="R12" s="1">
        <v>13.04</v>
      </c>
      <c r="S12" s="1">
        <v>8.92</v>
      </c>
      <c r="T12" s="8"/>
      <c r="U12" s="1">
        <v>0</v>
      </c>
      <c r="V12" s="19">
        <v>59005.75</v>
      </c>
      <c r="W12" s="3">
        <v>80120.240000000005</v>
      </c>
      <c r="X12" s="3">
        <f t="shared" si="1"/>
        <v>21114.490000000005</v>
      </c>
      <c r="Y12" s="1">
        <v>60</v>
      </c>
      <c r="Z12" s="1">
        <v>96</v>
      </c>
      <c r="AA12" s="1">
        <v>82</v>
      </c>
      <c r="AB12" s="1">
        <v>77</v>
      </c>
      <c r="AC12" s="1">
        <v>581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112</v>
      </c>
      <c r="AT12" s="1">
        <v>93</v>
      </c>
      <c r="AU12" s="1">
        <v>166</v>
      </c>
      <c r="AV12" s="1">
        <v>118</v>
      </c>
      <c r="AW12" s="1">
        <v>461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105</v>
      </c>
      <c r="BD12" s="1">
        <v>106</v>
      </c>
      <c r="BE12" s="1">
        <v>119</v>
      </c>
      <c r="BF12" s="1">
        <v>72</v>
      </c>
      <c r="BG12" s="1">
        <v>214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ht="12.75" x14ac:dyDescent="0.2">
      <c r="A13" s="1">
        <v>88060</v>
      </c>
      <c r="B13" s="36" t="s">
        <v>86</v>
      </c>
      <c r="C13" s="1">
        <v>24</v>
      </c>
      <c r="D13" s="1">
        <v>162</v>
      </c>
      <c r="E13" s="1" t="s">
        <v>65</v>
      </c>
      <c r="F13" s="1">
        <v>807</v>
      </c>
      <c r="G13" s="1" t="s">
        <v>67</v>
      </c>
      <c r="H13" s="1">
        <v>61.51</v>
      </c>
      <c r="I13" s="1">
        <v>1476.24</v>
      </c>
      <c r="J13" s="5"/>
      <c r="K13" s="5"/>
      <c r="L13" s="1">
        <v>5.81</v>
      </c>
      <c r="M13" s="53">
        <f>VLOOKUP(A13:A189,'010726 ph kepler'!$A$3:$I$43,9,FALSE)</f>
        <v>17.28166666666667</v>
      </c>
      <c r="N13" s="8"/>
      <c r="O13" s="1">
        <v>17.170000000000002</v>
      </c>
      <c r="P13" s="17">
        <v>29.83</v>
      </c>
      <c r="Q13" s="8"/>
      <c r="R13" s="1">
        <v>13.12</v>
      </c>
      <c r="S13" s="1">
        <v>14.67</v>
      </c>
      <c r="T13" s="8"/>
      <c r="U13" s="1">
        <v>0</v>
      </c>
      <c r="V13" s="19">
        <v>53298.41</v>
      </c>
      <c r="W13" s="3">
        <v>86052.49</v>
      </c>
      <c r="X13" s="3">
        <f t="shared" si="1"/>
        <v>32754.080000000002</v>
      </c>
      <c r="Y13" s="1">
        <v>69</v>
      </c>
      <c r="Z13" s="1">
        <v>68</v>
      </c>
      <c r="AA13" s="1">
        <v>32</v>
      </c>
      <c r="AB13" s="1">
        <v>9</v>
      </c>
      <c r="AC13" s="1">
        <v>331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97</v>
      </c>
      <c r="AT13" s="1">
        <v>134</v>
      </c>
      <c r="AU13" s="1">
        <v>198</v>
      </c>
      <c r="AV13" s="1">
        <v>100</v>
      </c>
      <c r="AW13" s="1">
        <v>716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90</v>
      </c>
      <c r="BD13" s="1">
        <v>92</v>
      </c>
      <c r="BE13" s="1">
        <v>131</v>
      </c>
      <c r="BF13" s="1">
        <v>96</v>
      </c>
      <c r="BG13" s="1">
        <v>352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ht="12.75" hidden="1" x14ac:dyDescent="0.2">
      <c r="A14" s="1">
        <v>65117</v>
      </c>
      <c r="B14" s="1" t="s">
        <v>90</v>
      </c>
      <c r="C14" s="1">
        <v>24</v>
      </c>
      <c r="D14" s="1">
        <v>162</v>
      </c>
      <c r="E14" s="1" t="s">
        <v>65</v>
      </c>
      <c r="F14" s="1">
        <v>807</v>
      </c>
      <c r="G14" s="1" t="s">
        <v>67</v>
      </c>
      <c r="H14" s="1">
        <v>63.79</v>
      </c>
      <c r="I14" s="1">
        <v>1530.96</v>
      </c>
      <c r="J14" s="5"/>
      <c r="K14" s="5"/>
      <c r="L14" s="1">
        <v>8.42</v>
      </c>
      <c r="M14" s="1">
        <v>14</v>
      </c>
      <c r="N14" s="8"/>
      <c r="O14" s="1">
        <v>13.02</v>
      </c>
      <c r="P14" s="1">
        <v>13.96</v>
      </c>
      <c r="Q14" s="8"/>
      <c r="R14" s="1">
        <v>12.38</v>
      </c>
      <c r="S14" s="1">
        <v>7.88</v>
      </c>
      <c r="T14" s="8"/>
      <c r="U14" s="1">
        <v>0</v>
      </c>
      <c r="V14" s="19">
        <v>51765.58</v>
      </c>
      <c r="W14" s="3">
        <v>37572.31</v>
      </c>
      <c r="X14" s="1">
        <v>0</v>
      </c>
      <c r="Y14" s="1">
        <v>58</v>
      </c>
      <c r="Z14" s="1">
        <v>50</v>
      </c>
      <c r="AA14" s="1">
        <v>83</v>
      </c>
      <c r="AB14" s="1">
        <v>72</v>
      </c>
      <c r="AC14" s="1">
        <v>65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78</v>
      </c>
      <c r="AT14" s="1">
        <v>63</v>
      </c>
      <c r="AU14" s="1">
        <v>150</v>
      </c>
      <c r="AV14" s="1">
        <v>106</v>
      </c>
      <c r="AW14" s="1">
        <v>335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93</v>
      </c>
      <c r="BD14" s="1">
        <v>106</v>
      </c>
      <c r="BE14" s="1">
        <v>123</v>
      </c>
      <c r="BF14" s="1">
        <v>56</v>
      </c>
      <c r="BG14" s="1">
        <v>189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ht="12.75" hidden="1" x14ac:dyDescent="0.2">
      <c r="A15" s="1">
        <v>88031</v>
      </c>
      <c r="B15" s="1" t="s">
        <v>123</v>
      </c>
      <c r="C15" s="1">
        <v>40</v>
      </c>
      <c r="D15" s="1">
        <v>162</v>
      </c>
      <c r="E15" s="1" t="s">
        <v>65</v>
      </c>
      <c r="F15" s="1">
        <v>974</v>
      </c>
      <c r="G15" s="1" t="s">
        <v>70</v>
      </c>
      <c r="H15" s="1">
        <v>123.2556</v>
      </c>
      <c r="I15" s="1">
        <v>4930.2240000000002</v>
      </c>
      <c r="J15" s="5"/>
      <c r="K15" s="5"/>
      <c r="L15" s="1">
        <v>2.65</v>
      </c>
      <c r="M15" s="1">
        <v>6</v>
      </c>
      <c r="N15" s="8"/>
      <c r="O15" s="1">
        <v>4.08</v>
      </c>
      <c r="P15" s="1">
        <v>5.8</v>
      </c>
      <c r="Q15" s="8"/>
      <c r="R15" s="1">
        <v>3.68</v>
      </c>
      <c r="S15" s="1">
        <v>7.92</v>
      </c>
      <c r="T15" s="8"/>
      <c r="U15" s="1">
        <v>0</v>
      </c>
      <c r="V15" s="19">
        <v>51274.33</v>
      </c>
      <c r="W15" s="3">
        <v>103781.22</v>
      </c>
      <c r="X15" s="3">
        <f>W15-V15</f>
        <v>52506.89</v>
      </c>
      <c r="Y15" s="1">
        <v>16</v>
      </c>
      <c r="Z15" s="1">
        <v>31</v>
      </c>
      <c r="AA15" s="1">
        <v>46</v>
      </c>
      <c r="AB15" s="1">
        <v>57</v>
      </c>
      <c r="AC15" s="1">
        <v>293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78</v>
      </c>
      <c r="AT15" s="1">
        <v>27</v>
      </c>
      <c r="AU15" s="1">
        <v>56</v>
      </c>
      <c r="AV15" s="1">
        <v>31</v>
      </c>
      <c r="AW15" s="1">
        <v>232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41</v>
      </c>
      <c r="BD15" s="1">
        <v>28</v>
      </c>
      <c r="BE15" s="1">
        <v>69</v>
      </c>
      <c r="BF15" s="1">
        <v>46</v>
      </c>
      <c r="BG15" s="1">
        <v>317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ht="12.75" hidden="1" x14ac:dyDescent="0.2">
      <c r="A16" s="1">
        <v>6003</v>
      </c>
      <c r="B16" s="1" t="s">
        <v>101</v>
      </c>
      <c r="C16" s="1">
        <v>32</v>
      </c>
      <c r="D16" s="1">
        <v>162</v>
      </c>
      <c r="E16" s="1" t="s">
        <v>65</v>
      </c>
      <c r="F16" s="1">
        <v>558</v>
      </c>
      <c r="G16" s="1" t="s">
        <v>74</v>
      </c>
      <c r="H16" s="1">
        <v>80.55</v>
      </c>
      <c r="I16" s="1">
        <v>2577.6</v>
      </c>
      <c r="J16" s="5"/>
      <c r="K16" s="5"/>
      <c r="L16" s="1">
        <v>6.19</v>
      </c>
      <c r="M16" s="53">
        <f>VLOOKUP(A16:A192,'010726 ph kepler'!$A$3:$I$43,9,FALSE)</f>
        <v>8.2708333333333339</v>
      </c>
      <c r="N16" s="8"/>
      <c r="O16" s="1">
        <v>8.6199999999999992</v>
      </c>
      <c r="P16" s="1">
        <v>7.72</v>
      </c>
      <c r="Q16" s="8"/>
      <c r="R16" s="1">
        <v>3.97</v>
      </c>
      <c r="S16" s="1">
        <v>5.16</v>
      </c>
      <c r="T16" s="8"/>
      <c r="U16" s="1">
        <v>0</v>
      </c>
      <c r="V16" s="19">
        <v>48410.55</v>
      </c>
      <c r="W16" s="3">
        <v>42288.75</v>
      </c>
      <c r="X16" s="1">
        <v>0</v>
      </c>
      <c r="Y16" s="1">
        <v>29</v>
      </c>
      <c r="Z16" s="1">
        <v>67</v>
      </c>
      <c r="AA16" s="1">
        <v>86</v>
      </c>
      <c r="AB16" s="1">
        <v>99</v>
      </c>
      <c r="AC16" s="1">
        <v>113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77</v>
      </c>
      <c r="AT16" s="1">
        <v>58</v>
      </c>
      <c r="AU16" s="1">
        <v>126</v>
      </c>
      <c r="AV16" s="1">
        <v>88</v>
      </c>
      <c r="AW16" s="1">
        <v>247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46</v>
      </c>
      <c r="BD16" s="1">
        <v>28</v>
      </c>
      <c r="BE16" s="1">
        <v>53</v>
      </c>
      <c r="BF16" s="1">
        <v>28</v>
      </c>
      <c r="BG16" s="1">
        <v>165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ht="12.75" hidden="1" x14ac:dyDescent="0.2">
      <c r="A17" s="1">
        <v>65123</v>
      </c>
      <c r="B17" s="1" t="s">
        <v>91</v>
      </c>
      <c r="C17" s="1">
        <v>24</v>
      </c>
      <c r="D17" s="1">
        <v>162</v>
      </c>
      <c r="E17" s="1" t="s">
        <v>65</v>
      </c>
      <c r="F17" s="1">
        <v>807</v>
      </c>
      <c r="G17" s="1" t="s">
        <v>67</v>
      </c>
      <c r="H17" s="1">
        <v>69.987499999999997</v>
      </c>
      <c r="I17" s="1">
        <v>1679.7</v>
      </c>
      <c r="J17" s="5"/>
      <c r="K17" s="5"/>
      <c r="L17" s="1">
        <v>8.5399999999999991</v>
      </c>
      <c r="M17" s="53">
        <f>VLOOKUP(A17:A193,'010726 ph kepler'!$A$3:$I$43,9,FALSE)</f>
        <v>13.746666666666668</v>
      </c>
      <c r="N17" s="8"/>
      <c r="O17" s="1">
        <v>11.15</v>
      </c>
      <c r="P17" s="1">
        <v>4.29</v>
      </c>
      <c r="Q17" s="8"/>
      <c r="R17" s="1">
        <v>4.8499999999999996</v>
      </c>
      <c r="S17" s="1">
        <v>9.33</v>
      </c>
      <c r="T17" s="8"/>
      <c r="U17" s="1">
        <v>0</v>
      </c>
      <c r="V17" s="19">
        <v>41222.639999999999</v>
      </c>
      <c r="W17" s="3">
        <v>46121.760000000002</v>
      </c>
      <c r="X17" s="3">
        <f t="shared" ref="X17:X21" si="2">W17-V17</f>
        <v>4899.1200000000026</v>
      </c>
      <c r="Y17" s="1">
        <v>48</v>
      </c>
      <c r="Z17" s="1">
        <v>30</v>
      </c>
      <c r="AA17" s="1">
        <v>108</v>
      </c>
      <c r="AB17" s="1">
        <v>68</v>
      </c>
      <c r="AC17" s="1">
        <v>332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148</v>
      </c>
      <c r="AT17" s="1">
        <v>34</v>
      </c>
      <c r="AU17" s="1">
        <v>82</v>
      </c>
      <c r="AV17" s="1">
        <v>41</v>
      </c>
      <c r="AW17" s="1">
        <v>103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39</v>
      </c>
      <c r="BD17" s="1">
        <v>40</v>
      </c>
      <c r="BE17" s="1">
        <v>42</v>
      </c>
      <c r="BF17" s="1">
        <v>31</v>
      </c>
      <c r="BG17" s="1">
        <v>224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ht="12.75" hidden="1" x14ac:dyDescent="0.2">
      <c r="A18" s="1">
        <v>6004</v>
      </c>
      <c r="B18" s="1" t="s">
        <v>94</v>
      </c>
      <c r="C18" s="1">
        <v>32</v>
      </c>
      <c r="D18" s="1">
        <v>162</v>
      </c>
      <c r="E18" s="1" t="s">
        <v>65</v>
      </c>
      <c r="F18" s="1">
        <v>558</v>
      </c>
      <c r="G18" s="1" t="s">
        <v>74</v>
      </c>
      <c r="H18" s="1">
        <v>80.55</v>
      </c>
      <c r="I18" s="1">
        <v>2577.6</v>
      </c>
      <c r="J18" s="5"/>
      <c r="K18" s="5"/>
      <c r="L18" s="1">
        <v>5.39</v>
      </c>
      <c r="M18" s="53">
        <f>VLOOKUP(A18:A194,'010726 ph kepler'!$A$3:$I$43,9,FALSE)</f>
        <v>7.802083333333333</v>
      </c>
      <c r="N18" s="8"/>
      <c r="O18" s="1">
        <v>5.83</v>
      </c>
      <c r="P18" s="1">
        <v>8.84</v>
      </c>
      <c r="Q18" s="8"/>
      <c r="R18" s="1">
        <v>4.5</v>
      </c>
      <c r="S18" s="1">
        <v>8.9700000000000006</v>
      </c>
      <c r="T18" s="8"/>
      <c r="U18" s="1">
        <v>0</v>
      </c>
      <c r="V18" s="19">
        <v>40516.65</v>
      </c>
      <c r="W18" s="3">
        <v>54129.599999999999</v>
      </c>
      <c r="X18" s="3">
        <f t="shared" si="2"/>
        <v>13612.949999999997</v>
      </c>
      <c r="Y18" s="1">
        <v>34</v>
      </c>
      <c r="Z18" s="1">
        <v>48</v>
      </c>
      <c r="AA18" s="1">
        <v>87</v>
      </c>
      <c r="AB18" s="1">
        <v>55</v>
      </c>
      <c r="AC18" s="1">
        <v>102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105</v>
      </c>
      <c r="AT18" s="1">
        <v>45</v>
      </c>
      <c r="AU18" s="1">
        <v>59</v>
      </c>
      <c r="AV18" s="1">
        <v>0</v>
      </c>
      <c r="AW18" s="1">
        <v>283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54</v>
      </c>
      <c r="BD18" s="1">
        <v>26</v>
      </c>
      <c r="BE18" s="1">
        <v>57</v>
      </c>
      <c r="BF18" s="1">
        <v>40</v>
      </c>
      <c r="BG18" s="1">
        <v>287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ht="12.75" hidden="1" x14ac:dyDescent="0.2">
      <c r="A19" s="1">
        <v>65120</v>
      </c>
      <c r="B19" s="1" t="s">
        <v>96</v>
      </c>
      <c r="C19" s="1">
        <v>24</v>
      </c>
      <c r="D19" s="1">
        <v>162</v>
      </c>
      <c r="E19" s="1" t="s">
        <v>65</v>
      </c>
      <c r="F19" s="1">
        <v>807</v>
      </c>
      <c r="G19" s="1" t="s">
        <v>67</v>
      </c>
      <c r="H19" s="1">
        <v>63.79</v>
      </c>
      <c r="I19" s="1">
        <v>1530.96</v>
      </c>
      <c r="J19" s="5"/>
      <c r="K19" s="5"/>
      <c r="L19" s="1">
        <v>6.73</v>
      </c>
      <c r="M19" s="53">
        <f>VLOOKUP(A19:A195,'010726 ph kepler'!$A$3:$I$43,9,FALSE)</f>
        <v>21.75</v>
      </c>
      <c r="N19" s="8"/>
      <c r="O19" s="1">
        <v>10.46</v>
      </c>
      <c r="P19" s="1">
        <v>7.21</v>
      </c>
      <c r="Q19" s="8"/>
      <c r="R19" s="1">
        <v>8.35</v>
      </c>
      <c r="S19" s="1">
        <v>8.2899999999999991</v>
      </c>
      <c r="T19" s="8"/>
      <c r="U19" s="1">
        <v>0</v>
      </c>
      <c r="V19" s="19">
        <v>39103.269999999997</v>
      </c>
      <c r="W19" s="3">
        <v>40634.230000000003</v>
      </c>
      <c r="X19" s="3">
        <f t="shared" si="2"/>
        <v>1530.9600000000064</v>
      </c>
      <c r="Y19" s="1">
        <v>61</v>
      </c>
      <c r="Z19" s="1">
        <v>51</v>
      </c>
      <c r="AA19" s="1">
        <v>59</v>
      </c>
      <c r="AB19" s="1">
        <v>32</v>
      </c>
      <c r="AC19" s="1">
        <v>265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61</v>
      </c>
      <c r="AT19" s="1">
        <v>47</v>
      </c>
      <c r="AU19" s="1">
        <v>126</v>
      </c>
      <c r="AV19" s="1">
        <v>81</v>
      </c>
      <c r="AW19" s="1">
        <v>173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87</v>
      </c>
      <c r="BD19" s="1">
        <v>50</v>
      </c>
      <c r="BE19" s="1">
        <v>60</v>
      </c>
      <c r="BF19" s="1">
        <v>57</v>
      </c>
      <c r="BG19" s="1">
        <v>199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ht="12.75" x14ac:dyDescent="0.2">
      <c r="A20" s="1">
        <v>65100</v>
      </c>
      <c r="B20" s="36" t="s">
        <v>104</v>
      </c>
      <c r="C20" s="1">
        <v>24</v>
      </c>
      <c r="D20" s="1">
        <v>162</v>
      </c>
      <c r="E20" s="1" t="s">
        <v>65</v>
      </c>
      <c r="F20" s="1">
        <v>807</v>
      </c>
      <c r="G20" s="1" t="s">
        <v>67</v>
      </c>
      <c r="H20" s="1">
        <v>80.936000000000007</v>
      </c>
      <c r="I20" s="1">
        <v>1942.4639999999999</v>
      </c>
      <c r="J20" s="5"/>
      <c r="K20" s="5"/>
      <c r="L20" s="1">
        <v>6.27</v>
      </c>
      <c r="M20" s="53">
        <f>VLOOKUP(A20:A196,'010726 ph kepler'!$A$3:$I$43,9,FALSE)</f>
        <v>7.625</v>
      </c>
      <c r="N20" s="8"/>
      <c r="O20" s="1">
        <v>6.44</v>
      </c>
      <c r="P20" s="17">
        <v>15.08</v>
      </c>
      <c r="Q20" s="8"/>
      <c r="R20" s="1">
        <v>6.5</v>
      </c>
      <c r="S20" s="1">
        <v>5.5</v>
      </c>
      <c r="T20" s="8"/>
      <c r="U20" s="1">
        <v>0</v>
      </c>
      <c r="V20" s="19">
        <v>37311.5</v>
      </c>
      <c r="W20" s="3">
        <v>55279.29</v>
      </c>
      <c r="X20" s="3">
        <f t="shared" si="2"/>
        <v>17967.79</v>
      </c>
      <c r="Y20" s="1">
        <v>28</v>
      </c>
      <c r="Z20" s="1">
        <v>27</v>
      </c>
      <c r="AA20" s="1">
        <v>61</v>
      </c>
      <c r="AB20" s="1">
        <v>96</v>
      </c>
      <c r="AC20" s="1">
        <v>189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47</v>
      </c>
      <c r="AT20" s="1">
        <v>24</v>
      </c>
      <c r="AU20" s="1">
        <v>44</v>
      </c>
      <c r="AV20" s="1">
        <v>103</v>
      </c>
      <c r="AW20" s="1">
        <v>362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22</v>
      </c>
      <c r="BD20" s="1">
        <v>39</v>
      </c>
      <c r="BE20" s="1">
        <v>108</v>
      </c>
      <c r="BF20" s="1">
        <v>13</v>
      </c>
      <c r="BG20" s="1">
        <v>132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ht="12.75" hidden="1" x14ac:dyDescent="0.2">
      <c r="A21" s="1">
        <v>65113</v>
      </c>
      <c r="B21" s="1" t="s">
        <v>99</v>
      </c>
      <c r="C21" s="1">
        <v>24</v>
      </c>
      <c r="D21" s="1">
        <v>162</v>
      </c>
      <c r="E21" s="1" t="s">
        <v>65</v>
      </c>
      <c r="F21" s="1">
        <v>807</v>
      </c>
      <c r="G21" s="1" t="s">
        <v>67</v>
      </c>
      <c r="H21" s="1">
        <v>63.79</v>
      </c>
      <c r="I21" s="1">
        <v>1530.96</v>
      </c>
      <c r="J21" s="5"/>
      <c r="K21" s="5"/>
      <c r="L21" s="1">
        <v>7.75</v>
      </c>
      <c r="M21" s="53">
        <f>VLOOKUP(A21:A197,'010726 ph kepler'!$A$3:$I$43,9,FALSE)</f>
        <v>10.375</v>
      </c>
      <c r="N21" s="8"/>
      <c r="O21" s="1">
        <v>9.31</v>
      </c>
      <c r="P21" s="1">
        <v>13</v>
      </c>
      <c r="Q21" s="8"/>
      <c r="R21" s="1">
        <v>6.81</v>
      </c>
      <c r="S21" s="1">
        <v>13.33</v>
      </c>
      <c r="T21" s="8"/>
      <c r="U21" s="1">
        <v>0</v>
      </c>
      <c r="V21" s="19">
        <v>36551.67</v>
      </c>
      <c r="W21" s="3">
        <v>56326.57</v>
      </c>
      <c r="X21" s="3">
        <f t="shared" si="2"/>
        <v>19774.900000000001</v>
      </c>
      <c r="Y21" s="1">
        <v>50</v>
      </c>
      <c r="Z21" s="1">
        <v>43</v>
      </c>
      <c r="AA21" s="1">
        <v>102</v>
      </c>
      <c r="AB21" s="1">
        <v>25</v>
      </c>
      <c r="AC21" s="1">
        <v>251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49</v>
      </c>
      <c r="AT21" s="1">
        <v>62</v>
      </c>
      <c r="AU21" s="1">
        <v>104</v>
      </c>
      <c r="AV21" s="1">
        <v>79</v>
      </c>
      <c r="AW21" s="1">
        <v>312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60</v>
      </c>
      <c r="BD21" s="1">
        <v>27</v>
      </c>
      <c r="BE21" s="1">
        <v>69</v>
      </c>
      <c r="BF21" s="1">
        <v>42</v>
      </c>
      <c r="BG21" s="1">
        <v>320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ht="12.75" hidden="1" x14ac:dyDescent="0.2">
      <c r="A22" s="1">
        <v>88161</v>
      </c>
      <c r="B22" s="1" t="s">
        <v>109</v>
      </c>
      <c r="C22" s="1">
        <v>24</v>
      </c>
      <c r="D22" s="1">
        <v>162</v>
      </c>
      <c r="E22" s="1" t="s">
        <v>65</v>
      </c>
      <c r="F22" s="1">
        <v>807</v>
      </c>
      <c r="G22" s="1" t="s">
        <v>67</v>
      </c>
      <c r="H22" s="1">
        <v>61.51</v>
      </c>
      <c r="I22" s="1">
        <v>1476.24</v>
      </c>
      <c r="J22" s="5"/>
      <c r="K22" s="5"/>
      <c r="L22" s="1">
        <v>7.27</v>
      </c>
      <c r="M22" s="53">
        <f>VLOOKUP(A22:A198,'010726 ph kepler'!$A$3:$I$43,9,FALSE)</f>
        <v>30.237500000000001</v>
      </c>
      <c r="N22" s="8"/>
      <c r="O22" s="1">
        <v>8.83</v>
      </c>
      <c r="P22" s="1">
        <v>7.75</v>
      </c>
      <c r="Q22" s="8"/>
      <c r="R22" s="1">
        <v>8.6199999999999992</v>
      </c>
      <c r="S22" s="1">
        <v>8.25</v>
      </c>
      <c r="T22" s="8"/>
      <c r="U22" s="1">
        <v>0</v>
      </c>
      <c r="V22" s="19">
        <v>36506.19</v>
      </c>
      <c r="W22" s="3">
        <v>35122.21</v>
      </c>
      <c r="X22" s="1">
        <v>0</v>
      </c>
      <c r="Y22" s="1">
        <v>50</v>
      </c>
      <c r="Z22" s="1">
        <v>38</v>
      </c>
      <c r="AA22" s="1">
        <v>75</v>
      </c>
      <c r="AB22" s="1">
        <v>61</v>
      </c>
      <c r="AC22" s="1">
        <v>187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51</v>
      </c>
      <c r="AT22" s="1">
        <v>28</v>
      </c>
      <c r="AU22" s="1">
        <v>111</v>
      </c>
      <c r="AV22" s="1">
        <v>72</v>
      </c>
      <c r="AW22" s="1">
        <v>186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51</v>
      </c>
      <c r="BD22" s="1">
        <v>95</v>
      </c>
      <c r="BE22" s="1">
        <v>73</v>
      </c>
      <c r="BF22" s="1">
        <v>71</v>
      </c>
      <c r="BG22" s="1">
        <v>198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ht="12.75" hidden="1" x14ac:dyDescent="0.2">
      <c r="A23" s="1">
        <v>6041</v>
      </c>
      <c r="B23" s="1" t="s">
        <v>113</v>
      </c>
      <c r="C23" s="1">
        <v>10</v>
      </c>
      <c r="D23" s="1">
        <v>162</v>
      </c>
      <c r="E23" s="1" t="s">
        <v>65</v>
      </c>
      <c r="F23" s="1">
        <v>558</v>
      </c>
      <c r="G23" s="1" t="s">
        <v>74</v>
      </c>
      <c r="H23" s="1">
        <v>181.1995</v>
      </c>
      <c r="I23" s="1">
        <v>1811.9949999999999</v>
      </c>
      <c r="J23" s="5"/>
      <c r="K23" s="5"/>
      <c r="L23" s="1">
        <v>1.95</v>
      </c>
      <c r="M23" s="53">
        <f>VLOOKUP(A23:A199,'010726 ph kepler'!$A$3:$I$43,9,FALSE)</f>
        <v>1.9</v>
      </c>
      <c r="N23" s="8"/>
      <c r="O23" s="1">
        <v>17.149999999999999</v>
      </c>
      <c r="P23" s="1">
        <v>11.2</v>
      </c>
      <c r="Q23" s="8"/>
      <c r="R23" s="1">
        <v>1</v>
      </c>
      <c r="S23" s="1">
        <v>1.9</v>
      </c>
      <c r="T23" s="8"/>
      <c r="U23" s="1">
        <v>0</v>
      </c>
      <c r="V23" s="19">
        <v>36421.1</v>
      </c>
      <c r="W23" s="3">
        <v>27904.720000000001</v>
      </c>
      <c r="X23" s="1">
        <v>0</v>
      </c>
      <c r="Y23" s="1">
        <v>2</v>
      </c>
      <c r="Z23" s="1">
        <v>1</v>
      </c>
      <c r="AA23" s="1">
        <v>17</v>
      </c>
      <c r="AB23" s="1">
        <v>0</v>
      </c>
      <c r="AC23" s="1">
        <v>23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68</v>
      </c>
      <c r="AT23" s="1">
        <v>46</v>
      </c>
      <c r="AU23" s="1">
        <v>71</v>
      </c>
      <c r="AV23" s="1">
        <v>19</v>
      </c>
      <c r="AW23" s="1">
        <v>112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</v>
      </c>
      <c r="BD23" s="1">
        <v>6</v>
      </c>
      <c r="BE23" s="1">
        <v>2</v>
      </c>
      <c r="BF23" s="1">
        <v>0</v>
      </c>
      <c r="BG23" s="1">
        <v>19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ht="12.75" hidden="1" x14ac:dyDescent="0.2">
      <c r="A24" s="1">
        <v>65152</v>
      </c>
      <c r="B24" s="1" t="s">
        <v>105</v>
      </c>
      <c r="C24" s="1">
        <v>24</v>
      </c>
      <c r="D24" s="1">
        <v>162</v>
      </c>
      <c r="E24" s="1" t="s">
        <v>65</v>
      </c>
      <c r="F24" s="1">
        <v>807</v>
      </c>
      <c r="G24" s="1" t="s">
        <v>67</v>
      </c>
      <c r="H24" s="1">
        <v>63.0306</v>
      </c>
      <c r="I24" s="1">
        <v>1512.7344000000001</v>
      </c>
      <c r="J24" s="5"/>
      <c r="K24" s="5"/>
      <c r="L24" s="1">
        <v>4.54</v>
      </c>
      <c r="M24" s="53">
        <f>VLOOKUP(A24:A200,'010726 ph kepler'!$A$3:$I$43,9,FALSE)</f>
        <v>5.2847222222222223</v>
      </c>
      <c r="N24" s="8"/>
      <c r="O24" s="1">
        <v>12.04</v>
      </c>
      <c r="P24" s="1">
        <v>15.58</v>
      </c>
      <c r="Q24" s="8"/>
      <c r="R24" s="1">
        <v>6.27</v>
      </c>
      <c r="S24" s="1">
        <v>5</v>
      </c>
      <c r="T24" s="8"/>
      <c r="U24" s="1">
        <v>0</v>
      </c>
      <c r="V24" s="19">
        <v>34572.28</v>
      </c>
      <c r="W24" s="3">
        <v>40150.49</v>
      </c>
      <c r="X24" s="3">
        <f t="shared" ref="X24:X26" si="3">W24-V24</f>
        <v>5578.2099999999991</v>
      </c>
      <c r="Y24" s="1">
        <v>53</v>
      </c>
      <c r="Z24" s="1">
        <v>84</v>
      </c>
      <c r="AA24" s="1">
        <v>2</v>
      </c>
      <c r="AB24" s="1">
        <v>24</v>
      </c>
      <c r="AC24" s="1">
        <v>143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62</v>
      </c>
      <c r="AT24" s="1">
        <v>45</v>
      </c>
      <c r="AU24" s="1">
        <v>174</v>
      </c>
      <c r="AV24" s="1">
        <v>61</v>
      </c>
      <c r="AW24" s="1">
        <v>374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69</v>
      </c>
      <c r="BD24" s="1">
        <v>51</v>
      </c>
      <c r="BE24" s="1">
        <v>35</v>
      </c>
      <c r="BF24" s="1">
        <v>42</v>
      </c>
      <c r="BG24" s="1">
        <v>120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ht="12.75" hidden="1" x14ac:dyDescent="0.2">
      <c r="A25" s="1">
        <v>65126</v>
      </c>
      <c r="B25" s="1" t="s">
        <v>111</v>
      </c>
      <c r="C25" s="1">
        <v>24</v>
      </c>
      <c r="D25" s="1">
        <v>162</v>
      </c>
      <c r="E25" s="1" t="s">
        <v>65</v>
      </c>
      <c r="F25" s="1">
        <v>807</v>
      </c>
      <c r="G25" s="1" t="s">
        <v>67</v>
      </c>
      <c r="H25" s="1">
        <v>80.936199999999999</v>
      </c>
      <c r="I25" s="1">
        <v>1942.4688000000001</v>
      </c>
      <c r="J25" s="5"/>
      <c r="K25" s="5"/>
      <c r="L25" s="1">
        <v>4.38</v>
      </c>
      <c r="M25" s="53">
        <f>VLOOKUP(A25:A201,'010726 ph kepler'!$A$3:$I$43,9,FALSE)</f>
        <v>10.625</v>
      </c>
      <c r="N25" s="8"/>
      <c r="O25" s="1">
        <v>5.48</v>
      </c>
      <c r="P25" s="1">
        <v>13.42</v>
      </c>
      <c r="Q25" s="8"/>
      <c r="R25" s="1">
        <v>4.0999999999999996</v>
      </c>
      <c r="S25" s="1">
        <v>6.29</v>
      </c>
      <c r="T25" s="8"/>
      <c r="U25" s="1">
        <v>0</v>
      </c>
      <c r="V25" s="19">
        <v>27113.63</v>
      </c>
      <c r="W25" s="3">
        <v>48642.66</v>
      </c>
      <c r="X25" s="3">
        <f t="shared" si="3"/>
        <v>21529.030000000002</v>
      </c>
      <c r="Y25" s="1">
        <v>34</v>
      </c>
      <c r="Z25" s="1">
        <v>11</v>
      </c>
      <c r="AA25" s="1">
        <v>42</v>
      </c>
      <c r="AB25" s="1">
        <v>47</v>
      </c>
      <c r="AC25" s="1">
        <v>128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34</v>
      </c>
      <c r="AT25" s="1">
        <v>21</v>
      </c>
      <c r="AU25" s="1">
        <v>42</v>
      </c>
      <c r="AV25" s="1">
        <v>90</v>
      </c>
      <c r="AW25" s="1">
        <v>322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35</v>
      </c>
      <c r="BD25" s="1">
        <v>16</v>
      </c>
      <c r="BE25" s="1">
        <v>52</v>
      </c>
      <c r="BF25" s="1">
        <v>7</v>
      </c>
      <c r="BG25" s="1">
        <v>151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ht="12.75" hidden="1" x14ac:dyDescent="0.2">
      <c r="A26" s="1">
        <v>88033</v>
      </c>
      <c r="B26" s="1" t="s">
        <v>89</v>
      </c>
      <c r="C26" s="1">
        <v>40</v>
      </c>
      <c r="D26" s="1">
        <v>162</v>
      </c>
      <c r="E26" s="1" t="s">
        <v>65</v>
      </c>
      <c r="F26" s="1">
        <v>974</v>
      </c>
      <c r="G26" s="1" t="s">
        <v>70</v>
      </c>
      <c r="H26" s="1">
        <v>123.2556</v>
      </c>
      <c r="I26" s="1">
        <v>4930.2240000000002</v>
      </c>
      <c r="J26" s="5"/>
      <c r="K26" s="5"/>
      <c r="L26" s="1">
        <v>1.25</v>
      </c>
      <c r="M26" s="1">
        <v>5</v>
      </c>
      <c r="N26" s="8"/>
      <c r="O26" s="1">
        <v>3.06</v>
      </c>
      <c r="P26" s="1">
        <v>5.65</v>
      </c>
      <c r="Q26" s="8"/>
      <c r="R26" s="1">
        <v>1.1499999999999999</v>
      </c>
      <c r="S26" s="1">
        <v>5.45</v>
      </c>
      <c r="T26" s="8"/>
      <c r="U26" s="1">
        <v>0</v>
      </c>
      <c r="V26" s="19">
        <v>26931.35</v>
      </c>
      <c r="W26" s="3">
        <v>83937.06</v>
      </c>
      <c r="X26" s="3">
        <f t="shared" si="3"/>
        <v>57005.71</v>
      </c>
      <c r="Y26" s="1">
        <v>19</v>
      </c>
      <c r="Z26" s="1">
        <v>25</v>
      </c>
      <c r="AA26" s="1">
        <v>0</v>
      </c>
      <c r="AB26" s="1">
        <v>37</v>
      </c>
      <c r="AC26" s="1">
        <v>237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67</v>
      </c>
      <c r="AT26" s="1">
        <v>29</v>
      </c>
      <c r="AU26" s="1">
        <v>41</v>
      </c>
      <c r="AV26" s="1">
        <v>0</v>
      </c>
      <c r="AW26" s="1">
        <v>226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34</v>
      </c>
      <c r="BD26" s="1">
        <v>22</v>
      </c>
      <c r="BE26" s="1">
        <v>1</v>
      </c>
      <c r="BF26" s="1">
        <v>0</v>
      </c>
      <c r="BG26" s="1">
        <v>218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ht="12.75" hidden="1" x14ac:dyDescent="0.2">
      <c r="A27" s="1">
        <v>65140</v>
      </c>
      <c r="B27" s="1" t="s">
        <v>114</v>
      </c>
      <c r="C27" s="1">
        <v>24</v>
      </c>
      <c r="D27" s="1">
        <v>162</v>
      </c>
      <c r="E27" s="1" t="s">
        <v>65</v>
      </c>
      <c r="F27" s="1">
        <v>807</v>
      </c>
      <c r="G27" s="1" t="s">
        <v>67</v>
      </c>
      <c r="H27" s="1">
        <v>69.987499999999997</v>
      </c>
      <c r="I27" s="1">
        <v>1679.7</v>
      </c>
      <c r="J27" s="5"/>
      <c r="K27" s="5"/>
      <c r="L27" s="1">
        <v>2.1</v>
      </c>
      <c r="M27" s="53">
        <f>VLOOKUP(A27:A203,'010726 ph kepler'!$A$3:$I$43,9,FALSE)</f>
        <v>1.125</v>
      </c>
      <c r="N27" s="8"/>
      <c r="O27" s="1">
        <v>9.19</v>
      </c>
      <c r="P27" s="1">
        <v>8.58</v>
      </c>
      <c r="Q27" s="8"/>
      <c r="R27" s="1">
        <v>2.5</v>
      </c>
      <c r="S27" s="1">
        <v>2.96</v>
      </c>
      <c r="T27" s="8"/>
      <c r="U27" s="1">
        <v>0</v>
      </c>
      <c r="V27" s="19">
        <v>23165.86</v>
      </c>
      <c r="W27" s="3">
        <v>21486.16</v>
      </c>
      <c r="X27" s="1">
        <v>0</v>
      </c>
      <c r="Y27" s="1">
        <v>14</v>
      </c>
      <c r="Z27" s="1">
        <v>42</v>
      </c>
      <c r="AA27" s="1">
        <v>14</v>
      </c>
      <c r="AB27" s="1">
        <v>3</v>
      </c>
      <c r="AC27" s="1">
        <v>30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112</v>
      </c>
      <c r="AT27" s="1">
        <v>38</v>
      </c>
      <c r="AU27" s="1">
        <v>67</v>
      </c>
      <c r="AV27" s="1">
        <v>45</v>
      </c>
      <c r="AW27" s="1">
        <v>206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9</v>
      </c>
      <c r="BD27" s="1">
        <v>8</v>
      </c>
      <c r="BE27" s="1">
        <v>39</v>
      </c>
      <c r="BF27" s="1">
        <v>16</v>
      </c>
      <c r="BG27" s="1">
        <v>71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ht="12.75" hidden="1" x14ac:dyDescent="0.2">
      <c r="A28" s="1">
        <v>65890</v>
      </c>
      <c r="B28" s="1" t="s">
        <v>129</v>
      </c>
      <c r="C28" s="1">
        <v>24</v>
      </c>
      <c r="D28" s="1">
        <v>162</v>
      </c>
      <c r="E28" s="1" t="s">
        <v>65</v>
      </c>
      <c r="F28" s="1">
        <v>807</v>
      </c>
      <c r="G28" s="1" t="s">
        <v>67</v>
      </c>
      <c r="H28" s="1">
        <v>63.79</v>
      </c>
      <c r="I28" s="1">
        <v>1530.96</v>
      </c>
      <c r="J28" s="5"/>
      <c r="K28" s="5"/>
      <c r="L28" s="1">
        <v>0.94</v>
      </c>
      <c r="M28" s="53">
        <f>VLOOKUP(A28:A204,'010726 ph kepler'!$A$3:$I$43,9,FALSE)</f>
        <v>9.6666666666666661</v>
      </c>
      <c r="N28" s="8"/>
      <c r="O28" s="1">
        <v>5.9</v>
      </c>
      <c r="P28" s="1">
        <v>11.46</v>
      </c>
      <c r="Q28" s="8"/>
      <c r="R28" s="1">
        <v>5.6</v>
      </c>
      <c r="S28" s="1">
        <v>0.71</v>
      </c>
      <c r="T28" s="8"/>
      <c r="U28" s="1">
        <v>0</v>
      </c>
      <c r="V28" s="19">
        <v>19041.310000000001</v>
      </c>
      <c r="W28" s="3">
        <v>33681.120000000003</v>
      </c>
      <c r="X28" s="3">
        <f t="shared" ref="X28:X38" si="4">W28-V28</f>
        <v>14639.810000000001</v>
      </c>
      <c r="Y28" s="1">
        <v>10</v>
      </c>
      <c r="Z28" s="1">
        <v>12</v>
      </c>
      <c r="AA28" s="1">
        <v>5</v>
      </c>
      <c r="AB28" s="1">
        <v>3</v>
      </c>
      <c r="AC28" s="1">
        <v>236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39</v>
      </c>
      <c r="AT28" s="1">
        <v>24</v>
      </c>
      <c r="AU28" s="1">
        <v>72</v>
      </c>
      <c r="AV28" s="1">
        <v>37</v>
      </c>
      <c r="AW28" s="1">
        <v>275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66</v>
      </c>
      <c r="BD28" s="1">
        <v>37</v>
      </c>
      <c r="BE28" s="1">
        <v>34</v>
      </c>
      <c r="BF28" s="1">
        <v>32</v>
      </c>
      <c r="BG28" s="1">
        <v>17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ht="12.75" hidden="1" x14ac:dyDescent="0.2">
      <c r="A29" s="1">
        <v>65165</v>
      </c>
      <c r="B29" s="1" t="s">
        <v>108</v>
      </c>
      <c r="C29" s="1">
        <v>24</v>
      </c>
      <c r="D29" s="1">
        <v>162</v>
      </c>
      <c r="E29" s="1" t="s">
        <v>65</v>
      </c>
      <c r="F29" s="1">
        <v>807</v>
      </c>
      <c r="G29" s="1" t="s">
        <v>67</v>
      </c>
      <c r="H29" s="1">
        <v>63.79</v>
      </c>
      <c r="I29" s="1">
        <v>1530.96</v>
      </c>
      <c r="J29" s="5"/>
      <c r="K29" s="5"/>
      <c r="L29" s="1">
        <v>1.85</v>
      </c>
      <c r="M29" s="53">
        <f>VLOOKUP(A29:A205,'010726 ph kepler'!$A$3:$I$43,9,FALSE)</f>
        <v>9.1666666666666661</v>
      </c>
      <c r="N29" s="8"/>
      <c r="O29" s="1">
        <v>5.4</v>
      </c>
      <c r="P29" s="1">
        <v>10.75</v>
      </c>
      <c r="Q29" s="8"/>
      <c r="R29" s="1">
        <v>4.7699999999999996</v>
      </c>
      <c r="S29" s="1">
        <v>3.88</v>
      </c>
      <c r="T29" s="8"/>
      <c r="U29" s="1">
        <v>0</v>
      </c>
      <c r="V29" s="19">
        <v>18403.419999999998</v>
      </c>
      <c r="W29" s="3">
        <v>36487.879999999997</v>
      </c>
      <c r="X29" s="3">
        <f t="shared" si="4"/>
        <v>18084.46</v>
      </c>
      <c r="Y29" s="1">
        <v>10</v>
      </c>
      <c r="Z29" s="1">
        <v>12</v>
      </c>
      <c r="AA29" s="1">
        <v>22</v>
      </c>
      <c r="AB29" s="1">
        <v>13</v>
      </c>
      <c r="AC29" s="1">
        <v>221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45</v>
      </c>
      <c r="AT29" s="1">
        <v>33</v>
      </c>
      <c r="AU29" s="1">
        <v>51</v>
      </c>
      <c r="AV29" s="1">
        <v>34</v>
      </c>
      <c r="AW29" s="1">
        <v>258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29</v>
      </c>
      <c r="BD29" s="1">
        <v>38</v>
      </c>
      <c r="BE29" s="1">
        <v>51</v>
      </c>
      <c r="BF29" s="1">
        <v>31</v>
      </c>
      <c r="BG29" s="1">
        <v>93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ht="12.75" hidden="1" x14ac:dyDescent="0.2">
      <c r="A30" s="1">
        <v>6020</v>
      </c>
      <c r="B30" s="1" t="s">
        <v>116</v>
      </c>
      <c r="C30" s="1">
        <v>24</v>
      </c>
      <c r="D30" s="1">
        <v>162</v>
      </c>
      <c r="E30" s="1" t="s">
        <v>65</v>
      </c>
      <c r="F30" s="1">
        <v>974</v>
      </c>
      <c r="G30" s="1" t="s">
        <v>70</v>
      </c>
      <c r="H30" s="1">
        <v>107.6336</v>
      </c>
      <c r="I30" s="1">
        <v>2583.2064</v>
      </c>
      <c r="J30" s="5"/>
      <c r="K30" s="5"/>
      <c r="L30" s="1">
        <v>1.33</v>
      </c>
      <c r="M30" s="53">
        <f>VLOOKUP(A30:A206,'010726 ph kepler'!$A$3:$I$43,9,FALSE)</f>
        <v>13.986111111111112</v>
      </c>
      <c r="N30" s="8"/>
      <c r="O30" s="1">
        <v>3.65</v>
      </c>
      <c r="P30" s="1">
        <v>6.17</v>
      </c>
      <c r="Q30" s="8"/>
      <c r="R30" s="1">
        <v>1.44</v>
      </c>
      <c r="S30" s="1">
        <v>7.12</v>
      </c>
      <c r="T30" s="8"/>
      <c r="U30" s="1">
        <v>0</v>
      </c>
      <c r="V30" s="19">
        <v>16575.57</v>
      </c>
      <c r="W30" s="3">
        <v>52525.2</v>
      </c>
      <c r="X30" s="3">
        <f t="shared" si="4"/>
        <v>35949.629999999997</v>
      </c>
      <c r="Y30" s="1">
        <v>12</v>
      </c>
      <c r="Z30" s="1">
        <v>11</v>
      </c>
      <c r="AA30" s="1">
        <v>10</v>
      </c>
      <c r="AB30" s="1">
        <v>9</v>
      </c>
      <c r="AC30" s="1">
        <v>169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23</v>
      </c>
      <c r="AT30" s="1">
        <v>32</v>
      </c>
      <c r="AU30" s="1">
        <v>35</v>
      </c>
      <c r="AV30" s="1">
        <v>27</v>
      </c>
      <c r="AW30" s="1">
        <v>148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28</v>
      </c>
      <c r="BD30" s="1">
        <v>5</v>
      </c>
      <c r="BE30" s="1">
        <v>4</v>
      </c>
      <c r="BF30" s="1">
        <v>0</v>
      </c>
      <c r="BG30" s="1">
        <v>171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ht="12.75" hidden="1" x14ac:dyDescent="0.2">
      <c r="A31" s="1">
        <v>6036</v>
      </c>
      <c r="B31" s="1" t="s">
        <v>131</v>
      </c>
      <c r="C31" s="1">
        <v>24</v>
      </c>
      <c r="D31" s="1">
        <v>162</v>
      </c>
      <c r="E31" s="1" t="s">
        <v>65</v>
      </c>
      <c r="F31" s="1">
        <v>558</v>
      </c>
      <c r="G31" s="1" t="s">
        <v>74</v>
      </c>
      <c r="H31" s="1">
        <v>103.33</v>
      </c>
      <c r="I31" s="1">
        <v>2479.92</v>
      </c>
      <c r="J31" s="5"/>
      <c r="K31" s="5"/>
      <c r="L31" s="1">
        <v>1.52</v>
      </c>
      <c r="N31" s="8"/>
      <c r="O31" s="1">
        <v>3.58</v>
      </c>
      <c r="P31" s="1">
        <v>19.38</v>
      </c>
      <c r="Q31" s="8"/>
      <c r="R31" s="1">
        <v>0.9</v>
      </c>
      <c r="S31" s="1">
        <v>3.21</v>
      </c>
      <c r="T31" s="8"/>
      <c r="U31" s="1">
        <v>0</v>
      </c>
      <c r="V31" s="19">
        <v>14879.52</v>
      </c>
      <c r="W31" s="3">
        <v>57658.14</v>
      </c>
      <c r="X31" s="3">
        <f t="shared" si="4"/>
        <v>42778.619999999995</v>
      </c>
      <c r="Y31" s="1">
        <v>16</v>
      </c>
      <c r="Z31" s="1">
        <v>11</v>
      </c>
      <c r="AA31" s="1">
        <v>10</v>
      </c>
      <c r="AB31" s="1">
        <v>10</v>
      </c>
      <c r="AC31" s="1">
        <v>16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22</v>
      </c>
      <c r="AT31" s="1">
        <v>20</v>
      </c>
      <c r="AU31" s="1">
        <v>32</v>
      </c>
      <c r="AV31" s="1">
        <v>44</v>
      </c>
      <c r="AW31" s="1">
        <v>465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6</v>
      </c>
      <c r="BD31" s="1">
        <v>3</v>
      </c>
      <c r="BE31" s="1">
        <v>14</v>
      </c>
      <c r="BF31" s="1">
        <v>0</v>
      </c>
      <c r="BG31" s="1">
        <v>77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ht="12.75" hidden="1" x14ac:dyDescent="0.2">
      <c r="A32" s="1">
        <v>6018</v>
      </c>
      <c r="B32" s="1" t="s">
        <v>197</v>
      </c>
      <c r="C32" s="1">
        <v>12</v>
      </c>
      <c r="D32" s="1">
        <v>162</v>
      </c>
      <c r="E32" s="1" t="s">
        <v>65</v>
      </c>
      <c r="F32" s="1">
        <v>558</v>
      </c>
      <c r="G32" s="1" t="s">
        <v>74</v>
      </c>
      <c r="H32" s="1">
        <v>151.91</v>
      </c>
      <c r="I32" s="1">
        <v>1822.92</v>
      </c>
      <c r="J32" s="5"/>
      <c r="K32" s="5"/>
      <c r="L32" s="1">
        <v>1.17</v>
      </c>
      <c r="N32" s="8"/>
      <c r="O32" s="1">
        <v>4.12</v>
      </c>
      <c r="P32" s="1">
        <v>15</v>
      </c>
      <c r="Q32" s="8"/>
      <c r="R32" s="1">
        <v>1.79</v>
      </c>
      <c r="S32" s="1">
        <v>3.33</v>
      </c>
      <c r="T32" s="8"/>
      <c r="U32" s="1">
        <v>0</v>
      </c>
      <c r="V32" s="19">
        <v>12912.35</v>
      </c>
      <c r="W32" s="3">
        <v>36914.129999999997</v>
      </c>
      <c r="X32" s="3">
        <f t="shared" si="4"/>
        <v>24001.78</v>
      </c>
      <c r="Y32" s="1">
        <v>1</v>
      </c>
      <c r="Z32" s="1">
        <v>5</v>
      </c>
      <c r="AA32" s="1">
        <v>1</v>
      </c>
      <c r="AB32" s="1">
        <v>19</v>
      </c>
      <c r="AC32" s="1">
        <v>23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10</v>
      </c>
      <c r="AT32" s="1">
        <v>16</v>
      </c>
      <c r="AU32" s="1">
        <v>25</v>
      </c>
      <c r="AV32" s="1">
        <v>13</v>
      </c>
      <c r="AW32" s="1">
        <v>180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10</v>
      </c>
      <c r="BD32" s="1">
        <v>4</v>
      </c>
      <c r="BE32" s="1">
        <v>6</v>
      </c>
      <c r="BF32" s="1">
        <v>7</v>
      </c>
      <c r="BG32" s="1">
        <v>40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ht="12.75" hidden="1" x14ac:dyDescent="0.2">
      <c r="A33" s="1">
        <v>65102</v>
      </c>
      <c r="B33" s="1" t="s">
        <v>149</v>
      </c>
      <c r="C33" s="1">
        <v>30</v>
      </c>
      <c r="D33" s="1">
        <v>162</v>
      </c>
      <c r="E33" s="1" t="s">
        <v>65</v>
      </c>
      <c r="F33" s="1">
        <v>807</v>
      </c>
      <c r="G33" s="1" t="s">
        <v>67</v>
      </c>
      <c r="H33" s="1">
        <v>65.2744</v>
      </c>
      <c r="I33" s="1">
        <v>1958.232</v>
      </c>
      <c r="J33" s="5"/>
      <c r="K33" s="5"/>
      <c r="L33" s="1">
        <v>2.7</v>
      </c>
      <c r="M33" s="53">
        <f>VLOOKUP(A33:A209,'010726 ph kepler'!$A$3:$I$43,9,FALSE)</f>
        <v>3.7666666666666666</v>
      </c>
      <c r="N33" s="8"/>
      <c r="O33" s="1">
        <v>2.6</v>
      </c>
      <c r="P33" s="1">
        <v>2.33</v>
      </c>
      <c r="Q33" s="8"/>
      <c r="R33" s="1">
        <v>1.18</v>
      </c>
      <c r="S33" s="1">
        <v>3.53</v>
      </c>
      <c r="T33" s="8"/>
      <c r="U33" s="1">
        <v>0</v>
      </c>
      <c r="V33" s="19">
        <v>12695.87</v>
      </c>
      <c r="W33" s="3">
        <v>18929.580000000002</v>
      </c>
      <c r="X33" s="3">
        <f t="shared" si="4"/>
        <v>6233.7100000000009</v>
      </c>
      <c r="Y33" s="1">
        <v>43</v>
      </c>
      <c r="Z33" s="1">
        <v>36</v>
      </c>
      <c r="AA33" s="1">
        <v>8</v>
      </c>
      <c r="AB33" s="1">
        <v>24</v>
      </c>
      <c r="AC33" s="1">
        <v>114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32</v>
      </c>
      <c r="AT33" s="1">
        <v>24</v>
      </c>
      <c r="AU33" s="1">
        <v>26</v>
      </c>
      <c r="AV33" s="1">
        <v>16</v>
      </c>
      <c r="AW33" s="1">
        <v>70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11</v>
      </c>
      <c r="BD33" s="1">
        <v>6</v>
      </c>
      <c r="BE33" s="1">
        <v>15</v>
      </c>
      <c r="BF33" s="1">
        <v>13</v>
      </c>
      <c r="BG33" s="1">
        <v>106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ht="12.75" hidden="1" x14ac:dyDescent="0.2">
      <c r="A34" s="1">
        <v>6021</v>
      </c>
      <c r="B34" s="1" t="s">
        <v>122</v>
      </c>
      <c r="C34" s="1">
        <v>24</v>
      </c>
      <c r="D34" s="1">
        <v>162</v>
      </c>
      <c r="E34" s="1" t="s">
        <v>65</v>
      </c>
      <c r="F34" s="1">
        <v>974</v>
      </c>
      <c r="G34" s="1" t="s">
        <v>70</v>
      </c>
      <c r="H34" s="1">
        <v>107.6336</v>
      </c>
      <c r="I34" s="1">
        <v>2583.2064</v>
      </c>
      <c r="J34" s="5"/>
      <c r="K34" s="5"/>
      <c r="L34" s="1">
        <v>0.88</v>
      </c>
      <c r="M34" s="53">
        <f>VLOOKUP(A34:A210,'010726 ph kepler'!$A$3:$I$43,9,FALSE)</f>
        <v>3.6527777777777781</v>
      </c>
      <c r="N34" s="8"/>
      <c r="O34" s="1">
        <v>2.75</v>
      </c>
      <c r="P34" s="1">
        <v>2.75</v>
      </c>
      <c r="Q34" s="8"/>
      <c r="R34" s="1">
        <v>1.17</v>
      </c>
      <c r="S34" s="1">
        <v>6.88</v>
      </c>
      <c r="T34" s="8"/>
      <c r="U34" s="1">
        <v>0</v>
      </c>
      <c r="V34" s="19">
        <v>12377.86</v>
      </c>
      <c r="W34" s="3">
        <v>34550.39</v>
      </c>
      <c r="X34" s="3">
        <f t="shared" si="4"/>
        <v>22172.53</v>
      </c>
      <c r="Y34" s="1">
        <v>6</v>
      </c>
      <c r="Z34" s="1">
        <v>8</v>
      </c>
      <c r="AA34" s="1">
        <v>7</v>
      </c>
      <c r="AB34" s="1">
        <v>8</v>
      </c>
      <c r="AC34" s="1">
        <v>90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21</v>
      </c>
      <c r="AT34" s="1">
        <v>19</v>
      </c>
      <c r="AU34" s="1">
        <v>30</v>
      </c>
      <c r="AV34" s="1">
        <v>11</v>
      </c>
      <c r="AW34" s="1">
        <v>66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7</v>
      </c>
      <c r="BD34" s="1">
        <v>6</v>
      </c>
      <c r="BE34" s="1">
        <v>16</v>
      </c>
      <c r="BF34" s="1">
        <v>4</v>
      </c>
      <c r="BG34" s="1">
        <v>165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ht="12.75" hidden="1" x14ac:dyDescent="0.2">
      <c r="A35" s="1">
        <v>6015</v>
      </c>
      <c r="B35" s="1" t="s">
        <v>121</v>
      </c>
      <c r="C35" s="1">
        <v>18</v>
      </c>
      <c r="D35" s="1">
        <v>162</v>
      </c>
      <c r="E35" s="1" t="s">
        <v>65</v>
      </c>
      <c r="F35" s="1">
        <v>558</v>
      </c>
      <c r="G35" s="1" t="s">
        <v>74</v>
      </c>
      <c r="H35" s="1">
        <v>96.61</v>
      </c>
      <c r="I35" s="1">
        <v>1738.98</v>
      </c>
      <c r="J35" s="5"/>
      <c r="K35" s="5"/>
      <c r="L35" s="1">
        <v>0.69</v>
      </c>
      <c r="M35" s="1">
        <v>5</v>
      </c>
      <c r="N35" s="8"/>
      <c r="O35" s="1">
        <v>5.92</v>
      </c>
      <c r="P35" s="1">
        <v>8.33</v>
      </c>
      <c r="Q35" s="8"/>
      <c r="R35" s="1">
        <v>0.44</v>
      </c>
      <c r="S35" s="1">
        <v>2.83</v>
      </c>
      <c r="T35" s="8"/>
      <c r="U35" s="1">
        <v>0</v>
      </c>
      <c r="V35" s="19">
        <v>12269.47</v>
      </c>
      <c r="W35" s="3">
        <v>22606.74</v>
      </c>
      <c r="X35" s="3">
        <f t="shared" si="4"/>
        <v>10337.270000000002</v>
      </c>
      <c r="Y35" s="1">
        <v>0</v>
      </c>
      <c r="Z35" s="1">
        <v>1</v>
      </c>
      <c r="AA35" s="1">
        <v>5</v>
      </c>
      <c r="AB35" s="1">
        <v>14</v>
      </c>
      <c r="AC35" s="1">
        <v>33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36</v>
      </c>
      <c r="AT35" s="1">
        <v>24</v>
      </c>
      <c r="AU35" s="1">
        <v>49</v>
      </c>
      <c r="AV35" s="1">
        <v>19</v>
      </c>
      <c r="AW35" s="1">
        <v>150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4</v>
      </c>
      <c r="BE35" s="1">
        <v>4</v>
      </c>
      <c r="BF35" s="1">
        <v>4</v>
      </c>
      <c r="BG35" s="1">
        <v>51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ht="12.75" hidden="1" x14ac:dyDescent="0.2">
      <c r="A36" s="1">
        <v>6093</v>
      </c>
      <c r="B36" s="1" t="s">
        <v>127</v>
      </c>
      <c r="C36" s="1">
        <v>12</v>
      </c>
      <c r="D36" s="1">
        <v>162</v>
      </c>
      <c r="E36" s="1" t="s">
        <v>65</v>
      </c>
      <c r="F36" s="1">
        <v>558</v>
      </c>
      <c r="G36" s="1" t="s">
        <v>74</v>
      </c>
      <c r="H36" s="1">
        <v>84.167500000000004</v>
      </c>
      <c r="I36" s="1">
        <v>1010.01</v>
      </c>
      <c r="J36" s="5"/>
      <c r="K36" s="5"/>
      <c r="L36" s="1">
        <v>4.08</v>
      </c>
      <c r="N36" s="8"/>
      <c r="O36" s="1">
        <v>4.12</v>
      </c>
      <c r="P36" s="1">
        <v>8.58</v>
      </c>
      <c r="Q36" s="8"/>
      <c r="R36" s="1">
        <v>3.92</v>
      </c>
      <c r="S36" s="1">
        <v>10.75</v>
      </c>
      <c r="T36" s="8"/>
      <c r="U36" s="1">
        <v>0</v>
      </c>
      <c r="V36" s="19">
        <v>12246.37</v>
      </c>
      <c r="W36" s="3">
        <v>19779.36</v>
      </c>
      <c r="X36" s="3">
        <f t="shared" si="4"/>
        <v>7532.99</v>
      </c>
      <c r="Y36" s="1">
        <v>18</v>
      </c>
      <c r="Z36" s="1">
        <v>24</v>
      </c>
      <c r="AA36" s="1">
        <v>12</v>
      </c>
      <c r="AB36" s="1">
        <v>14</v>
      </c>
      <c r="AC36" s="1">
        <v>3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8</v>
      </c>
      <c r="AT36" s="1">
        <v>11</v>
      </c>
      <c r="AU36" s="1">
        <v>26</v>
      </c>
      <c r="AV36" s="1">
        <v>20</v>
      </c>
      <c r="AW36" s="1">
        <v>103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21</v>
      </c>
      <c r="BD36" s="1">
        <v>6</v>
      </c>
      <c r="BE36" s="1">
        <v>13</v>
      </c>
      <c r="BF36" s="1">
        <v>20</v>
      </c>
      <c r="BG36" s="1">
        <v>129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ht="12.75" hidden="1" x14ac:dyDescent="0.2">
      <c r="A37" s="1">
        <v>2048</v>
      </c>
      <c r="B37" s="1" t="s">
        <v>126</v>
      </c>
      <c r="C37" s="1">
        <v>24</v>
      </c>
      <c r="D37" s="1">
        <v>162</v>
      </c>
      <c r="E37" s="1" t="s">
        <v>65</v>
      </c>
      <c r="F37" s="1">
        <v>974</v>
      </c>
      <c r="G37" s="1" t="s">
        <v>70</v>
      </c>
      <c r="H37" s="1">
        <v>107.6336</v>
      </c>
      <c r="I37" s="1">
        <v>2583.2064</v>
      </c>
      <c r="J37" s="5"/>
      <c r="K37" s="5"/>
      <c r="L37" s="1">
        <v>0.54</v>
      </c>
      <c r="M37" s="1">
        <v>1</v>
      </c>
      <c r="N37" s="8"/>
      <c r="O37" s="1">
        <v>3.19</v>
      </c>
      <c r="P37" s="1">
        <v>5.83</v>
      </c>
      <c r="Q37" s="8"/>
      <c r="R37" s="1">
        <v>0.98</v>
      </c>
      <c r="S37" s="1">
        <v>8.0399999999999991</v>
      </c>
      <c r="T37" s="8"/>
      <c r="U37" s="1">
        <v>0</v>
      </c>
      <c r="V37" s="19">
        <v>12162.6</v>
      </c>
      <c r="W37" s="3">
        <v>39178.629999999997</v>
      </c>
      <c r="X37" s="3">
        <f t="shared" si="4"/>
        <v>27016.03</v>
      </c>
      <c r="Y37" s="1">
        <v>6</v>
      </c>
      <c r="Z37" s="1">
        <v>1</v>
      </c>
      <c r="AA37" s="1">
        <v>5</v>
      </c>
      <c r="AB37" s="1">
        <v>3</v>
      </c>
      <c r="AC37" s="1">
        <v>31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25</v>
      </c>
      <c r="AT37" s="1">
        <v>23</v>
      </c>
      <c r="AU37" s="1">
        <v>26</v>
      </c>
      <c r="AV37" s="1">
        <v>28</v>
      </c>
      <c r="AW37" s="1">
        <v>140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7</v>
      </c>
      <c r="BD37" s="1">
        <v>12</v>
      </c>
      <c r="BE37" s="1">
        <v>10</v>
      </c>
      <c r="BF37" s="1">
        <v>1</v>
      </c>
      <c r="BG37" s="1">
        <v>193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ht="12.75" x14ac:dyDescent="0.2">
      <c r="A38" s="1">
        <v>6017</v>
      </c>
      <c r="B38" s="36" t="s">
        <v>134</v>
      </c>
      <c r="C38" s="1">
        <v>12</v>
      </c>
      <c r="D38" s="1">
        <v>162</v>
      </c>
      <c r="E38" s="1" t="s">
        <v>65</v>
      </c>
      <c r="F38" s="1">
        <v>558</v>
      </c>
      <c r="G38" s="1" t="s">
        <v>74</v>
      </c>
      <c r="H38" s="1">
        <v>151.91</v>
      </c>
      <c r="I38" s="1">
        <v>1822.92</v>
      </c>
      <c r="J38" s="5"/>
      <c r="K38" s="5"/>
      <c r="L38" s="1">
        <v>0.83</v>
      </c>
      <c r="M38" s="53">
        <f>VLOOKUP(A38:A214,'010726 ph kepler'!$A$3:$I$43,9,FALSE)</f>
        <v>3.5866666666666664</v>
      </c>
      <c r="N38" s="8"/>
      <c r="O38" s="1">
        <v>1.83</v>
      </c>
      <c r="P38" s="17">
        <v>19.829999999999998</v>
      </c>
      <c r="Q38" s="8"/>
      <c r="R38" s="1">
        <v>3.42</v>
      </c>
      <c r="S38" s="1">
        <v>1</v>
      </c>
      <c r="T38" s="8"/>
      <c r="U38" s="1">
        <v>0</v>
      </c>
      <c r="V38" s="19">
        <v>11089.43</v>
      </c>
      <c r="W38" s="3">
        <v>44661.54</v>
      </c>
      <c r="X38" s="3">
        <f t="shared" si="4"/>
        <v>33572.11</v>
      </c>
      <c r="Y38" s="1">
        <v>2</v>
      </c>
      <c r="Z38" s="1">
        <v>7</v>
      </c>
      <c r="AA38" s="1">
        <v>4</v>
      </c>
      <c r="AB38" s="1">
        <v>1</v>
      </c>
      <c r="AC38" s="1">
        <v>44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10</v>
      </c>
      <c r="AT38" s="1">
        <v>24</v>
      </c>
      <c r="AU38" s="1">
        <v>0</v>
      </c>
      <c r="AV38" s="1">
        <v>0</v>
      </c>
      <c r="AW38" s="1">
        <v>238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20</v>
      </c>
      <c r="BD38" s="1">
        <v>15</v>
      </c>
      <c r="BE38" s="1">
        <v>9</v>
      </c>
      <c r="BF38" s="1">
        <v>9</v>
      </c>
      <c r="BG38" s="1">
        <v>12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ht="12.75" x14ac:dyDescent="0.2">
      <c r="A39" s="1">
        <v>65103</v>
      </c>
      <c r="B39" s="1" t="s">
        <v>297</v>
      </c>
      <c r="C39" s="1">
        <v>24</v>
      </c>
      <c r="D39" s="1">
        <v>162</v>
      </c>
      <c r="E39" s="1" t="s">
        <v>65</v>
      </c>
      <c r="F39" s="1">
        <v>807</v>
      </c>
      <c r="G39" s="1" t="s">
        <v>67</v>
      </c>
      <c r="H39" s="1">
        <v>61.1678</v>
      </c>
      <c r="I39" s="1">
        <v>1468.0272</v>
      </c>
      <c r="J39" s="5"/>
      <c r="K39" s="5"/>
      <c r="L39" s="1">
        <v>2.12</v>
      </c>
      <c r="N39" s="8"/>
      <c r="O39" s="1">
        <v>4.0599999999999996</v>
      </c>
      <c r="P39" s="1">
        <v>0</v>
      </c>
      <c r="Q39" s="8"/>
      <c r="R39" s="1">
        <v>1.1499999999999999</v>
      </c>
      <c r="S39" s="1">
        <v>0</v>
      </c>
      <c r="T39" s="8"/>
      <c r="U39" s="1">
        <v>0</v>
      </c>
      <c r="V39" s="19">
        <v>10765.53</v>
      </c>
      <c r="W39" s="3">
        <v>0</v>
      </c>
      <c r="X39" s="1">
        <v>0</v>
      </c>
      <c r="Y39" s="1">
        <v>0</v>
      </c>
      <c r="Z39" s="1">
        <v>0</v>
      </c>
      <c r="AA39" s="1">
        <v>33</v>
      </c>
      <c r="AB39" s="1">
        <v>36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69</v>
      </c>
      <c r="AV39" s="1">
        <v>57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20</v>
      </c>
      <c r="BF39" s="1">
        <v>15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ht="12.75" x14ac:dyDescent="0.2">
      <c r="A40" s="1">
        <v>96183</v>
      </c>
      <c r="B40" s="36" t="s">
        <v>119</v>
      </c>
      <c r="C40" s="1">
        <v>20</v>
      </c>
      <c r="D40" s="1">
        <v>162</v>
      </c>
      <c r="E40" s="1" t="s">
        <v>65</v>
      </c>
      <c r="F40" s="1">
        <v>807</v>
      </c>
      <c r="G40" s="1" t="s">
        <v>67</v>
      </c>
      <c r="H40" s="1">
        <v>73.948700000000002</v>
      </c>
      <c r="I40" s="1">
        <v>1478.9739999999999</v>
      </c>
      <c r="J40" s="5"/>
      <c r="K40" s="5"/>
      <c r="L40" s="1">
        <v>0.88</v>
      </c>
      <c r="M40" s="53">
        <f>VLOOKUP(A40:A216,'010726 ph kepler'!$A$3:$I$43,9,FALSE)</f>
        <v>0.55000000000000004</v>
      </c>
      <c r="N40" s="8"/>
      <c r="O40" s="1">
        <v>4.95</v>
      </c>
      <c r="P40" s="17">
        <v>16.05</v>
      </c>
      <c r="Q40" s="8"/>
      <c r="R40" s="1">
        <v>1.4</v>
      </c>
      <c r="S40" s="1">
        <v>3.35</v>
      </c>
      <c r="T40" s="8"/>
      <c r="U40" s="1">
        <v>0</v>
      </c>
      <c r="V40" s="19">
        <v>10685.59</v>
      </c>
      <c r="W40" s="3">
        <v>28839.99</v>
      </c>
      <c r="X40" s="3">
        <f t="shared" ref="X40:X42" si="5">W40-V40</f>
        <v>18154.400000000001</v>
      </c>
      <c r="Y40" s="1">
        <v>6</v>
      </c>
      <c r="Z40" s="1">
        <v>4</v>
      </c>
      <c r="AA40" s="1">
        <v>9</v>
      </c>
      <c r="AB40" s="1">
        <v>1</v>
      </c>
      <c r="AC40" s="1">
        <v>2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37</v>
      </c>
      <c r="AT40" s="1">
        <v>15</v>
      </c>
      <c r="AU40" s="1">
        <v>34</v>
      </c>
      <c r="AV40" s="1">
        <v>41</v>
      </c>
      <c r="AW40" s="1">
        <v>321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11</v>
      </c>
      <c r="BD40" s="1">
        <v>1</v>
      </c>
      <c r="BE40" s="1">
        <v>11</v>
      </c>
      <c r="BF40" s="1">
        <v>11</v>
      </c>
      <c r="BG40" s="1">
        <v>67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ht="12.75" x14ac:dyDescent="0.2">
      <c r="A41" s="1">
        <v>6016</v>
      </c>
      <c r="B41" s="36" t="s">
        <v>142</v>
      </c>
      <c r="C41" s="1">
        <v>20</v>
      </c>
      <c r="D41" s="1">
        <v>162</v>
      </c>
      <c r="E41" s="1" t="s">
        <v>65</v>
      </c>
      <c r="F41" s="1">
        <v>807</v>
      </c>
      <c r="G41" s="1" t="s">
        <v>67</v>
      </c>
      <c r="H41" s="1">
        <v>87.816999999999993</v>
      </c>
      <c r="I41" s="1">
        <v>1756.34</v>
      </c>
      <c r="J41" s="5"/>
      <c r="K41" s="5"/>
      <c r="L41" s="1">
        <v>0.95</v>
      </c>
      <c r="M41" s="53">
        <f>VLOOKUP(A41:A217,'010726 ph kepler'!$A$3:$I$43,9,FALSE)</f>
        <v>0.9</v>
      </c>
      <c r="N41" s="8"/>
      <c r="O41" s="1">
        <v>4.25</v>
      </c>
      <c r="P41" s="17">
        <v>13.1</v>
      </c>
      <c r="Q41" s="8"/>
      <c r="R41" s="1">
        <v>0.62</v>
      </c>
      <c r="S41" s="1">
        <v>1.65</v>
      </c>
      <c r="T41" s="8"/>
      <c r="U41" s="1">
        <v>0</v>
      </c>
      <c r="V41" s="19">
        <v>10230.68</v>
      </c>
      <c r="W41" s="3">
        <v>27574.54</v>
      </c>
      <c r="X41" s="3">
        <f t="shared" si="5"/>
        <v>17343.86</v>
      </c>
      <c r="Y41" s="1">
        <v>15</v>
      </c>
      <c r="Z41" s="1">
        <v>8</v>
      </c>
      <c r="AA41" s="1">
        <v>0</v>
      </c>
      <c r="AB41" s="1">
        <v>0</v>
      </c>
      <c r="AC41" s="1">
        <v>19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45</v>
      </c>
      <c r="AT41" s="1">
        <v>20</v>
      </c>
      <c r="AU41" s="1">
        <v>30</v>
      </c>
      <c r="AV41" s="1">
        <v>0</v>
      </c>
      <c r="AW41" s="1">
        <v>262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8</v>
      </c>
      <c r="BD41" s="1">
        <v>9</v>
      </c>
      <c r="BE41" s="1">
        <v>0</v>
      </c>
      <c r="BF41" s="1">
        <v>0</v>
      </c>
      <c r="BG41" s="1">
        <v>33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ht="12.75" hidden="1" x14ac:dyDescent="0.2">
      <c r="A42" s="1">
        <v>6013</v>
      </c>
      <c r="B42" s="1" t="s">
        <v>140</v>
      </c>
      <c r="C42" s="1">
        <v>6</v>
      </c>
      <c r="D42" s="1">
        <v>162</v>
      </c>
      <c r="E42" s="1" t="s">
        <v>65</v>
      </c>
      <c r="F42" s="1">
        <v>123</v>
      </c>
      <c r="G42" s="1" t="s">
        <v>138</v>
      </c>
      <c r="H42" s="1">
        <v>119.37</v>
      </c>
      <c r="I42" s="1">
        <v>716.22</v>
      </c>
      <c r="J42" s="5"/>
      <c r="K42" s="5"/>
      <c r="L42" s="1">
        <v>4.58</v>
      </c>
      <c r="M42" s="53">
        <f>VLOOKUP(A42:A218,'010726 ph kepler'!$A$3:$I$43,9,FALSE)</f>
        <v>5.333333333333333</v>
      </c>
      <c r="N42" s="8"/>
      <c r="O42" s="1">
        <v>7.67</v>
      </c>
      <c r="P42" s="1">
        <v>10.33</v>
      </c>
      <c r="Q42" s="8"/>
      <c r="R42" s="1">
        <v>1.42</v>
      </c>
      <c r="S42" s="1">
        <v>8.17</v>
      </c>
      <c r="T42" s="8"/>
      <c r="U42" s="1">
        <v>0</v>
      </c>
      <c r="V42" s="27">
        <v>9788.34</v>
      </c>
      <c r="W42" s="3">
        <v>17189.28</v>
      </c>
      <c r="X42" s="3">
        <f t="shared" si="5"/>
        <v>7400.9399999999987</v>
      </c>
      <c r="Y42" s="1">
        <v>8</v>
      </c>
      <c r="Z42" s="1">
        <v>22</v>
      </c>
      <c r="AA42" s="1">
        <v>3</v>
      </c>
      <c r="AB42" s="1">
        <v>11</v>
      </c>
      <c r="AC42" s="1">
        <v>33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23</v>
      </c>
      <c r="AT42" s="1">
        <v>11</v>
      </c>
      <c r="AU42" s="1">
        <v>10</v>
      </c>
      <c r="AV42" s="1">
        <v>15</v>
      </c>
      <c r="AW42" s="1">
        <v>62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2</v>
      </c>
      <c r="BD42" s="1">
        <v>2</v>
      </c>
      <c r="BE42" s="1">
        <v>4</v>
      </c>
      <c r="BF42" s="1">
        <v>3</v>
      </c>
      <c r="BG42" s="1">
        <v>49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ht="12.75" hidden="1" x14ac:dyDescent="0.2">
      <c r="A43" s="1">
        <v>6029</v>
      </c>
      <c r="B43" s="1" t="s">
        <v>158</v>
      </c>
      <c r="C43" s="1">
        <v>5</v>
      </c>
      <c r="D43" s="1">
        <v>162</v>
      </c>
      <c r="E43" s="1" t="s">
        <v>65</v>
      </c>
      <c r="F43" s="1">
        <v>558</v>
      </c>
      <c r="G43" s="1" t="s">
        <v>74</v>
      </c>
      <c r="H43" s="1">
        <v>208.38839999999999</v>
      </c>
      <c r="I43" s="1">
        <v>1041.942</v>
      </c>
      <c r="J43" s="5"/>
      <c r="K43" s="5"/>
      <c r="L43" s="1">
        <v>0.9</v>
      </c>
      <c r="M43" s="1">
        <v>2</v>
      </c>
      <c r="N43" s="8"/>
      <c r="O43" s="1">
        <v>7.5</v>
      </c>
      <c r="P43" s="1">
        <v>5.2</v>
      </c>
      <c r="Q43" s="8"/>
      <c r="R43" s="1">
        <v>0.3</v>
      </c>
      <c r="S43" s="1">
        <v>0</v>
      </c>
      <c r="T43" s="8"/>
      <c r="U43" s="1">
        <v>0</v>
      </c>
      <c r="V43" s="27">
        <v>9064.9</v>
      </c>
      <c r="W43" s="3">
        <v>8543.92</v>
      </c>
      <c r="X43" s="1">
        <v>0</v>
      </c>
      <c r="Y43" s="1">
        <v>1</v>
      </c>
      <c r="Z43" s="1">
        <v>1</v>
      </c>
      <c r="AA43" s="1">
        <v>2</v>
      </c>
      <c r="AB43" s="1">
        <v>2</v>
      </c>
      <c r="AC43" s="1">
        <v>15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28</v>
      </c>
      <c r="AT43" s="1">
        <v>19</v>
      </c>
      <c r="AU43" s="1">
        <v>0</v>
      </c>
      <c r="AV43" s="1">
        <v>0</v>
      </c>
      <c r="AW43" s="1">
        <v>26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3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ht="12.75" x14ac:dyDescent="0.2">
      <c r="A44" s="1">
        <v>6012</v>
      </c>
      <c r="B44" s="36" t="s">
        <v>161</v>
      </c>
      <c r="C44" s="1">
        <v>18</v>
      </c>
      <c r="D44" s="1">
        <v>162</v>
      </c>
      <c r="E44" s="1" t="s">
        <v>65</v>
      </c>
      <c r="F44" s="1">
        <v>558</v>
      </c>
      <c r="G44" s="1" t="s">
        <v>74</v>
      </c>
      <c r="H44" s="1">
        <v>96.61</v>
      </c>
      <c r="I44" s="1">
        <v>1738.98</v>
      </c>
      <c r="J44" s="5"/>
      <c r="K44" s="5"/>
      <c r="L44" s="1">
        <v>1.83</v>
      </c>
      <c r="M44" s="1">
        <v>2</v>
      </c>
      <c r="N44" s="8"/>
      <c r="O44" s="1">
        <v>2.81</v>
      </c>
      <c r="P44" s="17">
        <v>6.94</v>
      </c>
      <c r="Q44" s="8"/>
      <c r="R44" s="1">
        <v>0.33</v>
      </c>
      <c r="S44" s="1">
        <v>2.33</v>
      </c>
      <c r="T44" s="8"/>
      <c r="U44" s="1">
        <v>0</v>
      </c>
      <c r="V44" s="27">
        <v>8646.6</v>
      </c>
      <c r="W44" s="3">
        <v>20288.099999999999</v>
      </c>
      <c r="X44" s="3">
        <f t="shared" ref="X44:X46" si="6">W44-V44</f>
        <v>11641.499999999998</v>
      </c>
      <c r="Y44" s="1">
        <v>21</v>
      </c>
      <c r="Z44" s="1">
        <v>1</v>
      </c>
      <c r="AA44" s="1">
        <v>6</v>
      </c>
      <c r="AB44" s="1">
        <v>11</v>
      </c>
      <c r="AC44" s="1">
        <v>43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22</v>
      </c>
      <c r="AT44" s="1">
        <v>21</v>
      </c>
      <c r="AU44" s="1">
        <v>18</v>
      </c>
      <c r="AV44" s="1">
        <v>0</v>
      </c>
      <c r="AW44" s="1">
        <v>125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4</v>
      </c>
      <c r="BF44" s="1">
        <v>4</v>
      </c>
      <c r="BG44" s="1">
        <v>42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ht="12.75" x14ac:dyDescent="0.2">
      <c r="A45" s="1">
        <v>88138</v>
      </c>
      <c r="B45" s="1" t="s">
        <v>153</v>
      </c>
      <c r="C45" s="1">
        <v>24</v>
      </c>
      <c r="D45" s="1">
        <v>162</v>
      </c>
      <c r="E45" s="1" t="s">
        <v>65</v>
      </c>
      <c r="F45" s="1">
        <v>974</v>
      </c>
      <c r="G45" s="1" t="s">
        <v>70</v>
      </c>
      <c r="H45" s="1">
        <v>107.6336</v>
      </c>
      <c r="I45" s="1">
        <v>2583.2064</v>
      </c>
      <c r="J45" s="5"/>
      <c r="K45" s="5"/>
      <c r="L45" s="1">
        <v>0.67</v>
      </c>
      <c r="N45" s="8"/>
      <c r="O45" s="1">
        <v>2.54</v>
      </c>
      <c r="P45" s="1">
        <v>2.46</v>
      </c>
      <c r="Q45" s="8"/>
      <c r="R45" s="1">
        <v>0.04</v>
      </c>
      <c r="S45" s="1">
        <v>2</v>
      </c>
      <c r="T45" s="8"/>
      <c r="U45" s="1">
        <v>0</v>
      </c>
      <c r="V45" s="27">
        <v>8395.42</v>
      </c>
      <c r="W45" s="3">
        <v>13131.3</v>
      </c>
      <c r="X45" s="3">
        <f t="shared" si="6"/>
        <v>4735.8799999999992</v>
      </c>
      <c r="Y45" s="1">
        <v>6</v>
      </c>
      <c r="Z45" s="1">
        <v>6</v>
      </c>
      <c r="AA45" s="1">
        <v>6</v>
      </c>
      <c r="AB45" s="1">
        <v>2</v>
      </c>
      <c r="AC45" s="1">
        <v>15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16</v>
      </c>
      <c r="AT45" s="1">
        <v>21</v>
      </c>
      <c r="AU45" s="1">
        <v>24</v>
      </c>
      <c r="AV45" s="1">
        <v>21</v>
      </c>
      <c r="AW45" s="1">
        <v>59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</v>
      </c>
      <c r="BF45" s="1">
        <v>0</v>
      </c>
      <c r="BG45" s="1">
        <v>48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ht="12.75" x14ac:dyDescent="0.2">
      <c r="A46" s="1">
        <v>6022</v>
      </c>
      <c r="B46" s="36" t="s">
        <v>155</v>
      </c>
      <c r="C46" s="1">
        <v>24</v>
      </c>
      <c r="D46" s="1">
        <v>162</v>
      </c>
      <c r="E46" s="1" t="s">
        <v>65</v>
      </c>
      <c r="F46" s="1">
        <v>974</v>
      </c>
      <c r="G46" s="1" t="s">
        <v>70</v>
      </c>
      <c r="H46" s="1">
        <v>107.6336</v>
      </c>
      <c r="I46" s="1">
        <v>2583.2064</v>
      </c>
      <c r="J46" s="5"/>
      <c r="K46" s="5"/>
      <c r="L46" s="1">
        <v>0.75</v>
      </c>
      <c r="M46" s="1">
        <v>2</v>
      </c>
      <c r="N46" s="8"/>
      <c r="O46" s="1">
        <v>1.69</v>
      </c>
      <c r="P46" s="17">
        <v>8.92</v>
      </c>
      <c r="Q46" s="8"/>
      <c r="R46" s="1">
        <v>0.62</v>
      </c>
      <c r="S46" s="1">
        <v>6.54</v>
      </c>
      <c r="T46" s="8"/>
      <c r="U46" s="1">
        <v>0</v>
      </c>
      <c r="V46" s="27">
        <v>7911.07</v>
      </c>
      <c r="W46" s="3">
        <v>47251.15</v>
      </c>
      <c r="X46" s="3">
        <f t="shared" si="6"/>
        <v>39340.080000000002</v>
      </c>
      <c r="Y46" s="1">
        <v>5</v>
      </c>
      <c r="Z46" s="1">
        <v>7</v>
      </c>
      <c r="AA46" s="1">
        <v>6</v>
      </c>
      <c r="AB46" s="1">
        <v>7</v>
      </c>
      <c r="AC46" s="1">
        <v>68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10</v>
      </c>
      <c r="AT46" s="1">
        <v>13</v>
      </c>
      <c r="AU46" s="1">
        <v>15</v>
      </c>
      <c r="AV46" s="1">
        <v>18</v>
      </c>
      <c r="AW46" s="1">
        <v>214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4</v>
      </c>
      <c r="BD46" s="1">
        <v>6</v>
      </c>
      <c r="BE46" s="1">
        <v>8</v>
      </c>
      <c r="BF46" s="1">
        <v>0</v>
      </c>
      <c r="BG46" s="1">
        <v>157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 ht="12.75" hidden="1" x14ac:dyDescent="0.2">
      <c r="A47" s="1">
        <v>91046</v>
      </c>
      <c r="B47" s="1" t="s">
        <v>150</v>
      </c>
      <c r="C47" s="1">
        <v>6</v>
      </c>
      <c r="D47" s="1">
        <v>162</v>
      </c>
      <c r="E47" s="1" t="s">
        <v>65</v>
      </c>
      <c r="F47" s="1">
        <v>123</v>
      </c>
      <c r="G47" s="1" t="s">
        <v>138</v>
      </c>
      <c r="H47" s="1">
        <v>119.37</v>
      </c>
      <c r="I47" s="1">
        <v>716.22</v>
      </c>
      <c r="J47" s="5"/>
      <c r="K47" s="5"/>
      <c r="L47" s="1">
        <v>3.25</v>
      </c>
      <c r="N47" s="8"/>
      <c r="O47" s="1">
        <v>5</v>
      </c>
      <c r="P47" s="1">
        <v>4.17</v>
      </c>
      <c r="Q47" s="8"/>
      <c r="R47" s="1">
        <v>1.92</v>
      </c>
      <c r="S47" s="1">
        <v>3</v>
      </c>
      <c r="T47" s="8"/>
      <c r="U47" s="1">
        <v>0</v>
      </c>
      <c r="V47" s="27">
        <v>7281.57</v>
      </c>
      <c r="W47" s="3">
        <v>6326.61</v>
      </c>
      <c r="X47" s="1">
        <v>0</v>
      </c>
      <c r="Y47" s="1">
        <v>6</v>
      </c>
      <c r="Z47" s="1">
        <v>19</v>
      </c>
      <c r="AA47" s="1">
        <v>0</v>
      </c>
      <c r="AB47" s="1">
        <v>8</v>
      </c>
      <c r="AC47" s="1">
        <v>10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16</v>
      </c>
      <c r="AT47" s="1">
        <v>13</v>
      </c>
      <c r="AU47" s="1">
        <v>4</v>
      </c>
      <c r="AV47" s="1">
        <v>7</v>
      </c>
      <c r="AW47" s="1">
        <v>25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10</v>
      </c>
      <c r="BD47" s="1">
        <v>1</v>
      </c>
      <c r="BE47" s="1">
        <v>1</v>
      </c>
      <c r="BF47" s="1">
        <v>0</v>
      </c>
      <c r="BG47" s="1">
        <v>18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 ht="12.75" hidden="1" x14ac:dyDescent="0.2">
      <c r="A48" s="1">
        <v>6063</v>
      </c>
      <c r="B48" s="1" t="s">
        <v>171</v>
      </c>
      <c r="C48" s="1">
        <v>3</v>
      </c>
      <c r="D48" s="1">
        <v>162</v>
      </c>
      <c r="E48" s="1" t="s">
        <v>65</v>
      </c>
      <c r="F48" s="1">
        <v>123</v>
      </c>
      <c r="G48" s="1" t="s">
        <v>138</v>
      </c>
      <c r="H48" s="1">
        <v>220.18870000000001</v>
      </c>
      <c r="I48" s="1">
        <v>660.56610000000001</v>
      </c>
      <c r="J48" s="5"/>
      <c r="K48" s="5"/>
      <c r="L48" s="1">
        <v>0.33</v>
      </c>
      <c r="M48" s="1">
        <v>3</v>
      </c>
      <c r="N48" s="8"/>
      <c r="O48" s="1">
        <v>10.33</v>
      </c>
      <c r="P48" s="1">
        <v>8.67</v>
      </c>
      <c r="Q48" s="8"/>
      <c r="R48" s="1">
        <v>0.33</v>
      </c>
      <c r="S48" s="1">
        <v>0</v>
      </c>
      <c r="T48" s="8"/>
      <c r="U48" s="1">
        <v>0</v>
      </c>
      <c r="V48" s="27">
        <v>7266.23</v>
      </c>
      <c r="W48" s="3">
        <v>8367.17</v>
      </c>
      <c r="X48" s="3">
        <f t="shared" ref="X48:X54" si="7">W48-V48</f>
        <v>1100.9400000000005</v>
      </c>
      <c r="Y48" s="1">
        <v>0</v>
      </c>
      <c r="Z48" s="1">
        <v>0</v>
      </c>
      <c r="AA48" s="1">
        <v>1</v>
      </c>
      <c r="AB48" s="1">
        <v>0</v>
      </c>
      <c r="AC48" s="1">
        <v>12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7</v>
      </c>
      <c r="AT48" s="1">
        <v>15</v>
      </c>
      <c r="AU48" s="1">
        <v>11</v>
      </c>
      <c r="AV48" s="1">
        <v>11</v>
      </c>
      <c r="AW48" s="1">
        <v>26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ht="12.75" hidden="1" x14ac:dyDescent="0.2">
      <c r="A49" s="1">
        <v>65045</v>
      </c>
      <c r="B49" s="1" t="s">
        <v>137</v>
      </c>
      <c r="C49" s="1">
        <v>18</v>
      </c>
      <c r="D49" s="1">
        <v>162</v>
      </c>
      <c r="E49" s="1" t="s">
        <v>65</v>
      </c>
      <c r="F49" s="1">
        <v>123</v>
      </c>
      <c r="G49" s="1" t="s">
        <v>138</v>
      </c>
      <c r="H49" s="1">
        <v>60.876300000000001</v>
      </c>
      <c r="I49" s="1">
        <v>1095.7734</v>
      </c>
      <c r="J49" s="5"/>
      <c r="K49" s="5"/>
      <c r="L49" s="1">
        <v>1.56</v>
      </c>
      <c r="M49" s="1">
        <v>6</v>
      </c>
      <c r="N49" s="8"/>
      <c r="O49" s="1">
        <v>4.33</v>
      </c>
      <c r="P49" s="1">
        <v>8.33</v>
      </c>
      <c r="Q49" s="8"/>
      <c r="R49" s="1">
        <v>0.61</v>
      </c>
      <c r="S49" s="1">
        <v>1.1100000000000001</v>
      </c>
      <c r="T49" s="8"/>
      <c r="U49" s="1">
        <v>0</v>
      </c>
      <c r="V49" s="27">
        <v>7122.53</v>
      </c>
      <c r="W49" s="3">
        <v>17471.5</v>
      </c>
      <c r="X49" s="3">
        <f t="shared" si="7"/>
        <v>10348.970000000001</v>
      </c>
      <c r="Y49" s="1">
        <v>6</v>
      </c>
      <c r="Z49" s="1">
        <v>25</v>
      </c>
      <c r="AA49" s="1">
        <v>9</v>
      </c>
      <c r="AB49" s="1">
        <v>1</v>
      </c>
      <c r="AC49" s="1">
        <v>117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17</v>
      </c>
      <c r="AT49" s="1">
        <v>19</v>
      </c>
      <c r="AU49" s="1">
        <v>40</v>
      </c>
      <c r="AV49" s="1">
        <v>23</v>
      </c>
      <c r="AW49" s="1">
        <v>150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</v>
      </c>
      <c r="BD49" s="1">
        <v>4</v>
      </c>
      <c r="BE49" s="1">
        <v>3</v>
      </c>
      <c r="BF49" s="1">
        <v>2</v>
      </c>
      <c r="BG49" s="1">
        <v>20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ht="12.75" hidden="1" x14ac:dyDescent="0.2">
      <c r="A50" s="1">
        <v>6087</v>
      </c>
      <c r="B50" s="1" t="s">
        <v>164</v>
      </c>
      <c r="C50" s="1">
        <v>4</v>
      </c>
      <c r="D50" s="1">
        <v>162</v>
      </c>
      <c r="E50" s="1" t="s">
        <v>65</v>
      </c>
      <c r="F50" s="1">
        <v>123</v>
      </c>
      <c r="G50" s="1" t="s">
        <v>138</v>
      </c>
      <c r="H50" s="1">
        <v>255.4675</v>
      </c>
      <c r="I50" s="1">
        <v>1021.87</v>
      </c>
      <c r="J50" s="5"/>
      <c r="K50" s="5"/>
      <c r="L50" s="1">
        <v>0.75</v>
      </c>
      <c r="M50" s="1">
        <v>4</v>
      </c>
      <c r="N50" s="8"/>
      <c r="O50" s="1">
        <v>6</v>
      </c>
      <c r="P50" s="1">
        <v>6.5</v>
      </c>
      <c r="Q50" s="8"/>
      <c r="R50" s="1">
        <v>0.12</v>
      </c>
      <c r="S50" s="1">
        <v>0</v>
      </c>
      <c r="T50" s="8"/>
      <c r="U50" s="1">
        <v>0</v>
      </c>
      <c r="V50" s="27">
        <v>7025.36</v>
      </c>
      <c r="W50" s="3">
        <v>16605.39</v>
      </c>
      <c r="X50" s="3">
        <f t="shared" si="7"/>
        <v>9580.0299999999988</v>
      </c>
      <c r="Y50" s="1">
        <v>0</v>
      </c>
      <c r="Z50" s="1">
        <v>2</v>
      </c>
      <c r="AA50" s="1">
        <v>2</v>
      </c>
      <c r="AB50" s="1">
        <v>0</v>
      </c>
      <c r="AC50" s="1">
        <v>39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5</v>
      </c>
      <c r="AT50" s="1">
        <v>10</v>
      </c>
      <c r="AU50" s="1">
        <v>10</v>
      </c>
      <c r="AV50" s="1">
        <v>8</v>
      </c>
      <c r="AW50" s="1">
        <v>26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ht="12.75" hidden="1" x14ac:dyDescent="0.2">
      <c r="A51" s="1">
        <v>65153</v>
      </c>
      <c r="B51" s="1" t="s">
        <v>143</v>
      </c>
      <c r="C51" s="1">
        <v>20</v>
      </c>
      <c r="D51" s="1">
        <v>162</v>
      </c>
      <c r="E51" s="1" t="s">
        <v>65</v>
      </c>
      <c r="F51" s="1">
        <v>807</v>
      </c>
      <c r="G51" s="1" t="s">
        <v>67</v>
      </c>
      <c r="H51" s="1">
        <v>73.948700000000002</v>
      </c>
      <c r="I51" s="1">
        <v>1478.9739999999999</v>
      </c>
      <c r="J51" s="5"/>
      <c r="K51" s="5"/>
      <c r="L51" s="1">
        <v>0.62</v>
      </c>
      <c r="M51" s="53">
        <f>VLOOKUP(A51:A227,'010726 ph kepler'!$A$3:$I$43,9,FALSE)</f>
        <v>12.15</v>
      </c>
      <c r="N51" s="8"/>
      <c r="O51" s="1">
        <v>3.7</v>
      </c>
      <c r="P51" s="17">
        <v>24.25</v>
      </c>
      <c r="Q51" s="8"/>
      <c r="R51" s="1">
        <v>0.22</v>
      </c>
      <c r="S51" s="1">
        <v>1.1000000000000001</v>
      </c>
      <c r="T51" s="8"/>
      <c r="U51" s="1">
        <v>0</v>
      </c>
      <c r="V51" s="27">
        <v>6729.33</v>
      </c>
      <c r="W51" s="3">
        <v>40523.89</v>
      </c>
      <c r="X51" s="3">
        <f t="shared" si="7"/>
        <v>33794.559999999998</v>
      </c>
      <c r="Y51" s="1">
        <v>7</v>
      </c>
      <c r="Z51" s="1">
        <v>11</v>
      </c>
      <c r="AA51" s="1">
        <v>0</v>
      </c>
      <c r="AB51" s="1">
        <v>0</v>
      </c>
      <c r="AC51" s="1">
        <v>41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24</v>
      </c>
      <c r="AT51" s="1">
        <v>19</v>
      </c>
      <c r="AU51" s="1">
        <v>30</v>
      </c>
      <c r="AV51" s="1">
        <v>21</v>
      </c>
      <c r="AW51" s="1">
        <v>485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4</v>
      </c>
      <c r="BD51" s="1">
        <v>1</v>
      </c>
      <c r="BE51" s="1">
        <v>0</v>
      </c>
      <c r="BF51" s="1">
        <v>0</v>
      </c>
      <c r="BG51" s="1">
        <v>22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 ht="12.75" hidden="1" x14ac:dyDescent="0.2">
      <c r="A52" s="1">
        <v>91067</v>
      </c>
      <c r="B52" s="1" t="s">
        <v>159</v>
      </c>
      <c r="C52" s="1">
        <v>6</v>
      </c>
      <c r="D52" s="1">
        <v>162</v>
      </c>
      <c r="E52" s="1" t="s">
        <v>65</v>
      </c>
      <c r="F52" s="1">
        <v>123</v>
      </c>
      <c r="G52" s="1" t="s">
        <v>138</v>
      </c>
      <c r="H52" s="1">
        <v>119.37</v>
      </c>
      <c r="I52" s="1">
        <v>716.22</v>
      </c>
      <c r="J52" s="5"/>
      <c r="K52" s="5"/>
      <c r="L52" s="1">
        <v>4.08</v>
      </c>
      <c r="M52" s="1">
        <v>5</v>
      </c>
      <c r="N52" s="8"/>
      <c r="O52" s="1">
        <v>2.67</v>
      </c>
      <c r="P52" s="1">
        <v>4.17</v>
      </c>
      <c r="Q52" s="8"/>
      <c r="R52" s="1">
        <v>2.08</v>
      </c>
      <c r="S52" s="1">
        <v>2.67</v>
      </c>
      <c r="T52" s="8"/>
      <c r="U52" s="1">
        <v>0</v>
      </c>
      <c r="V52" s="27">
        <v>6326.61</v>
      </c>
      <c r="W52" s="3">
        <v>7162.2</v>
      </c>
      <c r="X52" s="3">
        <f t="shared" si="7"/>
        <v>835.59000000000015</v>
      </c>
      <c r="Y52" s="1">
        <v>10</v>
      </c>
      <c r="Z52" s="1">
        <v>16</v>
      </c>
      <c r="AA52" s="1">
        <v>2</v>
      </c>
      <c r="AB52" s="1">
        <v>9</v>
      </c>
      <c r="AC52" s="1">
        <v>19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11</v>
      </c>
      <c r="AT52" s="1">
        <v>7</v>
      </c>
      <c r="AU52" s="1">
        <v>0</v>
      </c>
      <c r="AV52" s="1">
        <v>3</v>
      </c>
      <c r="AW52" s="1">
        <v>25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8</v>
      </c>
      <c r="BD52" s="1">
        <v>1</v>
      </c>
      <c r="BE52" s="1">
        <v>3</v>
      </c>
      <c r="BF52" s="1">
        <v>2</v>
      </c>
      <c r="BG52" s="1">
        <v>16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ht="12.75" hidden="1" x14ac:dyDescent="0.2">
      <c r="A53" s="1">
        <v>91047</v>
      </c>
      <c r="B53" s="1" t="s">
        <v>154</v>
      </c>
      <c r="C53" s="1">
        <v>6</v>
      </c>
      <c r="D53" s="1">
        <v>162</v>
      </c>
      <c r="E53" s="1" t="s">
        <v>65</v>
      </c>
      <c r="F53" s="1">
        <v>123</v>
      </c>
      <c r="G53" s="1" t="s">
        <v>138</v>
      </c>
      <c r="H53" s="1">
        <v>119.37</v>
      </c>
      <c r="I53" s="1">
        <v>716.22</v>
      </c>
      <c r="J53" s="5"/>
      <c r="K53" s="5"/>
      <c r="L53" s="1">
        <v>3.67</v>
      </c>
      <c r="M53" s="1">
        <v>5</v>
      </c>
      <c r="N53" s="8"/>
      <c r="O53" s="1">
        <v>3.67</v>
      </c>
      <c r="P53" s="1">
        <v>3.33</v>
      </c>
      <c r="Q53" s="8"/>
      <c r="R53" s="1">
        <v>0.17</v>
      </c>
      <c r="S53" s="1">
        <v>2</v>
      </c>
      <c r="T53" s="8"/>
      <c r="U53" s="1">
        <v>0</v>
      </c>
      <c r="V53" s="27">
        <v>5371.65</v>
      </c>
      <c r="W53" s="3">
        <v>8594.64</v>
      </c>
      <c r="X53" s="3">
        <f t="shared" si="7"/>
        <v>3222.99</v>
      </c>
      <c r="Y53" s="1">
        <v>10</v>
      </c>
      <c r="Z53" s="1">
        <v>12</v>
      </c>
      <c r="AA53" s="1">
        <v>6</v>
      </c>
      <c r="AB53" s="1">
        <v>0</v>
      </c>
      <c r="AC53" s="1">
        <v>40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13</v>
      </c>
      <c r="AT53" s="1">
        <v>7</v>
      </c>
      <c r="AU53" s="1">
        <v>2</v>
      </c>
      <c r="AV53" s="1">
        <v>7</v>
      </c>
      <c r="AW53" s="1">
        <v>20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12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ht="12.75" hidden="1" x14ac:dyDescent="0.2">
      <c r="A54" s="1">
        <v>65108</v>
      </c>
      <c r="B54" s="1" t="s">
        <v>124</v>
      </c>
      <c r="C54" s="1">
        <v>30</v>
      </c>
      <c r="D54" s="1">
        <v>162</v>
      </c>
      <c r="E54" s="1" t="s">
        <v>65</v>
      </c>
      <c r="F54" s="1">
        <v>807</v>
      </c>
      <c r="G54" s="1" t="s">
        <v>67</v>
      </c>
      <c r="H54" s="1">
        <v>57.054400000000001</v>
      </c>
      <c r="I54" s="1">
        <v>1711.6320000000001</v>
      </c>
      <c r="J54" s="5"/>
      <c r="K54" s="5"/>
      <c r="L54" s="1">
        <v>0.85</v>
      </c>
      <c r="N54" s="8"/>
      <c r="O54" s="1">
        <v>1.3</v>
      </c>
      <c r="P54" s="1">
        <v>2</v>
      </c>
      <c r="Q54" s="8"/>
      <c r="R54" s="1">
        <v>0.38</v>
      </c>
      <c r="S54" s="1">
        <v>0.77</v>
      </c>
      <c r="T54" s="8"/>
      <c r="U54" s="1">
        <v>0</v>
      </c>
      <c r="V54" s="20">
        <v>4336.13</v>
      </c>
      <c r="W54" s="3">
        <v>4735.5200000000004</v>
      </c>
      <c r="X54" s="3">
        <f t="shared" si="7"/>
        <v>399.39000000000033</v>
      </c>
      <c r="Y54" s="1">
        <v>0</v>
      </c>
      <c r="Z54" s="1">
        <v>6</v>
      </c>
      <c r="AA54" s="1">
        <v>20</v>
      </c>
      <c r="AB54" s="1">
        <v>5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13</v>
      </c>
      <c r="AT54" s="1">
        <v>7</v>
      </c>
      <c r="AU54" s="1">
        <v>15</v>
      </c>
      <c r="AV54" s="1">
        <v>15</v>
      </c>
      <c r="AW54" s="1">
        <v>60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4</v>
      </c>
      <c r="BD54" s="1">
        <v>1</v>
      </c>
      <c r="BE54" s="1">
        <v>7</v>
      </c>
      <c r="BF54" s="1">
        <v>0</v>
      </c>
      <c r="BG54" s="1">
        <v>23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ht="12.75" hidden="1" x14ac:dyDescent="0.2">
      <c r="A55" s="1">
        <v>91045</v>
      </c>
      <c r="B55" s="1" t="s">
        <v>174</v>
      </c>
      <c r="C55" s="1">
        <v>6</v>
      </c>
      <c r="D55" s="1">
        <v>162</v>
      </c>
      <c r="E55" s="1" t="s">
        <v>65</v>
      </c>
      <c r="F55" s="1">
        <v>123</v>
      </c>
      <c r="G55" s="1" t="s">
        <v>138</v>
      </c>
      <c r="H55" s="1">
        <v>119.37</v>
      </c>
      <c r="I55" s="1">
        <v>716.22</v>
      </c>
      <c r="J55" s="5"/>
      <c r="K55" s="5"/>
      <c r="L55" s="1">
        <v>0.92</v>
      </c>
      <c r="N55" s="8"/>
      <c r="O55" s="1">
        <v>4.92</v>
      </c>
      <c r="P55" s="1">
        <v>0.17</v>
      </c>
      <c r="Q55" s="8"/>
      <c r="R55" s="1">
        <v>0</v>
      </c>
      <c r="S55" s="1">
        <v>0</v>
      </c>
      <c r="T55" s="8"/>
      <c r="U55" s="1">
        <v>0</v>
      </c>
      <c r="V55" s="20">
        <v>4177.95</v>
      </c>
      <c r="W55" s="3">
        <v>835.59</v>
      </c>
      <c r="X55" s="1">
        <v>0</v>
      </c>
      <c r="Y55" s="1">
        <v>3</v>
      </c>
      <c r="Z55" s="1">
        <v>1</v>
      </c>
      <c r="AA55" s="1">
        <v>2</v>
      </c>
      <c r="AB55" s="1">
        <v>0</v>
      </c>
      <c r="AC55" s="1">
        <v>6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14</v>
      </c>
      <c r="AT55" s="1">
        <v>4</v>
      </c>
      <c r="AU55" s="1">
        <v>6</v>
      </c>
      <c r="AV55" s="1">
        <v>15</v>
      </c>
      <c r="AW55" s="1">
        <v>1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 ht="12.75" hidden="1" x14ac:dyDescent="0.2">
      <c r="A56" s="1">
        <v>6011</v>
      </c>
      <c r="B56" s="1" t="s">
        <v>188</v>
      </c>
      <c r="C56" s="1">
        <v>24</v>
      </c>
      <c r="D56" s="1">
        <v>162</v>
      </c>
      <c r="E56" s="1" t="s">
        <v>65</v>
      </c>
      <c r="F56" s="1">
        <v>558</v>
      </c>
      <c r="G56" s="1" t="s">
        <v>74</v>
      </c>
      <c r="H56" s="1">
        <v>80.55</v>
      </c>
      <c r="I56" s="1">
        <v>1933.2</v>
      </c>
      <c r="J56" s="5"/>
      <c r="K56" s="5"/>
      <c r="L56" s="1">
        <v>0</v>
      </c>
      <c r="N56" s="8"/>
      <c r="O56" s="1">
        <v>2.12</v>
      </c>
      <c r="P56" s="1">
        <v>0</v>
      </c>
      <c r="Q56" s="8"/>
      <c r="R56" s="1">
        <v>0</v>
      </c>
      <c r="S56" s="1">
        <v>0</v>
      </c>
      <c r="T56" s="8"/>
      <c r="U56" s="1">
        <v>0</v>
      </c>
      <c r="V56" s="20">
        <v>4108.05</v>
      </c>
      <c r="W56" s="3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37</v>
      </c>
      <c r="AV56" s="1">
        <v>28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ht="12.75" hidden="1" x14ac:dyDescent="0.2">
      <c r="A57" s="1">
        <v>6060</v>
      </c>
      <c r="B57" s="1" t="s">
        <v>172</v>
      </c>
      <c r="C57" s="1">
        <v>5</v>
      </c>
      <c r="D57" s="1">
        <v>162</v>
      </c>
      <c r="E57" s="1" t="s">
        <v>65</v>
      </c>
      <c r="F57" s="1">
        <v>123</v>
      </c>
      <c r="G57" s="1" t="s">
        <v>138</v>
      </c>
      <c r="H57" s="1">
        <v>208.38839999999999</v>
      </c>
      <c r="I57" s="1">
        <v>1041.942</v>
      </c>
      <c r="J57" s="5"/>
      <c r="K57" s="5"/>
      <c r="L57" s="1">
        <v>0</v>
      </c>
      <c r="N57" s="8"/>
      <c r="O57" s="1">
        <v>3.8</v>
      </c>
      <c r="P57" s="1">
        <v>7.8</v>
      </c>
      <c r="Q57" s="8"/>
      <c r="R57" s="1">
        <v>0</v>
      </c>
      <c r="S57" s="1">
        <v>0</v>
      </c>
      <c r="T57" s="8"/>
      <c r="U57" s="1">
        <v>0</v>
      </c>
      <c r="V57" s="20">
        <v>3959.38</v>
      </c>
      <c r="W57" s="3">
        <v>10211.030000000001</v>
      </c>
      <c r="X57" s="3">
        <f t="shared" ref="X57:X58" si="8">W57-V57</f>
        <v>6251.6500000000005</v>
      </c>
      <c r="Y57" s="1">
        <v>0</v>
      </c>
      <c r="Z57" s="1">
        <v>0</v>
      </c>
      <c r="AA57" s="1">
        <v>0</v>
      </c>
      <c r="AB57" s="1">
        <v>0</v>
      </c>
      <c r="AC57" s="1">
        <v>10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12</v>
      </c>
      <c r="AT57" s="1">
        <v>14</v>
      </c>
      <c r="AU57" s="1">
        <v>0</v>
      </c>
      <c r="AV57" s="1">
        <v>0</v>
      </c>
      <c r="AW57" s="1">
        <v>39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 ht="12.75" hidden="1" x14ac:dyDescent="0.2">
      <c r="A58" s="1">
        <v>6044</v>
      </c>
      <c r="B58" s="1" t="s">
        <v>170</v>
      </c>
      <c r="C58" s="1">
        <v>12</v>
      </c>
      <c r="D58" s="1">
        <v>162</v>
      </c>
      <c r="E58" s="1" t="s">
        <v>65</v>
      </c>
      <c r="F58" s="1">
        <v>807</v>
      </c>
      <c r="G58" s="1" t="s">
        <v>67</v>
      </c>
      <c r="H58" s="1">
        <v>73.979200000000006</v>
      </c>
      <c r="I58" s="1">
        <v>887.75040000000001</v>
      </c>
      <c r="J58" s="5"/>
      <c r="K58" s="5"/>
      <c r="L58" s="1">
        <v>0.38</v>
      </c>
      <c r="N58" s="8"/>
      <c r="O58" s="1">
        <v>3.83</v>
      </c>
      <c r="P58" s="1">
        <v>4.5</v>
      </c>
      <c r="Q58" s="8"/>
      <c r="R58" s="1">
        <v>0</v>
      </c>
      <c r="S58" s="1">
        <v>0</v>
      </c>
      <c r="T58" s="8"/>
      <c r="U58" s="1">
        <v>0</v>
      </c>
      <c r="V58" s="20">
        <v>3735.95</v>
      </c>
      <c r="W58" s="3">
        <v>4290.79</v>
      </c>
      <c r="X58" s="3">
        <f t="shared" si="8"/>
        <v>554.84000000000015</v>
      </c>
      <c r="Y58" s="1">
        <v>1</v>
      </c>
      <c r="Z58" s="1">
        <v>0</v>
      </c>
      <c r="AA58" s="1">
        <v>1</v>
      </c>
      <c r="AB58" s="1">
        <v>5</v>
      </c>
      <c r="AC58" s="1">
        <v>4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6</v>
      </c>
      <c r="AT58" s="1">
        <v>17</v>
      </c>
      <c r="AU58" s="1">
        <v>21</v>
      </c>
      <c r="AV58" s="1">
        <v>21</v>
      </c>
      <c r="AW58" s="1">
        <v>54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ht="12.75" hidden="1" x14ac:dyDescent="0.2">
      <c r="A59" s="1">
        <v>96156</v>
      </c>
      <c r="B59" s="1" t="s">
        <v>184</v>
      </c>
      <c r="C59" s="1">
        <v>24</v>
      </c>
      <c r="D59" s="1">
        <v>162</v>
      </c>
      <c r="E59" s="1" t="s">
        <v>65</v>
      </c>
      <c r="F59" s="1">
        <v>999</v>
      </c>
      <c r="G59" s="1" t="s">
        <v>68</v>
      </c>
      <c r="H59" s="1">
        <v>291.06</v>
      </c>
      <c r="I59" s="1">
        <v>6985.44</v>
      </c>
      <c r="J59" s="5"/>
      <c r="K59" s="5"/>
      <c r="L59" s="1">
        <v>0.52</v>
      </c>
      <c r="N59" s="8"/>
      <c r="O59" s="1">
        <v>0</v>
      </c>
      <c r="P59" s="1">
        <v>0</v>
      </c>
      <c r="Q59" s="8"/>
      <c r="R59" s="1">
        <v>0</v>
      </c>
      <c r="S59" s="1">
        <v>0</v>
      </c>
      <c r="T59" s="8"/>
      <c r="U59" s="1">
        <v>0</v>
      </c>
      <c r="V59" s="20">
        <v>3638.25</v>
      </c>
      <c r="W59" s="3">
        <v>0</v>
      </c>
      <c r="X59" s="1">
        <v>0</v>
      </c>
      <c r="Y59" s="1">
        <v>0</v>
      </c>
      <c r="Z59" s="1">
        <v>5</v>
      </c>
      <c r="AA59" s="1">
        <v>9</v>
      </c>
      <c r="AB59" s="1">
        <v>2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ht="12.75" x14ac:dyDescent="0.2">
      <c r="A60" s="1">
        <v>6077</v>
      </c>
      <c r="B60" s="36" t="s">
        <v>145</v>
      </c>
      <c r="C60" s="1">
        <v>12</v>
      </c>
      <c r="D60" s="1">
        <v>162</v>
      </c>
      <c r="E60" s="1" t="s">
        <v>65</v>
      </c>
      <c r="F60" s="1">
        <v>123</v>
      </c>
      <c r="G60" s="1" t="s">
        <v>138</v>
      </c>
      <c r="H60" s="1">
        <v>99.373900000000006</v>
      </c>
      <c r="I60" s="1">
        <v>1192.4867999999999</v>
      </c>
      <c r="J60" s="5"/>
      <c r="K60" s="5"/>
      <c r="L60" s="1">
        <v>0.67</v>
      </c>
      <c r="N60" s="8"/>
      <c r="O60" s="1">
        <v>2.12</v>
      </c>
      <c r="P60" s="17">
        <v>14.33</v>
      </c>
      <c r="Q60" s="8"/>
      <c r="R60" s="1">
        <v>0.17</v>
      </c>
      <c r="S60" s="1">
        <v>0</v>
      </c>
      <c r="T60" s="8"/>
      <c r="U60" s="1">
        <v>0</v>
      </c>
      <c r="V60" s="20">
        <v>3527.77</v>
      </c>
      <c r="W60" s="3">
        <v>16992.939999999999</v>
      </c>
      <c r="X60" s="3">
        <f t="shared" ref="X60:X62" si="9">W60-V60</f>
        <v>13465.169999999998</v>
      </c>
      <c r="Y60" s="1">
        <v>1</v>
      </c>
      <c r="Z60" s="1">
        <v>2</v>
      </c>
      <c r="AA60" s="1">
        <v>5</v>
      </c>
      <c r="AB60" s="1">
        <v>2</v>
      </c>
      <c r="AC60" s="1">
        <v>-1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8</v>
      </c>
      <c r="AT60" s="1">
        <v>12</v>
      </c>
      <c r="AU60" s="1">
        <v>5</v>
      </c>
      <c r="AV60" s="1">
        <v>13</v>
      </c>
      <c r="AW60" s="1">
        <v>172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1</v>
      </c>
      <c r="BD60" s="1">
        <v>0</v>
      </c>
      <c r="BE60" s="1">
        <v>1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ht="12.75" hidden="1" x14ac:dyDescent="0.2">
      <c r="A61" s="1">
        <v>88152</v>
      </c>
      <c r="B61" s="1" t="s">
        <v>169</v>
      </c>
      <c r="C61" s="1">
        <v>12</v>
      </c>
      <c r="D61" s="1">
        <v>162</v>
      </c>
      <c r="E61" s="1" t="s">
        <v>65</v>
      </c>
      <c r="F61" s="1">
        <v>974</v>
      </c>
      <c r="G61" s="1" t="s">
        <v>70</v>
      </c>
      <c r="H61" s="1">
        <v>140.29910000000001</v>
      </c>
      <c r="I61" s="1">
        <v>1683.5891999999999</v>
      </c>
      <c r="J61" s="5"/>
      <c r="K61" s="5"/>
      <c r="L61" s="1">
        <v>1.25</v>
      </c>
      <c r="N61" s="8"/>
      <c r="O61" s="1">
        <v>0.83</v>
      </c>
      <c r="P61" s="1">
        <v>2.75</v>
      </c>
      <c r="Q61" s="8"/>
      <c r="R61" s="1">
        <v>0</v>
      </c>
      <c r="S61" s="1">
        <v>9</v>
      </c>
      <c r="T61" s="8"/>
      <c r="U61" s="1">
        <v>0</v>
      </c>
      <c r="V61" s="20">
        <v>3507.48</v>
      </c>
      <c r="W61" s="3">
        <v>22026.959999999999</v>
      </c>
      <c r="X61" s="3">
        <f t="shared" si="9"/>
        <v>18519.48</v>
      </c>
      <c r="Y61" s="1">
        <v>8</v>
      </c>
      <c r="Z61" s="1">
        <v>14</v>
      </c>
      <c r="AA61" s="1">
        <v>0</v>
      </c>
      <c r="AB61" s="1">
        <v>0</v>
      </c>
      <c r="AC61" s="1">
        <v>16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4</v>
      </c>
      <c r="AT61" s="1">
        <v>3</v>
      </c>
      <c r="AU61" s="1">
        <v>2</v>
      </c>
      <c r="AV61" s="1">
        <v>5</v>
      </c>
      <c r="AW61" s="1">
        <v>33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108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ht="12.75" hidden="1" x14ac:dyDescent="0.2">
      <c r="A62" s="1">
        <v>88155</v>
      </c>
      <c r="B62" s="1" t="s">
        <v>167</v>
      </c>
      <c r="C62" s="1">
        <v>12</v>
      </c>
      <c r="D62" s="1">
        <v>162</v>
      </c>
      <c r="E62" s="1" t="s">
        <v>65</v>
      </c>
      <c r="F62" s="1">
        <v>974</v>
      </c>
      <c r="G62" s="1" t="s">
        <v>70</v>
      </c>
      <c r="H62" s="1">
        <v>140.29910000000001</v>
      </c>
      <c r="I62" s="1">
        <v>1683.5891999999999</v>
      </c>
      <c r="J62" s="5"/>
      <c r="K62" s="5"/>
      <c r="L62" s="1">
        <v>0.79</v>
      </c>
      <c r="M62" s="1">
        <v>2</v>
      </c>
      <c r="N62" s="8"/>
      <c r="O62" s="1">
        <v>1.1200000000000001</v>
      </c>
      <c r="P62" s="1">
        <v>1.25</v>
      </c>
      <c r="Q62" s="8"/>
      <c r="R62" s="1">
        <v>0.17</v>
      </c>
      <c r="S62" s="1">
        <v>11</v>
      </c>
      <c r="T62" s="8"/>
      <c r="U62" s="1">
        <v>0</v>
      </c>
      <c r="V62" s="20">
        <v>3507.48</v>
      </c>
      <c r="W62" s="3">
        <v>39283.75</v>
      </c>
      <c r="X62" s="3">
        <f t="shared" si="9"/>
        <v>35776.269999999997</v>
      </c>
      <c r="Y62" s="1">
        <v>9</v>
      </c>
      <c r="Z62" s="1">
        <v>0</v>
      </c>
      <c r="AA62" s="1">
        <v>0</v>
      </c>
      <c r="AB62" s="1">
        <v>1</v>
      </c>
      <c r="AC62" s="1">
        <v>133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6</v>
      </c>
      <c r="AT62" s="1">
        <v>6</v>
      </c>
      <c r="AU62" s="1">
        <v>2</v>
      </c>
      <c r="AV62" s="1">
        <v>5</v>
      </c>
      <c r="AW62" s="1">
        <v>15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2</v>
      </c>
      <c r="BD62" s="1">
        <v>0</v>
      </c>
      <c r="BE62" s="1">
        <v>0</v>
      </c>
      <c r="BF62" s="1">
        <v>0</v>
      </c>
      <c r="BG62" s="1">
        <v>132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ht="12.75" hidden="1" x14ac:dyDescent="0.2">
      <c r="A63" s="1">
        <v>65129</v>
      </c>
      <c r="B63" s="1" t="s">
        <v>120</v>
      </c>
      <c r="C63" s="1">
        <v>30</v>
      </c>
      <c r="D63" s="1">
        <v>162</v>
      </c>
      <c r="E63" s="1" t="s">
        <v>65</v>
      </c>
      <c r="F63" s="1">
        <v>807</v>
      </c>
      <c r="G63" s="1" t="s">
        <v>67</v>
      </c>
      <c r="H63" s="1">
        <v>57.054400000000001</v>
      </c>
      <c r="I63" s="1">
        <v>1711.6320000000001</v>
      </c>
      <c r="J63" s="5"/>
      <c r="K63" s="5"/>
      <c r="L63" s="1">
        <v>0.55000000000000004</v>
      </c>
      <c r="N63" s="8"/>
      <c r="O63" s="1">
        <v>1.35</v>
      </c>
      <c r="P63" s="1">
        <v>1.47</v>
      </c>
      <c r="Q63" s="8"/>
      <c r="R63" s="1">
        <v>0</v>
      </c>
      <c r="S63" s="1">
        <v>0</v>
      </c>
      <c r="T63" s="8"/>
      <c r="U63" s="1">
        <v>0</v>
      </c>
      <c r="V63" s="20">
        <v>3252.1</v>
      </c>
      <c r="W63" s="3">
        <v>2510.39</v>
      </c>
      <c r="X63" s="1">
        <v>0</v>
      </c>
      <c r="Y63" s="1">
        <v>1</v>
      </c>
      <c r="Z63" s="1">
        <v>3</v>
      </c>
      <c r="AA63" s="1">
        <v>7</v>
      </c>
      <c r="AB63" s="1">
        <v>14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10</v>
      </c>
      <c r="AT63" s="1">
        <v>10</v>
      </c>
      <c r="AU63" s="1">
        <v>18</v>
      </c>
      <c r="AV63" s="1">
        <v>15</v>
      </c>
      <c r="AW63" s="1">
        <v>44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ht="12.75" hidden="1" x14ac:dyDescent="0.2">
      <c r="A64" s="1">
        <v>6170</v>
      </c>
      <c r="B64" s="1" t="s">
        <v>157</v>
      </c>
      <c r="C64" s="1">
        <v>6</v>
      </c>
      <c r="D64" s="1">
        <v>162</v>
      </c>
      <c r="E64" s="1" t="s">
        <v>65</v>
      </c>
      <c r="F64" s="1">
        <v>123</v>
      </c>
      <c r="G64" s="1" t="s">
        <v>138</v>
      </c>
      <c r="H64" s="1">
        <v>119.37090000000001</v>
      </c>
      <c r="I64" s="1">
        <v>716.22540000000004</v>
      </c>
      <c r="J64" s="5"/>
      <c r="K64" s="5"/>
      <c r="L64" s="1">
        <v>0.83</v>
      </c>
      <c r="N64" s="8"/>
      <c r="O64" s="1">
        <v>3.42</v>
      </c>
      <c r="P64" s="1">
        <v>4</v>
      </c>
      <c r="Q64" s="8"/>
      <c r="R64" s="1">
        <v>0.17</v>
      </c>
      <c r="S64" s="1">
        <v>0.17</v>
      </c>
      <c r="T64" s="8"/>
      <c r="U64" s="1">
        <v>0</v>
      </c>
      <c r="V64" s="20">
        <v>3163.33</v>
      </c>
      <c r="W64" s="3">
        <v>4058.61</v>
      </c>
      <c r="X64" s="3">
        <f t="shared" ref="X64:X65" si="10">W64-V64</f>
        <v>895.2800000000002</v>
      </c>
      <c r="Y64" s="1">
        <v>0</v>
      </c>
      <c r="Z64" s="1">
        <v>1</v>
      </c>
      <c r="AA64" s="1">
        <v>4</v>
      </c>
      <c r="AB64" s="1">
        <v>1</v>
      </c>
      <c r="AC64" s="1">
        <v>9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9</v>
      </c>
      <c r="AT64" s="1">
        <v>6</v>
      </c>
      <c r="AU64" s="1">
        <v>6</v>
      </c>
      <c r="AV64" s="1">
        <v>5</v>
      </c>
      <c r="AW64" s="1">
        <v>24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1</v>
      </c>
      <c r="BF64" s="1">
        <v>0</v>
      </c>
      <c r="BG64" s="1">
        <v>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ht="12.75" hidden="1" x14ac:dyDescent="0.2">
      <c r="A65" s="1">
        <v>95863</v>
      </c>
      <c r="B65" s="1" t="s">
        <v>305</v>
      </c>
      <c r="C65" s="1">
        <v>12</v>
      </c>
      <c r="D65" s="1">
        <v>162</v>
      </c>
      <c r="E65" s="1" t="s">
        <v>65</v>
      </c>
      <c r="F65" s="1">
        <v>807</v>
      </c>
      <c r="G65" s="1" t="s">
        <v>67</v>
      </c>
      <c r="H65" s="1">
        <v>33.910200000000003</v>
      </c>
      <c r="I65" s="1">
        <v>406.92239999999998</v>
      </c>
      <c r="J65" s="5"/>
      <c r="K65" s="5"/>
      <c r="L65" s="1">
        <v>0.12</v>
      </c>
      <c r="N65" s="8"/>
      <c r="O65" s="1">
        <v>7.58</v>
      </c>
      <c r="P65" s="1">
        <v>8.42</v>
      </c>
      <c r="Q65" s="8"/>
      <c r="R65" s="1">
        <v>0</v>
      </c>
      <c r="S65" s="1">
        <v>0</v>
      </c>
      <c r="T65" s="8"/>
      <c r="U65" s="1">
        <v>0</v>
      </c>
      <c r="V65" s="20">
        <v>3136.69</v>
      </c>
      <c r="W65" s="3">
        <v>3424.93</v>
      </c>
      <c r="X65" s="3">
        <f t="shared" si="10"/>
        <v>288.23999999999978</v>
      </c>
      <c r="Y65" s="1">
        <v>0</v>
      </c>
      <c r="Z65" s="1">
        <v>3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36</v>
      </c>
      <c r="AT65" s="1">
        <v>6</v>
      </c>
      <c r="AU65" s="1">
        <v>45</v>
      </c>
      <c r="AV65" s="1">
        <v>14</v>
      </c>
      <c r="AW65" s="1">
        <v>101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ht="12.75" hidden="1" x14ac:dyDescent="0.2">
      <c r="A66" s="1">
        <v>6008</v>
      </c>
      <c r="B66" s="1" t="s">
        <v>176</v>
      </c>
      <c r="C66" s="1">
        <v>12</v>
      </c>
      <c r="D66" s="1">
        <v>162</v>
      </c>
      <c r="E66" s="1" t="s">
        <v>65</v>
      </c>
      <c r="F66" s="1">
        <v>162</v>
      </c>
      <c r="G66" s="1" t="s">
        <v>84</v>
      </c>
      <c r="H66" s="1">
        <v>59</v>
      </c>
      <c r="I66" s="1">
        <v>708</v>
      </c>
      <c r="J66" s="5"/>
      <c r="K66" s="5"/>
      <c r="L66" s="1">
        <v>1.04</v>
      </c>
      <c r="M66" s="53">
        <f>VLOOKUP(A66:A242,'010726 ph kepler'!$A$3:$I$43,9,FALSE)</f>
        <v>0.66666666666666663</v>
      </c>
      <c r="N66" s="8"/>
      <c r="O66" s="1">
        <v>3.33</v>
      </c>
      <c r="P66" s="1">
        <v>-0.08</v>
      </c>
      <c r="Q66" s="8"/>
      <c r="R66" s="1">
        <v>0</v>
      </c>
      <c r="S66" s="1">
        <v>0</v>
      </c>
      <c r="T66" s="8"/>
      <c r="U66" s="1">
        <v>0</v>
      </c>
      <c r="V66" s="20">
        <v>3097.5</v>
      </c>
      <c r="W66" s="3">
        <v>531</v>
      </c>
      <c r="X66" s="1">
        <v>0</v>
      </c>
      <c r="Y66" s="1">
        <v>3</v>
      </c>
      <c r="Z66" s="1">
        <v>19</v>
      </c>
      <c r="AA66" s="1">
        <v>0</v>
      </c>
      <c r="AB66" s="1">
        <v>0</v>
      </c>
      <c r="AC66" s="1">
        <v>10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26</v>
      </c>
      <c r="AT66" s="1">
        <v>28</v>
      </c>
      <c r="AU66" s="1">
        <v>0</v>
      </c>
      <c r="AV66" s="1">
        <v>0</v>
      </c>
      <c r="AW66" s="1">
        <v>-1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ht="12.75" hidden="1" x14ac:dyDescent="0.2">
      <c r="A67" s="1">
        <v>91003</v>
      </c>
      <c r="B67" s="1" t="s">
        <v>177</v>
      </c>
      <c r="C67" s="1">
        <v>6</v>
      </c>
      <c r="D67" s="1">
        <v>162</v>
      </c>
      <c r="E67" s="1" t="s">
        <v>65</v>
      </c>
      <c r="F67" s="1">
        <v>123</v>
      </c>
      <c r="G67" s="1" t="s">
        <v>138</v>
      </c>
      <c r="H67" s="1">
        <v>119.3702</v>
      </c>
      <c r="I67" s="1">
        <v>716.22119999999995</v>
      </c>
      <c r="J67" s="5"/>
      <c r="K67" s="5"/>
      <c r="L67" s="1">
        <v>1.5</v>
      </c>
      <c r="N67" s="8"/>
      <c r="O67" s="1">
        <v>2.58</v>
      </c>
      <c r="P67" s="1">
        <v>3.5</v>
      </c>
      <c r="Q67" s="8"/>
      <c r="R67" s="1">
        <v>0</v>
      </c>
      <c r="S67" s="1">
        <v>0</v>
      </c>
      <c r="T67" s="8"/>
      <c r="U67" s="1">
        <v>0</v>
      </c>
      <c r="V67" s="20">
        <v>2924.57</v>
      </c>
      <c r="W67" s="3">
        <v>3223</v>
      </c>
      <c r="X67" s="3">
        <f>W67-V67</f>
        <v>298.42999999999984</v>
      </c>
      <c r="Y67" s="1">
        <v>0</v>
      </c>
      <c r="Z67" s="1">
        <v>18</v>
      </c>
      <c r="AA67" s="1">
        <v>0</v>
      </c>
      <c r="AB67" s="1">
        <v>0</v>
      </c>
      <c r="AC67" s="1">
        <v>6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11</v>
      </c>
      <c r="AT67" s="1">
        <v>9</v>
      </c>
      <c r="AU67" s="1">
        <v>0</v>
      </c>
      <c r="AV67" s="1">
        <v>0</v>
      </c>
      <c r="AW67" s="1">
        <v>21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ht="12.75" hidden="1" x14ac:dyDescent="0.2">
      <c r="A68" s="1">
        <v>6009</v>
      </c>
      <c r="B68" s="1" t="s">
        <v>178</v>
      </c>
      <c r="C68" s="1">
        <v>8</v>
      </c>
      <c r="D68" s="1">
        <v>162</v>
      </c>
      <c r="E68" s="1" t="s">
        <v>65</v>
      </c>
      <c r="F68" s="1">
        <v>123</v>
      </c>
      <c r="G68" s="1" t="s">
        <v>138</v>
      </c>
      <c r="H68" s="1">
        <v>83.825000000000003</v>
      </c>
      <c r="I68" s="1">
        <v>670.6</v>
      </c>
      <c r="J68" s="5"/>
      <c r="K68" s="5"/>
      <c r="L68" s="1">
        <v>0.94</v>
      </c>
      <c r="N68" s="8"/>
      <c r="O68" s="1">
        <v>3.31</v>
      </c>
      <c r="P68" s="1">
        <v>0.75</v>
      </c>
      <c r="Q68" s="8"/>
      <c r="R68" s="1">
        <v>0</v>
      </c>
      <c r="S68" s="1">
        <v>0</v>
      </c>
      <c r="T68" s="8"/>
      <c r="U68" s="1">
        <v>0</v>
      </c>
      <c r="V68" s="20">
        <v>2850.05</v>
      </c>
      <c r="W68" s="3">
        <v>1089.73</v>
      </c>
      <c r="X68" s="1">
        <v>0</v>
      </c>
      <c r="Y68" s="1">
        <v>4</v>
      </c>
      <c r="Z68" s="1">
        <v>1</v>
      </c>
      <c r="AA68" s="1">
        <v>3</v>
      </c>
      <c r="AB68" s="1">
        <v>0</v>
      </c>
      <c r="AC68" s="1">
        <v>7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19</v>
      </c>
      <c r="AT68" s="1">
        <v>9</v>
      </c>
      <c r="AU68" s="1">
        <v>3</v>
      </c>
      <c r="AV68" s="1">
        <v>0</v>
      </c>
      <c r="AW68" s="1">
        <v>6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ht="12.75" hidden="1" x14ac:dyDescent="0.2">
      <c r="A69" s="1">
        <v>91052</v>
      </c>
      <c r="B69" s="1" t="s">
        <v>185</v>
      </c>
      <c r="C69" s="1">
        <v>6</v>
      </c>
      <c r="D69" s="1">
        <v>162</v>
      </c>
      <c r="E69" s="1" t="s">
        <v>65</v>
      </c>
      <c r="F69" s="1">
        <v>123</v>
      </c>
      <c r="G69" s="1" t="s">
        <v>138</v>
      </c>
      <c r="H69" s="1">
        <v>107.96559999999999</v>
      </c>
      <c r="I69" s="1">
        <v>647.79359999999997</v>
      </c>
      <c r="J69" s="5"/>
      <c r="K69" s="5"/>
      <c r="L69" s="1">
        <v>0.08</v>
      </c>
      <c r="N69" s="8"/>
      <c r="O69" s="1">
        <v>4.17</v>
      </c>
      <c r="P69" s="1">
        <v>11.17</v>
      </c>
      <c r="Q69" s="8"/>
      <c r="R69" s="1">
        <v>0</v>
      </c>
      <c r="S69" s="1">
        <v>0</v>
      </c>
      <c r="T69" s="8"/>
      <c r="U69" s="1">
        <v>0</v>
      </c>
      <c r="V69" s="20">
        <v>2753.12</v>
      </c>
      <c r="W69" s="3">
        <v>8097.42</v>
      </c>
      <c r="X69" s="3">
        <f t="shared" ref="X69:X75" si="11">W69-V69</f>
        <v>5344.3</v>
      </c>
      <c r="Y69" s="1">
        <v>0</v>
      </c>
      <c r="Z69" s="1">
        <v>1</v>
      </c>
      <c r="AA69" s="1">
        <v>0</v>
      </c>
      <c r="AB69" s="1">
        <v>0</v>
      </c>
      <c r="AC69" s="1">
        <v>8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16</v>
      </c>
      <c r="AT69" s="1">
        <v>7</v>
      </c>
      <c r="AU69" s="1">
        <v>4</v>
      </c>
      <c r="AV69" s="1">
        <v>3</v>
      </c>
      <c r="AW69" s="1">
        <v>67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ht="12.75" hidden="1" x14ac:dyDescent="0.2">
      <c r="A70" s="1">
        <v>91106</v>
      </c>
      <c r="B70" s="1" t="s">
        <v>187</v>
      </c>
      <c r="C70" s="1">
        <v>8</v>
      </c>
      <c r="D70" s="1">
        <v>162</v>
      </c>
      <c r="E70" s="1" t="s">
        <v>65</v>
      </c>
      <c r="F70" s="1">
        <v>123</v>
      </c>
      <c r="G70" s="1" t="s">
        <v>138</v>
      </c>
      <c r="H70" s="1">
        <v>83.825400000000002</v>
      </c>
      <c r="I70" s="1">
        <v>670.60320000000002</v>
      </c>
      <c r="J70" s="5"/>
      <c r="K70" s="5"/>
      <c r="L70" s="1">
        <v>0.88</v>
      </c>
      <c r="M70" s="53">
        <f>VLOOKUP(A70:A246,'010726 ph kepler'!$A$3:$I$43,9,FALSE)</f>
        <v>3.625</v>
      </c>
      <c r="N70" s="8"/>
      <c r="O70" s="1">
        <v>3.19</v>
      </c>
      <c r="P70" s="1">
        <v>6</v>
      </c>
      <c r="Q70" s="8"/>
      <c r="R70" s="1">
        <v>0</v>
      </c>
      <c r="S70" s="1">
        <v>0</v>
      </c>
      <c r="T70" s="8"/>
      <c r="U70" s="1">
        <v>0</v>
      </c>
      <c r="V70" s="20">
        <v>2724.33</v>
      </c>
      <c r="W70" s="3">
        <v>6538.38</v>
      </c>
      <c r="X70" s="3">
        <f t="shared" si="11"/>
        <v>3814.05</v>
      </c>
      <c r="Y70" s="1">
        <v>3</v>
      </c>
      <c r="Z70" s="1">
        <v>1</v>
      </c>
      <c r="AA70" s="1">
        <v>3</v>
      </c>
      <c r="AB70" s="1">
        <v>1</v>
      </c>
      <c r="AC70" s="1">
        <v>30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12</v>
      </c>
      <c r="AT70" s="1">
        <v>8</v>
      </c>
      <c r="AU70" s="1">
        <v>6</v>
      </c>
      <c r="AV70" s="1">
        <v>7</v>
      </c>
      <c r="AW70" s="1">
        <v>48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ht="12.75" hidden="1" x14ac:dyDescent="0.2">
      <c r="A71" s="1">
        <v>6034</v>
      </c>
      <c r="B71" s="1" t="s">
        <v>214</v>
      </c>
      <c r="C71" s="1">
        <v>8</v>
      </c>
      <c r="D71" s="1">
        <v>162</v>
      </c>
      <c r="E71" s="1" t="s">
        <v>65</v>
      </c>
      <c r="F71" s="1">
        <v>123</v>
      </c>
      <c r="G71" s="1" t="s">
        <v>138</v>
      </c>
      <c r="H71" s="1">
        <v>83.825400000000002</v>
      </c>
      <c r="I71" s="1">
        <v>670.60320000000002</v>
      </c>
      <c r="J71" s="5"/>
      <c r="K71" s="5"/>
      <c r="L71" s="1">
        <v>0.44</v>
      </c>
      <c r="M71" s="1">
        <v>1</v>
      </c>
      <c r="N71" s="8"/>
      <c r="O71" s="1">
        <v>3.25</v>
      </c>
      <c r="P71" s="1">
        <v>4.88</v>
      </c>
      <c r="Q71" s="8"/>
      <c r="R71" s="1">
        <v>0</v>
      </c>
      <c r="S71" s="1">
        <v>0</v>
      </c>
      <c r="T71" s="8"/>
      <c r="U71" s="1">
        <v>0</v>
      </c>
      <c r="V71" s="20">
        <v>2472.85</v>
      </c>
      <c r="W71" s="3">
        <v>4107.4399999999996</v>
      </c>
      <c r="X71" s="3">
        <f t="shared" si="11"/>
        <v>1634.5899999999997</v>
      </c>
      <c r="Y71" s="1">
        <v>3</v>
      </c>
      <c r="Z71" s="1">
        <v>0</v>
      </c>
      <c r="AA71" s="1">
        <v>0</v>
      </c>
      <c r="AB71" s="1">
        <v>1</v>
      </c>
      <c r="AC71" s="1">
        <v>10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14</v>
      </c>
      <c r="AT71" s="1">
        <v>7</v>
      </c>
      <c r="AU71" s="1">
        <v>6</v>
      </c>
      <c r="AV71" s="1">
        <v>5</v>
      </c>
      <c r="AW71" s="1">
        <v>39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ht="12.75" hidden="1" x14ac:dyDescent="0.2">
      <c r="A72" s="1">
        <v>97300</v>
      </c>
      <c r="B72" s="1" t="s">
        <v>203</v>
      </c>
      <c r="C72" s="1">
        <v>12</v>
      </c>
      <c r="D72" s="1">
        <v>162</v>
      </c>
      <c r="E72" s="1" t="s">
        <v>65</v>
      </c>
      <c r="F72" s="1">
        <v>807</v>
      </c>
      <c r="G72" s="1" t="s">
        <v>67</v>
      </c>
      <c r="H72" s="1">
        <v>82.12</v>
      </c>
      <c r="I72" s="1">
        <v>985.44</v>
      </c>
      <c r="J72" s="5"/>
      <c r="K72" s="5"/>
      <c r="L72" s="1">
        <v>0.42</v>
      </c>
      <c r="N72" s="8"/>
      <c r="O72" s="1">
        <v>1.67</v>
      </c>
      <c r="P72" s="1">
        <v>3.08</v>
      </c>
      <c r="Q72" s="8"/>
      <c r="R72" s="1">
        <v>0.42</v>
      </c>
      <c r="S72" s="1">
        <v>3</v>
      </c>
      <c r="T72" s="8"/>
      <c r="U72" s="1">
        <v>0</v>
      </c>
      <c r="V72" s="20">
        <v>2463.6</v>
      </c>
      <c r="W72" s="3">
        <v>6980.2</v>
      </c>
      <c r="X72" s="3">
        <f t="shared" si="11"/>
        <v>4516.6000000000004</v>
      </c>
      <c r="Y72" s="1">
        <v>5</v>
      </c>
      <c r="Z72" s="1">
        <v>0</v>
      </c>
      <c r="AA72" s="1">
        <v>0</v>
      </c>
      <c r="AB72" s="1">
        <v>0</v>
      </c>
      <c r="AC72" s="1">
        <v>12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17</v>
      </c>
      <c r="AT72" s="1">
        <v>6</v>
      </c>
      <c r="AU72" s="1">
        <v>0</v>
      </c>
      <c r="AV72" s="1">
        <v>0</v>
      </c>
      <c r="AW72" s="1">
        <v>37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10</v>
      </c>
      <c r="BE72" s="1">
        <v>0</v>
      </c>
      <c r="BF72" s="1">
        <v>0</v>
      </c>
      <c r="BG72" s="1">
        <v>36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ht="12.75" hidden="1" x14ac:dyDescent="0.2">
      <c r="A73" s="1">
        <v>6045</v>
      </c>
      <c r="B73" s="1" t="s">
        <v>162</v>
      </c>
      <c r="C73" s="1">
        <v>12</v>
      </c>
      <c r="D73" s="1">
        <v>162</v>
      </c>
      <c r="E73" s="1" t="s">
        <v>65</v>
      </c>
      <c r="F73" s="1">
        <v>807</v>
      </c>
      <c r="G73" s="1" t="s">
        <v>67</v>
      </c>
      <c r="H73" s="1">
        <v>73.979100000000003</v>
      </c>
      <c r="I73" s="1">
        <v>887.74919999999997</v>
      </c>
      <c r="J73" s="5"/>
      <c r="K73" s="5"/>
      <c r="L73" s="1">
        <v>0.42</v>
      </c>
      <c r="N73" s="8"/>
      <c r="O73" s="1">
        <v>2.25</v>
      </c>
      <c r="P73" s="1">
        <v>4.33</v>
      </c>
      <c r="Q73" s="8"/>
      <c r="R73" s="1">
        <v>0.08</v>
      </c>
      <c r="S73" s="1">
        <v>1.83</v>
      </c>
      <c r="T73" s="8"/>
      <c r="U73" s="1">
        <v>0</v>
      </c>
      <c r="V73" s="20">
        <v>2441.31</v>
      </c>
      <c r="W73" s="3">
        <v>5548.43</v>
      </c>
      <c r="X73" s="3">
        <f t="shared" si="11"/>
        <v>3107.1200000000003</v>
      </c>
      <c r="Y73" s="1">
        <v>1</v>
      </c>
      <c r="Z73" s="1">
        <v>0</v>
      </c>
      <c r="AA73" s="1">
        <v>3</v>
      </c>
      <c r="AB73" s="1">
        <v>2</v>
      </c>
      <c r="AC73" s="1">
        <v>1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7</v>
      </c>
      <c r="AT73" s="1">
        <v>16</v>
      </c>
      <c r="AU73" s="1">
        <v>12</v>
      </c>
      <c r="AV73" s="1">
        <v>0</v>
      </c>
      <c r="AW73" s="1">
        <v>52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</v>
      </c>
      <c r="BD73" s="1">
        <v>0</v>
      </c>
      <c r="BE73" s="1">
        <v>0</v>
      </c>
      <c r="BF73" s="1">
        <v>0</v>
      </c>
      <c r="BG73" s="1">
        <v>22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ht="12.75" hidden="1" x14ac:dyDescent="0.2">
      <c r="A74" s="1">
        <v>97302</v>
      </c>
      <c r="B74" s="1" t="s">
        <v>215</v>
      </c>
      <c r="C74" s="1">
        <v>14</v>
      </c>
      <c r="D74" s="1">
        <v>162</v>
      </c>
      <c r="E74" s="1" t="s">
        <v>65</v>
      </c>
      <c r="F74" s="1">
        <v>807</v>
      </c>
      <c r="G74" s="1" t="s">
        <v>67</v>
      </c>
      <c r="H74" s="1">
        <v>119.52</v>
      </c>
      <c r="I74" s="1">
        <v>1673.28</v>
      </c>
      <c r="J74" s="5"/>
      <c r="K74" s="5"/>
      <c r="L74" s="1">
        <v>0.11</v>
      </c>
      <c r="M74" s="53">
        <f>VLOOKUP(A74:A250,'010726 ph kepler'!$A$3:$I$43,9,FALSE)</f>
        <v>2.6428571428571428</v>
      </c>
      <c r="N74" s="8"/>
      <c r="O74" s="1">
        <v>1.07</v>
      </c>
      <c r="P74" s="1">
        <v>2.0699999999999998</v>
      </c>
      <c r="Q74" s="8"/>
      <c r="R74" s="1">
        <v>0.25</v>
      </c>
      <c r="S74" s="1">
        <v>2.5</v>
      </c>
      <c r="T74" s="8"/>
      <c r="U74" s="1">
        <v>0</v>
      </c>
      <c r="V74" s="20">
        <v>2390.4</v>
      </c>
      <c r="W74" s="3">
        <v>7768.8</v>
      </c>
      <c r="X74" s="3">
        <f t="shared" si="11"/>
        <v>5378.4</v>
      </c>
      <c r="Y74" s="1">
        <v>1</v>
      </c>
      <c r="Z74" s="1">
        <v>1</v>
      </c>
      <c r="AA74" s="1">
        <v>0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12</v>
      </c>
      <c r="AT74" s="1">
        <v>6</v>
      </c>
      <c r="AU74" s="1">
        <v>0</v>
      </c>
      <c r="AV74" s="1">
        <v>0</v>
      </c>
      <c r="AW74" s="1">
        <v>29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2</v>
      </c>
      <c r="BD74" s="1">
        <v>3</v>
      </c>
      <c r="BE74" s="1">
        <v>0</v>
      </c>
      <c r="BF74" s="1">
        <v>0</v>
      </c>
      <c r="BG74" s="1">
        <v>35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 ht="12.75" hidden="1" x14ac:dyDescent="0.2">
      <c r="A75" s="1">
        <v>95804</v>
      </c>
      <c r="B75" s="1" t="s">
        <v>179</v>
      </c>
      <c r="C75" s="1">
        <v>12</v>
      </c>
      <c r="D75" s="1">
        <v>162</v>
      </c>
      <c r="E75" s="1" t="s">
        <v>65</v>
      </c>
      <c r="F75" s="1">
        <v>807</v>
      </c>
      <c r="G75" s="1" t="s">
        <v>67</v>
      </c>
      <c r="H75" s="1">
        <v>33.909999999999997</v>
      </c>
      <c r="I75" s="1">
        <v>406.92</v>
      </c>
      <c r="J75" s="5"/>
      <c r="K75" s="5"/>
      <c r="L75" s="1">
        <v>0.54</v>
      </c>
      <c r="N75" s="8"/>
      <c r="O75" s="1">
        <v>4.62</v>
      </c>
      <c r="P75" s="1">
        <v>10</v>
      </c>
      <c r="Q75" s="8"/>
      <c r="R75" s="1">
        <v>0.57999999999999996</v>
      </c>
      <c r="S75" s="1">
        <v>0</v>
      </c>
      <c r="T75" s="8"/>
      <c r="U75" s="1">
        <v>0</v>
      </c>
      <c r="V75" s="20">
        <v>2339.79</v>
      </c>
      <c r="W75" s="3">
        <v>4069.2</v>
      </c>
      <c r="X75" s="3">
        <f t="shared" si="11"/>
        <v>1729.4099999999999</v>
      </c>
      <c r="Y75" s="1">
        <v>0</v>
      </c>
      <c r="Z75" s="1">
        <v>0</v>
      </c>
      <c r="AA75" s="1">
        <v>0</v>
      </c>
      <c r="AB75" s="1">
        <v>13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3</v>
      </c>
      <c r="AU75" s="1">
        <v>37</v>
      </c>
      <c r="AV75" s="1">
        <v>34</v>
      </c>
      <c r="AW75" s="1">
        <v>120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7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ht="12.75" hidden="1" x14ac:dyDescent="0.2">
      <c r="A76" s="1">
        <v>6023</v>
      </c>
      <c r="B76" s="1" t="s">
        <v>208</v>
      </c>
      <c r="C76" s="1">
        <v>12</v>
      </c>
      <c r="D76" s="1">
        <v>162</v>
      </c>
      <c r="E76" s="1" t="s">
        <v>65</v>
      </c>
      <c r="F76" s="1">
        <v>123</v>
      </c>
      <c r="G76" s="1" t="s">
        <v>138</v>
      </c>
      <c r="H76" s="1">
        <v>59.000900000000001</v>
      </c>
      <c r="I76" s="1">
        <v>708.01080000000002</v>
      </c>
      <c r="J76" s="5"/>
      <c r="K76" s="5"/>
      <c r="L76" s="1">
        <v>0</v>
      </c>
      <c r="N76" s="8"/>
      <c r="O76" s="1">
        <v>3.21</v>
      </c>
      <c r="P76" s="1">
        <v>0.42</v>
      </c>
      <c r="Q76" s="8"/>
      <c r="R76" s="1">
        <v>0</v>
      </c>
      <c r="S76" s="1">
        <v>0</v>
      </c>
      <c r="T76" s="8"/>
      <c r="U76" s="1">
        <v>0</v>
      </c>
      <c r="V76" s="20">
        <v>2271.5300000000002</v>
      </c>
      <c r="W76" s="3">
        <v>295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33</v>
      </c>
      <c r="AT76" s="1">
        <v>11</v>
      </c>
      <c r="AU76" s="1">
        <v>0</v>
      </c>
      <c r="AV76" s="1">
        <v>0</v>
      </c>
      <c r="AW76" s="1">
        <v>5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ht="12.75" x14ac:dyDescent="0.2">
      <c r="A77" s="1">
        <v>95253</v>
      </c>
      <c r="B77" s="36" t="s">
        <v>189</v>
      </c>
      <c r="C77" s="1">
        <v>6</v>
      </c>
      <c r="D77" s="1">
        <v>162</v>
      </c>
      <c r="E77" s="1" t="s">
        <v>65</v>
      </c>
      <c r="F77" s="1">
        <v>123</v>
      </c>
      <c r="G77" s="1" t="s">
        <v>138</v>
      </c>
      <c r="H77" s="1">
        <v>119.3703</v>
      </c>
      <c r="I77" s="1">
        <v>716.22180000000003</v>
      </c>
      <c r="J77" s="5"/>
      <c r="K77" s="5"/>
      <c r="L77" s="1">
        <v>1.17</v>
      </c>
      <c r="N77" s="8"/>
      <c r="O77" s="1">
        <v>1.83</v>
      </c>
      <c r="P77" s="17">
        <v>8.17</v>
      </c>
      <c r="Q77" s="8"/>
      <c r="R77" s="1">
        <v>0.17</v>
      </c>
      <c r="S77" s="1">
        <v>0.33</v>
      </c>
      <c r="T77" s="8"/>
      <c r="U77" s="1">
        <v>0</v>
      </c>
      <c r="V77" s="20">
        <v>2268.04</v>
      </c>
      <c r="W77" s="3">
        <v>6923.48</v>
      </c>
      <c r="X77" s="3">
        <f t="shared" ref="X77:X80" si="12">W77-V77</f>
        <v>4655.4399999999996</v>
      </c>
      <c r="Y77" s="1">
        <v>2</v>
      </c>
      <c r="Z77" s="1">
        <v>3</v>
      </c>
      <c r="AA77" s="1">
        <v>2</v>
      </c>
      <c r="AB77" s="1">
        <v>3</v>
      </c>
      <c r="AC77" s="1">
        <v>7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8</v>
      </c>
      <c r="AT77" s="1">
        <v>4</v>
      </c>
      <c r="AU77" s="1">
        <v>1</v>
      </c>
      <c r="AV77" s="1">
        <v>0</v>
      </c>
      <c r="AW77" s="1">
        <v>49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</v>
      </c>
      <c r="BD77" s="1">
        <v>0</v>
      </c>
      <c r="BE77" s="1">
        <v>0</v>
      </c>
      <c r="BF77" s="1">
        <v>0</v>
      </c>
      <c r="BG77" s="1">
        <v>2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ht="12.75" hidden="1" x14ac:dyDescent="0.2">
      <c r="A78" s="1">
        <v>88153</v>
      </c>
      <c r="B78" s="1" t="s">
        <v>166</v>
      </c>
      <c r="C78" s="1">
        <v>12</v>
      </c>
      <c r="D78" s="1">
        <v>162</v>
      </c>
      <c r="E78" s="1" t="s">
        <v>65</v>
      </c>
      <c r="F78" s="1">
        <v>974</v>
      </c>
      <c r="G78" s="1" t="s">
        <v>70</v>
      </c>
      <c r="H78" s="1">
        <v>140.29910000000001</v>
      </c>
      <c r="I78" s="1">
        <v>1683.5891999999999</v>
      </c>
      <c r="J78" s="5"/>
      <c r="K78" s="5"/>
      <c r="L78" s="1">
        <v>0.71</v>
      </c>
      <c r="N78" s="8"/>
      <c r="O78" s="1">
        <v>0.54</v>
      </c>
      <c r="P78" s="1">
        <v>1.42</v>
      </c>
      <c r="Q78" s="8"/>
      <c r="R78" s="1">
        <v>0.08</v>
      </c>
      <c r="S78" s="1">
        <v>6.75</v>
      </c>
      <c r="T78" s="8"/>
      <c r="U78" s="1">
        <v>0</v>
      </c>
      <c r="V78" s="20">
        <v>2244.79</v>
      </c>
      <c r="W78" s="3">
        <v>15432.9</v>
      </c>
      <c r="X78" s="3">
        <f t="shared" si="12"/>
        <v>13188.11</v>
      </c>
      <c r="Y78" s="1">
        <v>8</v>
      </c>
      <c r="Z78" s="1">
        <v>0</v>
      </c>
      <c r="AA78" s="1">
        <v>0</v>
      </c>
      <c r="AB78" s="1">
        <v>1</v>
      </c>
      <c r="AC78" s="1">
        <v>12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1</v>
      </c>
      <c r="AT78" s="1">
        <v>0</v>
      </c>
      <c r="AU78" s="1">
        <v>3</v>
      </c>
      <c r="AV78" s="1">
        <v>5</v>
      </c>
      <c r="AW78" s="1">
        <v>17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  <c r="BD78" s="1">
        <v>0</v>
      </c>
      <c r="BE78" s="1">
        <v>0</v>
      </c>
      <c r="BF78" s="1">
        <v>0</v>
      </c>
      <c r="BG78" s="1">
        <v>81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 ht="12.75" hidden="1" x14ac:dyDescent="0.2">
      <c r="A79" s="1">
        <v>78180</v>
      </c>
      <c r="B79" s="1" t="s">
        <v>106</v>
      </c>
      <c r="C79" s="1">
        <v>32</v>
      </c>
      <c r="D79" s="1">
        <v>162</v>
      </c>
      <c r="E79" s="1" t="s">
        <v>65</v>
      </c>
      <c r="F79" s="1">
        <v>1</v>
      </c>
      <c r="G79" s="1" t="s">
        <v>98</v>
      </c>
      <c r="H79" s="1">
        <v>156.33000000000001</v>
      </c>
      <c r="I79" s="1">
        <v>5002.5600000000004</v>
      </c>
      <c r="J79" s="5"/>
      <c r="K79" s="5"/>
      <c r="L79" s="1">
        <v>0.44</v>
      </c>
      <c r="N79" s="8"/>
      <c r="O79" s="1">
        <v>0</v>
      </c>
      <c r="P79" s="1">
        <v>0</v>
      </c>
      <c r="Q79" s="8"/>
      <c r="R79" s="1">
        <v>0</v>
      </c>
      <c r="S79" s="1">
        <v>0</v>
      </c>
      <c r="T79" s="8"/>
      <c r="U79" s="1">
        <v>0</v>
      </c>
      <c r="V79" s="20">
        <v>2188.62</v>
      </c>
      <c r="W79" s="3">
        <v>4377.24</v>
      </c>
      <c r="X79" s="3">
        <f t="shared" si="12"/>
        <v>2188.62</v>
      </c>
      <c r="Y79" s="1">
        <v>1</v>
      </c>
      <c r="Z79" s="1">
        <v>0</v>
      </c>
      <c r="AA79" s="1">
        <v>12</v>
      </c>
      <c r="AB79" s="1">
        <v>2</v>
      </c>
      <c r="AC79" s="1">
        <v>28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ht="12.75" hidden="1" x14ac:dyDescent="0.2">
      <c r="A80" s="1">
        <v>6171</v>
      </c>
      <c r="B80" s="1" t="s">
        <v>168</v>
      </c>
      <c r="C80" s="1">
        <v>6</v>
      </c>
      <c r="D80" s="1">
        <v>162</v>
      </c>
      <c r="E80" s="1" t="s">
        <v>65</v>
      </c>
      <c r="F80" s="1">
        <v>123</v>
      </c>
      <c r="G80" s="1" t="s">
        <v>138</v>
      </c>
      <c r="H80" s="1">
        <v>119.37</v>
      </c>
      <c r="I80" s="1">
        <v>716.22</v>
      </c>
      <c r="J80" s="5"/>
      <c r="K80" s="5"/>
      <c r="L80" s="1">
        <v>0.67</v>
      </c>
      <c r="M80" s="1">
        <v>1</v>
      </c>
      <c r="N80" s="8"/>
      <c r="O80" s="1">
        <v>2</v>
      </c>
      <c r="P80" s="1">
        <v>3.17</v>
      </c>
      <c r="Q80" s="8"/>
      <c r="R80" s="1">
        <v>0.33</v>
      </c>
      <c r="S80" s="1">
        <v>0.33</v>
      </c>
      <c r="T80" s="8"/>
      <c r="U80" s="1">
        <v>0</v>
      </c>
      <c r="V80" s="20">
        <v>2148.66</v>
      </c>
      <c r="W80" s="3">
        <v>4894.17</v>
      </c>
      <c r="X80" s="3">
        <f t="shared" si="12"/>
        <v>2745.51</v>
      </c>
      <c r="Y80" s="1">
        <v>2</v>
      </c>
      <c r="Z80" s="1">
        <v>1</v>
      </c>
      <c r="AA80" s="1">
        <v>1</v>
      </c>
      <c r="AB80" s="1">
        <v>1</v>
      </c>
      <c r="AC80" s="1">
        <v>20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10</v>
      </c>
      <c r="AT80" s="1">
        <v>3</v>
      </c>
      <c r="AU80" s="1">
        <v>0</v>
      </c>
      <c r="AV80" s="1">
        <v>1</v>
      </c>
      <c r="AW80" s="1">
        <v>19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2</v>
      </c>
      <c r="BD80" s="1">
        <v>0</v>
      </c>
      <c r="BE80" s="1">
        <v>0</v>
      </c>
      <c r="BF80" s="1">
        <v>0</v>
      </c>
      <c r="BG80" s="1">
        <v>2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 ht="12.75" hidden="1" x14ac:dyDescent="0.2">
      <c r="A81" s="1">
        <v>91118</v>
      </c>
      <c r="B81" s="1" t="s">
        <v>173</v>
      </c>
      <c r="C81" s="1">
        <v>12</v>
      </c>
      <c r="D81" s="1">
        <v>162</v>
      </c>
      <c r="E81" s="1" t="s">
        <v>65</v>
      </c>
      <c r="F81" s="1">
        <v>123</v>
      </c>
      <c r="G81" s="1" t="s">
        <v>138</v>
      </c>
      <c r="H81" s="1">
        <v>59.000900000000001</v>
      </c>
      <c r="I81" s="1">
        <v>708.01080000000002</v>
      </c>
      <c r="J81" s="5"/>
      <c r="K81" s="5"/>
      <c r="L81" s="1">
        <v>0</v>
      </c>
      <c r="N81" s="8"/>
      <c r="O81" s="1">
        <v>2.88</v>
      </c>
      <c r="P81" s="1">
        <v>0</v>
      </c>
      <c r="Q81" s="8"/>
      <c r="R81" s="1">
        <v>0</v>
      </c>
      <c r="S81" s="1">
        <v>0</v>
      </c>
      <c r="T81" s="8"/>
      <c r="U81" s="1">
        <v>0</v>
      </c>
      <c r="V81" s="20">
        <v>2035.53</v>
      </c>
      <c r="W81" s="3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26</v>
      </c>
      <c r="AT81" s="1">
        <v>11</v>
      </c>
      <c r="AU81" s="1">
        <v>3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 ht="12.75" hidden="1" x14ac:dyDescent="0.2">
      <c r="A82" s="1">
        <v>269</v>
      </c>
      <c r="B82" s="1" t="s">
        <v>191</v>
      </c>
      <c r="C82" s="1">
        <v>144</v>
      </c>
      <c r="D82" s="1">
        <v>162</v>
      </c>
      <c r="E82" s="1" t="s">
        <v>65</v>
      </c>
      <c r="F82" s="1">
        <v>1</v>
      </c>
      <c r="G82" s="1" t="s">
        <v>98</v>
      </c>
      <c r="H82" s="1">
        <v>18.5505</v>
      </c>
      <c r="I82" s="1">
        <v>2671.2719999999999</v>
      </c>
      <c r="J82" s="5"/>
      <c r="K82" s="5"/>
      <c r="L82" s="1">
        <v>0.55000000000000004</v>
      </c>
      <c r="N82" s="8"/>
      <c r="O82" s="1">
        <v>0</v>
      </c>
      <c r="P82" s="1">
        <v>0</v>
      </c>
      <c r="Q82" s="8"/>
      <c r="R82" s="1">
        <v>0.14000000000000001</v>
      </c>
      <c r="S82" s="1">
        <v>7.0000000000000007E-2</v>
      </c>
      <c r="T82" s="8"/>
      <c r="U82" s="1">
        <v>0</v>
      </c>
      <c r="V82" s="20">
        <v>1845.77</v>
      </c>
      <c r="W82" s="3">
        <v>18.55</v>
      </c>
      <c r="X82" s="1">
        <v>0</v>
      </c>
      <c r="Y82" s="1">
        <v>12</v>
      </c>
      <c r="Z82" s="1">
        <v>21</v>
      </c>
      <c r="AA82" s="1">
        <v>36</v>
      </c>
      <c r="AB82" s="1">
        <v>41</v>
      </c>
      <c r="AC82" s="1">
        <v>-9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6</v>
      </c>
      <c r="BD82" s="1">
        <v>11</v>
      </c>
      <c r="BE82" s="1">
        <v>9</v>
      </c>
      <c r="BF82" s="1">
        <v>0</v>
      </c>
      <c r="BG82" s="1">
        <v>10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 ht="12.75" hidden="1" x14ac:dyDescent="0.2">
      <c r="A83" s="1">
        <v>96910</v>
      </c>
      <c r="B83" s="1" t="s">
        <v>110</v>
      </c>
      <c r="C83" s="1">
        <v>32</v>
      </c>
      <c r="D83" s="1">
        <v>162</v>
      </c>
      <c r="E83" s="1" t="s">
        <v>65</v>
      </c>
      <c r="F83" s="1">
        <v>1</v>
      </c>
      <c r="G83" s="1" t="s">
        <v>98</v>
      </c>
      <c r="H83" s="1">
        <v>136.14750000000001</v>
      </c>
      <c r="I83" s="1">
        <v>4356.72</v>
      </c>
      <c r="J83" s="5"/>
      <c r="K83" s="5"/>
      <c r="L83" s="1">
        <v>0.41</v>
      </c>
      <c r="N83" s="8"/>
      <c r="O83" s="1">
        <v>0</v>
      </c>
      <c r="P83" s="1">
        <v>0</v>
      </c>
      <c r="Q83" s="8"/>
      <c r="R83" s="1">
        <v>0</v>
      </c>
      <c r="S83" s="1">
        <v>0</v>
      </c>
      <c r="T83" s="8"/>
      <c r="U83" s="1">
        <v>0</v>
      </c>
      <c r="V83" s="20">
        <v>1769.92</v>
      </c>
      <c r="W83" s="3">
        <v>3131.39</v>
      </c>
      <c r="X83" s="3">
        <f t="shared" ref="X83:X84" si="13">W83-V83</f>
        <v>1361.4699999999998</v>
      </c>
      <c r="Y83" s="1">
        <v>11</v>
      </c>
      <c r="Z83" s="1">
        <v>4</v>
      </c>
      <c r="AA83" s="1">
        <v>0</v>
      </c>
      <c r="AB83" s="1">
        <v>0</v>
      </c>
      <c r="AC83" s="1">
        <v>23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ht="12.75" hidden="1" x14ac:dyDescent="0.2">
      <c r="A84" s="1">
        <v>97301</v>
      </c>
      <c r="B84" s="1" t="s">
        <v>195</v>
      </c>
      <c r="C84" s="1">
        <v>12</v>
      </c>
      <c r="D84" s="1">
        <v>162</v>
      </c>
      <c r="E84" s="1" t="s">
        <v>65</v>
      </c>
      <c r="F84" s="1">
        <v>807</v>
      </c>
      <c r="G84" s="1" t="s">
        <v>67</v>
      </c>
      <c r="H84" s="1">
        <v>82.12</v>
      </c>
      <c r="I84" s="1">
        <v>985.44</v>
      </c>
      <c r="J84" s="5"/>
      <c r="K84" s="5"/>
      <c r="L84" s="1">
        <v>0.04</v>
      </c>
      <c r="M84" s="1">
        <v>9</v>
      </c>
      <c r="N84" s="8"/>
      <c r="O84" s="1">
        <v>1.21</v>
      </c>
      <c r="P84" s="1">
        <v>4.92</v>
      </c>
      <c r="Q84" s="8"/>
      <c r="R84" s="1">
        <v>0.5</v>
      </c>
      <c r="S84" s="1">
        <v>2</v>
      </c>
      <c r="T84" s="8"/>
      <c r="U84" s="1">
        <v>0</v>
      </c>
      <c r="V84" s="20">
        <v>1724.52</v>
      </c>
      <c r="W84" s="3">
        <v>6815.96</v>
      </c>
      <c r="X84" s="3">
        <f t="shared" si="13"/>
        <v>5091.4400000000005</v>
      </c>
      <c r="Y84" s="1">
        <v>0</v>
      </c>
      <c r="Z84" s="1">
        <v>1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13</v>
      </c>
      <c r="AT84" s="1">
        <v>3</v>
      </c>
      <c r="AU84" s="1">
        <v>0</v>
      </c>
      <c r="AV84" s="1">
        <v>0</v>
      </c>
      <c r="AW84" s="1">
        <v>59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12</v>
      </c>
      <c r="BE84" s="1">
        <v>0</v>
      </c>
      <c r="BF84" s="1">
        <v>0</v>
      </c>
      <c r="BG84" s="1">
        <v>24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ht="12.75" hidden="1" x14ac:dyDescent="0.2">
      <c r="A85" s="1">
        <v>88136</v>
      </c>
      <c r="B85" s="1" t="s">
        <v>198</v>
      </c>
      <c r="C85" s="1">
        <v>12</v>
      </c>
      <c r="D85" s="1">
        <v>162</v>
      </c>
      <c r="E85" s="1" t="s">
        <v>65</v>
      </c>
      <c r="F85" s="1">
        <v>974</v>
      </c>
      <c r="G85" s="1" t="s">
        <v>70</v>
      </c>
      <c r="H85" s="1">
        <v>107.7872</v>
      </c>
      <c r="I85" s="1">
        <v>1293.4464</v>
      </c>
      <c r="J85" s="5"/>
      <c r="K85" s="5"/>
      <c r="L85" s="1">
        <v>0.17</v>
      </c>
      <c r="N85" s="8"/>
      <c r="O85" s="1">
        <v>0.75</v>
      </c>
      <c r="P85" s="1">
        <v>0</v>
      </c>
      <c r="Q85" s="8"/>
      <c r="R85" s="1">
        <v>0.12</v>
      </c>
      <c r="S85" s="1">
        <v>0</v>
      </c>
      <c r="T85" s="8"/>
      <c r="U85" s="1">
        <v>0</v>
      </c>
      <c r="V85" s="20">
        <v>1347.34</v>
      </c>
      <c r="W85" s="3">
        <v>0</v>
      </c>
      <c r="X85" s="1">
        <v>0</v>
      </c>
      <c r="Y85" s="1">
        <v>0</v>
      </c>
      <c r="Z85" s="1">
        <v>0</v>
      </c>
      <c r="AA85" s="1">
        <v>2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7</v>
      </c>
      <c r="AV85" s="1">
        <v>4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1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 ht="12.75" hidden="1" x14ac:dyDescent="0.2">
      <c r="A86" s="1">
        <v>65105</v>
      </c>
      <c r="B86" s="1" t="s">
        <v>128</v>
      </c>
      <c r="C86" s="1">
        <v>24</v>
      </c>
      <c r="D86" s="1">
        <v>162</v>
      </c>
      <c r="E86" s="1" t="s">
        <v>65</v>
      </c>
      <c r="F86" s="1">
        <v>807</v>
      </c>
      <c r="G86" s="1" t="s">
        <v>67</v>
      </c>
      <c r="H86" s="1">
        <v>61.173400000000001</v>
      </c>
      <c r="I86" s="1">
        <v>1468.1615999999999</v>
      </c>
      <c r="J86" s="5"/>
      <c r="K86" s="5"/>
      <c r="L86" s="1">
        <v>0.04</v>
      </c>
      <c r="N86" s="8"/>
      <c r="O86" s="1">
        <v>0.88</v>
      </c>
      <c r="P86" s="1">
        <v>0</v>
      </c>
      <c r="Q86" s="8"/>
      <c r="R86" s="1">
        <v>0</v>
      </c>
      <c r="S86" s="1">
        <v>0</v>
      </c>
      <c r="T86" s="8"/>
      <c r="U86" s="1">
        <v>0</v>
      </c>
      <c r="V86" s="20">
        <v>1345.81</v>
      </c>
      <c r="W86" s="3">
        <v>0</v>
      </c>
      <c r="X86" s="1">
        <v>0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17</v>
      </c>
      <c r="AV86" s="1">
        <v>8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ht="12.75" hidden="1" x14ac:dyDescent="0.2">
      <c r="A87" s="1">
        <v>6032</v>
      </c>
      <c r="B87" s="1" t="s">
        <v>199</v>
      </c>
      <c r="C87" s="1">
        <v>12</v>
      </c>
      <c r="D87" s="1">
        <v>162</v>
      </c>
      <c r="E87" s="1" t="s">
        <v>65</v>
      </c>
      <c r="F87" s="1">
        <v>807</v>
      </c>
      <c r="G87" s="1" t="s">
        <v>67</v>
      </c>
      <c r="H87" s="1">
        <v>59.190899999999999</v>
      </c>
      <c r="I87" s="1">
        <v>710.29079999999999</v>
      </c>
      <c r="J87" s="5"/>
      <c r="K87" s="5"/>
      <c r="L87" s="1">
        <v>0.25</v>
      </c>
      <c r="N87" s="8"/>
      <c r="O87" s="1">
        <v>1.5</v>
      </c>
      <c r="P87" s="1">
        <v>14</v>
      </c>
      <c r="Q87" s="8"/>
      <c r="R87" s="1">
        <v>0.12</v>
      </c>
      <c r="S87" s="1">
        <v>0.75</v>
      </c>
      <c r="T87" s="8"/>
      <c r="U87" s="1">
        <v>0</v>
      </c>
      <c r="V87" s="20">
        <v>1331.8</v>
      </c>
      <c r="W87" s="3">
        <v>11364.65</v>
      </c>
      <c r="X87" s="3">
        <f t="shared" ref="X87:X88" si="14">W87-V87</f>
        <v>10032.85</v>
      </c>
      <c r="Y87" s="1">
        <v>3</v>
      </c>
      <c r="Z87" s="1">
        <v>0</v>
      </c>
      <c r="AA87" s="1">
        <v>0</v>
      </c>
      <c r="AB87" s="1">
        <v>0</v>
      </c>
      <c r="AC87" s="1">
        <v>15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11</v>
      </c>
      <c r="AT87" s="1">
        <v>14</v>
      </c>
      <c r="AU87" s="1">
        <v>0</v>
      </c>
      <c r="AV87" s="1">
        <v>0</v>
      </c>
      <c r="AW87" s="1">
        <v>168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</v>
      </c>
      <c r="BD87" s="1">
        <v>1</v>
      </c>
      <c r="BE87" s="1">
        <v>0</v>
      </c>
      <c r="BF87" s="1">
        <v>0</v>
      </c>
      <c r="BG87" s="1">
        <v>9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ht="12.75" x14ac:dyDescent="0.2">
      <c r="A88" s="1">
        <v>91013</v>
      </c>
      <c r="B88" s="36" t="s">
        <v>151</v>
      </c>
      <c r="C88" s="1">
        <v>12</v>
      </c>
      <c r="D88" s="1">
        <v>162</v>
      </c>
      <c r="E88" s="1" t="s">
        <v>65</v>
      </c>
      <c r="F88" s="1">
        <v>123</v>
      </c>
      <c r="G88" s="1" t="s">
        <v>138</v>
      </c>
      <c r="H88" s="1">
        <v>101.8831</v>
      </c>
      <c r="I88" s="1">
        <v>1222.5971999999999</v>
      </c>
      <c r="J88" s="5"/>
      <c r="K88" s="5"/>
      <c r="L88" s="1">
        <v>0.38</v>
      </c>
      <c r="M88" s="1">
        <v>1</v>
      </c>
      <c r="N88" s="8"/>
      <c r="O88" s="1">
        <v>0.5</v>
      </c>
      <c r="P88" s="17">
        <v>5.08</v>
      </c>
      <c r="Q88" s="8"/>
      <c r="R88" s="1">
        <v>0</v>
      </c>
      <c r="S88" s="1">
        <v>2</v>
      </c>
      <c r="T88" s="8"/>
      <c r="U88" s="1">
        <v>0</v>
      </c>
      <c r="V88" s="20">
        <v>1069.77</v>
      </c>
      <c r="W88" s="3">
        <v>11716.56</v>
      </c>
      <c r="X88" s="3">
        <f t="shared" si="14"/>
        <v>10646.789999999999</v>
      </c>
      <c r="Y88" s="1">
        <v>4</v>
      </c>
      <c r="Z88" s="1">
        <v>0</v>
      </c>
      <c r="AA88" s="1">
        <v>0</v>
      </c>
      <c r="AB88" s="1">
        <v>1</v>
      </c>
      <c r="AC88" s="1">
        <v>30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3</v>
      </c>
      <c r="AT88" s="1">
        <v>0</v>
      </c>
      <c r="AU88" s="1">
        <v>3</v>
      </c>
      <c r="AV88" s="1">
        <v>0</v>
      </c>
      <c r="AW88" s="1">
        <v>61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24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ht="12.75" hidden="1" x14ac:dyDescent="0.2">
      <c r="A89" s="1">
        <v>24</v>
      </c>
      <c r="B89" s="1" t="s">
        <v>207</v>
      </c>
      <c r="C89" s="1">
        <v>240</v>
      </c>
      <c r="D89" s="1">
        <v>162</v>
      </c>
      <c r="E89" s="1" t="s">
        <v>65</v>
      </c>
      <c r="F89" s="1">
        <v>1</v>
      </c>
      <c r="G89" s="1" t="s">
        <v>98</v>
      </c>
      <c r="H89" s="1">
        <v>5.7160000000000002</v>
      </c>
      <c r="I89" s="1">
        <v>1371.84</v>
      </c>
      <c r="J89" s="5"/>
      <c r="K89" s="5"/>
      <c r="L89" s="1">
        <v>0.46</v>
      </c>
      <c r="N89" s="8"/>
      <c r="O89" s="1">
        <v>0</v>
      </c>
      <c r="P89" s="1">
        <v>0</v>
      </c>
      <c r="Q89" s="8"/>
      <c r="R89" s="1">
        <v>0.32</v>
      </c>
      <c r="S89" s="1">
        <v>0.06</v>
      </c>
      <c r="T89" s="8"/>
      <c r="U89" s="1">
        <v>0</v>
      </c>
      <c r="V89" s="20">
        <v>1068.8900000000001</v>
      </c>
      <c r="W89" s="3">
        <v>85.74</v>
      </c>
      <c r="X89" s="1">
        <v>0</v>
      </c>
      <c r="Y89" s="1">
        <v>0</v>
      </c>
      <c r="Z89" s="1">
        <v>0</v>
      </c>
      <c r="AA89" s="1">
        <v>89</v>
      </c>
      <c r="AB89" s="1">
        <v>43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24</v>
      </c>
      <c r="BD89" s="1">
        <v>21</v>
      </c>
      <c r="BE89" s="1">
        <v>26</v>
      </c>
      <c r="BF89" s="1">
        <v>32</v>
      </c>
      <c r="BG89" s="1">
        <v>15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ht="12.75" hidden="1" x14ac:dyDescent="0.2">
      <c r="A90" s="1">
        <v>88128</v>
      </c>
      <c r="B90" s="1" t="s">
        <v>226</v>
      </c>
      <c r="C90" s="1">
        <v>800</v>
      </c>
      <c r="D90" s="1">
        <v>162</v>
      </c>
      <c r="E90" s="1" t="s">
        <v>65</v>
      </c>
      <c r="F90" s="1">
        <v>1</v>
      </c>
      <c r="G90" s="1" t="s">
        <v>98</v>
      </c>
      <c r="H90" s="1">
        <v>5.7229999999999999</v>
      </c>
      <c r="I90" s="1">
        <v>4578.3999999999996</v>
      </c>
      <c r="J90" s="5"/>
      <c r="K90" s="5"/>
      <c r="L90" s="1">
        <v>0.14000000000000001</v>
      </c>
      <c r="N90" s="8"/>
      <c r="O90" s="1">
        <v>0</v>
      </c>
      <c r="P90" s="1">
        <v>0</v>
      </c>
      <c r="Q90" s="8"/>
      <c r="R90" s="1">
        <v>0.08</v>
      </c>
      <c r="S90" s="1">
        <v>0.02</v>
      </c>
      <c r="T90" s="8"/>
      <c r="U90" s="1">
        <v>0</v>
      </c>
      <c r="V90" s="20">
        <v>1041.5899999999999</v>
      </c>
      <c r="W90" s="3">
        <v>74.400000000000006</v>
      </c>
      <c r="X90" s="1">
        <v>0</v>
      </c>
      <c r="Y90" s="1">
        <v>39</v>
      </c>
      <c r="Z90" s="1">
        <v>34</v>
      </c>
      <c r="AA90" s="1">
        <v>30</v>
      </c>
      <c r="AB90" s="1">
        <v>58</v>
      </c>
      <c r="AC90" s="1">
        <v>-4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14</v>
      </c>
      <c r="BD90" s="1">
        <v>4</v>
      </c>
      <c r="BE90" s="1">
        <v>38</v>
      </c>
      <c r="BF90" s="1">
        <v>26</v>
      </c>
      <c r="BG90" s="1">
        <v>17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 ht="12.75" hidden="1" x14ac:dyDescent="0.2">
      <c r="A91" s="1">
        <v>91115</v>
      </c>
      <c r="B91" s="1" t="s">
        <v>186</v>
      </c>
      <c r="C91" s="1">
        <v>12</v>
      </c>
      <c r="D91" s="1">
        <v>162</v>
      </c>
      <c r="E91" s="1" t="s">
        <v>65</v>
      </c>
      <c r="F91" s="1">
        <v>123</v>
      </c>
      <c r="G91" s="1" t="s">
        <v>138</v>
      </c>
      <c r="H91" s="1">
        <v>101.88249999999999</v>
      </c>
      <c r="I91" s="1">
        <v>1222.5899999999999</v>
      </c>
      <c r="J91" s="5"/>
      <c r="K91" s="5"/>
      <c r="L91" s="1">
        <v>0.08</v>
      </c>
      <c r="M91" s="1">
        <v>2</v>
      </c>
      <c r="N91" s="8"/>
      <c r="O91" s="1">
        <v>0.75</v>
      </c>
      <c r="P91" s="1">
        <v>1.08</v>
      </c>
      <c r="Q91" s="8"/>
      <c r="R91" s="1">
        <v>0</v>
      </c>
      <c r="S91" s="1">
        <v>0.57999999999999996</v>
      </c>
      <c r="T91" s="8"/>
      <c r="U91" s="1">
        <v>0</v>
      </c>
      <c r="V91" s="20">
        <v>1018.82</v>
      </c>
      <c r="W91" s="3">
        <v>6826.13</v>
      </c>
      <c r="X91" s="3">
        <f t="shared" ref="X91:X92" si="15">W91-V91</f>
        <v>5807.31</v>
      </c>
      <c r="Y91" s="1">
        <v>1</v>
      </c>
      <c r="Z91" s="1">
        <v>0</v>
      </c>
      <c r="AA91" s="1">
        <v>0</v>
      </c>
      <c r="AB91" s="1">
        <v>0</v>
      </c>
      <c r="AC91" s="1">
        <v>47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7</v>
      </c>
      <c r="AT91" s="1">
        <v>2</v>
      </c>
      <c r="AU91" s="1">
        <v>0</v>
      </c>
      <c r="AV91" s="1">
        <v>2</v>
      </c>
      <c r="AW91" s="1">
        <v>13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7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ht="12.75" x14ac:dyDescent="0.2">
      <c r="A92" s="1">
        <v>6098</v>
      </c>
      <c r="B92" s="36" t="s">
        <v>193</v>
      </c>
      <c r="C92" s="1">
        <v>12</v>
      </c>
      <c r="D92" s="1">
        <v>162</v>
      </c>
      <c r="E92" s="1" t="s">
        <v>65</v>
      </c>
      <c r="F92" s="1">
        <v>807</v>
      </c>
      <c r="G92" s="1" t="s">
        <v>67</v>
      </c>
      <c r="H92" s="1">
        <v>59.191099999999999</v>
      </c>
      <c r="I92" s="1">
        <v>710.29319999999996</v>
      </c>
      <c r="J92" s="5"/>
      <c r="K92" s="5"/>
      <c r="L92" s="1">
        <v>0.17</v>
      </c>
      <c r="M92" s="1">
        <v>2</v>
      </c>
      <c r="N92" s="8"/>
      <c r="O92" s="1">
        <v>1.04</v>
      </c>
      <c r="P92" s="17">
        <v>10.17</v>
      </c>
      <c r="Q92" s="8"/>
      <c r="R92" s="1">
        <v>0.17</v>
      </c>
      <c r="S92" s="1">
        <v>0.75</v>
      </c>
      <c r="T92" s="8"/>
      <c r="U92" s="1">
        <v>0</v>
      </c>
      <c r="V92" s="20">
        <v>976.65</v>
      </c>
      <c r="W92" s="3">
        <v>9884.91</v>
      </c>
      <c r="X92" s="3">
        <f t="shared" si="15"/>
        <v>8908.26</v>
      </c>
      <c r="Y92" s="1">
        <v>2</v>
      </c>
      <c r="Z92" s="1">
        <v>0</v>
      </c>
      <c r="AA92" s="1">
        <v>0</v>
      </c>
      <c r="AB92" s="1">
        <v>0</v>
      </c>
      <c r="AC92" s="1">
        <v>36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9</v>
      </c>
      <c r="AT92" s="1">
        <v>7</v>
      </c>
      <c r="AU92" s="1">
        <v>0</v>
      </c>
      <c r="AV92" s="1">
        <v>0</v>
      </c>
      <c r="AW92" s="1">
        <v>122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</v>
      </c>
      <c r="BD92" s="1">
        <v>2</v>
      </c>
      <c r="BE92" s="1">
        <v>0</v>
      </c>
      <c r="BF92" s="1">
        <v>0</v>
      </c>
      <c r="BG92" s="1">
        <v>9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 ht="12.75" hidden="1" x14ac:dyDescent="0.2">
      <c r="A93" s="1">
        <v>426</v>
      </c>
      <c r="B93" s="1" t="s">
        <v>217</v>
      </c>
      <c r="C93" s="1">
        <v>240</v>
      </c>
      <c r="D93" s="1">
        <v>162</v>
      </c>
      <c r="E93" s="1" t="s">
        <v>65</v>
      </c>
      <c r="F93" s="1">
        <v>1</v>
      </c>
      <c r="G93" s="1" t="s">
        <v>98</v>
      </c>
      <c r="H93" s="1">
        <v>5.7</v>
      </c>
      <c r="I93" s="1">
        <v>1368</v>
      </c>
      <c r="J93" s="5"/>
      <c r="K93" s="5"/>
      <c r="L93" s="1">
        <v>0.47</v>
      </c>
      <c r="N93" s="8"/>
      <c r="O93" s="1">
        <v>0</v>
      </c>
      <c r="P93" s="1">
        <v>0</v>
      </c>
      <c r="Q93" s="8"/>
      <c r="R93" s="1">
        <v>0.21</v>
      </c>
      <c r="S93" s="1">
        <v>0.01</v>
      </c>
      <c r="T93" s="8"/>
      <c r="U93" s="1">
        <v>0</v>
      </c>
      <c r="V93" s="20">
        <v>929.1</v>
      </c>
      <c r="W93" s="3">
        <v>-91.2</v>
      </c>
      <c r="X93" s="1">
        <v>0</v>
      </c>
      <c r="Y93" s="1">
        <v>21</v>
      </c>
      <c r="Z93" s="1">
        <v>8</v>
      </c>
      <c r="AA93" s="1">
        <v>79</v>
      </c>
      <c r="AB93" s="1">
        <v>19</v>
      </c>
      <c r="AC93" s="1">
        <v>-19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8</v>
      </c>
      <c r="BD93" s="1">
        <v>11</v>
      </c>
      <c r="BE93" s="1">
        <v>32</v>
      </c>
      <c r="BF93" s="1">
        <v>8</v>
      </c>
      <c r="BG93" s="1">
        <v>3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 ht="12.75" hidden="1" x14ac:dyDescent="0.2">
      <c r="A94" s="1">
        <v>88168</v>
      </c>
      <c r="B94" s="1" t="s">
        <v>233</v>
      </c>
      <c r="C94" s="1">
        <v>16</v>
      </c>
      <c r="D94" s="1">
        <v>162</v>
      </c>
      <c r="E94" s="1" t="s">
        <v>65</v>
      </c>
      <c r="F94" s="1">
        <v>123</v>
      </c>
      <c r="G94" s="1" t="s">
        <v>138</v>
      </c>
      <c r="H94" s="1">
        <v>70.367699999999999</v>
      </c>
      <c r="I94" s="1">
        <v>1125.8832</v>
      </c>
      <c r="J94" s="5"/>
      <c r="K94" s="5"/>
      <c r="L94" s="1">
        <v>0</v>
      </c>
      <c r="N94" s="8"/>
      <c r="O94" s="1">
        <v>0.81</v>
      </c>
      <c r="P94" s="1">
        <v>0.12</v>
      </c>
      <c r="Q94" s="8"/>
      <c r="R94" s="1">
        <v>0</v>
      </c>
      <c r="S94" s="1">
        <v>0</v>
      </c>
      <c r="T94" s="8"/>
      <c r="U94" s="1">
        <v>0</v>
      </c>
      <c r="V94" s="20">
        <v>914.78</v>
      </c>
      <c r="W94" s="3">
        <v>140.74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5</v>
      </c>
      <c r="AU94" s="1">
        <v>5</v>
      </c>
      <c r="AV94" s="1">
        <v>11</v>
      </c>
      <c r="AW94" s="1">
        <v>2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 ht="12.75" x14ac:dyDescent="0.2">
      <c r="A95" s="1">
        <v>88156</v>
      </c>
      <c r="B95" s="36" t="s">
        <v>165</v>
      </c>
      <c r="C95" s="1">
        <v>12</v>
      </c>
      <c r="D95" s="1">
        <v>162</v>
      </c>
      <c r="E95" s="1" t="s">
        <v>65</v>
      </c>
      <c r="F95" s="1">
        <v>974</v>
      </c>
      <c r="G95" s="1" t="s">
        <v>70</v>
      </c>
      <c r="H95" s="1">
        <v>140.29910000000001</v>
      </c>
      <c r="I95" s="1">
        <v>1683.5891999999999</v>
      </c>
      <c r="J95" s="5"/>
      <c r="K95" s="5"/>
      <c r="L95" s="1">
        <v>0</v>
      </c>
      <c r="M95" s="1">
        <v>5</v>
      </c>
      <c r="N95" s="8"/>
      <c r="O95" s="1">
        <v>0.46</v>
      </c>
      <c r="P95" s="17">
        <v>5.08</v>
      </c>
      <c r="Q95" s="8"/>
      <c r="R95" s="1">
        <v>0.08</v>
      </c>
      <c r="S95" s="1">
        <v>0.83</v>
      </c>
      <c r="T95" s="8"/>
      <c r="U95" s="1">
        <v>0</v>
      </c>
      <c r="V95" s="20">
        <v>911.94</v>
      </c>
      <c r="W95" s="3">
        <v>21325.46</v>
      </c>
      <c r="X95" s="3">
        <f t="shared" ref="X95:X96" si="16">W95-V95</f>
        <v>20413.52</v>
      </c>
      <c r="Y95" s="1">
        <v>0</v>
      </c>
      <c r="Z95" s="1">
        <v>0</v>
      </c>
      <c r="AA95" s="1">
        <v>0</v>
      </c>
      <c r="AB95" s="1">
        <v>0</v>
      </c>
      <c r="AC95" s="1">
        <v>81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4</v>
      </c>
      <c r="AT95" s="1">
        <v>1</v>
      </c>
      <c r="AU95" s="1">
        <v>1</v>
      </c>
      <c r="AV95" s="1">
        <v>0</v>
      </c>
      <c r="AW95" s="1">
        <v>61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1</v>
      </c>
      <c r="BD95" s="1">
        <v>0</v>
      </c>
      <c r="BE95" s="1">
        <v>0</v>
      </c>
      <c r="BF95" s="1">
        <v>0</v>
      </c>
      <c r="BG95" s="1">
        <v>10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 ht="12.75" hidden="1" x14ac:dyDescent="0.2">
      <c r="A96" s="1">
        <v>91051</v>
      </c>
      <c r="B96" s="1" t="s">
        <v>160</v>
      </c>
      <c r="C96" s="1">
        <v>7</v>
      </c>
      <c r="D96" s="1">
        <v>162</v>
      </c>
      <c r="E96" s="1" t="s">
        <v>65</v>
      </c>
      <c r="F96" s="1">
        <v>123</v>
      </c>
      <c r="G96" s="1" t="s">
        <v>138</v>
      </c>
      <c r="H96" s="1">
        <v>191.73099999999999</v>
      </c>
      <c r="I96" s="1">
        <v>1342.117</v>
      </c>
      <c r="J96" s="5"/>
      <c r="K96" s="5"/>
      <c r="L96" s="1">
        <v>0.14000000000000001</v>
      </c>
      <c r="M96" s="1">
        <v>3</v>
      </c>
      <c r="N96" s="8"/>
      <c r="O96" s="1">
        <v>0.5</v>
      </c>
      <c r="P96" s="1">
        <v>2.29</v>
      </c>
      <c r="Q96" s="8"/>
      <c r="R96" s="1">
        <v>0</v>
      </c>
      <c r="S96" s="1">
        <v>0</v>
      </c>
      <c r="T96" s="8"/>
      <c r="U96" s="1">
        <v>0</v>
      </c>
      <c r="V96" s="20">
        <v>862.79</v>
      </c>
      <c r="W96" s="3">
        <v>7285.78</v>
      </c>
      <c r="X96" s="3">
        <f t="shared" si="16"/>
        <v>6422.99</v>
      </c>
      <c r="Y96" s="1">
        <v>1</v>
      </c>
      <c r="Z96" s="1">
        <v>0</v>
      </c>
      <c r="AA96" s="1">
        <v>0</v>
      </c>
      <c r="AB96" s="1">
        <v>0</v>
      </c>
      <c r="AC96" s="1">
        <v>22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</v>
      </c>
      <c r="AU96" s="1">
        <v>3</v>
      </c>
      <c r="AV96" s="1">
        <v>0</v>
      </c>
      <c r="AW96" s="1">
        <v>16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 ht="12.75" hidden="1" x14ac:dyDescent="0.2">
      <c r="A97" s="1">
        <v>71</v>
      </c>
      <c r="B97" s="1" t="s">
        <v>213</v>
      </c>
      <c r="C97" s="1">
        <v>192</v>
      </c>
      <c r="D97" s="1">
        <v>162</v>
      </c>
      <c r="E97" s="1" t="s">
        <v>65</v>
      </c>
      <c r="F97" s="1">
        <v>1</v>
      </c>
      <c r="G97" s="1" t="s">
        <v>98</v>
      </c>
      <c r="H97" s="1">
        <v>14.5062</v>
      </c>
      <c r="I97" s="1">
        <v>2785.1904</v>
      </c>
      <c r="J97" s="5"/>
      <c r="K97" s="5"/>
      <c r="L97" s="1">
        <v>0.17</v>
      </c>
      <c r="N97" s="8"/>
      <c r="O97" s="1">
        <v>0</v>
      </c>
      <c r="P97" s="1">
        <v>0</v>
      </c>
      <c r="Q97" s="8"/>
      <c r="R97" s="1">
        <v>0.14000000000000001</v>
      </c>
      <c r="S97" s="1">
        <v>0.05</v>
      </c>
      <c r="T97" s="8"/>
      <c r="U97" s="1">
        <v>0</v>
      </c>
      <c r="V97" s="20">
        <v>855.87</v>
      </c>
      <c r="W97" s="3">
        <v>174.07</v>
      </c>
      <c r="X97" s="1">
        <v>0</v>
      </c>
      <c r="Y97" s="1">
        <v>9</v>
      </c>
      <c r="Z97" s="1">
        <v>19</v>
      </c>
      <c r="AA97" s="1">
        <v>12</v>
      </c>
      <c r="AB97" s="1">
        <v>4</v>
      </c>
      <c r="AC97" s="1">
        <v>3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10</v>
      </c>
      <c r="BD97" s="1">
        <v>1</v>
      </c>
      <c r="BE97" s="1">
        <v>12</v>
      </c>
      <c r="BF97" s="1">
        <v>8</v>
      </c>
      <c r="BG97" s="1">
        <v>9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 ht="12.75" hidden="1" x14ac:dyDescent="0.2">
      <c r="A98" s="1">
        <v>91027</v>
      </c>
      <c r="B98" s="1" t="s">
        <v>196</v>
      </c>
      <c r="C98" s="1">
        <v>12</v>
      </c>
      <c r="D98" s="1">
        <v>162</v>
      </c>
      <c r="E98" s="1" t="s">
        <v>65</v>
      </c>
      <c r="F98" s="1">
        <v>123</v>
      </c>
      <c r="G98" s="1" t="s">
        <v>138</v>
      </c>
      <c r="H98" s="1">
        <v>119.37</v>
      </c>
      <c r="I98" s="1">
        <v>1432.44</v>
      </c>
      <c r="J98" s="5"/>
      <c r="K98" s="5"/>
      <c r="L98" s="1">
        <v>0.04</v>
      </c>
      <c r="N98" s="8"/>
      <c r="O98" s="1">
        <v>0.46</v>
      </c>
      <c r="P98" s="1">
        <v>1.42</v>
      </c>
      <c r="Q98" s="8"/>
      <c r="R98" s="1">
        <v>0.08</v>
      </c>
      <c r="S98" s="1">
        <v>0.5</v>
      </c>
      <c r="T98" s="8"/>
      <c r="U98" s="1">
        <v>0</v>
      </c>
      <c r="V98" s="20">
        <v>835.59</v>
      </c>
      <c r="W98" s="3">
        <v>2745.51</v>
      </c>
      <c r="X98" s="3">
        <f t="shared" ref="X98:X100" si="17">W98-V98</f>
        <v>1909.92</v>
      </c>
      <c r="Y98" s="1">
        <v>0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3</v>
      </c>
      <c r="AT98" s="1">
        <v>5</v>
      </c>
      <c r="AU98" s="1">
        <v>0</v>
      </c>
      <c r="AV98" s="1">
        <v>0</v>
      </c>
      <c r="AW98" s="1">
        <v>17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</v>
      </c>
      <c r="BD98" s="1">
        <v>0</v>
      </c>
      <c r="BE98" s="1">
        <v>0</v>
      </c>
      <c r="BF98" s="1">
        <v>0</v>
      </c>
      <c r="BG98" s="1">
        <v>6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 ht="12.75" hidden="1" x14ac:dyDescent="0.2">
      <c r="A99" s="1">
        <v>96418</v>
      </c>
      <c r="B99" s="1" t="s">
        <v>204</v>
      </c>
      <c r="C99" s="1">
        <v>6</v>
      </c>
      <c r="D99" s="1">
        <v>162</v>
      </c>
      <c r="E99" s="1" t="s">
        <v>65</v>
      </c>
      <c r="F99" s="1">
        <v>999</v>
      </c>
      <c r="G99" s="1" t="s">
        <v>68</v>
      </c>
      <c r="H99" s="1">
        <v>399.52600000000001</v>
      </c>
      <c r="I99" s="1">
        <v>2397.1559999999999</v>
      </c>
      <c r="J99" s="5"/>
      <c r="K99" s="5"/>
      <c r="L99" s="1">
        <v>0.33</v>
      </c>
      <c r="N99" s="8"/>
      <c r="O99" s="1">
        <v>0</v>
      </c>
      <c r="P99" s="1">
        <v>0</v>
      </c>
      <c r="Q99" s="8"/>
      <c r="R99" s="1">
        <v>0</v>
      </c>
      <c r="S99" s="1">
        <v>0</v>
      </c>
      <c r="T99" s="8"/>
      <c r="U99" s="1">
        <v>0</v>
      </c>
      <c r="V99" s="20">
        <v>799.05</v>
      </c>
      <c r="W99" s="3">
        <v>4394.79</v>
      </c>
      <c r="X99" s="3">
        <f t="shared" si="17"/>
        <v>3595.74</v>
      </c>
      <c r="Y99" s="1">
        <v>0</v>
      </c>
      <c r="Z99" s="1">
        <v>1</v>
      </c>
      <c r="AA99" s="1">
        <v>1</v>
      </c>
      <c r="AB99" s="1">
        <v>1</v>
      </c>
      <c r="AC99" s="1">
        <v>11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 ht="12.75" hidden="1" x14ac:dyDescent="0.2">
      <c r="A100" s="1">
        <v>91014</v>
      </c>
      <c r="B100" s="1" t="s">
        <v>175</v>
      </c>
      <c r="C100" s="1">
        <v>4</v>
      </c>
      <c r="D100" s="1">
        <v>162</v>
      </c>
      <c r="E100" s="1" t="s">
        <v>65</v>
      </c>
      <c r="F100" s="1">
        <v>123</v>
      </c>
      <c r="G100" s="1" t="s">
        <v>138</v>
      </c>
      <c r="H100" s="1">
        <v>191.6</v>
      </c>
      <c r="I100" s="1">
        <v>766.4</v>
      </c>
      <c r="J100" s="5"/>
      <c r="K100" s="5"/>
      <c r="L100" s="1">
        <v>0.25</v>
      </c>
      <c r="M100" s="1">
        <v>3</v>
      </c>
      <c r="N100" s="8"/>
      <c r="O100" s="1">
        <v>0.75</v>
      </c>
      <c r="P100" s="1">
        <v>4</v>
      </c>
      <c r="Q100" s="8"/>
      <c r="R100" s="1">
        <v>0</v>
      </c>
      <c r="S100" s="1">
        <v>0</v>
      </c>
      <c r="T100" s="8"/>
      <c r="U100" s="1">
        <v>0</v>
      </c>
      <c r="V100" s="20">
        <v>766.4</v>
      </c>
      <c r="W100" s="3">
        <v>6897.6</v>
      </c>
      <c r="X100" s="3">
        <f t="shared" si="17"/>
        <v>6131.2000000000007</v>
      </c>
      <c r="Y100" s="1">
        <v>1</v>
      </c>
      <c r="Z100" s="1">
        <v>0</v>
      </c>
      <c r="AA100" s="1">
        <v>0</v>
      </c>
      <c r="AB100" s="1">
        <v>0</v>
      </c>
      <c r="AC100" s="1">
        <v>20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1</v>
      </c>
      <c r="AT100" s="1">
        <v>0</v>
      </c>
      <c r="AU100" s="1">
        <v>1</v>
      </c>
      <c r="AV100" s="1">
        <v>2</v>
      </c>
      <c r="AW100" s="1">
        <v>16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 ht="12.75" hidden="1" x14ac:dyDescent="0.2">
      <c r="A101" s="1">
        <v>70</v>
      </c>
      <c r="B101" s="1" t="s">
        <v>201</v>
      </c>
      <c r="C101" s="1">
        <v>192</v>
      </c>
      <c r="D101" s="1">
        <v>162</v>
      </c>
      <c r="E101" s="1" t="s">
        <v>65</v>
      </c>
      <c r="F101" s="1">
        <v>1</v>
      </c>
      <c r="G101" s="1" t="s">
        <v>98</v>
      </c>
      <c r="H101" s="1">
        <v>14.5062</v>
      </c>
      <c r="I101" s="1">
        <v>2785.1904</v>
      </c>
      <c r="J101" s="5"/>
      <c r="K101" s="5"/>
      <c r="L101" s="1">
        <v>0.13</v>
      </c>
      <c r="N101" s="8"/>
      <c r="O101" s="1">
        <v>0</v>
      </c>
      <c r="P101" s="1">
        <v>0</v>
      </c>
      <c r="Q101" s="8"/>
      <c r="R101" s="1">
        <v>0.14000000000000001</v>
      </c>
      <c r="S101" s="1">
        <v>0.02</v>
      </c>
      <c r="T101" s="8"/>
      <c r="U101" s="1">
        <v>0</v>
      </c>
      <c r="V101" s="20">
        <v>754.32</v>
      </c>
      <c r="W101" s="3">
        <v>72.53</v>
      </c>
      <c r="X101" s="1">
        <v>0</v>
      </c>
      <c r="Y101" s="1">
        <v>5</v>
      </c>
      <c r="Z101" s="1">
        <v>6</v>
      </c>
      <c r="AA101" s="1">
        <v>12</v>
      </c>
      <c r="AB101" s="1">
        <v>10</v>
      </c>
      <c r="AC101" s="1">
        <v>1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10</v>
      </c>
      <c r="BD101" s="1">
        <v>7</v>
      </c>
      <c r="BE101" s="1">
        <v>10</v>
      </c>
      <c r="BF101" s="1">
        <v>7</v>
      </c>
      <c r="BG101" s="1">
        <v>4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 ht="12.75" hidden="1" x14ac:dyDescent="0.2">
      <c r="A102" s="1">
        <v>6033</v>
      </c>
      <c r="B102" s="1" t="s">
        <v>183</v>
      </c>
      <c r="C102" s="1">
        <v>16</v>
      </c>
      <c r="D102" s="1">
        <v>162</v>
      </c>
      <c r="E102" s="1" t="s">
        <v>65</v>
      </c>
      <c r="F102" s="1">
        <v>123</v>
      </c>
      <c r="G102" s="1" t="s">
        <v>138</v>
      </c>
      <c r="H102" s="1">
        <v>70.367699999999999</v>
      </c>
      <c r="I102" s="1">
        <v>1125.8832</v>
      </c>
      <c r="J102" s="5"/>
      <c r="K102" s="5"/>
      <c r="L102" s="1">
        <v>0.62</v>
      </c>
      <c r="N102" s="8"/>
      <c r="O102" s="1">
        <v>0</v>
      </c>
      <c r="P102" s="1">
        <v>0</v>
      </c>
      <c r="Q102" s="8"/>
      <c r="R102" s="1">
        <v>0.03</v>
      </c>
      <c r="S102" s="1">
        <v>0</v>
      </c>
      <c r="T102" s="8"/>
      <c r="U102" s="1">
        <v>0</v>
      </c>
      <c r="V102" s="20">
        <v>738.86</v>
      </c>
      <c r="W102" s="3">
        <v>0</v>
      </c>
      <c r="X102" s="1">
        <v>0</v>
      </c>
      <c r="Y102" s="1">
        <v>0</v>
      </c>
      <c r="Z102" s="1">
        <v>0</v>
      </c>
      <c r="AA102" s="1">
        <v>8</v>
      </c>
      <c r="AB102" s="1">
        <v>4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1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 ht="12.75" hidden="1" x14ac:dyDescent="0.2">
      <c r="A103" s="1">
        <v>25</v>
      </c>
      <c r="B103" s="1" t="s">
        <v>220</v>
      </c>
      <c r="C103" s="1">
        <v>120</v>
      </c>
      <c r="D103" s="1">
        <v>162</v>
      </c>
      <c r="E103" s="1" t="s">
        <v>65</v>
      </c>
      <c r="F103" s="1">
        <v>1</v>
      </c>
      <c r="G103" s="1" t="s">
        <v>98</v>
      </c>
      <c r="H103" s="1">
        <v>11.7698</v>
      </c>
      <c r="I103" s="1">
        <v>1412.376</v>
      </c>
      <c r="J103" s="5"/>
      <c r="K103" s="5"/>
      <c r="L103" s="1">
        <v>0.46</v>
      </c>
      <c r="N103" s="8"/>
      <c r="O103" s="1">
        <v>0</v>
      </c>
      <c r="P103" s="1">
        <v>0</v>
      </c>
      <c r="Q103" s="8"/>
      <c r="R103" s="1">
        <v>0.03</v>
      </c>
      <c r="S103" s="1">
        <v>0.08</v>
      </c>
      <c r="T103" s="8"/>
      <c r="U103" s="1">
        <v>0</v>
      </c>
      <c r="V103" s="20">
        <v>694.42</v>
      </c>
      <c r="W103" s="3">
        <v>47.08</v>
      </c>
      <c r="X103" s="1">
        <v>0</v>
      </c>
      <c r="Y103" s="1">
        <v>9</v>
      </c>
      <c r="Z103" s="1">
        <v>3</v>
      </c>
      <c r="AA103" s="1">
        <v>42</v>
      </c>
      <c r="AB103" s="1">
        <v>5</v>
      </c>
      <c r="AC103" s="1">
        <v>-5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3</v>
      </c>
      <c r="BD103" s="1">
        <v>2</v>
      </c>
      <c r="BE103" s="1">
        <v>0</v>
      </c>
      <c r="BF103" s="1">
        <v>0</v>
      </c>
      <c r="BG103" s="1">
        <v>9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 ht="12.75" hidden="1" x14ac:dyDescent="0.2">
      <c r="A104" s="1">
        <v>65151</v>
      </c>
      <c r="B104" s="1" t="s">
        <v>190</v>
      </c>
      <c r="C104" s="1">
        <v>12</v>
      </c>
      <c r="D104" s="1">
        <v>162</v>
      </c>
      <c r="E104" s="1" t="s">
        <v>65</v>
      </c>
      <c r="F104" s="1">
        <v>807</v>
      </c>
      <c r="G104" s="1" t="s">
        <v>67</v>
      </c>
      <c r="H104" s="1">
        <v>33.910299999999999</v>
      </c>
      <c r="I104" s="1">
        <v>406.92360000000002</v>
      </c>
      <c r="J104" s="5"/>
      <c r="K104" s="5"/>
      <c r="L104" s="1">
        <v>0</v>
      </c>
      <c r="N104" s="8"/>
      <c r="O104" s="1">
        <v>1.62</v>
      </c>
      <c r="P104" s="1">
        <v>3.83</v>
      </c>
      <c r="Q104" s="8"/>
      <c r="R104" s="1">
        <v>0</v>
      </c>
      <c r="S104" s="1">
        <v>0</v>
      </c>
      <c r="T104" s="8"/>
      <c r="U104" s="1">
        <v>0</v>
      </c>
      <c r="V104" s="20">
        <v>661.25</v>
      </c>
      <c r="W104" s="3">
        <v>1559.87</v>
      </c>
      <c r="X104" s="3">
        <f>W104-V104</f>
        <v>898.61999999999989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15</v>
      </c>
      <c r="AT104" s="1">
        <v>9</v>
      </c>
      <c r="AU104" s="1">
        <v>0</v>
      </c>
      <c r="AV104" s="1">
        <v>0</v>
      </c>
      <c r="AW104" s="1">
        <v>46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 ht="12.75" hidden="1" x14ac:dyDescent="0.2">
      <c r="A105" s="1">
        <v>507</v>
      </c>
      <c r="B105" s="1" t="s">
        <v>100</v>
      </c>
      <c r="C105" s="1">
        <v>32</v>
      </c>
      <c r="D105" s="1">
        <v>162</v>
      </c>
      <c r="E105" s="1" t="s">
        <v>65</v>
      </c>
      <c r="F105" s="1">
        <v>1</v>
      </c>
      <c r="G105" s="1" t="s">
        <v>98</v>
      </c>
      <c r="H105" s="1">
        <v>101.25</v>
      </c>
      <c r="I105" s="1">
        <v>3240</v>
      </c>
      <c r="J105" s="5"/>
      <c r="K105" s="5"/>
      <c r="L105" s="1">
        <v>0.17</v>
      </c>
      <c r="N105" s="8"/>
      <c r="O105" s="1">
        <v>0</v>
      </c>
      <c r="P105" s="1">
        <v>0</v>
      </c>
      <c r="Q105" s="8"/>
      <c r="R105" s="1">
        <v>0</v>
      </c>
      <c r="S105" s="1">
        <v>0</v>
      </c>
      <c r="T105" s="8"/>
      <c r="U105" s="1">
        <v>0</v>
      </c>
      <c r="V105" s="20">
        <v>556.88</v>
      </c>
      <c r="W105" s="3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 ht="12.75" hidden="1" x14ac:dyDescent="0.2">
      <c r="A106" s="1">
        <v>297</v>
      </c>
      <c r="B106" s="1" t="s">
        <v>219</v>
      </c>
      <c r="C106" s="1">
        <v>144</v>
      </c>
      <c r="D106" s="1">
        <v>162</v>
      </c>
      <c r="E106" s="1" t="s">
        <v>65</v>
      </c>
      <c r="F106" s="1">
        <v>1</v>
      </c>
      <c r="G106" s="1" t="s">
        <v>98</v>
      </c>
      <c r="H106" s="1">
        <v>12.886699999999999</v>
      </c>
      <c r="I106" s="1">
        <v>1855.6848</v>
      </c>
      <c r="J106" s="5"/>
      <c r="K106" s="5"/>
      <c r="L106" s="1">
        <v>0.27</v>
      </c>
      <c r="N106" s="8"/>
      <c r="O106" s="1">
        <v>0</v>
      </c>
      <c r="P106" s="1">
        <v>0</v>
      </c>
      <c r="Q106" s="8"/>
      <c r="R106" s="1">
        <v>0.03</v>
      </c>
      <c r="S106" s="1">
        <v>0.03</v>
      </c>
      <c r="T106" s="8"/>
      <c r="U106" s="1">
        <v>0</v>
      </c>
      <c r="V106" s="20">
        <v>547.67999999999995</v>
      </c>
      <c r="W106" s="3">
        <v>25.77</v>
      </c>
      <c r="X106" s="1">
        <v>0</v>
      </c>
      <c r="Y106" s="1">
        <v>3</v>
      </c>
      <c r="Z106" s="1">
        <v>1</v>
      </c>
      <c r="AA106" s="1">
        <v>35</v>
      </c>
      <c r="AB106" s="1">
        <v>0</v>
      </c>
      <c r="AC106" s="1">
        <v>-3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</v>
      </c>
      <c r="BD106" s="1">
        <v>0</v>
      </c>
      <c r="BE106" s="1">
        <v>2</v>
      </c>
      <c r="BF106" s="1">
        <v>2</v>
      </c>
      <c r="BG106" s="1">
        <v>5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 ht="12.75" hidden="1" x14ac:dyDescent="0.2">
      <c r="A107" s="1">
        <v>88162</v>
      </c>
      <c r="B107" s="1" t="s">
        <v>210</v>
      </c>
      <c r="C107" s="1">
        <v>800</v>
      </c>
      <c r="D107" s="1">
        <v>162</v>
      </c>
      <c r="E107" s="1" t="s">
        <v>65</v>
      </c>
      <c r="F107" s="1">
        <v>1</v>
      </c>
      <c r="G107" s="1" t="s">
        <v>98</v>
      </c>
      <c r="H107" s="1">
        <v>5.7229999999999999</v>
      </c>
      <c r="I107" s="1">
        <v>4578.3999999999996</v>
      </c>
      <c r="J107" s="5"/>
      <c r="K107" s="5"/>
      <c r="L107" s="1">
        <v>0.08</v>
      </c>
      <c r="N107" s="8"/>
      <c r="O107" s="1">
        <v>0</v>
      </c>
      <c r="P107" s="1">
        <v>0</v>
      </c>
      <c r="Q107" s="8"/>
      <c r="R107" s="1">
        <v>0.02</v>
      </c>
      <c r="S107" s="1">
        <v>0</v>
      </c>
      <c r="T107" s="8"/>
      <c r="U107" s="1">
        <v>0</v>
      </c>
      <c r="V107" s="20">
        <v>466.42</v>
      </c>
      <c r="W107" s="3">
        <v>-68.680000000000007</v>
      </c>
      <c r="X107" s="1">
        <v>0</v>
      </c>
      <c r="Y107" s="1">
        <v>47</v>
      </c>
      <c r="Z107" s="1">
        <v>42</v>
      </c>
      <c r="AA107" s="1">
        <v>0</v>
      </c>
      <c r="AB107" s="1">
        <v>0</v>
      </c>
      <c r="AC107" s="1">
        <v>-12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7</v>
      </c>
      <c r="BD107" s="1">
        <v>13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 ht="12.75" hidden="1" x14ac:dyDescent="0.2">
      <c r="A108" s="1">
        <v>6010</v>
      </c>
      <c r="B108" s="1" t="s">
        <v>206</v>
      </c>
      <c r="C108" s="1">
        <v>5</v>
      </c>
      <c r="D108" s="1">
        <v>162</v>
      </c>
      <c r="E108" s="1" t="s">
        <v>65</v>
      </c>
      <c r="F108" s="1">
        <v>123</v>
      </c>
      <c r="G108" s="1" t="s">
        <v>138</v>
      </c>
      <c r="H108" s="1">
        <v>208.38800000000001</v>
      </c>
      <c r="I108" s="1">
        <v>1041.94</v>
      </c>
      <c r="J108" s="5"/>
      <c r="K108" s="5"/>
      <c r="L108" s="1">
        <v>0</v>
      </c>
      <c r="N108" s="8"/>
      <c r="O108" s="1">
        <v>0.4</v>
      </c>
      <c r="P108" s="1">
        <v>0</v>
      </c>
      <c r="Q108" s="8"/>
      <c r="R108" s="1">
        <v>0</v>
      </c>
      <c r="S108" s="1">
        <v>0</v>
      </c>
      <c r="T108" s="8"/>
      <c r="U108" s="1">
        <v>0</v>
      </c>
      <c r="V108" s="20">
        <v>416.78</v>
      </c>
      <c r="W108" s="3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2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 ht="12.75" hidden="1" x14ac:dyDescent="0.2">
      <c r="A109" s="1">
        <v>6173</v>
      </c>
      <c r="B109" s="1" t="s">
        <v>311</v>
      </c>
      <c r="C109" s="1">
        <v>12</v>
      </c>
      <c r="D109" s="1">
        <v>162</v>
      </c>
      <c r="E109" s="1" t="s">
        <v>65</v>
      </c>
      <c r="F109" s="1">
        <v>162</v>
      </c>
      <c r="G109" s="1" t="s">
        <v>84</v>
      </c>
      <c r="H109" s="1">
        <v>92.226900000000001</v>
      </c>
      <c r="I109" s="1">
        <v>1106.7228</v>
      </c>
      <c r="J109" s="5"/>
      <c r="K109" s="5"/>
      <c r="L109" s="1">
        <v>0</v>
      </c>
      <c r="N109" s="8"/>
      <c r="O109" s="1">
        <v>0.38</v>
      </c>
      <c r="P109" s="1">
        <v>5</v>
      </c>
      <c r="Q109" s="8"/>
      <c r="R109" s="1">
        <v>0</v>
      </c>
      <c r="S109" s="1">
        <v>2.92</v>
      </c>
      <c r="T109" s="8"/>
      <c r="U109" s="1">
        <v>0</v>
      </c>
      <c r="V109" s="20">
        <v>415.02</v>
      </c>
      <c r="W109" s="3">
        <v>8761.56</v>
      </c>
      <c r="X109" s="3">
        <f t="shared" ref="X109:X110" si="18">W109-V109</f>
        <v>8346.5399999999991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3</v>
      </c>
      <c r="AT109" s="1">
        <v>3</v>
      </c>
      <c r="AU109" s="1">
        <v>0</v>
      </c>
      <c r="AV109" s="1">
        <v>0</v>
      </c>
      <c r="AW109" s="1">
        <v>60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35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 ht="12.75" x14ac:dyDescent="0.2">
      <c r="A110" s="1">
        <v>6043</v>
      </c>
      <c r="B110" s="36" t="s">
        <v>209</v>
      </c>
      <c r="C110" s="1">
        <v>12</v>
      </c>
      <c r="D110" s="1">
        <v>162</v>
      </c>
      <c r="E110" s="1" t="s">
        <v>65</v>
      </c>
      <c r="F110" s="1">
        <v>807</v>
      </c>
      <c r="G110" s="1" t="s">
        <v>67</v>
      </c>
      <c r="H110" s="1">
        <v>33.910299999999999</v>
      </c>
      <c r="I110" s="1">
        <v>406.92360000000002</v>
      </c>
      <c r="J110" s="5"/>
      <c r="K110" s="5"/>
      <c r="L110" s="1">
        <v>0.21</v>
      </c>
      <c r="N110" s="8"/>
      <c r="O110" s="1">
        <v>0.67</v>
      </c>
      <c r="P110" s="17">
        <v>9.75</v>
      </c>
      <c r="Q110" s="8"/>
      <c r="R110" s="1">
        <v>0.04</v>
      </c>
      <c r="S110" s="1">
        <v>0.67</v>
      </c>
      <c r="T110" s="8"/>
      <c r="U110" s="1">
        <v>0</v>
      </c>
      <c r="V110" s="20">
        <v>373.01</v>
      </c>
      <c r="W110" s="3">
        <v>4340.5200000000004</v>
      </c>
      <c r="X110" s="3">
        <f t="shared" si="18"/>
        <v>3967.51</v>
      </c>
      <c r="Y110" s="1">
        <v>2</v>
      </c>
      <c r="Z110" s="1">
        <v>1</v>
      </c>
      <c r="AA110" s="1">
        <v>0</v>
      </c>
      <c r="AB110" s="1">
        <v>0</v>
      </c>
      <c r="AC110" s="1">
        <v>3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7</v>
      </c>
      <c r="AT110" s="1">
        <v>2</v>
      </c>
      <c r="AU110" s="1">
        <v>0</v>
      </c>
      <c r="AV110" s="1">
        <v>0</v>
      </c>
      <c r="AW110" s="1">
        <v>117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</v>
      </c>
      <c r="BE110" s="1">
        <v>0</v>
      </c>
      <c r="BF110" s="1">
        <v>0</v>
      </c>
      <c r="BG110" s="1">
        <v>8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 ht="12.75" x14ac:dyDescent="0.2">
      <c r="A111" s="1">
        <v>296</v>
      </c>
      <c r="B111" s="1" t="s">
        <v>222</v>
      </c>
      <c r="C111" s="1">
        <v>144</v>
      </c>
      <c r="D111" s="1">
        <v>162</v>
      </c>
      <c r="E111" s="1" t="s">
        <v>65</v>
      </c>
      <c r="F111" s="1">
        <v>1</v>
      </c>
      <c r="G111" s="1" t="s">
        <v>98</v>
      </c>
      <c r="H111" s="1">
        <v>12.886699999999999</v>
      </c>
      <c r="I111" s="1">
        <v>1855.6848</v>
      </c>
      <c r="J111" s="5"/>
      <c r="K111" s="5"/>
      <c r="L111" s="1">
        <v>0.19</v>
      </c>
      <c r="N111" s="8"/>
      <c r="O111" s="1">
        <v>0</v>
      </c>
      <c r="P111" s="1">
        <v>0</v>
      </c>
      <c r="Q111" s="8"/>
      <c r="R111" s="1">
        <v>0.01</v>
      </c>
      <c r="S111" s="1">
        <v>0.03</v>
      </c>
      <c r="T111" s="8"/>
      <c r="U111" s="1">
        <v>0</v>
      </c>
      <c r="V111" s="20">
        <v>360.83</v>
      </c>
      <c r="W111" s="3">
        <v>-25.77</v>
      </c>
      <c r="X111" s="1">
        <v>0</v>
      </c>
      <c r="Y111" s="1">
        <v>7</v>
      </c>
      <c r="Z111" s="1">
        <v>0</v>
      </c>
      <c r="AA111" s="1">
        <v>14</v>
      </c>
      <c r="AB111" s="1">
        <v>12</v>
      </c>
      <c r="AC111" s="1">
        <v>-7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</v>
      </c>
      <c r="BD111" s="1">
        <v>0</v>
      </c>
      <c r="BE111" s="1">
        <v>0</v>
      </c>
      <c r="BF111" s="1">
        <v>0</v>
      </c>
      <c r="BG111" s="1">
        <v>5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 ht="12.75" x14ac:dyDescent="0.2">
      <c r="A112" s="1">
        <v>69087</v>
      </c>
      <c r="B112" s="1" t="s">
        <v>72</v>
      </c>
      <c r="C112" s="1">
        <v>12</v>
      </c>
      <c r="D112" s="1">
        <v>162</v>
      </c>
      <c r="E112" s="1" t="s">
        <v>65</v>
      </c>
      <c r="F112" s="1">
        <v>999</v>
      </c>
      <c r="G112" s="1" t="s">
        <v>68</v>
      </c>
      <c r="H112" s="1">
        <v>162.9</v>
      </c>
      <c r="I112" s="1">
        <v>1954.8</v>
      </c>
      <c r="J112" s="5"/>
      <c r="K112" s="5"/>
      <c r="L112" s="1">
        <v>0</v>
      </c>
      <c r="N112" s="8"/>
      <c r="O112" s="1">
        <v>0.17</v>
      </c>
      <c r="P112" s="1">
        <v>0</v>
      </c>
      <c r="Q112" s="8"/>
      <c r="R112" s="1">
        <v>0</v>
      </c>
      <c r="S112" s="1">
        <v>0</v>
      </c>
      <c r="T112" s="8"/>
      <c r="U112" s="1">
        <v>0</v>
      </c>
      <c r="V112" s="20">
        <v>325.8</v>
      </c>
      <c r="W112" s="3">
        <v>1791.9</v>
      </c>
      <c r="X112" s="3">
        <f t="shared" ref="X112:X114" si="19">W112-V112</f>
        <v>1466.1000000000001</v>
      </c>
      <c r="Y112" s="1">
        <v>0</v>
      </c>
      <c r="Z112" s="1">
        <v>0</v>
      </c>
      <c r="AA112" s="1">
        <v>0</v>
      </c>
      <c r="AB112" s="1">
        <v>0</v>
      </c>
      <c r="AC112" s="1">
        <v>11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2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 ht="12.75" x14ac:dyDescent="0.2">
      <c r="A113" s="1">
        <v>91015</v>
      </c>
      <c r="B113" s="1" t="s">
        <v>192</v>
      </c>
      <c r="C113" s="1">
        <v>4</v>
      </c>
      <c r="D113" s="1">
        <v>162</v>
      </c>
      <c r="E113" s="1" t="s">
        <v>65</v>
      </c>
      <c r="F113" s="1">
        <v>123</v>
      </c>
      <c r="G113" s="1" t="s">
        <v>138</v>
      </c>
      <c r="H113" s="1">
        <v>191.6</v>
      </c>
      <c r="I113" s="1">
        <v>766.4</v>
      </c>
      <c r="J113" s="5"/>
      <c r="K113" s="5"/>
      <c r="L113" s="1">
        <v>0</v>
      </c>
      <c r="N113" s="8"/>
      <c r="O113" s="1">
        <v>0.38</v>
      </c>
      <c r="P113" s="1">
        <v>2</v>
      </c>
      <c r="Q113" s="8"/>
      <c r="R113" s="1">
        <v>0</v>
      </c>
      <c r="S113" s="1">
        <v>1</v>
      </c>
      <c r="T113" s="8"/>
      <c r="U113" s="1">
        <v>0</v>
      </c>
      <c r="V113" s="20">
        <v>287.39999999999998</v>
      </c>
      <c r="W113" s="3">
        <v>2299.1999999999998</v>
      </c>
      <c r="X113" s="3">
        <f t="shared" si="19"/>
        <v>2011.7999999999997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1</v>
      </c>
      <c r="AU113" s="1">
        <v>1</v>
      </c>
      <c r="AV113" s="1">
        <v>0</v>
      </c>
      <c r="AW113" s="1">
        <v>8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4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 ht="12.75" x14ac:dyDescent="0.2">
      <c r="A114" s="1">
        <v>59238</v>
      </c>
      <c r="B114" s="1" t="s">
        <v>103</v>
      </c>
      <c r="C114" s="1">
        <v>24</v>
      </c>
      <c r="D114" s="1">
        <v>162</v>
      </c>
      <c r="E114" s="1" t="s">
        <v>65</v>
      </c>
      <c r="F114" s="1">
        <v>1</v>
      </c>
      <c r="G114" s="1" t="s">
        <v>98</v>
      </c>
      <c r="H114" s="1">
        <v>184.23</v>
      </c>
      <c r="I114" s="1">
        <v>4421.5200000000004</v>
      </c>
      <c r="J114" s="5"/>
      <c r="K114" s="5"/>
      <c r="L114" s="1">
        <v>0.06</v>
      </c>
      <c r="N114" s="8"/>
      <c r="O114" s="1">
        <v>0</v>
      </c>
      <c r="P114" s="1">
        <v>0</v>
      </c>
      <c r="Q114" s="8"/>
      <c r="R114" s="1">
        <v>0</v>
      </c>
      <c r="S114" s="1">
        <v>0</v>
      </c>
      <c r="T114" s="8"/>
      <c r="U114" s="1">
        <v>0</v>
      </c>
      <c r="V114" s="20">
        <v>276.33999999999997</v>
      </c>
      <c r="W114" s="3">
        <v>2763.45</v>
      </c>
      <c r="X114" s="3">
        <f t="shared" si="19"/>
        <v>2487.1099999999997</v>
      </c>
      <c r="Y114" s="1">
        <v>1</v>
      </c>
      <c r="Z114" s="1">
        <v>1</v>
      </c>
      <c r="AA114" s="1">
        <v>0</v>
      </c>
      <c r="AB114" s="1">
        <v>0</v>
      </c>
      <c r="AC114" s="1">
        <v>15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 ht="12.75" x14ac:dyDescent="0.2">
      <c r="A115" s="1">
        <v>26</v>
      </c>
      <c r="B115" s="1" t="s">
        <v>221</v>
      </c>
      <c r="C115" s="1">
        <v>144</v>
      </c>
      <c r="D115" s="1">
        <v>162</v>
      </c>
      <c r="E115" s="1" t="s">
        <v>65</v>
      </c>
      <c r="F115" s="1">
        <v>1</v>
      </c>
      <c r="G115" s="1" t="s">
        <v>98</v>
      </c>
      <c r="H115" s="1">
        <v>8.19</v>
      </c>
      <c r="I115" s="1">
        <v>1179.3599999999999</v>
      </c>
      <c r="J115" s="5"/>
      <c r="K115" s="5"/>
      <c r="L115" s="1">
        <v>0.03</v>
      </c>
      <c r="N115" s="8"/>
      <c r="O115" s="1">
        <v>0</v>
      </c>
      <c r="P115" s="1">
        <v>0</v>
      </c>
      <c r="Q115" s="8"/>
      <c r="R115" s="1">
        <v>0.19</v>
      </c>
      <c r="S115" s="1">
        <v>-0.02</v>
      </c>
      <c r="T115" s="8"/>
      <c r="U115" s="1">
        <v>0</v>
      </c>
      <c r="V115" s="20">
        <v>262.08</v>
      </c>
      <c r="W115" s="3">
        <v>-32.76</v>
      </c>
      <c r="X115" s="1">
        <v>0</v>
      </c>
      <c r="Y115" s="1">
        <v>1</v>
      </c>
      <c r="Z115" s="1">
        <v>6</v>
      </c>
      <c r="AA115" s="1">
        <v>0</v>
      </c>
      <c r="AB115" s="1">
        <v>0</v>
      </c>
      <c r="AC115" s="1">
        <v>-1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9</v>
      </c>
      <c r="BD115" s="1">
        <v>0</v>
      </c>
      <c r="BE115" s="1">
        <v>14</v>
      </c>
      <c r="BF115" s="1">
        <v>10</v>
      </c>
      <c r="BG115" s="1">
        <v>-3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</row>
    <row r="116" spans="1:64" ht="12.75" x14ac:dyDescent="0.2">
      <c r="A116" s="1">
        <v>59902</v>
      </c>
      <c r="B116" s="1" t="s">
        <v>75</v>
      </c>
      <c r="C116" s="1">
        <v>12</v>
      </c>
      <c r="D116" s="1">
        <v>162</v>
      </c>
      <c r="E116" s="1" t="s">
        <v>65</v>
      </c>
      <c r="F116" s="1">
        <v>999</v>
      </c>
      <c r="G116" s="1" t="s">
        <v>68</v>
      </c>
      <c r="H116" s="1">
        <v>155.34</v>
      </c>
      <c r="I116" s="1">
        <v>1864.08</v>
      </c>
      <c r="J116" s="5"/>
      <c r="K116" s="5"/>
      <c r="L116" s="1">
        <v>0.12</v>
      </c>
      <c r="N116" s="8"/>
      <c r="O116" s="1">
        <v>0</v>
      </c>
      <c r="P116" s="1">
        <v>0</v>
      </c>
      <c r="Q116" s="8"/>
      <c r="R116" s="1">
        <v>0</v>
      </c>
      <c r="S116" s="1">
        <v>0</v>
      </c>
      <c r="T116" s="8"/>
      <c r="U116" s="1">
        <v>0</v>
      </c>
      <c r="V116" s="20">
        <v>233.01</v>
      </c>
      <c r="W116" s="3">
        <v>1708.74</v>
      </c>
      <c r="X116" s="3">
        <f>W116-V116</f>
        <v>1475.73</v>
      </c>
      <c r="Y116" s="1">
        <v>0</v>
      </c>
      <c r="Z116" s="1">
        <v>0</v>
      </c>
      <c r="AA116" s="1">
        <v>1</v>
      </c>
      <c r="AB116" s="1">
        <v>1</v>
      </c>
      <c r="AC116" s="1">
        <v>11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 ht="12.75" x14ac:dyDescent="0.2">
      <c r="A117" s="1">
        <v>319</v>
      </c>
      <c r="B117" s="1" t="s">
        <v>223</v>
      </c>
      <c r="C117" s="1">
        <v>144</v>
      </c>
      <c r="D117" s="1">
        <v>162</v>
      </c>
      <c r="E117" s="1" t="s">
        <v>65</v>
      </c>
      <c r="F117" s="1">
        <v>1</v>
      </c>
      <c r="G117" s="1" t="s">
        <v>98</v>
      </c>
      <c r="H117" s="1">
        <v>14.447699999999999</v>
      </c>
      <c r="I117" s="1">
        <v>2080.4688000000001</v>
      </c>
      <c r="J117" s="5"/>
      <c r="K117" s="5"/>
      <c r="L117" s="1">
        <v>0.09</v>
      </c>
      <c r="N117" s="8"/>
      <c r="O117" s="1">
        <v>0</v>
      </c>
      <c r="P117" s="1">
        <v>0</v>
      </c>
      <c r="Q117" s="8"/>
      <c r="R117" s="1">
        <v>0.02</v>
      </c>
      <c r="S117" s="1">
        <v>0</v>
      </c>
      <c r="T117" s="8"/>
      <c r="U117" s="1">
        <v>0</v>
      </c>
      <c r="V117" s="20">
        <v>231.16</v>
      </c>
      <c r="W117" s="3">
        <v>28.9</v>
      </c>
      <c r="X117" s="1">
        <v>0</v>
      </c>
      <c r="Y117" s="1">
        <v>6</v>
      </c>
      <c r="Z117" s="1">
        <v>13</v>
      </c>
      <c r="AA117" s="1">
        <v>0</v>
      </c>
      <c r="AB117" s="1">
        <v>0</v>
      </c>
      <c r="AC117" s="1">
        <v>2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3</v>
      </c>
      <c r="BD117" s="1">
        <v>1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 ht="12.75" x14ac:dyDescent="0.2">
      <c r="A118" s="1">
        <v>97312</v>
      </c>
      <c r="B118" s="1" t="s">
        <v>241</v>
      </c>
      <c r="C118" s="1">
        <v>6</v>
      </c>
      <c r="D118" s="1">
        <v>162</v>
      </c>
      <c r="E118" s="1" t="s">
        <v>65</v>
      </c>
      <c r="F118" s="1">
        <v>162</v>
      </c>
      <c r="G118" s="1" t="s">
        <v>84</v>
      </c>
      <c r="H118" s="1">
        <v>21.364999999999998</v>
      </c>
      <c r="I118" s="1">
        <v>128.19</v>
      </c>
      <c r="J118" s="5"/>
      <c r="K118" s="5"/>
      <c r="L118" s="1">
        <v>0.25</v>
      </c>
      <c r="N118" s="8"/>
      <c r="O118" s="1">
        <v>1</v>
      </c>
      <c r="P118" s="1">
        <v>1.5</v>
      </c>
      <c r="Q118" s="8"/>
      <c r="R118" s="1">
        <v>0.17</v>
      </c>
      <c r="S118" s="1">
        <v>0.33</v>
      </c>
      <c r="T118" s="8"/>
      <c r="U118" s="1">
        <v>0</v>
      </c>
      <c r="V118" s="20">
        <v>181.6</v>
      </c>
      <c r="W118" s="3">
        <v>277.74</v>
      </c>
      <c r="X118" s="3">
        <f>W118-V118</f>
        <v>96.140000000000015</v>
      </c>
      <c r="Y118" s="1">
        <v>1</v>
      </c>
      <c r="Z118" s="1">
        <v>1</v>
      </c>
      <c r="AA118" s="1">
        <v>0</v>
      </c>
      <c r="AB118" s="1">
        <v>0</v>
      </c>
      <c r="AC118" s="1">
        <v>2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3</v>
      </c>
      <c r="AT118" s="1">
        <v>6</v>
      </c>
      <c r="AU118" s="1">
        <v>0</v>
      </c>
      <c r="AV118" s="1">
        <v>0</v>
      </c>
      <c r="AW118" s="1">
        <v>9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</v>
      </c>
      <c r="BD118" s="1">
        <v>0</v>
      </c>
      <c r="BE118" s="1">
        <v>0</v>
      </c>
      <c r="BF118" s="1">
        <v>0</v>
      </c>
      <c r="BG118" s="1">
        <v>2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 ht="12.75" x14ac:dyDescent="0.2">
      <c r="A119" s="1">
        <v>97313</v>
      </c>
      <c r="B119" s="1" t="s">
        <v>236</v>
      </c>
      <c r="C119" s="1">
        <v>6</v>
      </c>
      <c r="D119" s="1">
        <v>162</v>
      </c>
      <c r="E119" s="1" t="s">
        <v>65</v>
      </c>
      <c r="F119" s="1">
        <v>162</v>
      </c>
      <c r="G119" s="1" t="s">
        <v>84</v>
      </c>
      <c r="H119" s="1">
        <v>21.364999999999998</v>
      </c>
      <c r="I119" s="1">
        <v>128.19</v>
      </c>
      <c r="J119" s="5"/>
      <c r="K119" s="5"/>
      <c r="L119" s="1">
        <v>0.17</v>
      </c>
      <c r="N119" s="8"/>
      <c r="O119" s="1">
        <v>1.17</v>
      </c>
      <c r="P119" s="1">
        <v>0.5</v>
      </c>
      <c r="Q119" s="8"/>
      <c r="R119" s="1">
        <v>0.08</v>
      </c>
      <c r="S119" s="1">
        <v>0.67</v>
      </c>
      <c r="T119" s="8"/>
      <c r="U119" s="1">
        <v>0</v>
      </c>
      <c r="V119" s="20">
        <v>181.6</v>
      </c>
      <c r="W119" s="3">
        <v>149.56</v>
      </c>
      <c r="X119" s="1">
        <v>0</v>
      </c>
      <c r="Y119" s="1">
        <v>0</v>
      </c>
      <c r="Z119" s="1">
        <v>2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</v>
      </c>
      <c r="AT119" s="1">
        <v>12</v>
      </c>
      <c r="AU119" s="1">
        <v>0</v>
      </c>
      <c r="AV119" s="1">
        <v>0</v>
      </c>
      <c r="AW119" s="1">
        <v>3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</v>
      </c>
      <c r="BE119" s="1">
        <v>0</v>
      </c>
      <c r="BF119" s="1">
        <v>0</v>
      </c>
      <c r="BG119" s="1">
        <v>4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 ht="12.75" x14ac:dyDescent="0.2">
      <c r="A120" s="1">
        <v>6101</v>
      </c>
      <c r="B120" s="1" t="s">
        <v>232</v>
      </c>
      <c r="C120" s="1">
        <v>16</v>
      </c>
      <c r="D120" s="1">
        <v>162</v>
      </c>
      <c r="E120" s="1" t="s">
        <v>65</v>
      </c>
      <c r="F120" s="1">
        <v>123</v>
      </c>
      <c r="G120" s="1" t="s">
        <v>138</v>
      </c>
      <c r="H120" s="1">
        <v>64.494200000000006</v>
      </c>
      <c r="I120" s="1">
        <v>1031.9072000000001</v>
      </c>
      <c r="J120" s="5"/>
      <c r="K120" s="5"/>
      <c r="L120" s="1">
        <v>0</v>
      </c>
      <c r="N120" s="8"/>
      <c r="O120" s="1">
        <v>0.12</v>
      </c>
      <c r="P120" s="1">
        <v>2.94</v>
      </c>
      <c r="Q120" s="8"/>
      <c r="R120" s="1">
        <v>0</v>
      </c>
      <c r="S120" s="1">
        <v>0</v>
      </c>
      <c r="T120" s="8"/>
      <c r="U120" s="1">
        <v>0</v>
      </c>
      <c r="V120" s="20">
        <v>128.99</v>
      </c>
      <c r="W120" s="3">
        <v>3031.23</v>
      </c>
      <c r="X120" s="3">
        <f>W120-V120</f>
        <v>2902.24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1</v>
      </c>
      <c r="AT120" s="1">
        <v>2</v>
      </c>
      <c r="AU120" s="1">
        <v>0</v>
      </c>
      <c r="AV120" s="1">
        <v>0</v>
      </c>
      <c r="AW120" s="1">
        <v>47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 ht="12.75" x14ac:dyDescent="0.2">
      <c r="A121" s="1">
        <v>27</v>
      </c>
      <c r="B121" s="1" t="s">
        <v>235</v>
      </c>
      <c r="C121" s="1">
        <v>6</v>
      </c>
      <c r="D121" s="1">
        <v>162</v>
      </c>
      <c r="E121" s="1" t="s">
        <v>65</v>
      </c>
      <c r="F121" s="1">
        <v>1</v>
      </c>
      <c r="G121" s="1" t="s">
        <v>98</v>
      </c>
      <c r="H121" s="1">
        <v>9.4879999999999995</v>
      </c>
      <c r="I121" s="1">
        <v>56.927999999999997</v>
      </c>
      <c r="J121" s="5"/>
      <c r="K121" s="5"/>
      <c r="L121" s="1">
        <v>2.08</v>
      </c>
      <c r="N121" s="8"/>
      <c r="O121" s="1">
        <v>0</v>
      </c>
      <c r="P121" s="1">
        <v>0</v>
      </c>
      <c r="Q121" s="8"/>
      <c r="R121" s="1">
        <v>0</v>
      </c>
      <c r="S121" s="1">
        <v>0</v>
      </c>
      <c r="T121" s="8"/>
      <c r="U121" s="1">
        <v>0</v>
      </c>
      <c r="V121" s="20">
        <v>118.6</v>
      </c>
      <c r="W121" s="3">
        <v>-113.86</v>
      </c>
      <c r="X121" s="1">
        <v>0</v>
      </c>
      <c r="Y121" s="1">
        <v>12</v>
      </c>
      <c r="Z121" s="1">
        <v>0</v>
      </c>
      <c r="AA121" s="1">
        <v>0</v>
      </c>
      <c r="AB121" s="1">
        <v>1</v>
      </c>
      <c r="AC121" s="1">
        <v>-12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 ht="12.75" x14ac:dyDescent="0.2">
      <c r="A122" s="1">
        <v>6083</v>
      </c>
      <c r="B122" s="1" t="s">
        <v>301</v>
      </c>
      <c r="C122" s="1">
        <v>5</v>
      </c>
      <c r="D122" s="1">
        <v>162</v>
      </c>
      <c r="E122" s="1" t="s">
        <v>65</v>
      </c>
      <c r="F122" s="1">
        <v>123</v>
      </c>
      <c r="G122" s="1" t="s">
        <v>138</v>
      </c>
      <c r="H122" s="1">
        <v>208.38820000000001</v>
      </c>
      <c r="I122" s="1">
        <v>1041.941</v>
      </c>
      <c r="J122" s="5"/>
      <c r="K122" s="5"/>
      <c r="L122" s="1">
        <v>0.1</v>
      </c>
      <c r="N122" s="8"/>
      <c r="O122" s="1">
        <v>0</v>
      </c>
      <c r="P122" s="1">
        <v>0</v>
      </c>
      <c r="Q122" s="8"/>
      <c r="R122" s="1">
        <v>0</v>
      </c>
      <c r="S122" s="1">
        <v>2.2000000000000002</v>
      </c>
      <c r="T122" s="8"/>
      <c r="U122" s="1">
        <v>0</v>
      </c>
      <c r="V122" s="20">
        <v>104.19</v>
      </c>
      <c r="W122" s="3">
        <v>4376.1499999999996</v>
      </c>
      <c r="X122" s="3">
        <f t="shared" ref="X122:X123" si="20">W122-V122</f>
        <v>4271.96</v>
      </c>
      <c r="Y122" s="1">
        <v>0</v>
      </c>
      <c r="Z122" s="1">
        <v>1</v>
      </c>
      <c r="AA122" s="1">
        <v>0</v>
      </c>
      <c r="AB122" s="1">
        <v>0</v>
      </c>
      <c r="AC122" s="1">
        <v>10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11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 ht="12.75" x14ac:dyDescent="0.2">
      <c r="A123" s="1">
        <v>486</v>
      </c>
      <c r="B123" s="1" t="s">
        <v>228</v>
      </c>
      <c r="C123" s="1">
        <v>1</v>
      </c>
      <c r="D123" s="1">
        <v>162</v>
      </c>
      <c r="E123" s="1" t="s">
        <v>65</v>
      </c>
      <c r="F123" s="1">
        <v>1</v>
      </c>
      <c r="G123" s="1" t="s">
        <v>98</v>
      </c>
      <c r="H123" s="1">
        <v>14.447800000000001</v>
      </c>
      <c r="I123" s="1">
        <v>14.447800000000001</v>
      </c>
      <c r="J123" s="5"/>
      <c r="K123" s="5"/>
      <c r="L123" s="1">
        <v>5</v>
      </c>
      <c r="N123" s="8"/>
      <c r="O123" s="1">
        <v>0</v>
      </c>
      <c r="P123" s="1">
        <v>0</v>
      </c>
      <c r="Q123" s="8"/>
      <c r="R123" s="1">
        <v>2</v>
      </c>
      <c r="S123" s="1">
        <v>0</v>
      </c>
      <c r="T123" s="8"/>
      <c r="U123" s="1">
        <v>0</v>
      </c>
      <c r="V123" s="20">
        <v>101.13</v>
      </c>
      <c r="W123" s="3">
        <v>101.13</v>
      </c>
      <c r="X123" s="3">
        <f t="shared" si="20"/>
        <v>0</v>
      </c>
      <c r="Y123" s="1">
        <v>3</v>
      </c>
      <c r="Z123" s="1">
        <v>4</v>
      </c>
      <c r="AA123" s="1">
        <v>0</v>
      </c>
      <c r="AB123" s="1">
        <v>0</v>
      </c>
      <c r="AC123" s="1">
        <v>7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</v>
      </c>
      <c r="BD123" s="1">
        <v>2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ht="12.75" x14ac:dyDescent="0.2">
      <c r="A124" s="1">
        <v>6059</v>
      </c>
      <c r="B124" s="1" t="s">
        <v>218</v>
      </c>
      <c r="C124" s="1">
        <v>72</v>
      </c>
      <c r="D124" s="1">
        <v>162</v>
      </c>
      <c r="E124" s="1" t="s">
        <v>65</v>
      </c>
      <c r="F124" s="1">
        <v>1</v>
      </c>
      <c r="G124" s="1" t="s">
        <v>98</v>
      </c>
      <c r="H124" s="1">
        <v>11.37</v>
      </c>
      <c r="I124" s="1">
        <v>818.64</v>
      </c>
      <c r="J124" s="5"/>
      <c r="K124" s="5"/>
      <c r="L124" s="1">
        <v>0.08</v>
      </c>
      <c r="N124" s="8"/>
      <c r="O124" s="1">
        <v>0</v>
      </c>
      <c r="P124" s="1">
        <v>0</v>
      </c>
      <c r="Q124" s="8"/>
      <c r="R124" s="1">
        <v>0.03</v>
      </c>
      <c r="S124" s="1">
        <v>0</v>
      </c>
      <c r="T124" s="8"/>
      <c r="U124" s="1">
        <v>0</v>
      </c>
      <c r="V124" s="20">
        <v>90.96</v>
      </c>
      <c r="W124" s="3">
        <v>0</v>
      </c>
      <c r="X124" s="1">
        <v>0</v>
      </c>
      <c r="Y124" s="1">
        <v>0</v>
      </c>
      <c r="Z124" s="1">
        <v>0</v>
      </c>
      <c r="AA124" s="1">
        <v>6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2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 ht="12.75" x14ac:dyDescent="0.2">
      <c r="A125" s="1">
        <v>78155</v>
      </c>
      <c r="B125" s="1" t="s">
        <v>107</v>
      </c>
      <c r="C125" s="1">
        <v>32</v>
      </c>
      <c r="D125" s="1">
        <v>162</v>
      </c>
      <c r="E125" s="1" t="s">
        <v>65</v>
      </c>
      <c r="F125" s="1">
        <v>1</v>
      </c>
      <c r="G125" s="1" t="s">
        <v>98</v>
      </c>
      <c r="H125" s="1">
        <v>82.392499999999998</v>
      </c>
      <c r="I125" s="1">
        <v>2636.56</v>
      </c>
      <c r="J125" s="5"/>
      <c r="K125" s="5"/>
      <c r="L125" s="1">
        <v>0.03</v>
      </c>
      <c r="N125" s="8"/>
      <c r="O125" s="1">
        <v>0</v>
      </c>
      <c r="P125" s="1">
        <v>0</v>
      </c>
      <c r="Q125" s="8"/>
      <c r="R125" s="1">
        <v>0</v>
      </c>
      <c r="S125" s="1">
        <v>0</v>
      </c>
      <c r="T125" s="8"/>
      <c r="U125" s="1">
        <v>0</v>
      </c>
      <c r="V125" s="20">
        <v>82.39</v>
      </c>
      <c r="W125" s="3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2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 ht="12.75" x14ac:dyDescent="0.2">
      <c r="A126" s="1">
        <v>6031</v>
      </c>
      <c r="B126" s="1" t="s">
        <v>224</v>
      </c>
      <c r="C126" s="1">
        <v>12</v>
      </c>
      <c r="D126" s="1">
        <v>162</v>
      </c>
      <c r="E126" s="1" t="s">
        <v>65</v>
      </c>
      <c r="F126" s="1">
        <v>123</v>
      </c>
      <c r="G126" s="1" t="s">
        <v>138</v>
      </c>
      <c r="H126" s="1">
        <v>74.130899999999997</v>
      </c>
      <c r="I126" s="1">
        <v>889.57079999999996</v>
      </c>
      <c r="J126" s="5"/>
      <c r="K126" s="5"/>
      <c r="L126" s="1">
        <v>0</v>
      </c>
      <c r="N126" s="8"/>
      <c r="O126" s="1">
        <v>0.08</v>
      </c>
      <c r="P126" s="1">
        <v>2.17</v>
      </c>
      <c r="Q126" s="8"/>
      <c r="R126" s="1">
        <v>0</v>
      </c>
      <c r="S126" s="1">
        <v>0</v>
      </c>
      <c r="T126" s="8"/>
      <c r="U126" s="1">
        <v>0</v>
      </c>
      <c r="V126" s="20">
        <v>74.13</v>
      </c>
      <c r="W126" s="3">
        <v>1927.4</v>
      </c>
      <c r="X126" s="3">
        <f t="shared" ref="X126:X128" si="21">W126-V126</f>
        <v>1853.27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2</v>
      </c>
      <c r="AU126" s="1">
        <v>0</v>
      </c>
      <c r="AV126" s="1">
        <v>0</v>
      </c>
      <c r="AW126" s="1">
        <v>26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 ht="12.75" x14ac:dyDescent="0.2">
      <c r="A127" s="1">
        <v>91005</v>
      </c>
      <c r="B127" s="1" t="s">
        <v>310</v>
      </c>
      <c r="C127" s="1">
        <v>12</v>
      </c>
      <c r="D127" s="1">
        <v>162</v>
      </c>
      <c r="E127" s="1" t="s">
        <v>65</v>
      </c>
      <c r="F127" s="1">
        <v>162</v>
      </c>
      <c r="G127" s="1" t="s">
        <v>84</v>
      </c>
      <c r="H127" s="1">
        <v>74.013000000000005</v>
      </c>
      <c r="I127" s="1">
        <v>888.15599999999995</v>
      </c>
      <c r="J127" s="5"/>
      <c r="K127" s="5"/>
      <c r="L127" s="1">
        <v>0</v>
      </c>
      <c r="N127" s="8"/>
      <c r="O127" s="1">
        <v>0.08</v>
      </c>
      <c r="P127" s="1">
        <v>4.25</v>
      </c>
      <c r="Q127" s="8"/>
      <c r="R127" s="1">
        <v>0</v>
      </c>
      <c r="S127" s="1">
        <v>0</v>
      </c>
      <c r="T127" s="8"/>
      <c r="U127" s="1">
        <v>0</v>
      </c>
      <c r="V127" s="20">
        <v>74.010000000000005</v>
      </c>
      <c r="W127" s="3">
        <v>3774.66</v>
      </c>
      <c r="X127" s="3">
        <f t="shared" si="21"/>
        <v>3700.6499999999996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2</v>
      </c>
      <c r="AU127" s="1">
        <v>0</v>
      </c>
      <c r="AV127" s="1">
        <v>0</v>
      </c>
      <c r="AW127" s="1">
        <v>51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 ht="12.75" x14ac:dyDescent="0.2">
      <c r="A128" s="1">
        <v>59502</v>
      </c>
      <c r="B128" s="1" t="s">
        <v>66</v>
      </c>
      <c r="C128" s="1">
        <v>12</v>
      </c>
      <c r="D128" s="1">
        <v>162</v>
      </c>
      <c r="E128" s="1" t="s">
        <v>65</v>
      </c>
      <c r="F128" s="1">
        <v>999</v>
      </c>
      <c r="G128" s="1" t="s">
        <v>68</v>
      </c>
      <c r="H128" s="1">
        <v>147.06</v>
      </c>
      <c r="I128" s="1">
        <v>1764.72</v>
      </c>
      <c r="J128" s="5"/>
      <c r="K128" s="5"/>
      <c r="L128" s="1">
        <v>0.04</v>
      </c>
      <c r="N128" s="8"/>
      <c r="O128" s="1">
        <v>0</v>
      </c>
      <c r="P128" s="1">
        <v>0</v>
      </c>
      <c r="Q128" s="8"/>
      <c r="R128" s="1">
        <v>0</v>
      </c>
      <c r="S128" s="1">
        <v>0</v>
      </c>
      <c r="T128" s="8"/>
      <c r="U128" s="1">
        <v>0</v>
      </c>
      <c r="V128" s="20">
        <v>73.53</v>
      </c>
      <c r="W128" s="3">
        <v>2647.08</v>
      </c>
      <c r="X128" s="3">
        <f t="shared" si="21"/>
        <v>2573.5499999999997</v>
      </c>
      <c r="Y128" s="1">
        <v>0</v>
      </c>
      <c r="Z128" s="1">
        <v>0</v>
      </c>
      <c r="AA128" s="1">
        <v>0</v>
      </c>
      <c r="AB128" s="1">
        <v>1</v>
      </c>
      <c r="AC128" s="1">
        <v>18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 ht="12.75" x14ac:dyDescent="0.2">
      <c r="A129" s="1">
        <v>33</v>
      </c>
      <c r="B129" s="1" t="s">
        <v>216</v>
      </c>
      <c r="C129" s="1">
        <v>144</v>
      </c>
      <c r="D129" s="1">
        <v>162</v>
      </c>
      <c r="E129" s="1" t="s">
        <v>65</v>
      </c>
      <c r="F129" s="1">
        <v>1</v>
      </c>
      <c r="G129" s="1" t="s">
        <v>98</v>
      </c>
      <c r="H129" s="1">
        <v>17.020099999999999</v>
      </c>
      <c r="I129" s="1">
        <v>2450.8944000000001</v>
      </c>
      <c r="J129" s="5"/>
      <c r="K129" s="5"/>
      <c r="L129" s="1">
        <v>0.01</v>
      </c>
      <c r="N129" s="8"/>
      <c r="O129" s="1">
        <v>0</v>
      </c>
      <c r="P129" s="1">
        <v>0</v>
      </c>
      <c r="Q129" s="8"/>
      <c r="R129" s="1">
        <v>0.01</v>
      </c>
      <c r="S129" s="1">
        <v>0</v>
      </c>
      <c r="T129" s="8"/>
      <c r="U129" s="1">
        <v>0</v>
      </c>
      <c r="V129" s="20">
        <v>51.06</v>
      </c>
      <c r="W129" s="3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1</v>
      </c>
      <c r="BD129" s="1">
        <v>0</v>
      </c>
      <c r="BE129" s="1">
        <v>1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 ht="12.75" x14ac:dyDescent="0.2">
      <c r="A130" s="1">
        <v>419</v>
      </c>
      <c r="B130" s="1" t="s">
        <v>225</v>
      </c>
      <c r="C130" s="1">
        <v>288</v>
      </c>
      <c r="D130" s="1">
        <v>162</v>
      </c>
      <c r="E130" s="1" t="s">
        <v>65</v>
      </c>
      <c r="F130" s="1">
        <v>1</v>
      </c>
      <c r="G130" s="1" t="s">
        <v>98</v>
      </c>
      <c r="H130" s="1">
        <v>5.6608000000000001</v>
      </c>
      <c r="I130" s="1">
        <v>1630.3104000000001</v>
      </c>
      <c r="J130" s="5"/>
      <c r="K130" s="5"/>
      <c r="L130" s="1">
        <v>0.01</v>
      </c>
      <c r="N130" s="8"/>
      <c r="O130" s="1">
        <v>0</v>
      </c>
      <c r="P130" s="1">
        <v>0</v>
      </c>
      <c r="Q130" s="8"/>
      <c r="R130" s="1">
        <v>0</v>
      </c>
      <c r="S130" s="1">
        <v>0</v>
      </c>
      <c r="T130" s="8"/>
      <c r="U130" s="1">
        <v>0</v>
      </c>
      <c r="V130" s="20">
        <v>16.98</v>
      </c>
      <c r="W130" s="3">
        <v>-11.32</v>
      </c>
      <c r="X130" s="1">
        <v>0</v>
      </c>
      <c r="Y130" s="1">
        <v>3</v>
      </c>
      <c r="Z130" s="1">
        <v>0</v>
      </c>
      <c r="AA130" s="1">
        <v>0</v>
      </c>
      <c r="AB130" s="1">
        <v>0</v>
      </c>
      <c r="AC130" s="1">
        <v>-2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 ht="12.75" x14ac:dyDescent="0.2">
      <c r="A131" s="1">
        <v>134</v>
      </c>
      <c r="B131" s="1" t="s">
        <v>237</v>
      </c>
      <c r="C131" s="1">
        <v>144</v>
      </c>
      <c r="D131" s="1">
        <v>162</v>
      </c>
      <c r="E131" s="1" t="s">
        <v>65</v>
      </c>
      <c r="F131" s="1">
        <v>1</v>
      </c>
      <c r="G131" s="1" t="s">
        <v>98</v>
      </c>
      <c r="H131" s="1">
        <v>7.0217000000000001</v>
      </c>
      <c r="I131" s="1">
        <v>1011.1248000000001</v>
      </c>
      <c r="J131" s="5"/>
      <c r="K131" s="5"/>
      <c r="L131" s="1">
        <v>0</v>
      </c>
      <c r="N131" s="8"/>
      <c r="O131" s="1">
        <v>0</v>
      </c>
      <c r="P131" s="1">
        <v>0</v>
      </c>
      <c r="Q131" s="8"/>
      <c r="R131" s="1">
        <v>0</v>
      </c>
      <c r="S131" s="1">
        <v>0</v>
      </c>
      <c r="T131" s="8"/>
      <c r="U131" s="1">
        <v>0</v>
      </c>
      <c r="V131" s="20">
        <v>3.51</v>
      </c>
      <c r="W131" s="3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 ht="12.75" x14ac:dyDescent="0.2">
      <c r="A132" s="1">
        <v>235</v>
      </c>
      <c r="B132" s="1" t="s">
        <v>83</v>
      </c>
      <c r="C132" s="1">
        <v>12</v>
      </c>
      <c r="D132" s="1">
        <v>162</v>
      </c>
      <c r="E132" s="1" t="s">
        <v>65</v>
      </c>
      <c r="F132" s="1">
        <v>999</v>
      </c>
      <c r="G132" s="1" t="s">
        <v>68</v>
      </c>
      <c r="H132" s="1">
        <v>11.292</v>
      </c>
      <c r="I132" s="1">
        <v>135.50399999999999</v>
      </c>
      <c r="J132" s="5"/>
      <c r="K132" s="5"/>
      <c r="L132" s="1">
        <v>0</v>
      </c>
      <c r="N132" s="8"/>
      <c r="O132" s="1">
        <v>0</v>
      </c>
      <c r="P132" s="1">
        <v>0</v>
      </c>
      <c r="Q132" s="8"/>
      <c r="R132" s="1">
        <v>0</v>
      </c>
      <c r="S132" s="1">
        <v>0</v>
      </c>
      <c r="T132" s="8"/>
      <c r="U132" s="1">
        <v>0</v>
      </c>
      <c r="V132" s="20">
        <v>0</v>
      </c>
      <c r="W132" s="3">
        <v>0</v>
      </c>
      <c r="X132" s="3">
        <f t="shared" ref="X132:X179" si="22">W132-V132</f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 ht="12.75" x14ac:dyDescent="0.2">
      <c r="A133" s="1">
        <v>298</v>
      </c>
      <c r="B133" s="1" t="s">
        <v>230</v>
      </c>
      <c r="C133" s="1">
        <v>144</v>
      </c>
      <c r="D133" s="1">
        <v>162</v>
      </c>
      <c r="E133" s="1" t="s">
        <v>65</v>
      </c>
      <c r="F133" s="1">
        <v>1</v>
      </c>
      <c r="G133" s="1" t="s">
        <v>98</v>
      </c>
      <c r="H133" s="1">
        <v>12.089</v>
      </c>
      <c r="I133" s="1">
        <v>1740.816</v>
      </c>
      <c r="J133" s="5"/>
      <c r="K133" s="5"/>
      <c r="L133" s="1">
        <v>0</v>
      </c>
      <c r="N133" s="8"/>
      <c r="O133" s="1">
        <v>0</v>
      </c>
      <c r="P133" s="1">
        <v>0</v>
      </c>
      <c r="Q133" s="8"/>
      <c r="R133" s="1">
        <v>0</v>
      </c>
      <c r="S133" s="1">
        <v>0</v>
      </c>
      <c r="T133" s="8"/>
      <c r="U133" s="1">
        <v>0</v>
      </c>
      <c r="V133" s="20">
        <v>0</v>
      </c>
      <c r="W133" s="3">
        <v>0</v>
      </c>
      <c r="X133" s="3">
        <f t="shared" si="22"/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 ht="12.75" x14ac:dyDescent="0.2">
      <c r="A134" s="1">
        <v>418</v>
      </c>
      <c r="B134" s="1" t="s">
        <v>83</v>
      </c>
      <c r="C134" s="1">
        <v>24</v>
      </c>
      <c r="D134" s="1">
        <v>162</v>
      </c>
      <c r="E134" s="1" t="s">
        <v>65</v>
      </c>
      <c r="F134" s="1">
        <v>162</v>
      </c>
      <c r="G134" s="1" t="s">
        <v>84</v>
      </c>
      <c r="H134" s="1">
        <v>0</v>
      </c>
      <c r="I134" s="1">
        <v>0</v>
      </c>
      <c r="J134" s="5"/>
      <c r="K134" s="5"/>
      <c r="L134" s="1">
        <v>0</v>
      </c>
      <c r="N134" s="8"/>
      <c r="O134" s="1">
        <v>0</v>
      </c>
      <c r="P134" s="1">
        <v>0</v>
      </c>
      <c r="Q134" s="8"/>
      <c r="R134" s="1">
        <v>0</v>
      </c>
      <c r="S134" s="1">
        <v>0</v>
      </c>
      <c r="T134" s="8"/>
      <c r="U134" s="1">
        <v>0</v>
      </c>
      <c r="V134" s="20">
        <v>0</v>
      </c>
      <c r="W134" s="3">
        <v>0</v>
      </c>
      <c r="X134" s="3">
        <f t="shared" si="22"/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 ht="12.75" x14ac:dyDescent="0.2">
      <c r="A135" s="1">
        <v>467</v>
      </c>
      <c r="B135" s="1" t="s">
        <v>141</v>
      </c>
      <c r="C135" s="1">
        <v>12</v>
      </c>
      <c r="D135" s="1">
        <v>162</v>
      </c>
      <c r="E135" s="1" t="s">
        <v>65</v>
      </c>
      <c r="F135" s="1">
        <v>28</v>
      </c>
      <c r="G135" s="1" t="s">
        <v>133</v>
      </c>
      <c r="H135" s="1">
        <v>64.226299999999995</v>
      </c>
      <c r="I135" s="1">
        <v>770.71559999999999</v>
      </c>
      <c r="J135" s="5"/>
      <c r="K135" s="5"/>
      <c r="L135" s="1">
        <v>0</v>
      </c>
      <c r="N135" s="8"/>
      <c r="O135" s="1">
        <v>0</v>
      </c>
      <c r="P135" s="1">
        <v>0</v>
      </c>
      <c r="Q135" s="8"/>
      <c r="R135" s="1">
        <v>0</v>
      </c>
      <c r="S135" s="1">
        <v>0</v>
      </c>
      <c r="T135" s="8"/>
      <c r="U135" s="1">
        <v>0</v>
      </c>
      <c r="V135" s="20">
        <v>0</v>
      </c>
      <c r="W135" s="3">
        <v>0</v>
      </c>
      <c r="X135" s="3">
        <f t="shared" si="22"/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 ht="12.75" x14ac:dyDescent="0.2">
      <c r="A136" s="1">
        <v>487</v>
      </c>
      <c r="B136" s="1" t="s">
        <v>229</v>
      </c>
      <c r="C136" s="1">
        <v>1</v>
      </c>
      <c r="D136" s="1">
        <v>162</v>
      </c>
      <c r="E136" s="1" t="s">
        <v>65</v>
      </c>
      <c r="F136" s="1">
        <v>1</v>
      </c>
      <c r="G136" s="1" t="s">
        <v>98</v>
      </c>
      <c r="H136" s="1">
        <v>20.148</v>
      </c>
      <c r="I136" s="1">
        <v>20.148</v>
      </c>
      <c r="J136" s="5"/>
      <c r="K136" s="5"/>
      <c r="L136" s="1">
        <v>0</v>
      </c>
      <c r="N136" s="8"/>
      <c r="O136" s="1">
        <v>0</v>
      </c>
      <c r="P136" s="1">
        <v>0</v>
      </c>
      <c r="Q136" s="8"/>
      <c r="R136" s="1">
        <v>0</v>
      </c>
      <c r="S136" s="1">
        <v>0</v>
      </c>
      <c r="T136" s="8"/>
      <c r="U136" s="1">
        <v>0</v>
      </c>
      <c r="V136" s="20">
        <v>0</v>
      </c>
      <c r="W136" s="3">
        <v>0</v>
      </c>
      <c r="X136" s="3">
        <f t="shared" si="22"/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 ht="12.75" x14ac:dyDescent="0.2">
      <c r="A137" s="1">
        <v>488</v>
      </c>
      <c r="B137" s="1" t="s">
        <v>231</v>
      </c>
      <c r="C137" s="1">
        <v>1</v>
      </c>
      <c r="D137" s="1">
        <v>162</v>
      </c>
      <c r="E137" s="1" t="s">
        <v>65</v>
      </c>
      <c r="F137" s="1">
        <v>1</v>
      </c>
      <c r="G137" s="1" t="s">
        <v>98</v>
      </c>
      <c r="H137" s="1">
        <v>20.148</v>
      </c>
      <c r="I137" s="1">
        <v>20.148</v>
      </c>
      <c r="J137" s="5"/>
      <c r="K137" s="5"/>
      <c r="L137" s="1">
        <v>0</v>
      </c>
      <c r="N137" s="8"/>
      <c r="O137" s="1">
        <v>0</v>
      </c>
      <c r="P137" s="1">
        <v>0</v>
      </c>
      <c r="Q137" s="8"/>
      <c r="R137" s="1">
        <v>0</v>
      </c>
      <c r="S137" s="1">
        <v>0</v>
      </c>
      <c r="T137" s="8"/>
      <c r="U137" s="1">
        <v>0</v>
      </c>
      <c r="V137" s="20">
        <v>0</v>
      </c>
      <c r="W137" s="3">
        <v>20.149999999999999</v>
      </c>
      <c r="X137" s="3">
        <f t="shared" si="22"/>
        <v>20.149999999999999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 ht="12.75" x14ac:dyDescent="0.2">
      <c r="A138" s="1">
        <v>489</v>
      </c>
      <c r="B138" s="1" t="s">
        <v>234</v>
      </c>
      <c r="C138" s="1">
        <v>1</v>
      </c>
      <c r="D138" s="1">
        <v>162</v>
      </c>
      <c r="E138" s="1" t="s">
        <v>65</v>
      </c>
      <c r="F138" s="1">
        <v>1</v>
      </c>
      <c r="G138" s="1" t="s">
        <v>98</v>
      </c>
      <c r="H138" s="1">
        <v>20.148</v>
      </c>
      <c r="I138" s="1">
        <v>20.148</v>
      </c>
      <c r="J138" s="5"/>
      <c r="K138" s="5"/>
      <c r="L138" s="1">
        <v>0</v>
      </c>
      <c r="N138" s="8"/>
      <c r="O138" s="1">
        <v>0</v>
      </c>
      <c r="P138" s="1">
        <v>0</v>
      </c>
      <c r="Q138" s="8"/>
      <c r="R138" s="1">
        <v>0</v>
      </c>
      <c r="S138" s="1">
        <v>0</v>
      </c>
      <c r="T138" s="8"/>
      <c r="U138" s="1">
        <v>0</v>
      </c>
      <c r="V138" s="20">
        <v>0</v>
      </c>
      <c r="W138" s="3">
        <v>0</v>
      </c>
      <c r="X138" s="3">
        <f t="shared" si="22"/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 ht="12.75" x14ac:dyDescent="0.2">
      <c r="A139" s="1">
        <v>6006</v>
      </c>
      <c r="B139" s="1" t="s">
        <v>132</v>
      </c>
      <c r="C139" s="1">
        <v>12</v>
      </c>
      <c r="D139" s="1">
        <v>162</v>
      </c>
      <c r="E139" s="1" t="s">
        <v>65</v>
      </c>
      <c r="F139" s="1">
        <v>28</v>
      </c>
      <c r="G139" s="1" t="s">
        <v>133</v>
      </c>
      <c r="H139" s="1">
        <v>31.5059</v>
      </c>
      <c r="I139" s="1">
        <v>378.07080000000002</v>
      </c>
      <c r="J139" s="5"/>
      <c r="K139" s="5"/>
      <c r="L139" s="1">
        <v>0</v>
      </c>
      <c r="N139" s="8"/>
      <c r="O139" s="1">
        <v>0</v>
      </c>
      <c r="P139" s="1">
        <v>0</v>
      </c>
      <c r="Q139" s="8"/>
      <c r="R139" s="1">
        <v>0</v>
      </c>
      <c r="S139" s="1">
        <v>0</v>
      </c>
      <c r="T139" s="8"/>
      <c r="U139" s="1">
        <v>0</v>
      </c>
      <c r="V139" s="20">
        <v>0</v>
      </c>
      <c r="W139" s="3">
        <v>0</v>
      </c>
      <c r="X139" s="3">
        <f t="shared" si="22"/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 ht="12.75" x14ac:dyDescent="0.2">
      <c r="A140" s="1">
        <v>6007</v>
      </c>
      <c r="B140" s="1" t="s">
        <v>135</v>
      </c>
      <c r="C140" s="1">
        <v>8</v>
      </c>
      <c r="D140" s="1">
        <v>162</v>
      </c>
      <c r="E140" s="1" t="s">
        <v>65</v>
      </c>
      <c r="F140" s="1">
        <v>28</v>
      </c>
      <c r="G140" s="1" t="s">
        <v>133</v>
      </c>
      <c r="H140" s="1">
        <v>52.537999999999997</v>
      </c>
      <c r="I140" s="1">
        <v>420.30399999999997</v>
      </c>
      <c r="J140" s="5"/>
      <c r="K140" s="5"/>
      <c r="L140" s="1">
        <v>0</v>
      </c>
      <c r="N140" s="8"/>
      <c r="O140" s="1">
        <v>0</v>
      </c>
      <c r="P140" s="1">
        <v>0</v>
      </c>
      <c r="Q140" s="8"/>
      <c r="R140" s="1">
        <v>0</v>
      </c>
      <c r="S140" s="1">
        <v>0</v>
      </c>
      <c r="T140" s="8"/>
      <c r="U140" s="1">
        <v>0</v>
      </c>
      <c r="V140" s="20">
        <v>0</v>
      </c>
      <c r="W140" s="3">
        <v>0</v>
      </c>
      <c r="X140" s="3">
        <f t="shared" si="22"/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 ht="12.75" x14ac:dyDescent="0.2">
      <c r="A141" s="1">
        <v>6019</v>
      </c>
      <c r="B141" s="1" t="s">
        <v>76</v>
      </c>
      <c r="C141" s="1">
        <v>20</v>
      </c>
      <c r="D141" s="1">
        <v>162</v>
      </c>
      <c r="E141" s="1" t="s">
        <v>65</v>
      </c>
      <c r="F141" s="1">
        <v>999</v>
      </c>
      <c r="G141" s="1" t="s">
        <v>68</v>
      </c>
      <c r="H141" s="1">
        <v>34.351300000000002</v>
      </c>
      <c r="I141" s="1">
        <v>687.02599999999995</v>
      </c>
      <c r="J141" s="5"/>
      <c r="K141" s="5"/>
      <c r="L141" s="1">
        <v>0</v>
      </c>
      <c r="N141" s="8"/>
      <c r="O141" s="1">
        <v>0</v>
      </c>
      <c r="P141" s="1">
        <v>0</v>
      </c>
      <c r="Q141" s="8"/>
      <c r="R141" s="1">
        <v>0</v>
      </c>
      <c r="S141" s="1">
        <v>0</v>
      </c>
      <c r="T141" s="8"/>
      <c r="U141" s="1">
        <v>0</v>
      </c>
      <c r="V141" s="20">
        <v>0</v>
      </c>
      <c r="W141" s="3">
        <v>0</v>
      </c>
      <c r="X141" s="3">
        <f t="shared" si="22"/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 ht="12.75" x14ac:dyDescent="0.2">
      <c r="A142" s="1">
        <v>6042</v>
      </c>
      <c r="B142" s="1" t="s">
        <v>83</v>
      </c>
      <c r="C142" s="1">
        <v>12</v>
      </c>
      <c r="D142" s="1">
        <v>162</v>
      </c>
      <c r="E142" s="1" t="s">
        <v>65</v>
      </c>
      <c r="F142" s="1">
        <v>807</v>
      </c>
      <c r="G142" s="1" t="s">
        <v>67</v>
      </c>
      <c r="H142" s="1">
        <v>70.634</v>
      </c>
      <c r="I142" s="1">
        <v>847.60799999999995</v>
      </c>
      <c r="J142" s="5"/>
      <c r="K142" s="5"/>
      <c r="L142" s="1">
        <v>0</v>
      </c>
      <c r="N142" s="8"/>
      <c r="O142" s="1">
        <v>0</v>
      </c>
      <c r="P142" s="1">
        <v>0</v>
      </c>
      <c r="Q142" s="8"/>
      <c r="R142" s="1">
        <v>0</v>
      </c>
      <c r="S142" s="1">
        <v>0</v>
      </c>
      <c r="T142" s="8"/>
      <c r="U142" s="1">
        <v>0</v>
      </c>
      <c r="V142" s="20">
        <v>0</v>
      </c>
      <c r="W142" s="3">
        <v>0</v>
      </c>
      <c r="X142" s="3">
        <f t="shared" si="22"/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 ht="12.75" x14ac:dyDescent="0.2">
      <c r="A143" s="1">
        <v>6046</v>
      </c>
      <c r="B143" s="1" t="s">
        <v>78</v>
      </c>
      <c r="C143" s="1">
        <v>24</v>
      </c>
      <c r="D143" s="1">
        <v>162</v>
      </c>
      <c r="E143" s="1" t="s">
        <v>65</v>
      </c>
      <c r="F143" s="1">
        <v>999</v>
      </c>
      <c r="G143" s="1" t="s">
        <v>68</v>
      </c>
      <c r="H143" s="1">
        <v>15.280799999999999</v>
      </c>
      <c r="I143" s="1">
        <v>366.73919999999998</v>
      </c>
      <c r="J143" s="5"/>
      <c r="K143" s="5"/>
      <c r="L143" s="1">
        <v>0</v>
      </c>
      <c r="N143" s="8"/>
      <c r="O143" s="1">
        <v>0</v>
      </c>
      <c r="P143" s="1">
        <v>0</v>
      </c>
      <c r="Q143" s="8"/>
      <c r="R143" s="1">
        <v>0</v>
      </c>
      <c r="S143" s="1">
        <v>0</v>
      </c>
      <c r="T143" s="8"/>
      <c r="U143" s="1">
        <v>0</v>
      </c>
      <c r="V143" s="20">
        <v>0</v>
      </c>
      <c r="W143" s="3">
        <v>0</v>
      </c>
      <c r="X143" s="3">
        <f t="shared" si="22"/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 ht="12.75" x14ac:dyDescent="0.2">
      <c r="A144" s="1">
        <v>6047</v>
      </c>
      <c r="B144" s="1" t="s">
        <v>205</v>
      </c>
      <c r="C144" s="1">
        <v>12</v>
      </c>
      <c r="D144" s="1">
        <v>162</v>
      </c>
      <c r="E144" s="1" t="s">
        <v>65</v>
      </c>
      <c r="F144" s="1">
        <v>558</v>
      </c>
      <c r="G144" s="1" t="s">
        <v>74</v>
      </c>
      <c r="H144" s="1">
        <v>94.66</v>
      </c>
      <c r="I144" s="1">
        <v>1135.92</v>
      </c>
      <c r="J144" s="5"/>
      <c r="K144" s="5"/>
      <c r="L144" s="1">
        <v>0</v>
      </c>
      <c r="N144" s="8"/>
      <c r="O144" s="1">
        <v>0</v>
      </c>
      <c r="P144" s="1">
        <v>0</v>
      </c>
      <c r="Q144" s="8"/>
      <c r="R144" s="1">
        <v>0</v>
      </c>
      <c r="S144" s="1">
        <v>0</v>
      </c>
      <c r="T144" s="8"/>
      <c r="U144" s="1">
        <v>0</v>
      </c>
      <c r="V144" s="20">
        <v>0</v>
      </c>
      <c r="W144" s="3">
        <v>0</v>
      </c>
      <c r="X144" s="3">
        <f t="shared" si="22"/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 ht="12.75" x14ac:dyDescent="0.2">
      <c r="A145" s="1">
        <v>6082</v>
      </c>
      <c r="B145" s="1" t="s">
        <v>136</v>
      </c>
      <c r="C145" s="1">
        <v>12</v>
      </c>
      <c r="D145" s="1">
        <v>162</v>
      </c>
      <c r="E145" s="1" t="s">
        <v>65</v>
      </c>
      <c r="F145" s="1">
        <v>28</v>
      </c>
      <c r="G145" s="1" t="s">
        <v>133</v>
      </c>
      <c r="H145" s="1">
        <v>31.795200000000001</v>
      </c>
      <c r="I145" s="1">
        <v>381.54239999999999</v>
      </c>
      <c r="J145" s="5"/>
      <c r="K145" s="5"/>
      <c r="L145" s="1">
        <v>0</v>
      </c>
      <c r="N145" s="8"/>
      <c r="O145" s="1">
        <v>0</v>
      </c>
      <c r="P145" s="1">
        <v>0</v>
      </c>
      <c r="Q145" s="8"/>
      <c r="R145" s="1">
        <v>0</v>
      </c>
      <c r="S145" s="1">
        <v>0</v>
      </c>
      <c r="T145" s="8"/>
      <c r="U145" s="1">
        <v>0</v>
      </c>
      <c r="V145" s="20">
        <v>0</v>
      </c>
      <c r="W145" s="3">
        <v>0</v>
      </c>
      <c r="X145" s="3">
        <f t="shared" si="22"/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 ht="12.75" x14ac:dyDescent="0.2">
      <c r="A146" s="1">
        <v>6099</v>
      </c>
      <c r="B146" s="1" t="s">
        <v>247</v>
      </c>
      <c r="C146" s="1">
        <v>4</v>
      </c>
      <c r="D146" s="1">
        <v>162</v>
      </c>
      <c r="E146" s="1" t="s">
        <v>65</v>
      </c>
      <c r="F146" s="1">
        <v>807</v>
      </c>
      <c r="G146" s="1" t="s">
        <v>67</v>
      </c>
      <c r="H146" s="1">
        <v>241.78139999999999</v>
      </c>
      <c r="I146" s="1">
        <v>967.12559999999996</v>
      </c>
      <c r="J146" s="5"/>
      <c r="K146" s="5"/>
      <c r="L146" s="1">
        <v>0</v>
      </c>
      <c r="N146" s="8"/>
      <c r="O146" s="1">
        <v>0</v>
      </c>
      <c r="P146" s="1">
        <v>0</v>
      </c>
      <c r="Q146" s="8"/>
      <c r="R146" s="1">
        <v>0</v>
      </c>
      <c r="S146" s="1">
        <v>0</v>
      </c>
      <c r="T146" s="8"/>
      <c r="U146" s="1">
        <v>0</v>
      </c>
      <c r="V146" s="20">
        <v>0</v>
      </c>
      <c r="W146" s="3">
        <v>0</v>
      </c>
      <c r="X146" s="3">
        <f t="shared" si="22"/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 ht="12.75" x14ac:dyDescent="0.2">
      <c r="A147" s="1">
        <v>6102</v>
      </c>
      <c r="B147" s="1" t="s">
        <v>250</v>
      </c>
      <c r="C147" s="1">
        <v>4</v>
      </c>
      <c r="D147" s="1">
        <v>162</v>
      </c>
      <c r="E147" s="1" t="s">
        <v>65</v>
      </c>
      <c r="F147" s="1">
        <v>807</v>
      </c>
      <c r="G147" s="1" t="s">
        <v>67</v>
      </c>
      <c r="H147" s="1">
        <v>241.78139999999999</v>
      </c>
      <c r="I147" s="1">
        <v>967.12559999999996</v>
      </c>
      <c r="J147" s="5"/>
      <c r="K147" s="5"/>
      <c r="L147" s="1">
        <v>0</v>
      </c>
      <c r="N147" s="8"/>
      <c r="O147" s="1">
        <v>0</v>
      </c>
      <c r="P147" s="1">
        <v>0</v>
      </c>
      <c r="Q147" s="8"/>
      <c r="R147" s="1">
        <v>0</v>
      </c>
      <c r="S147" s="1">
        <v>0</v>
      </c>
      <c r="T147" s="8"/>
      <c r="U147" s="1">
        <v>0</v>
      </c>
      <c r="V147" s="20">
        <v>0</v>
      </c>
      <c r="W147" s="3">
        <v>0</v>
      </c>
      <c r="X147" s="3">
        <f t="shared" si="22"/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 ht="12.75" x14ac:dyDescent="0.2">
      <c r="A148" s="1">
        <v>40473</v>
      </c>
      <c r="B148" s="1" t="s">
        <v>148</v>
      </c>
      <c r="C148" s="1">
        <v>24</v>
      </c>
      <c r="D148" s="1">
        <v>162</v>
      </c>
      <c r="E148" s="1" t="s">
        <v>65</v>
      </c>
      <c r="F148" s="1">
        <v>999</v>
      </c>
      <c r="G148" s="1" t="s">
        <v>68</v>
      </c>
      <c r="H148" s="1">
        <v>44.752800000000001</v>
      </c>
      <c r="I148" s="1">
        <v>1074.0672</v>
      </c>
      <c r="J148" s="5"/>
      <c r="K148" s="5"/>
      <c r="L148" s="1">
        <v>0</v>
      </c>
      <c r="N148" s="8"/>
      <c r="O148" s="1">
        <v>0</v>
      </c>
      <c r="P148" s="1">
        <v>0</v>
      </c>
      <c r="Q148" s="8"/>
      <c r="R148" s="1">
        <v>0</v>
      </c>
      <c r="S148" s="1">
        <v>0</v>
      </c>
      <c r="T148" s="8"/>
      <c r="U148" s="1">
        <v>0</v>
      </c>
      <c r="V148" s="20">
        <v>0</v>
      </c>
      <c r="W148" s="3">
        <v>0</v>
      </c>
      <c r="X148" s="3">
        <f t="shared" si="22"/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 ht="12.75" x14ac:dyDescent="0.2">
      <c r="A149" s="1">
        <v>40475</v>
      </c>
      <c r="B149" s="1" t="s">
        <v>144</v>
      </c>
      <c r="C149" s="1">
        <v>24</v>
      </c>
      <c r="D149" s="1">
        <v>162</v>
      </c>
      <c r="E149" s="1" t="s">
        <v>65</v>
      </c>
      <c r="F149" s="1">
        <v>998</v>
      </c>
      <c r="G149" s="1" t="s">
        <v>146</v>
      </c>
      <c r="H149" s="1">
        <v>44.752800000000001</v>
      </c>
      <c r="I149" s="1">
        <v>1074.0672</v>
      </c>
      <c r="J149" s="5"/>
      <c r="K149" s="5"/>
      <c r="L149" s="1">
        <v>0</v>
      </c>
      <c r="N149" s="8"/>
      <c r="O149" s="1">
        <v>0</v>
      </c>
      <c r="P149" s="1">
        <v>0</v>
      </c>
      <c r="Q149" s="8"/>
      <c r="R149" s="1">
        <v>0</v>
      </c>
      <c r="S149" s="1">
        <v>0</v>
      </c>
      <c r="T149" s="8"/>
      <c r="U149" s="1">
        <v>0</v>
      </c>
      <c r="V149" s="20">
        <v>0</v>
      </c>
      <c r="W149" s="3">
        <v>0</v>
      </c>
      <c r="X149" s="3">
        <f t="shared" si="22"/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 ht="12.75" x14ac:dyDescent="0.2">
      <c r="A150" s="1">
        <v>59085</v>
      </c>
      <c r="B150" s="1" t="s">
        <v>112</v>
      </c>
      <c r="C150" s="1">
        <v>4</v>
      </c>
      <c r="D150" s="1">
        <v>162</v>
      </c>
      <c r="E150" s="1" t="s">
        <v>65</v>
      </c>
      <c r="F150" s="1">
        <v>1</v>
      </c>
      <c r="G150" s="1" t="s">
        <v>98</v>
      </c>
      <c r="H150" s="1">
        <v>146.297</v>
      </c>
      <c r="I150" s="1">
        <v>585.18799999999999</v>
      </c>
      <c r="J150" s="5"/>
      <c r="K150" s="5"/>
      <c r="L150" s="1">
        <v>0</v>
      </c>
      <c r="N150" s="8"/>
      <c r="O150" s="1">
        <v>0</v>
      </c>
      <c r="P150" s="1">
        <v>0</v>
      </c>
      <c r="Q150" s="8"/>
      <c r="R150" s="1">
        <v>0</v>
      </c>
      <c r="S150" s="1">
        <v>0</v>
      </c>
      <c r="T150" s="8"/>
      <c r="U150" s="1">
        <v>0</v>
      </c>
      <c r="V150" s="20">
        <v>0</v>
      </c>
      <c r="W150" s="3">
        <v>877.78</v>
      </c>
      <c r="X150" s="3">
        <f t="shared" si="22"/>
        <v>877.78</v>
      </c>
      <c r="Y150" s="1">
        <v>0</v>
      </c>
      <c r="Z150" s="1">
        <v>0</v>
      </c>
      <c r="AA150" s="1">
        <v>0</v>
      </c>
      <c r="AB150" s="1">
        <v>0</v>
      </c>
      <c r="AC150" s="1">
        <v>6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 ht="12.75" x14ac:dyDescent="0.2">
      <c r="A151" s="1">
        <v>59282</v>
      </c>
      <c r="B151" s="1" t="s">
        <v>97</v>
      </c>
      <c r="C151" s="1">
        <v>4</v>
      </c>
      <c r="D151" s="1">
        <v>162</v>
      </c>
      <c r="E151" s="1" t="s">
        <v>65</v>
      </c>
      <c r="F151" s="1">
        <v>1</v>
      </c>
      <c r="G151" s="1" t="s">
        <v>98</v>
      </c>
      <c r="H151" s="1">
        <v>146.297</v>
      </c>
      <c r="I151" s="1">
        <v>585.18799999999999</v>
      </c>
      <c r="J151" s="5"/>
      <c r="K151" s="5"/>
      <c r="L151" s="1">
        <v>0</v>
      </c>
      <c r="N151" s="8"/>
      <c r="O151" s="1">
        <v>0</v>
      </c>
      <c r="P151" s="1">
        <v>0</v>
      </c>
      <c r="Q151" s="8"/>
      <c r="R151" s="1">
        <v>0</v>
      </c>
      <c r="S151" s="1">
        <v>0</v>
      </c>
      <c r="T151" s="8"/>
      <c r="U151" s="1">
        <v>0</v>
      </c>
      <c r="V151" s="20">
        <v>0</v>
      </c>
      <c r="W151" s="3">
        <v>0</v>
      </c>
      <c r="X151" s="3">
        <f t="shared" si="22"/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 ht="12.75" x14ac:dyDescent="0.2">
      <c r="A152" s="1">
        <v>59290</v>
      </c>
      <c r="B152" s="1" t="s">
        <v>102</v>
      </c>
      <c r="C152" s="1">
        <v>12</v>
      </c>
      <c r="D152" s="1">
        <v>162</v>
      </c>
      <c r="E152" s="1" t="s">
        <v>65</v>
      </c>
      <c r="F152" s="1">
        <v>1</v>
      </c>
      <c r="G152" s="1" t="s">
        <v>98</v>
      </c>
      <c r="H152" s="1">
        <v>199.76300000000001</v>
      </c>
      <c r="I152" s="1">
        <v>2397.1559999999999</v>
      </c>
      <c r="J152" s="5"/>
      <c r="K152" s="5"/>
      <c r="L152" s="1">
        <v>0</v>
      </c>
      <c r="N152" s="8"/>
      <c r="O152" s="1">
        <v>0</v>
      </c>
      <c r="P152" s="1">
        <v>0</v>
      </c>
      <c r="Q152" s="8"/>
      <c r="R152" s="1">
        <v>0</v>
      </c>
      <c r="S152" s="1">
        <v>0</v>
      </c>
      <c r="T152" s="8"/>
      <c r="U152" s="1">
        <v>0</v>
      </c>
      <c r="V152" s="20">
        <v>0</v>
      </c>
      <c r="W152" s="3">
        <v>199.76</v>
      </c>
      <c r="X152" s="3">
        <f t="shared" si="22"/>
        <v>199.76</v>
      </c>
      <c r="Y152" s="1">
        <v>0</v>
      </c>
      <c r="Z152" s="1">
        <v>0</v>
      </c>
      <c r="AA152" s="1">
        <v>0</v>
      </c>
      <c r="AB152" s="1">
        <v>0</v>
      </c>
      <c r="AC152" s="1">
        <v>1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 ht="12.75" x14ac:dyDescent="0.2">
      <c r="A153" s="1">
        <v>61002</v>
      </c>
      <c r="B153" s="1" t="s">
        <v>244</v>
      </c>
      <c r="C153" s="1">
        <v>1</v>
      </c>
      <c r="D153" s="1">
        <v>162</v>
      </c>
      <c r="E153" s="1" t="s">
        <v>65</v>
      </c>
      <c r="F153" s="1">
        <v>999</v>
      </c>
      <c r="G153" s="1" t="s">
        <v>68</v>
      </c>
      <c r="H153" s="1">
        <v>1864.08</v>
      </c>
      <c r="I153" s="1">
        <v>1864.08</v>
      </c>
      <c r="J153" s="5"/>
      <c r="K153" s="5"/>
      <c r="L153" s="1">
        <v>0</v>
      </c>
      <c r="N153" s="8"/>
      <c r="O153" s="1">
        <v>0</v>
      </c>
      <c r="P153" s="1">
        <v>0</v>
      </c>
      <c r="Q153" s="8"/>
      <c r="R153" s="1">
        <v>0</v>
      </c>
      <c r="S153" s="1">
        <v>0</v>
      </c>
      <c r="T153" s="8"/>
      <c r="U153" s="1">
        <v>0</v>
      </c>
      <c r="V153" s="20">
        <v>0</v>
      </c>
      <c r="W153" s="3">
        <v>0</v>
      </c>
      <c r="X153" s="3">
        <f t="shared" si="22"/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 ht="12.75" x14ac:dyDescent="0.2">
      <c r="A154" s="1">
        <v>65157</v>
      </c>
      <c r="B154" s="1" t="s">
        <v>245</v>
      </c>
      <c r="C154" s="1">
        <v>6</v>
      </c>
      <c r="D154" s="1">
        <v>162</v>
      </c>
      <c r="E154" s="1" t="s">
        <v>65</v>
      </c>
      <c r="F154" s="1">
        <v>162</v>
      </c>
      <c r="G154" s="1" t="s">
        <v>84</v>
      </c>
      <c r="H154" s="1">
        <v>323.44</v>
      </c>
      <c r="I154" s="1">
        <v>1940.64</v>
      </c>
      <c r="J154" s="5"/>
      <c r="K154" s="5"/>
      <c r="L154" s="1">
        <v>0</v>
      </c>
      <c r="N154" s="8"/>
      <c r="O154" s="1">
        <v>0</v>
      </c>
      <c r="P154" s="1">
        <v>0</v>
      </c>
      <c r="Q154" s="8"/>
      <c r="R154" s="1">
        <v>0</v>
      </c>
      <c r="S154" s="1">
        <v>0</v>
      </c>
      <c r="T154" s="8"/>
      <c r="U154" s="1">
        <v>0</v>
      </c>
      <c r="V154" s="20">
        <v>0</v>
      </c>
      <c r="W154" s="3">
        <v>0</v>
      </c>
      <c r="X154" s="3">
        <f t="shared" si="22"/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 ht="12.75" x14ac:dyDescent="0.2">
      <c r="A155" s="1">
        <v>85004</v>
      </c>
      <c r="B155" s="1" t="s">
        <v>249</v>
      </c>
      <c r="C155" s="1">
        <v>1</v>
      </c>
      <c r="D155" s="1">
        <v>162</v>
      </c>
      <c r="E155" s="1" t="s">
        <v>65</v>
      </c>
      <c r="F155" s="1">
        <v>999</v>
      </c>
      <c r="G155" s="1" t="s">
        <v>68</v>
      </c>
      <c r="H155" s="1">
        <v>1954.8</v>
      </c>
      <c r="I155" s="1">
        <v>1954.8</v>
      </c>
      <c r="J155" s="5"/>
      <c r="K155" s="5"/>
      <c r="L155" s="1">
        <v>0</v>
      </c>
      <c r="N155" s="8"/>
      <c r="O155" s="1">
        <v>0</v>
      </c>
      <c r="P155" s="1">
        <v>0</v>
      </c>
      <c r="Q155" s="8"/>
      <c r="R155" s="1">
        <v>0</v>
      </c>
      <c r="S155" s="1">
        <v>0</v>
      </c>
      <c r="T155" s="8"/>
      <c r="U155" s="1">
        <v>0</v>
      </c>
      <c r="V155" s="20">
        <v>0</v>
      </c>
      <c r="W155" s="3">
        <v>0</v>
      </c>
      <c r="X155" s="3">
        <f t="shared" si="22"/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 ht="12.75" x14ac:dyDescent="0.2">
      <c r="A156" s="1">
        <v>88122</v>
      </c>
      <c r="B156" s="1" t="s">
        <v>163</v>
      </c>
      <c r="C156" s="1">
        <v>24</v>
      </c>
      <c r="D156" s="1">
        <v>162</v>
      </c>
      <c r="E156" s="1" t="s">
        <v>65</v>
      </c>
      <c r="F156" s="1">
        <v>974</v>
      </c>
      <c r="G156" s="1" t="s">
        <v>70</v>
      </c>
      <c r="H156" s="1">
        <v>72.685599999999994</v>
      </c>
      <c r="I156" s="1">
        <v>1744.4544000000001</v>
      </c>
      <c r="J156" s="5"/>
      <c r="K156" s="5"/>
      <c r="L156" s="1">
        <v>0</v>
      </c>
      <c r="N156" s="8"/>
      <c r="O156" s="1">
        <v>0</v>
      </c>
      <c r="P156" s="1">
        <v>0</v>
      </c>
      <c r="Q156" s="8"/>
      <c r="R156" s="1">
        <v>0</v>
      </c>
      <c r="S156" s="1">
        <v>0</v>
      </c>
      <c r="T156" s="8"/>
      <c r="U156" s="1">
        <v>0</v>
      </c>
      <c r="V156" s="20">
        <v>0</v>
      </c>
      <c r="W156" s="3">
        <v>0</v>
      </c>
      <c r="X156" s="3">
        <f t="shared" si="22"/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 ht="12.75" x14ac:dyDescent="0.2">
      <c r="A157" s="1">
        <v>88137</v>
      </c>
      <c r="B157" s="1" t="s">
        <v>88</v>
      </c>
      <c r="C157" s="1">
        <v>14</v>
      </c>
      <c r="D157" s="1">
        <v>162</v>
      </c>
      <c r="E157" s="1" t="s">
        <v>65</v>
      </c>
      <c r="F157" s="1">
        <v>999</v>
      </c>
      <c r="G157" s="1" t="s">
        <v>68</v>
      </c>
      <c r="H157" s="1">
        <v>102.89319999999999</v>
      </c>
      <c r="I157" s="1">
        <v>1440.5047999999999</v>
      </c>
      <c r="J157" s="5"/>
      <c r="K157" s="5"/>
      <c r="L157" s="1">
        <v>0</v>
      </c>
      <c r="N157" s="8"/>
      <c r="O157" s="1">
        <v>0</v>
      </c>
      <c r="P157" s="1">
        <v>0</v>
      </c>
      <c r="Q157" s="8"/>
      <c r="R157" s="1">
        <v>0</v>
      </c>
      <c r="S157" s="1">
        <v>0</v>
      </c>
      <c r="T157" s="8"/>
      <c r="U157" s="1">
        <v>0</v>
      </c>
      <c r="V157" s="20">
        <v>0</v>
      </c>
      <c r="W157" s="3">
        <v>0</v>
      </c>
      <c r="X157" s="3">
        <f t="shared" si="22"/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 ht="12.75" x14ac:dyDescent="0.2">
      <c r="A158" s="1">
        <v>88139</v>
      </c>
      <c r="B158" s="1" t="s">
        <v>139</v>
      </c>
      <c r="C158" s="1">
        <v>9</v>
      </c>
      <c r="D158" s="1">
        <v>162</v>
      </c>
      <c r="E158" s="1" t="s">
        <v>65</v>
      </c>
      <c r="F158" s="1">
        <v>28</v>
      </c>
      <c r="G158" s="1" t="s">
        <v>133</v>
      </c>
      <c r="H158" s="1">
        <v>54.54</v>
      </c>
      <c r="I158" s="1">
        <v>490.86</v>
      </c>
      <c r="J158" s="5"/>
      <c r="K158" s="5"/>
      <c r="L158" s="1">
        <v>0</v>
      </c>
      <c r="N158" s="8"/>
      <c r="O158" s="1">
        <v>0</v>
      </c>
      <c r="P158" s="1">
        <v>0</v>
      </c>
      <c r="Q158" s="8"/>
      <c r="R158" s="1">
        <v>0</v>
      </c>
      <c r="S158" s="1">
        <v>0</v>
      </c>
      <c r="T158" s="8"/>
      <c r="U158" s="1">
        <v>0</v>
      </c>
      <c r="V158" s="20">
        <v>0</v>
      </c>
      <c r="W158" s="3">
        <v>0</v>
      </c>
      <c r="X158" s="3">
        <f t="shared" si="22"/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1:64" ht="12.75" x14ac:dyDescent="0.2">
      <c r="A159" s="1">
        <v>88173</v>
      </c>
      <c r="B159" s="1" t="s">
        <v>88</v>
      </c>
      <c r="C159" s="1">
        <v>24</v>
      </c>
      <c r="D159" s="1">
        <v>162</v>
      </c>
      <c r="E159" s="1" t="s">
        <v>65</v>
      </c>
      <c r="F159" s="1">
        <v>999</v>
      </c>
      <c r="G159" s="1" t="s">
        <v>68</v>
      </c>
      <c r="H159" s="1">
        <v>42.212400000000002</v>
      </c>
      <c r="I159" s="1">
        <v>1013.0976000000001</v>
      </c>
      <c r="J159" s="5"/>
      <c r="K159" s="5"/>
      <c r="L159" s="1">
        <v>0</v>
      </c>
      <c r="N159" s="8"/>
      <c r="O159" s="1">
        <v>0</v>
      </c>
      <c r="P159" s="1">
        <v>0</v>
      </c>
      <c r="Q159" s="8"/>
      <c r="R159" s="1">
        <v>0</v>
      </c>
      <c r="S159" s="1">
        <v>0</v>
      </c>
      <c r="T159" s="8"/>
      <c r="U159" s="1">
        <v>0</v>
      </c>
      <c r="V159" s="20">
        <v>0</v>
      </c>
      <c r="W159" s="3">
        <v>0</v>
      </c>
      <c r="X159" s="3">
        <f t="shared" si="22"/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 ht="12.75" x14ac:dyDescent="0.2">
      <c r="A160" s="1">
        <v>88216</v>
      </c>
      <c r="B160" s="1" t="s">
        <v>156</v>
      </c>
      <c r="C160" s="1">
        <v>12</v>
      </c>
      <c r="D160" s="1">
        <v>162</v>
      </c>
      <c r="E160" s="1" t="s">
        <v>65</v>
      </c>
      <c r="F160" s="1">
        <v>162</v>
      </c>
      <c r="G160" s="1" t="s">
        <v>84</v>
      </c>
      <c r="H160" s="1">
        <v>161.93899999999999</v>
      </c>
      <c r="I160" s="1">
        <v>1943.268</v>
      </c>
      <c r="J160" s="5"/>
      <c r="K160" s="5"/>
      <c r="L160" s="1">
        <v>0</v>
      </c>
      <c r="N160" s="8"/>
      <c r="O160" s="1">
        <v>0</v>
      </c>
      <c r="P160" s="1">
        <v>0</v>
      </c>
      <c r="Q160" s="8"/>
      <c r="R160" s="1">
        <v>0</v>
      </c>
      <c r="S160" s="1">
        <v>0</v>
      </c>
      <c r="T160" s="8"/>
      <c r="U160" s="1">
        <v>0</v>
      </c>
      <c r="V160" s="20">
        <v>0</v>
      </c>
      <c r="W160" s="3">
        <v>0</v>
      </c>
      <c r="X160" s="3">
        <f t="shared" si="22"/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 ht="12.75" x14ac:dyDescent="0.2">
      <c r="A161" s="1">
        <v>91004</v>
      </c>
      <c r="B161" s="1" t="s">
        <v>202</v>
      </c>
      <c r="C161" s="1">
        <v>16</v>
      </c>
      <c r="D161" s="1">
        <v>162</v>
      </c>
      <c r="E161" s="1" t="s">
        <v>65</v>
      </c>
      <c r="F161" s="1">
        <v>123</v>
      </c>
      <c r="G161" s="1" t="s">
        <v>138</v>
      </c>
      <c r="H161" s="1">
        <v>70.36</v>
      </c>
      <c r="I161" s="1">
        <v>1125.76</v>
      </c>
      <c r="J161" s="5"/>
      <c r="K161" s="5"/>
      <c r="L161" s="1">
        <v>0</v>
      </c>
      <c r="N161" s="8"/>
      <c r="O161" s="1">
        <v>0</v>
      </c>
      <c r="P161" s="1">
        <v>0</v>
      </c>
      <c r="Q161" s="8"/>
      <c r="R161" s="1">
        <v>0</v>
      </c>
      <c r="S161" s="1">
        <v>0</v>
      </c>
      <c r="T161" s="8"/>
      <c r="U161" s="1">
        <v>0</v>
      </c>
      <c r="V161" s="20">
        <v>0</v>
      </c>
      <c r="W161" s="3">
        <v>0</v>
      </c>
      <c r="X161" s="3">
        <f t="shared" si="22"/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 ht="12.75" x14ac:dyDescent="0.2">
      <c r="A162" s="1">
        <v>91059</v>
      </c>
      <c r="B162" s="1" t="s">
        <v>246</v>
      </c>
      <c r="C162" s="1">
        <v>1</v>
      </c>
      <c r="D162" s="1">
        <v>162</v>
      </c>
      <c r="E162" s="1" t="s">
        <v>65</v>
      </c>
      <c r="F162" s="1">
        <v>999</v>
      </c>
      <c r="G162" s="1" t="s">
        <v>68</v>
      </c>
      <c r="H162" s="1">
        <v>5002.5600000000004</v>
      </c>
      <c r="I162" s="1">
        <v>5002.5600000000004</v>
      </c>
      <c r="J162" s="5"/>
      <c r="K162" s="5"/>
      <c r="L162" s="1">
        <v>0</v>
      </c>
      <c r="N162" s="8"/>
      <c r="O162" s="1">
        <v>0</v>
      </c>
      <c r="P162" s="1">
        <v>0</v>
      </c>
      <c r="Q162" s="8"/>
      <c r="R162" s="1">
        <v>0</v>
      </c>
      <c r="S162" s="1">
        <v>0</v>
      </c>
      <c r="T162" s="8"/>
      <c r="U162" s="1">
        <v>0</v>
      </c>
      <c r="V162" s="20">
        <v>0</v>
      </c>
      <c r="W162" s="3">
        <v>0</v>
      </c>
      <c r="X162" s="3">
        <f t="shared" si="22"/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 ht="12.75" x14ac:dyDescent="0.2">
      <c r="A163" s="1">
        <v>91199</v>
      </c>
      <c r="B163" s="1" t="s">
        <v>212</v>
      </c>
      <c r="C163" s="1">
        <v>16</v>
      </c>
      <c r="D163" s="1">
        <v>162</v>
      </c>
      <c r="E163" s="1" t="s">
        <v>65</v>
      </c>
      <c r="F163" s="1">
        <v>123</v>
      </c>
      <c r="G163" s="1" t="s">
        <v>138</v>
      </c>
      <c r="H163" s="1">
        <v>64.494399999999999</v>
      </c>
      <c r="I163" s="1">
        <v>1031.9104</v>
      </c>
      <c r="J163" s="5"/>
      <c r="K163" s="5"/>
      <c r="L163" s="1">
        <v>0</v>
      </c>
      <c r="N163" s="8"/>
      <c r="O163" s="1">
        <v>0</v>
      </c>
      <c r="P163" s="1">
        <v>0</v>
      </c>
      <c r="Q163" s="8"/>
      <c r="R163" s="1">
        <v>0</v>
      </c>
      <c r="S163" s="1">
        <v>0</v>
      </c>
      <c r="T163" s="8"/>
      <c r="U163" s="1">
        <v>0</v>
      </c>
      <c r="V163" s="20">
        <v>0</v>
      </c>
      <c r="W163" s="3">
        <v>0</v>
      </c>
      <c r="X163" s="3">
        <f t="shared" si="22"/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 ht="12.75" x14ac:dyDescent="0.2">
      <c r="A164" s="1">
        <v>95285</v>
      </c>
      <c r="B164" s="1" t="s">
        <v>248</v>
      </c>
      <c r="C164" s="1">
        <v>1</v>
      </c>
      <c r="D164" s="1">
        <v>162</v>
      </c>
      <c r="E164" s="1" t="s">
        <v>65</v>
      </c>
      <c r="F164" s="1">
        <v>999</v>
      </c>
      <c r="G164" s="1" t="s">
        <v>68</v>
      </c>
      <c r="H164" s="1">
        <v>4356.72</v>
      </c>
      <c r="I164" s="1">
        <v>4356.72</v>
      </c>
      <c r="J164" s="5"/>
      <c r="K164" s="5"/>
      <c r="L164" s="1">
        <v>0</v>
      </c>
      <c r="M164" s="53">
        <f>VLOOKUP(A164:A340,'010726 ph kepler'!$A$3:$I$43,9,FALSE)</f>
        <v>5.8125</v>
      </c>
      <c r="N164" s="8"/>
      <c r="O164" s="1">
        <v>0</v>
      </c>
      <c r="P164" s="1">
        <v>0</v>
      </c>
      <c r="Q164" s="8"/>
      <c r="R164" s="1">
        <v>0</v>
      </c>
      <c r="S164" s="1">
        <v>0</v>
      </c>
      <c r="T164" s="8"/>
      <c r="U164" s="1">
        <v>0</v>
      </c>
      <c r="V164" s="20">
        <v>0</v>
      </c>
      <c r="W164" s="3">
        <v>13070.16</v>
      </c>
      <c r="X164" s="3">
        <f t="shared" si="22"/>
        <v>13070.16</v>
      </c>
      <c r="Y164" s="1">
        <v>0</v>
      </c>
      <c r="Z164" s="1">
        <v>0</v>
      </c>
      <c r="AA164" s="1">
        <v>0</v>
      </c>
      <c r="AB164" s="1">
        <v>0</v>
      </c>
      <c r="AC164" s="1">
        <v>3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 ht="12.75" x14ac:dyDescent="0.2">
      <c r="A165" s="1">
        <v>95459</v>
      </c>
      <c r="B165" s="1" t="s">
        <v>243</v>
      </c>
      <c r="C165" s="1">
        <v>2</v>
      </c>
      <c r="D165" s="1">
        <v>162</v>
      </c>
      <c r="E165" s="1" t="s">
        <v>65</v>
      </c>
      <c r="F165" s="1">
        <v>123</v>
      </c>
      <c r="G165" s="1" t="s">
        <v>138</v>
      </c>
      <c r="H165" s="1">
        <v>2210.7600000000002</v>
      </c>
      <c r="I165" s="1">
        <v>4421.5200000000004</v>
      </c>
      <c r="J165" s="5"/>
      <c r="K165" s="5"/>
      <c r="L165" s="1">
        <v>0</v>
      </c>
      <c r="M165" s="1" t="e">
        <f>VLOOKUP(A165:A341,'010726 ph kepler'!$A$3:$I$43,9,FALSE)</f>
        <v>#N/A</v>
      </c>
      <c r="N165" s="8"/>
      <c r="O165" s="1">
        <v>0</v>
      </c>
      <c r="P165" s="1">
        <v>0</v>
      </c>
      <c r="Q165" s="8"/>
      <c r="R165" s="1">
        <v>0</v>
      </c>
      <c r="S165" s="1">
        <v>0</v>
      </c>
      <c r="T165" s="8"/>
      <c r="U165" s="1">
        <v>0</v>
      </c>
      <c r="V165" s="20">
        <v>0</v>
      </c>
      <c r="W165" s="3">
        <v>0</v>
      </c>
      <c r="X165" s="3">
        <f t="shared" si="22"/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 ht="12.75" x14ac:dyDescent="0.2">
      <c r="A166" s="1">
        <v>95524</v>
      </c>
      <c r="B166" s="1" t="s">
        <v>88</v>
      </c>
      <c r="C166" s="1">
        <v>12</v>
      </c>
      <c r="D166" s="1">
        <v>162</v>
      </c>
      <c r="E166" s="1" t="s">
        <v>65</v>
      </c>
      <c r="F166" s="1">
        <v>999</v>
      </c>
      <c r="G166" s="1" t="s">
        <v>68</v>
      </c>
      <c r="H166" s="1">
        <v>22.715</v>
      </c>
      <c r="I166" s="1">
        <v>272.58</v>
      </c>
      <c r="J166" s="5"/>
      <c r="K166" s="5"/>
      <c r="L166" s="1">
        <v>0</v>
      </c>
      <c r="M166" s="1" t="e">
        <f>VLOOKUP(A166:A342,'010726 ph kepler'!$A$3:$I$43,9,FALSE)</f>
        <v>#N/A</v>
      </c>
      <c r="N166" s="8"/>
      <c r="O166" s="1">
        <v>0</v>
      </c>
      <c r="P166" s="1">
        <v>0</v>
      </c>
      <c r="Q166" s="8"/>
      <c r="R166" s="1">
        <v>0</v>
      </c>
      <c r="S166" s="1">
        <v>0</v>
      </c>
      <c r="T166" s="8"/>
      <c r="U166" s="1">
        <v>0</v>
      </c>
      <c r="V166" s="20">
        <v>0</v>
      </c>
      <c r="W166" s="3">
        <v>0</v>
      </c>
      <c r="X166" s="3">
        <f t="shared" si="22"/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 ht="12.75" x14ac:dyDescent="0.2">
      <c r="A167" s="1">
        <v>95596</v>
      </c>
      <c r="B167" s="1" t="s">
        <v>95</v>
      </c>
      <c r="C167" s="1">
        <v>1</v>
      </c>
      <c r="D167" s="1">
        <v>162</v>
      </c>
      <c r="E167" s="1" t="s">
        <v>65</v>
      </c>
      <c r="F167" s="1">
        <v>999</v>
      </c>
      <c r="G167" s="1" t="s">
        <v>68</v>
      </c>
      <c r="H167" s="1">
        <v>636.12</v>
      </c>
      <c r="I167" s="1">
        <v>636.12</v>
      </c>
      <c r="J167" s="5"/>
      <c r="K167" s="5"/>
      <c r="L167" s="1">
        <v>0</v>
      </c>
      <c r="M167" s="1" t="e">
        <f>VLOOKUP(A167:A343,'010726 ph kepler'!$A$3:$I$43,9,FALSE)</f>
        <v>#N/A</v>
      </c>
      <c r="N167" s="8"/>
      <c r="O167" s="1">
        <v>0</v>
      </c>
      <c r="P167" s="1">
        <v>0</v>
      </c>
      <c r="Q167" s="8"/>
      <c r="R167" s="1">
        <v>0</v>
      </c>
      <c r="S167" s="1">
        <v>0</v>
      </c>
      <c r="T167" s="8"/>
      <c r="U167" s="1">
        <v>0</v>
      </c>
      <c r="V167" s="20">
        <v>0</v>
      </c>
      <c r="W167" s="3">
        <v>0</v>
      </c>
      <c r="X167" s="3">
        <f t="shared" si="22"/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 ht="12.75" x14ac:dyDescent="0.2">
      <c r="A168" s="1">
        <v>95597</v>
      </c>
      <c r="B168" s="1" t="s">
        <v>255</v>
      </c>
      <c r="C168" s="1">
        <v>1</v>
      </c>
      <c r="D168" s="1">
        <v>162</v>
      </c>
      <c r="E168" s="1" t="s">
        <v>65</v>
      </c>
      <c r="F168" s="1">
        <v>999</v>
      </c>
      <c r="G168" s="1" t="s">
        <v>68</v>
      </c>
      <c r="H168" s="1">
        <v>1764.72</v>
      </c>
      <c r="I168" s="1">
        <v>1764.72</v>
      </c>
      <c r="J168" s="5"/>
      <c r="K168" s="5"/>
      <c r="L168" s="1">
        <v>0</v>
      </c>
      <c r="M168" s="1" t="e">
        <f>VLOOKUP(A168:A344,'010726 ph kepler'!$A$3:$I$43,9,FALSE)</f>
        <v>#N/A</v>
      </c>
      <c r="N168" s="8"/>
      <c r="O168" s="1">
        <v>0</v>
      </c>
      <c r="P168" s="1">
        <v>0</v>
      </c>
      <c r="Q168" s="8"/>
      <c r="R168" s="1">
        <v>0</v>
      </c>
      <c r="S168" s="1">
        <v>0</v>
      </c>
      <c r="T168" s="8"/>
      <c r="U168" s="1">
        <v>0</v>
      </c>
      <c r="V168" s="20">
        <v>0</v>
      </c>
      <c r="W168" s="3">
        <v>0</v>
      </c>
      <c r="X168" s="3">
        <f t="shared" si="22"/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 ht="12.75" x14ac:dyDescent="0.2">
      <c r="A169" s="1">
        <v>95902</v>
      </c>
      <c r="B169" s="1" t="s">
        <v>93</v>
      </c>
      <c r="C169" s="1">
        <v>7</v>
      </c>
      <c r="D169" s="1">
        <v>162</v>
      </c>
      <c r="E169" s="1" t="s">
        <v>65</v>
      </c>
      <c r="F169" s="1">
        <v>999</v>
      </c>
      <c r="G169" s="1" t="s">
        <v>68</v>
      </c>
      <c r="H169" s="1">
        <v>266.64999999999998</v>
      </c>
      <c r="I169" s="1">
        <v>1866.55</v>
      </c>
      <c r="J169" s="5"/>
      <c r="K169" s="5"/>
      <c r="L169" s="1">
        <v>0</v>
      </c>
      <c r="M169" s="1" t="e">
        <f>VLOOKUP(A169:A345,'010726 ph kepler'!$A$3:$I$43,9,FALSE)</f>
        <v>#N/A</v>
      </c>
      <c r="N169" s="8"/>
      <c r="O169" s="1">
        <v>0</v>
      </c>
      <c r="P169" s="1">
        <v>0</v>
      </c>
      <c r="Q169" s="8"/>
      <c r="R169" s="1">
        <v>0</v>
      </c>
      <c r="S169" s="1">
        <v>0</v>
      </c>
      <c r="T169" s="8"/>
      <c r="U169" s="1">
        <v>0</v>
      </c>
      <c r="V169" s="20">
        <v>0</v>
      </c>
      <c r="W169" s="3">
        <v>0</v>
      </c>
      <c r="X169" s="3">
        <f t="shared" si="22"/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</row>
    <row r="170" spans="1:64" ht="12.75" x14ac:dyDescent="0.2">
      <c r="A170" s="1">
        <v>96163</v>
      </c>
      <c r="B170" s="1" t="s">
        <v>92</v>
      </c>
      <c r="C170" s="1">
        <v>12</v>
      </c>
      <c r="D170" s="1">
        <v>162</v>
      </c>
      <c r="E170" s="1" t="s">
        <v>65</v>
      </c>
      <c r="F170" s="1">
        <v>999</v>
      </c>
      <c r="G170" s="1" t="s">
        <v>68</v>
      </c>
      <c r="H170" s="1">
        <v>104.2492</v>
      </c>
      <c r="I170" s="1">
        <v>1250.9903999999999</v>
      </c>
      <c r="J170" s="5"/>
      <c r="K170" s="5"/>
      <c r="L170" s="1">
        <v>0</v>
      </c>
      <c r="M170" s="1" t="e">
        <f>VLOOKUP(A170:A346,'010726 ph kepler'!$A$3:$I$43,9,FALSE)</f>
        <v>#N/A</v>
      </c>
      <c r="N170" s="8"/>
      <c r="O170" s="1">
        <v>0</v>
      </c>
      <c r="P170" s="1">
        <v>0</v>
      </c>
      <c r="Q170" s="8"/>
      <c r="R170" s="1">
        <v>0</v>
      </c>
      <c r="S170" s="1">
        <v>0</v>
      </c>
      <c r="T170" s="8"/>
      <c r="U170" s="1">
        <v>0</v>
      </c>
      <c r="V170" s="20">
        <v>0</v>
      </c>
      <c r="W170" s="3">
        <v>0</v>
      </c>
      <c r="X170" s="3">
        <f t="shared" si="22"/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 ht="12.75" x14ac:dyDescent="0.2">
      <c r="A171" s="1">
        <v>96281</v>
      </c>
      <c r="B171" s="1" t="s">
        <v>80</v>
      </c>
      <c r="C171" s="1">
        <v>24</v>
      </c>
      <c r="D171" s="1">
        <v>162</v>
      </c>
      <c r="E171" s="1" t="s">
        <v>65</v>
      </c>
      <c r="F171" s="1">
        <v>999</v>
      </c>
      <c r="G171" s="1" t="s">
        <v>68</v>
      </c>
      <c r="H171" s="1">
        <v>72.534999999999997</v>
      </c>
      <c r="I171" s="1">
        <v>1740.84</v>
      </c>
      <c r="J171" s="5"/>
      <c r="K171" s="5"/>
      <c r="L171" s="1">
        <v>0</v>
      </c>
      <c r="M171" s="1" t="e">
        <f>VLOOKUP(A171:A347,'010726 ph kepler'!$A$3:$I$43,9,FALSE)</f>
        <v>#N/A</v>
      </c>
      <c r="N171" s="8"/>
      <c r="O171" s="1">
        <v>0</v>
      </c>
      <c r="P171" s="1">
        <v>0</v>
      </c>
      <c r="Q171" s="8"/>
      <c r="R171" s="1">
        <v>0</v>
      </c>
      <c r="S171" s="1">
        <v>0</v>
      </c>
      <c r="T171" s="8"/>
      <c r="U171" s="1">
        <v>0</v>
      </c>
      <c r="V171" s="20">
        <v>0</v>
      </c>
      <c r="W171" s="3">
        <v>0</v>
      </c>
      <c r="X171" s="3">
        <f t="shared" si="22"/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 ht="12.75" x14ac:dyDescent="0.2">
      <c r="A172" s="1">
        <v>97195</v>
      </c>
      <c r="B172" s="1" t="s">
        <v>115</v>
      </c>
      <c r="C172" s="1">
        <v>4</v>
      </c>
      <c r="D172" s="1">
        <v>162</v>
      </c>
      <c r="E172" s="1" t="s">
        <v>65</v>
      </c>
      <c r="F172" s="1">
        <v>1</v>
      </c>
      <c r="G172" s="1" t="s">
        <v>98</v>
      </c>
      <c r="H172" s="1">
        <v>132.364</v>
      </c>
      <c r="I172" s="1">
        <v>529.45600000000002</v>
      </c>
      <c r="J172" s="5"/>
      <c r="K172" s="5"/>
      <c r="L172" s="1">
        <v>0</v>
      </c>
      <c r="M172" s="1" t="e">
        <f>VLOOKUP(A172:A348,'010726 ph kepler'!$A$3:$I$43,9,FALSE)</f>
        <v>#N/A</v>
      </c>
      <c r="N172" s="8"/>
      <c r="O172" s="1">
        <v>0</v>
      </c>
      <c r="P172" s="1">
        <v>0</v>
      </c>
      <c r="Q172" s="8"/>
      <c r="R172" s="1">
        <v>0</v>
      </c>
      <c r="S172" s="1">
        <v>0</v>
      </c>
      <c r="T172" s="8"/>
      <c r="U172" s="1">
        <v>0</v>
      </c>
      <c r="V172" s="20">
        <v>0</v>
      </c>
      <c r="W172" s="3">
        <v>0</v>
      </c>
      <c r="X172" s="3">
        <f t="shared" si="22"/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 ht="12.75" x14ac:dyDescent="0.2">
      <c r="A173" s="1">
        <v>97303</v>
      </c>
      <c r="B173" s="1" t="s">
        <v>238</v>
      </c>
      <c r="C173" s="1">
        <v>16</v>
      </c>
      <c r="D173" s="1">
        <v>162</v>
      </c>
      <c r="E173" s="1" t="s">
        <v>65</v>
      </c>
      <c r="F173" s="1">
        <v>123</v>
      </c>
      <c r="G173" s="1" t="s">
        <v>138</v>
      </c>
      <c r="H173" s="1">
        <v>70.367699999999999</v>
      </c>
      <c r="I173" s="1">
        <v>1125.8832</v>
      </c>
      <c r="J173" s="5"/>
      <c r="K173" s="5"/>
      <c r="L173" s="1">
        <v>0</v>
      </c>
      <c r="M173" s="1" t="e">
        <f>VLOOKUP(A173:A349,'010726 ph kepler'!$A$3:$I$43,9,FALSE)</f>
        <v>#N/A</v>
      </c>
      <c r="N173" s="8"/>
      <c r="O173" s="1">
        <v>0</v>
      </c>
      <c r="P173" s="1">
        <v>4</v>
      </c>
      <c r="Q173" s="8"/>
      <c r="R173" s="1">
        <v>0</v>
      </c>
      <c r="S173" s="1">
        <v>0</v>
      </c>
      <c r="T173" s="8"/>
      <c r="U173" s="1">
        <v>0</v>
      </c>
      <c r="V173" s="20">
        <v>0</v>
      </c>
      <c r="W173" s="3">
        <v>4503.53</v>
      </c>
      <c r="X173" s="3">
        <f t="shared" si="22"/>
        <v>4503.53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64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 ht="12.75" x14ac:dyDescent="0.2">
      <c r="A174" s="1">
        <v>97314</v>
      </c>
      <c r="B174" s="1" t="s">
        <v>227</v>
      </c>
      <c r="C174" s="1">
        <v>5</v>
      </c>
      <c r="D174" s="1">
        <v>162</v>
      </c>
      <c r="E174" s="1" t="s">
        <v>65</v>
      </c>
      <c r="F174" s="1">
        <v>162</v>
      </c>
      <c r="G174" s="1" t="s">
        <v>84</v>
      </c>
      <c r="H174" s="1">
        <v>268.24099999999999</v>
      </c>
      <c r="I174" s="1">
        <v>1341.2049999999999</v>
      </c>
      <c r="J174" s="5"/>
      <c r="K174" s="5"/>
      <c r="L174" s="1">
        <v>0</v>
      </c>
      <c r="M174" s="1" t="e">
        <f>VLOOKUP(A174:A350,'010726 ph kepler'!$A$3:$I$43,9,FALSE)</f>
        <v>#N/A</v>
      </c>
      <c r="N174" s="8"/>
      <c r="O174" s="1">
        <v>0</v>
      </c>
      <c r="P174" s="1">
        <v>0</v>
      </c>
      <c r="Q174" s="8"/>
      <c r="R174" s="1">
        <v>0</v>
      </c>
      <c r="S174" s="1">
        <v>0</v>
      </c>
      <c r="T174" s="8"/>
      <c r="U174" s="1">
        <v>0</v>
      </c>
      <c r="V174" s="20">
        <v>0</v>
      </c>
      <c r="W174" s="3">
        <v>0</v>
      </c>
      <c r="X174" s="3">
        <f t="shared" si="22"/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 ht="12.75" x14ac:dyDescent="0.2">
      <c r="A175" s="1">
        <v>97315</v>
      </c>
      <c r="B175" s="1" t="s">
        <v>147</v>
      </c>
      <c r="C175" s="1">
        <v>14</v>
      </c>
      <c r="D175" s="1">
        <v>162</v>
      </c>
      <c r="E175" s="1" t="s">
        <v>65</v>
      </c>
      <c r="F175" s="1">
        <v>162</v>
      </c>
      <c r="G175" s="1" t="s">
        <v>84</v>
      </c>
      <c r="H175" s="1">
        <v>56.567999999999998</v>
      </c>
      <c r="I175" s="1">
        <v>791.952</v>
      </c>
      <c r="J175" s="5"/>
      <c r="K175" s="5"/>
      <c r="L175" s="1">
        <v>0</v>
      </c>
      <c r="M175" s="1" t="e">
        <f>VLOOKUP(A175:A351,'010726 ph kepler'!$A$3:$I$43,9,FALSE)</f>
        <v>#N/A</v>
      </c>
      <c r="N175" s="8"/>
      <c r="O175" s="1">
        <v>0</v>
      </c>
      <c r="P175" s="1">
        <v>0</v>
      </c>
      <c r="Q175" s="8"/>
      <c r="R175" s="1">
        <v>0</v>
      </c>
      <c r="S175" s="1">
        <v>0</v>
      </c>
      <c r="T175" s="8"/>
      <c r="U175" s="1">
        <v>0</v>
      </c>
      <c r="V175" s="20">
        <v>0</v>
      </c>
      <c r="W175" s="3">
        <v>0</v>
      </c>
      <c r="X175" s="3">
        <f t="shared" si="22"/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 ht="12.75" x14ac:dyDescent="0.2">
      <c r="A176" s="1">
        <v>97316</v>
      </c>
      <c r="B176" s="1" t="s">
        <v>200</v>
      </c>
      <c r="C176" s="1">
        <v>8</v>
      </c>
      <c r="D176" s="1">
        <v>162</v>
      </c>
      <c r="E176" s="1" t="s">
        <v>65</v>
      </c>
      <c r="F176" s="1">
        <v>162</v>
      </c>
      <c r="G176" s="1" t="s">
        <v>84</v>
      </c>
      <c r="H176" s="1">
        <v>92.150800000000004</v>
      </c>
      <c r="I176" s="1">
        <v>737.20640000000003</v>
      </c>
      <c r="J176" s="5"/>
      <c r="K176" s="5"/>
      <c r="L176" s="1">
        <v>0</v>
      </c>
      <c r="M176" s="1" t="e">
        <f>VLOOKUP(A176:A352,'010726 ph kepler'!$A$3:$I$43,9,FALSE)</f>
        <v>#N/A</v>
      </c>
      <c r="N176" s="8"/>
      <c r="O176" s="1">
        <v>0</v>
      </c>
      <c r="P176" s="1">
        <v>0</v>
      </c>
      <c r="Q176" s="8"/>
      <c r="R176" s="1">
        <v>0</v>
      </c>
      <c r="S176" s="1">
        <v>1.25</v>
      </c>
      <c r="T176" s="8"/>
      <c r="U176" s="1">
        <v>0</v>
      </c>
      <c r="V176" s="20">
        <v>0</v>
      </c>
      <c r="W176" s="3">
        <v>921.51</v>
      </c>
      <c r="X176" s="3">
        <f t="shared" si="22"/>
        <v>921.51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 ht="12.75" x14ac:dyDescent="0.2">
      <c r="A177" s="1">
        <v>97317</v>
      </c>
      <c r="B177" s="1" t="s">
        <v>130</v>
      </c>
      <c r="C177" s="1">
        <v>20</v>
      </c>
      <c r="D177" s="1">
        <v>162</v>
      </c>
      <c r="E177" s="1" t="s">
        <v>65</v>
      </c>
      <c r="F177" s="1">
        <v>162</v>
      </c>
      <c r="G177" s="1" t="s">
        <v>84</v>
      </c>
      <c r="H177" s="1">
        <v>33.9863</v>
      </c>
      <c r="I177" s="1">
        <v>679.726</v>
      </c>
      <c r="J177" s="5"/>
      <c r="K177" s="5"/>
      <c r="L177" s="1">
        <v>0</v>
      </c>
      <c r="M177" s="1" t="e">
        <f>VLOOKUP(A177:A353,'010726 ph kepler'!$A$3:$I$43,9,FALSE)</f>
        <v>#N/A</v>
      </c>
      <c r="N177" s="8"/>
      <c r="O177" s="1">
        <v>0</v>
      </c>
      <c r="P177" s="1">
        <v>0</v>
      </c>
      <c r="Q177" s="8"/>
      <c r="R177" s="1">
        <v>0</v>
      </c>
      <c r="S177" s="1">
        <v>0</v>
      </c>
      <c r="T177" s="8"/>
      <c r="U177" s="1">
        <v>0</v>
      </c>
      <c r="V177" s="20">
        <v>0</v>
      </c>
      <c r="W177" s="3">
        <v>0</v>
      </c>
      <c r="X177" s="3">
        <f t="shared" si="22"/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 ht="12.75" x14ac:dyDescent="0.2">
      <c r="A178" s="1">
        <v>97318</v>
      </c>
      <c r="B178" s="1" t="s">
        <v>182</v>
      </c>
      <c r="C178" s="1">
        <v>8</v>
      </c>
      <c r="D178" s="1">
        <v>162</v>
      </c>
      <c r="E178" s="1" t="s">
        <v>65</v>
      </c>
      <c r="F178" s="1">
        <v>162</v>
      </c>
      <c r="G178" s="1" t="s">
        <v>84</v>
      </c>
      <c r="H178" s="1">
        <v>92.117000000000004</v>
      </c>
      <c r="I178" s="1">
        <v>736.93600000000004</v>
      </c>
      <c r="J178" s="5"/>
      <c r="K178" s="5"/>
      <c r="L178" s="1">
        <v>0</v>
      </c>
      <c r="M178" s="1" t="e">
        <f>VLOOKUP(A178:A354,'010726 ph kepler'!$A$3:$I$43,9,FALSE)</f>
        <v>#N/A</v>
      </c>
      <c r="N178" s="8"/>
      <c r="O178" s="1">
        <v>0</v>
      </c>
      <c r="P178" s="1">
        <v>0</v>
      </c>
      <c r="Q178" s="8"/>
      <c r="R178" s="1">
        <v>0</v>
      </c>
      <c r="S178" s="1">
        <v>0</v>
      </c>
      <c r="T178" s="8"/>
      <c r="U178" s="1">
        <v>0</v>
      </c>
      <c r="V178" s="20">
        <v>0</v>
      </c>
      <c r="W178" s="3">
        <v>0</v>
      </c>
      <c r="X178" s="3">
        <f t="shared" si="22"/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 ht="12.75" x14ac:dyDescent="0.2">
      <c r="A179" s="1">
        <v>97319</v>
      </c>
      <c r="B179" s="1" t="s">
        <v>152</v>
      </c>
      <c r="C179" s="1">
        <v>15</v>
      </c>
      <c r="D179" s="1">
        <v>162</v>
      </c>
      <c r="E179" s="1" t="s">
        <v>65</v>
      </c>
      <c r="F179" s="1">
        <v>162</v>
      </c>
      <c r="G179" s="1" t="s">
        <v>84</v>
      </c>
      <c r="H179" s="1">
        <v>24.6343</v>
      </c>
      <c r="I179" s="1">
        <v>369.5145</v>
      </c>
      <c r="J179" s="5"/>
      <c r="K179" s="5"/>
      <c r="L179" s="1">
        <v>0</v>
      </c>
      <c r="M179" s="1" t="e">
        <f>VLOOKUP(A179:A355,'010726 ph kepler'!$A$3:$I$43,9,FALSE)</f>
        <v>#N/A</v>
      </c>
      <c r="N179" s="8"/>
      <c r="O179" s="1">
        <v>0</v>
      </c>
      <c r="P179" s="1">
        <v>0</v>
      </c>
      <c r="Q179" s="8"/>
      <c r="R179" s="1">
        <v>0</v>
      </c>
      <c r="S179" s="1">
        <v>0</v>
      </c>
      <c r="T179" s="8"/>
      <c r="U179" s="1">
        <v>0</v>
      </c>
      <c r="V179" s="20">
        <v>0</v>
      </c>
      <c r="W179" s="3">
        <v>0</v>
      </c>
      <c r="X179" s="3">
        <f t="shared" si="22"/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</row>
    <row r="180" spans="1:64" ht="12.75" x14ac:dyDescent="0.2">
      <c r="V180" s="9"/>
      <c r="W180" s="9"/>
    </row>
    <row r="181" spans="1:64" ht="12.75" x14ac:dyDescent="0.2">
      <c r="V181" s="9"/>
      <c r="W181" s="9"/>
    </row>
    <row r="182" spans="1:64" ht="12.75" x14ac:dyDescent="0.2">
      <c r="V182" s="9"/>
      <c r="W182" s="9"/>
    </row>
    <row r="183" spans="1:64" ht="12.75" x14ac:dyDescent="0.2">
      <c r="V183" s="9"/>
      <c r="W183" s="9"/>
    </row>
    <row r="184" spans="1:64" ht="12.75" x14ac:dyDescent="0.2">
      <c r="V184" s="9"/>
      <c r="W184" s="9"/>
    </row>
    <row r="185" spans="1:64" ht="12.75" x14ac:dyDescent="0.2">
      <c r="V185" s="9"/>
      <c r="W185" s="9"/>
    </row>
    <row r="186" spans="1:64" ht="12.75" x14ac:dyDescent="0.2">
      <c r="V186" s="9"/>
      <c r="W186" s="9"/>
    </row>
    <row r="187" spans="1:64" ht="12.75" x14ac:dyDescent="0.2">
      <c r="V187" s="9"/>
      <c r="W187" s="9"/>
    </row>
    <row r="188" spans="1:64" ht="12.75" x14ac:dyDescent="0.2">
      <c r="V188" s="9"/>
      <c r="W188" s="9"/>
    </row>
    <row r="189" spans="1:64" ht="12.75" x14ac:dyDescent="0.2">
      <c r="V189" s="9"/>
      <c r="W189" s="9"/>
    </row>
    <row r="190" spans="1:64" ht="12.75" x14ac:dyDescent="0.2">
      <c r="V190" s="9"/>
      <c r="W190" s="9"/>
    </row>
    <row r="191" spans="1:64" ht="12.75" x14ac:dyDescent="0.2">
      <c r="V191" s="9"/>
      <c r="W191" s="9"/>
    </row>
    <row r="192" spans="1:64" ht="12.75" x14ac:dyDescent="0.2">
      <c r="V192" s="9"/>
      <c r="W192" s="9"/>
    </row>
    <row r="193" spans="22:23" ht="12.75" x14ac:dyDescent="0.2">
      <c r="V193" s="9"/>
      <c r="W193" s="9"/>
    </row>
    <row r="194" spans="22:23" ht="12.75" x14ac:dyDescent="0.2">
      <c r="V194" s="9"/>
      <c r="W194" s="9"/>
    </row>
    <row r="195" spans="22:23" ht="12.75" x14ac:dyDescent="0.2">
      <c r="V195" s="9"/>
      <c r="W195" s="9"/>
    </row>
    <row r="196" spans="22:23" ht="12.75" x14ac:dyDescent="0.2">
      <c r="V196" s="9"/>
      <c r="W196" s="9"/>
    </row>
    <row r="197" spans="22:23" ht="12.75" x14ac:dyDescent="0.2">
      <c r="V197" s="9"/>
      <c r="W197" s="9"/>
    </row>
    <row r="198" spans="22:23" ht="12.75" x14ac:dyDescent="0.2">
      <c r="V198" s="9"/>
      <c r="W198" s="9"/>
    </row>
    <row r="199" spans="22:23" ht="12.75" x14ac:dyDescent="0.2">
      <c r="V199" s="9"/>
      <c r="W199" s="9"/>
    </row>
    <row r="200" spans="22:23" ht="12.75" x14ac:dyDescent="0.2">
      <c r="V200" s="9"/>
      <c r="W200" s="9"/>
    </row>
    <row r="201" spans="22:23" ht="12.75" x14ac:dyDescent="0.2">
      <c r="V201" s="9"/>
      <c r="W201" s="9"/>
    </row>
    <row r="202" spans="22:23" ht="12.75" x14ac:dyDescent="0.2">
      <c r="V202" s="9"/>
      <c r="W202" s="9"/>
    </row>
    <row r="203" spans="22:23" ht="12.75" x14ac:dyDescent="0.2">
      <c r="V203" s="9"/>
      <c r="W203" s="9"/>
    </row>
    <row r="204" spans="22:23" ht="12.75" x14ac:dyDescent="0.2">
      <c r="V204" s="9"/>
      <c r="W204" s="9"/>
    </row>
    <row r="205" spans="22:23" ht="12.75" x14ac:dyDescent="0.2">
      <c r="V205" s="9"/>
      <c r="W205" s="9"/>
    </row>
    <row r="206" spans="22:23" ht="12.75" x14ac:dyDescent="0.2">
      <c r="V206" s="9"/>
      <c r="W206" s="9"/>
    </row>
    <row r="207" spans="22:23" ht="12.75" x14ac:dyDescent="0.2">
      <c r="V207" s="9"/>
      <c r="W207" s="9"/>
    </row>
    <row r="208" spans="22:23" ht="12.75" x14ac:dyDescent="0.2">
      <c r="V208" s="9"/>
      <c r="W208" s="9"/>
    </row>
    <row r="209" spans="22:23" ht="12.75" x14ac:dyDescent="0.2">
      <c r="V209" s="9"/>
      <c r="W209" s="9"/>
    </row>
    <row r="210" spans="22:23" ht="12.75" x14ac:dyDescent="0.2">
      <c r="V210" s="9"/>
      <c r="W210" s="9"/>
    </row>
    <row r="211" spans="22:23" ht="12.75" x14ac:dyDescent="0.2">
      <c r="V211" s="9"/>
      <c r="W211" s="9"/>
    </row>
    <row r="212" spans="22:23" ht="12.75" x14ac:dyDescent="0.2">
      <c r="V212" s="9"/>
      <c r="W212" s="9"/>
    </row>
    <row r="213" spans="22:23" ht="12.75" x14ac:dyDescent="0.2">
      <c r="V213" s="9"/>
      <c r="W213" s="9"/>
    </row>
    <row r="214" spans="22:23" ht="12.75" x14ac:dyDescent="0.2">
      <c r="V214" s="9"/>
      <c r="W214" s="9"/>
    </row>
    <row r="215" spans="22:23" ht="12.75" x14ac:dyDescent="0.2">
      <c r="V215" s="9"/>
      <c r="W215" s="9"/>
    </row>
    <row r="216" spans="22:23" ht="12.75" x14ac:dyDescent="0.2">
      <c r="V216" s="9"/>
      <c r="W216" s="9"/>
    </row>
    <row r="217" spans="22:23" ht="12.75" x14ac:dyDescent="0.2">
      <c r="V217" s="9"/>
      <c r="W217" s="9"/>
    </row>
    <row r="218" spans="22:23" ht="12.75" x14ac:dyDescent="0.2">
      <c r="V218" s="9"/>
      <c r="W218" s="9"/>
    </row>
    <row r="219" spans="22:23" ht="12.75" x14ac:dyDescent="0.2">
      <c r="V219" s="9"/>
      <c r="W219" s="9"/>
    </row>
    <row r="220" spans="22:23" ht="12.75" x14ac:dyDescent="0.2">
      <c r="V220" s="9"/>
      <c r="W220" s="9"/>
    </row>
    <row r="221" spans="22:23" ht="12.75" x14ac:dyDescent="0.2">
      <c r="V221" s="9"/>
      <c r="W221" s="9"/>
    </row>
    <row r="222" spans="22:23" ht="12.75" x14ac:dyDescent="0.2">
      <c r="V222" s="9"/>
      <c r="W222" s="9"/>
    </row>
    <row r="223" spans="22:23" ht="12.75" x14ac:dyDescent="0.2">
      <c r="V223" s="9"/>
      <c r="W223" s="9"/>
    </row>
    <row r="224" spans="22:23" ht="12.75" x14ac:dyDescent="0.2">
      <c r="V224" s="9"/>
      <c r="W224" s="9"/>
    </row>
    <row r="225" spans="22:23" ht="12.75" x14ac:dyDescent="0.2">
      <c r="V225" s="9"/>
      <c r="W225" s="9"/>
    </row>
    <row r="226" spans="22:23" ht="12.75" x14ac:dyDescent="0.2">
      <c r="V226" s="9"/>
      <c r="W226" s="9"/>
    </row>
    <row r="227" spans="22:23" ht="12.75" x14ac:dyDescent="0.2">
      <c r="V227" s="9"/>
      <c r="W227" s="9"/>
    </row>
    <row r="228" spans="22:23" ht="12.75" x14ac:dyDescent="0.2">
      <c r="V228" s="9"/>
      <c r="W228" s="9"/>
    </row>
    <row r="229" spans="22:23" ht="12.75" x14ac:dyDescent="0.2">
      <c r="V229" s="9"/>
      <c r="W229" s="9"/>
    </row>
    <row r="230" spans="22:23" ht="12.75" x14ac:dyDescent="0.2">
      <c r="V230" s="9"/>
      <c r="W230" s="9"/>
    </row>
    <row r="231" spans="22:23" ht="12.75" x14ac:dyDescent="0.2">
      <c r="V231" s="9"/>
      <c r="W231" s="9"/>
    </row>
    <row r="232" spans="22:23" ht="12.75" x14ac:dyDescent="0.2">
      <c r="V232" s="9"/>
      <c r="W232" s="9"/>
    </row>
    <row r="233" spans="22:23" ht="12.75" x14ac:dyDescent="0.2">
      <c r="V233" s="9"/>
      <c r="W233" s="9"/>
    </row>
    <row r="234" spans="22:23" ht="12.75" x14ac:dyDescent="0.2">
      <c r="V234" s="9"/>
      <c r="W234" s="9"/>
    </row>
    <row r="235" spans="22:23" ht="12.75" x14ac:dyDescent="0.2">
      <c r="V235" s="9"/>
      <c r="W235" s="9"/>
    </row>
    <row r="236" spans="22:23" ht="12.75" x14ac:dyDescent="0.2">
      <c r="V236" s="9"/>
      <c r="W236" s="9"/>
    </row>
    <row r="237" spans="22:23" ht="12.75" x14ac:dyDescent="0.2">
      <c r="V237" s="9"/>
      <c r="W237" s="9"/>
    </row>
    <row r="238" spans="22:23" ht="12.75" x14ac:dyDescent="0.2">
      <c r="V238" s="9"/>
      <c r="W238" s="9"/>
    </row>
    <row r="239" spans="22:23" ht="12.75" x14ac:dyDescent="0.2">
      <c r="V239" s="9"/>
      <c r="W239" s="9"/>
    </row>
    <row r="240" spans="22:23" ht="12.75" x14ac:dyDescent="0.2">
      <c r="V240" s="9"/>
      <c r="W240" s="9"/>
    </row>
    <row r="241" spans="22:23" ht="12.75" x14ac:dyDescent="0.2">
      <c r="V241" s="9"/>
      <c r="W241" s="9"/>
    </row>
    <row r="242" spans="22:23" ht="12.75" x14ac:dyDescent="0.2">
      <c r="V242" s="9"/>
      <c r="W242" s="9"/>
    </row>
    <row r="243" spans="22:23" ht="12.75" x14ac:dyDescent="0.2">
      <c r="V243" s="9"/>
      <c r="W243" s="9"/>
    </row>
    <row r="244" spans="22:23" ht="12.75" x14ac:dyDescent="0.2">
      <c r="V244" s="9"/>
      <c r="W244" s="9"/>
    </row>
    <row r="245" spans="22:23" ht="12.75" x14ac:dyDescent="0.2">
      <c r="V245" s="9"/>
      <c r="W245" s="9"/>
    </row>
    <row r="246" spans="22:23" ht="12.75" x14ac:dyDescent="0.2">
      <c r="V246" s="9"/>
      <c r="W246" s="9"/>
    </row>
    <row r="247" spans="22:23" ht="12.75" x14ac:dyDescent="0.2">
      <c r="V247" s="9"/>
      <c r="W247" s="9"/>
    </row>
    <row r="248" spans="22:23" ht="12.75" x14ac:dyDescent="0.2">
      <c r="V248" s="9"/>
      <c r="W248" s="9"/>
    </row>
    <row r="249" spans="22:23" ht="12.75" x14ac:dyDescent="0.2">
      <c r="V249" s="9"/>
      <c r="W249" s="9"/>
    </row>
    <row r="250" spans="22:23" ht="12.75" x14ac:dyDescent="0.2">
      <c r="V250" s="9"/>
      <c r="W250" s="9"/>
    </row>
    <row r="251" spans="22:23" ht="12.75" x14ac:dyDescent="0.2">
      <c r="V251" s="9"/>
      <c r="W251" s="9"/>
    </row>
    <row r="252" spans="22:23" ht="12.75" x14ac:dyDescent="0.2">
      <c r="V252" s="9"/>
      <c r="W252" s="9"/>
    </row>
    <row r="253" spans="22:23" ht="12.75" x14ac:dyDescent="0.2">
      <c r="V253" s="9"/>
      <c r="W253" s="9"/>
    </row>
    <row r="254" spans="22:23" ht="12.75" x14ac:dyDescent="0.2">
      <c r="V254" s="9"/>
      <c r="W254" s="9"/>
    </row>
    <row r="255" spans="22:23" ht="12.75" x14ac:dyDescent="0.2">
      <c r="V255" s="9"/>
      <c r="W255" s="9"/>
    </row>
    <row r="256" spans="22:23" ht="12.75" x14ac:dyDescent="0.2">
      <c r="V256" s="9"/>
      <c r="W256" s="9"/>
    </row>
    <row r="257" spans="22:23" ht="12.75" x14ac:dyDescent="0.2">
      <c r="V257" s="9"/>
      <c r="W257" s="9"/>
    </row>
    <row r="258" spans="22:23" ht="12.75" x14ac:dyDescent="0.2">
      <c r="V258" s="9"/>
      <c r="W258" s="9"/>
    </row>
    <row r="259" spans="22:23" ht="12.75" x14ac:dyDescent="0.2">
      <c r="V259" s="9"/>
      <c r="W259" s="9"/>
    </row>
    <row r="260" spans="22:23" ht="12.75" x14ac:dyDescent="0.2">
      <c r="V260" s="9"/>
      <c r="W260" s="9"/>
    </row>
    <row r="261" spans="22:23" ht="12.75" x14ac:dyDescent="0.2">
      <c r="V261" s="9"/>
      <c r="W261" s="9"/>
    </row>
    <row r="262" spans="22:23" ht="12.75" x14ac:dyDescent="0.2">
      <c r="V262" s="9"/>
      <c r="W262" s="9"/>
    </row>
    <row r="263" spans="22:23" ht="12.75" x14ac:dyDescent="0.2">
      <c r="V263" s="9"/>
      <c r="W263" s="9"/>
    </row>
    <row r="264" spans="22:23" ht="12.75" x14ac:dyDescent="0.2">
      <c r="V264" s="9"/>
      <c r="W264" s="9"/>
    </row>
    <row r="265" spans="22:23" ht="12.75" x14ac:dyDescent="0.2">
      <c r="V265" s="9"/>
      <c r="W265" s="9"/>
    </row>
    <row r="266" spans="22:23" ht="12.75" x14ac:dyDescent="0.2">
      <c r="V266" s="9"/>
      <c r="W266" s="9"/>
    </row>
    <row r="267" spans="22:23" ht="12.75" x14ac:dyDescent="0.2">
      <c r="V267" s="9"/>
      <c r="W267" s="9"/>
    </row>
    <row r="268" spans="22:23" ht="12.75" x14ac:dyDescent="0.2">
      <c r="V268" s="9"/>
      <c r="W268" s="9"/>
    </row>
    <row r="269" spans="22:23" ht="12.75" x14ac:dyDescent="0.2">
      <c r="V269" s="9"/>
      <c r="W269" s="9"/>
    </row>
    <row r="270" spans="22:23" ht="12.75" x14ac:dyDescent="0.2">
      <c r="V270" s="9"/>
      <c r="W270" s="9"/>
    </row>
    <row r="271" spans="22:23" ht="12.75" x14ac:dyDescent="0.2">
      <c r="V271" s="9"/>
      <c r="W271" s="9"/>
    </row>
    <row r="272" spans="22:23" ht="12.75" x14ac:dyDescent="0.2">
      <c r="V272" s="9"/>
      <c r="W272" s="9"/>
    </row>
    <row r="273" spans="22:23" ht="12.75" x14ac:dyDescent="0.2">
      <c r="V273" s="9"/>
      <c r="W273" s="9"/>
    </row>
    <row r="274" spans="22:23" ht="12.75" x14ac:dyDescent="0.2">
      <c r="V274" s="9"/>
      <c r="W274" s="9"/>
    </row>
    <row r="275" spans="22:23" ht="12.75" x14ac:dyDescent="0.2">
      <c r="V275" s="9"/>
      <c r="W275" s="9"/>
    </row>
    <row r="276" spans="22:23" ht="12.75" x14ac:dyDescent="0.2">
      <c r="V276" s="9"/>
      <c r="W276" s="9"/>
    </row>
    <row r="277" spans="22:23" ht="12.75" x14ac:dyDescent="0.2">
      <c r="V277" s="9"/>
      <c r="W277" s="9"/>
    </row>
    <row r="278" spans="22:23" ht="12.75" x14ac:dyDescent="0.2">
      <c r="V278" s="9"/>
      <c r="W278" s="9"/>
    </row>
    <row r="279" spans="22:23" ht="12.75" x14ac:dyDescent="0.2">
      <c r="V279" s="9"/>
      <c r="W279" s="9"/>
    </row>
    <row r="280" spans="22:23" ht="12.75" x14ac:dyDescent="0.2">
      <c r="V280" s="9"/>
      <c r="W280" s="9"/>
    </row>
    <row r="281" spans="22:23" ht="12.75" x14ac:dyDescent="0.2">
      <c r="V281" s="9"/>
      <c r="W281" s="9"/>
    </row>
    <row r="282" spans="22:23" ht="12.75" x14ac:dyDescent="0.2">
      <c r="V282" s="9"/>
      <c r="W282" s="9"/>
    </row>
    <row r="283" spans="22:23" ht="12.75" x14ac:dyDescent="0.2">
      <c r="V283" s="9"/>
      <c r="W283" s="9"/>
    </row>
    <row r="284" spans="22:23" ht="12.75" x14ac:dyDescent="0.2">
      <c r="V284" s="9"/>
      <c r="W284" s="9"/>
    </row>
    <row r="285" spans="22:23" ht="12.75" x14ac:dyDescent="0.2">
      <c r="V285" s="9"/>
      <c r="W285" s="9"/>
    </row>
    <row r="286" spans="22:23" ht="12.75" x14ac:dyDescent="0.2">
      <c r="V286" s="9"/>
      <c r="W286" s="9"/>
    </row>
    <row r="287" spans="22:23" ht="12.75" x14ac:dyDescent="0.2">
      <c r="V287" s="9"/>
      <c r="W287" s="9"/>
    </row>
    <row r="288" spans="22:23" ht="12.75" x14ac:dyDescent="0.2">
      <c r="V288" s="9"/>
      <c r="W288" s="9"/>
    </row>
    <row r="289" spans="22:23" ht="12.75" x14ac:dyDescent="0.2">
      <c r="V289" s="9"/>
      <c r="W289" s="9"/>
    </row>
    <row r="290" spans="22:23" ht="12.75" x14ac:dyDescent="0.2">
      <c r="V290" s="9"/>
      <c r="W290" s="9"/>
    </row>
    <row r="291" spans="22:23" ht="12.75" x14ac:dyDescent="0.2">
      <c r="V291" s="9"/>
      <c r="W291" s="9"/>
    </row>
    <row r="292" spans="22:23" ht="12.75" x14ac:dyDescent="0.2">
      <c r="V292" s="9"/>
      <c r="W292" s="9"/>
    </row>
    <row r="293" spans="22:23" ht="12.75" x14ac:dyDescent="0.2">
      <c r="V293" s="9"/>
      <c r="W293" s="9"/>
    </row>
    <row r="294" spans="22:23" ht="12.75" x14ac:dyDescent="0.2">
      <c r="V294" s="9"/>
      <c r="W294" s="9"/>
    </row>
    <row r="295" spans="22:23" ht="12.75" x14ac:dyDescent="0.2">
      <c r="V295" s="9"/>
      <c r="W295" s="9"/>
    </row>
    <row r="296" spans="22:23" ht="12.75" x14ac:dyDescent="0.2">
      <c r="V296" s="9"/>
      <c r="W296" s="9"/>
    </row>
    <row r="297" spans="22:23" ht="12.75" x14ac:dyDescent="0.2">
      <c r="V297" s="9"/>
      <c r="W297" s="9"/>
    </row>
    <row r="298" spans="22:23" ht="12.75" x14ac:dyDescent="0.2">
      <c r="V298" s="9"/>
      <c r="W298" s="9"/>
    </row>
    <row r="299" spans="22:23" ht="12.75" x14ac:dyDescent="0.2">
      <c r="V299" s="9"/>
      <c r="W299" s="9"/>
    </row>
    <row r="300" spans="22:23" ht="12.75" x14ac:dyDescent="0.2">
      <c r="V300" s="9"/>
      <c r="W300" s="9"/>
    </row>
    <row r="301" spans="22:23" ht="12.75" x14ac:dyDescent="0.2">
      <c r="V301" s="9"/>
      <c r="W301" s="9"/>
    </row>
    <row r="302" spans="22:23" ht="12.75" x14ac:dyDescent="0.2">
      <c r="V302" s="9"/>
      <c r="W302" s="9"/>
    </row>
    <row r="303" spans="22:23" ht="12.75" x14ac:dyDescent="0.2">
      <c r="V303" s="9"/>
      <c r="W303" s="9"/>
    </row>
    <row r="304" spans="22:23" ht="12.75" x14ac:dyDescent="0.2">
      <c r="V304" s="9"/>
      <c r="W304" s="9"/>
    </row>
    <row r="305" spans="22:23" ht="12.75" x14ac:dyDescent="0.2">
      <c r="V305" s="9"/>
      <c r="W305" s="9"/>
    </row>
    <row r="306" spans="22:23" ht="12.75" x14ac:dyDescent="0.2">
      <c r="V306" s="9"/>
      <c r="W306" s="9"/>
    </row>
    <row r="307" spans="22:23" ht="12.75" x14ac:dyDescent="0.2">
      <c r="V307" s="9"/>
      <c r="W307" s="9"/>
    </row>
    <row r="308" spans="22:23" ht="12.75" x14ac:dyDescent="0.2">
      <c r="V308" s="9"/>
      <c r="W308" s="9"/>
    </row>
    <row r="309" spans="22:23" ht="12.75" x14ac:dyDescent="0.2">
      <c r="V309" s="9"/>
      <c r="W309" s="9"/>
    </row>
    <row r="310" spans="22:23" ht="12.75" x14ac:dyDescent="0.2">
      <c r="V310" s="9"/>
      <c r="W310" s="9"/>
    </row>
    <row r="311" spans="22:23" ht="12.75" x14ac:dyDescent="0.2">
      <c r="V311" s="9"/>
      <c r="W311" s="9"/>
    </row>
    <row r="312" spans="22:23" ht="12.75" x14ac:dyDescent="0.2">
      <c r="V312" s="9"/>
      <c r="W312" s="9"/>
    </row>
    <row r="313" spans="22:23" ht="12.75" x14ac:dyDescent="0.2">
      <c r="V313" s="9"/>
      <c r="W313" s="9"/>
    </row>
    <row r="314" spans="22:23" ht="12.75" x14ac:dyDescent="0.2">
      <c r="V314" s="9"/>
      <c r="W314" s="9"/>
    </row>
    <row r="315" spans="22:23" ht="12.75" x14ac:dyDescent="0.2">
      <c r="V315" s="9"/>
      <c r="W315" s="9"/>
    </row>
    <row r="316" spans="22:23" ht="12.75" x14ac:dyDescent="0.2">
      <c r="V316" s="9"/>
      <c r="W316" s="9"/>
    </row>
    <row r="317" spans="22:23" ht="12.75" x14ac:dyDescent="0.2">
      <c r="V317" s="9"/>
      <c r="W317" s="9"/>
    </row>
    <row r="318" spans="22:23" ht="12.75" x14ac:dyDescent="0.2">
      <c r="V318" s="9"/>
      <c r="W318" s="9"/>
    </row>
    <row r="319" spans="22:23" ht="12.75" x14ac:dyDescent="0.2">
      <c r="V319" s="9"/>
      <c r="W319" s="9"/>
    </row>
    <row r="320" spans="22:23" ht="12.75" x14ac:dyDescent="0.2">
      <c r="V320" s="9"/>
      <c r="W320" s="9"/>
    </row>
    <row r="321" spans="22:23" ht="12.75" x14ac:dyDescent="0.2">
      <c r="V321" s="9"/>
      <c r="W321" s="9"/>
    </row>
    <row r="322" spans="22:23" ht="12.75" x14ac:dyDescent="0.2">
      <c r="V322" s="9"/>
      <c r="W322" s="9"/>
    </row>
    <row r="323" spans="22:23" ht="12.75" x14ac:dyDescent="0.2">
      <c r="V323" s="9"/>
      <c r="W323" s="9"/>
    </row>
    <row r="324" spans="22:23" ht="12.75" x14ac:dyDescent="0.2">
      <c r="V324" s="9"/>
      <c r="W324" s="9"/>
    </row>
    <row r="325" spans="22:23" ht="12.75" x14ac:dyDescent="0.2">
      <c r="V325" s="9"/>
      <c r="W325" s="9"/>
    </row>
    <row r="326" spans="22:23" ht="12.75" x14ac:dyDescent="0.2">
      <c r="V326" s="9"/>
      <c r="W326" s="9"/>
    </row>
    <row r="327" spans="22:23" ht="12.75" x14ac:dyDescent="0.2">
      <c r="V327" s="9"/>
      <c r="W327" s="9"/>
    </row>
    <row r="328" spans="22:23" ht="12.75" x14ac:dyDescent="0.2">
      <c r="V328" s="9"/>
      <c r="W328" s="9"/>
    </row>
    <row r="329" spans="22:23" ht="12.75" x14ac:dyDescent="0.2">
      <c r="V329" s="9"/>
      <c r="W329" s="9"/>
    </row>
    <row r="330" spans="22:23" ht="12.75" x14ac:dyDescent="0.2">
      <c r="V330" s="9"/>
      <c r="W330" s="9"/>
    </row>
    <row r="331" spans="22:23" ht="12.75" x14ac:dyDescent="0.2">
      <c r="V331" s="9"/>
      <c r="W331" s="9"/>
    </row>
    <row r="332" spans="22:23" ht="12.75" x14ac:dyDescent="0.2">
      <c r="V332" s="9"/>
      <c r="W332" s="9"/>
    </row>
    <row r="333" spans="22:23" ht="12.75" x14ac:dyDescent="0.2">
      <c r="V333" s="9"/>
      <c r="W333" s="9"/>
    </row>
    <row r="334" spans="22:23" ht="12.75" x14ac:dyDescent="0.2">
      <c r="V334" s="9"/>
      <c r="W334" s="9"/>
    </row>
    <row r="335" spans="22:23" ht="12.75" x14ac:dyDescent="0.2">
      <c r="V335" s="9"/>
      <c r="W335" s="9"/>
    </row>
    <row r="336" spans="22:23" ht="12.75" x14ac:dyDescent="0.2">
      <c r="V336" s="9"/>
      <c r="W336" s="9"/>
    </row>
    <row r="337" spans="22:23" ht="12.75" x14ac:dyDescent="0.2">
      <c r="V337" s="9"/>
      <c r="W337" s="9"/>
    </row>
    <row r="338" spans="22:23" ht="12.75" x14ac:dyDescent="0.2">
      <c r="V338" s="9"/>
      <c r="W338" s="9"/>
    </row>
    <row r="339" spans="22:23" ht="12.75" x14ac:dyDescent="0.2">
      <c r="V339" s="9"/>
      <c r="W339" s="9"/>
    </row>
    <row r="340" spans="22:23" ht="12.75" x14ac:dyDescent="0.2">
      <c r="V340" s="9"/>
      <c r="W340" s="9"/>
    </row>
    <row r="341" spans="22:23" ht="12.75" x14ac:dyDescent="0.2">
      <c r="V341" s="9"/>
      <c r="W341" s="9"/>
    </row>
    <row r="342" spans="22:23" ht="12.75" x14ac:dyDescent="0.2">
      <c r="V342" s="9"/>
      <c r="W342" s="9"/>
    </row>
    <row r="343" spans="22:23" ht="12.75" x14ac:dyDescent="0.2">
      <c r="V343" s="9"/>
      <c r="W343" s="9"/>
    </row>
    <row r="344" spans="22:23" ht="12.75" x14ac:dyDescent="0.2">
      <c r="V344" s="9"/>
      <c r="W344" s="9"/>
    </row>
    <row r="345" spans="22:23" ht="12.75" x14ac:dyDescent="0.2">
      <c r="V345" s="9"/>
      <c r="W345" s="9"/>
    </row>
    <row r="346" spans="22:23" ht="12.75" x14ac:dyDescent="0.2">
      <c r="V346" s="9"/>
      <c r="W346" s="9"/>
    </row>
    <row r="347" spans="22:23" ht="12.75" x14ac:dyDescent="0.2">
      <c r="V347" s="9"/>
      <c r="W347" s="9"/>
    </row>
    <row r="348" spans="22:23" ht="12.75" x14ac:dyDescent="0.2">
      <c r="V348" s="9"/>
      <c r="W348" s="9"/>
    </row>
    <row r="349" spans="22:23" ht="12.75" x14ac:dyDescent="0.2">
      <c r="V349" s="9"/>
      <c r="W349" s="9"/>
    </row>
    <row r="350" spans="22:23" ht="12.75" x14ac:dyDescent="0.2">
      <c r="V350" s="9"/>
      <c r="W350" s="9"/>
    </row>
    <row r="351" spans="22:23" ht="12.75" x14ac:dyDescent="0.2">
      <c r="V351" s="9"/>
      <c r="W351" s="9"/>
    </row>
    <row r="352" spans="22:23" ht="12.75" x14ac:dyDescent="0.2">
      <c r="V352" s="9"/>
      <c r="W352" s="9"/>
    </row>
    <row r="353" spans="22:23" ht="12.75" x14ac:dyDescent="0.2">
      <c r="V353" s="9"/>
      <c r="W353" s="9"/>
    </row>
    <row r="354" spans="22:23" ht="12.75" x14ac:dyDescent="0.2">
      <c r="V354" s="9"/>
      <c r="W354" s="9"/>
    </row>
    <row r="355" spans="22:23" ht="12.75" x14ac:dyDescent="0.2">
      <c r="V355" s="9"/>
      <c r="W355" s="9"/>
    </row>
    <row r="356" spans="22:23" ht="12.75" x14ac:dyDescent="0.2">
      <c r="V356" s="9"/>
      <c r="W356" s="9"/>
    </row>
    <row r="357" spans="22:23" ht="12.75" x14ac:dyDescent="0.2">
      <c r="V357" s="9"/>
      <c r="W357" s="9"/>
    </row>
    <row r="358" spans="22:23" ht="12.75" x14ac:dyDescent="0.2">
      <c r="V358" s="9"/>
      <c r="W358" s="9"/>
    </row>
    <row r="359" spans="22:23" ht="12.75" x14ac:dyDescent="0.2">
      <c r="V359" s="9"/>
      <c r="W359" s="9"/>
    </row>
    <row r="360" spans="22:23" ht="12.75" x14ac:dyDescent="0.2">
      <c r="V360" s="9"/>
      <c r="W360" s="9"/>
    </row>
    <row r="361" spans="22:23" ht="12.75" x14ac:dyDescent="0.2">
      <c r="V361" s="9"/>
      <c r="W361" s="9"/>
    </row>
    <row r="362" spans="22:23" ht="12.75" x14ac:dyDescent="0.2">
      <c r="V362" s="9"/>
      <c r="W362" s="9"/>
    </row>
    <row r="363" spans="22:23" ht="12.75" x14ac:dyDescent="0.2">
      <c r="V363" s="9"/>
      <c r="W363" s="9"/>
    </row>
    <row r="364" spans="22:23" ht="12.75" x14ac:dyDescent="0.2">
      <c r="V364" s="9"/>
      <c r="W364" s="9"/>
    </row>
    <row r="365" spans="22:23" ht="12.75" x14ac:dyDescent="0.2">
      <c r="V365" s="9"/>
      <c r="W365" s="9"/>
    </row>
    <row r="366" spans="22:23" ht="12.75" x14ac:dyDescent="0.2">
      <c r="V366" s="9"/>
      <c r="W366" s="9"/>
    </row>
    <row r="367" spans="22:23" ht="12.75" x14ac:dyDescent="0.2">
      <c r="V367" s="9"/>
      <c r="W367" s="9"/>
    </row>
    <row r="368" spans="22:23" ht="12.75" x14ac:dyDescent="0.2">
      <c r="V368" s="9"/>
      <c r="W368" s="9"/>
    </row>
    <row r="369" spans="22:23" ht="12.75" x14ac:dyDescent="0.2">
      <c r="V369" s="9"/>
      <c r="W369" s="9"/>
    </row>
    <row r="370" spans="22:23" ht="12.75" x14ac:dyDescent="0.2">
      <c r="V370" s="9"/>
      <c r="W370" s="9"/>
    </row>
    <row r="371" spans="22:23" ht="12.75" x14ac:dyDescent="0.2">
      <c r="V371" s="9"/>
      <c r="W371" s="9"/>
    </row>
    <row r="372" spans="22:23" ht="12.75" x14ac:dyDescent="0.2">
      <c r="V372" s="9"/>
      <c r="W372" s="9"/>
    </row>
    <row r="373" spans="22:23" ht="12.75" x14ac:dyDescent="0.2">
      <c r="V373" s="9"/>
      <c r="W373" s="9"/>
    </row>
    <row r="374" spans="22:23" ht="12.75" x14ac:dyDescent="0.2">
      <c r="V374" s="9"/>
      <c r="W374" s="9"/>
    </row>
    <row r="375" spans="22:23" ht="12.75" x14ac:dyDescent="0.2">
      <c r="V375" s="9"/>
      <c r="W375" s="9"/>
    </row>
    <row r="376" spans="22:23" ht="12.75" x14ac:dyDescent="0.2">
      <c r="V376" s="9"/>
      <c r="W376" s="9"/>
    </row>
    <row r="377" spans="22:23" ht="12.75" x14ac:dyDescent="0.2">
      <c r="V377" s="9"/>
      <c r="W377" s="9"/>
    </row>
    <row r="378" spans="22:23" ht="12.75" x14ac:dyDescent="0.2">
      <c r="V378" s="9"/>
      <c r="W378" s="9"/>
    </row>
    <row r="379" spans="22:23" ht="12.75" x14ac:dyDescent="0.2">
      <c r="V379" s="9"/>
      <c r="W379" s="9"/>
    </row>
    <row r="380" spans="22:23" ht="12.75" x14ac:dyDescent="0.2">
      <c r="V380" s="9"/>
      <c r="W380" s="9"/>
    </row>
    <row r="381" spans="22:23" ht="12.75" x14ac:dyDescent="0.2">
      <c r="V381" s="9"/>
      <c r="W381" s="9"/>
    </row>
    <row r="382" spans="22:23" ht="12.75" x14ac:dyDescent="0.2">
      <c r="V382" s="9"/>
      <c r="W382" s="9"/>
    </row>
    <row r="383" spans="22:23" ht="12.75" x14ac:dyDescent="0.2">
      <c r="V383" s="9"/>
      <c r="W383" s="9"/>
    </row>
    <row r="384" spans="22:23" ht="12.75" x14ac:dyDescent="0.2">
      <c r="V384" s="9"/>
      <c r="W384" s="9"/>
    </row>
    <row r="385" spans="22:23" ht="12.75" x14ac:dyDescent="0.2">
      <c r="V385" s="9"/>
      <c r="W385" s="9"/>
    </row>
    <row r="386" spans="22:23" ht="12.75" x14ac:dyDescent="0.2">
      <c r="V386" s="9"/>
      <c r="W386" s="9"/>
    </row>
    <row r="387" spans="22:23" ht="12.75" x14ac:dyDescent="0.2">
      <c r="V387" s="9"/>
      <c r="W387" s="9"/>
    </row>
    <row r="388" spans="22:23" ht="12.75" x14ac:dyDescent="0.2">
      <c r="V388" s="9"/>
      <c r="W388" s="9"/>
    </row>
    <row r="389" spans="22:23" ht="12.75" x14ac:dyDescent="0.2">
      <c r="V389" s="9"/>
      <c r="W389" s="9"/>
    </row>
    <row r="390" spans="22:23" ht="12.75" x14ac:dyDescent="0.2">
      <c r="V390" s="9"/>
      <c r="W390" s="9"/>
    </row>
    <row r="391" spans="22:23" ht="12.75" x14ac:dyDescent="0.2">
      <c r="V391" s="9"/>
      <c r="W391" s="9"/>
    </row>
    <row r="392" spans="22:23" ht="12.75" x14ac:dyDescent="0.2">
      <c r="V392" s="9"/>
      <c r="W392" s="9"/>
    </row>
    <row r="393" spans="22:23" ht="12.75" x14ac:dyDescent="0.2">
      <c r="V393" s="9"/>
      <c r="W393" s="9"/>
    </row>
    <row r="394" spans="22:23" ht="12.75" x14ac:dyDescent="0.2">
      <c r="V394" s="9"/>
      <c r="W394" s="9"/>
    </row>
    <row r="395" spans="22:23" ht="12.75" x14ac:dyDescent="0.2">
      <c r="V395" s="9"/>
      <c r="W395" s="9"/>
    </row>
    <row r="396" spans="22:23" ht="12.75" x14ac:dyDescent="0.2">
      <c r="V396" s="9"/>
      <c r="W396" s="9"/>
    </row>
    <row r="397" spans="22:23" ht="12.75" x14ac:dyDescent="0.2">
      <c r="V397" s="9"/>
      <c r="W397" s="9"/>
    </row>
    <row r="398" spans="22:23" ht="12.75" x14ac:dyDescent="0.2">
      <c r="V398" s="9"/>
      <c r="W398" s="9"/>
    </row>
    <row r="399" spans="22:23" ht="12.75" x14ac:dyDescent="0.2">
      <c r="V399" s="9"/>
      <c r="W399" s="9"/>
    </row>
    <row r="400" spans="22:23" ht="12.75" x14ac:dyDescent="0.2">
      <c r="V400" s="9"/>
      <c r="W400" s="9"/>
    </row>
    <row r="401" spans="22:23" ht="12.75" x14ac:dyDescent="0.2">
      <c r="V401" s="9"/>
      <c r="W401" s="9"/>
    </row>
    <row r="402" spans="22:23" ht="12.75" x14ac:dyDescent="0.2">
      <c r="V402" s="9"/>
      <c r="W402" s="9"/>
    </row>
    <row r="403" spans="22:23" ht="12.75" x14ac:dyDescent="0.2">
      <c r="V403" s="9"/>
      <c r="W403" s="9"/>
    </row>
    <row r="404" spans="22:23" ht="12.75" x14ac:dyDescent="0.2">
      <c r="V404" s="9"/>
      <c r="W404" s="9"/>
    </row>
    <row r="405" spans="22:23" ht="12.75" x14ac:dyDescent="0.2">
      <c r="V405" s="9"/>
      <c r="W405" s="9"/>
    </row>
    <row r="406" spans="22:23" ht="12.75" x14ac:dyDescent="0.2">
      <c r="V406" s="9"/>
      <c r="W406" s="9"/>
    </row>
    <row r="407" spans="22:23" ht="12.75" x14ac:dyDescent="0.2">
      <c r="V407" s="9"/>
      <c r="W407" s="9"/>
    </row>
    <row r="408" spans="22:23" ht="12.75" x14ac:dyDescent="0.2">
      <c r="V408" s="9"/>
      <c r="W408" s="9"/>
    </row>
    <row r="409" spans="22:23" ht="12.75" x14ac:dyDescent="0.2">
      <c r="V409" s="9"/>
      <c r="W409" s="9"/>
    </row>
    <row r="410" spans="22:23" ht="12.75" x14ac:dyDescent="0.2">
      <c r="V410" s="9"/>
      <c r="W410" s="9"/>
    </row>
    <row r="411" spans="22:23" ht="12.75" x14ac:dyDescent="0.2">
      <c r="V411" s="9"/>
      <c r="W411" s="9"/>
    </row>
    <row r="412" spans="22:23" ht="12.75" x14ac:dyDescent="0.2">
      <c r="V412" s="9"/>
      <c r="W412" s="9"/>
    </row>
    <row r="413" spans="22:23" ht="12.75" x14ac:dyDescent="0.2">
      <c r="V413" s="9"/>
      <c r="W413" s="9"/>
    </row>
    <row r="414" spans="22:23" ht="12.75" x14ac:dyDescent="0.2">
      <c r="V414" s="9"/>
      <c r="W414" s="9"/>
    </row>
    <row r="415" spans="22:23" ht="12.75" x14ac:dyDescent="0.2">
      <c r="V415" s="9"/>
      <c r="W415" s="9"/>
    </row>
    <row r="416" spans="22:23" ht="12.75" x14ac:dyDescent="0.2">
      <c r="V416" s="9"/>
      <c r="W416" s="9"/>
    </row>
    <row r="417" spans="22:23" ht="12.75" x14ac:dyDescent="0.2">
      <c r="V417" s="9"/>
      <c r="W417" s="9"/>
    </row>
    <row r="418" spans="22:23" ht="12.75" x14ac:dyDescent="0.2">
      <c r="V418" s="9"/>
      <c r="W418" s="9"/>
    </row>
    <row r="419" spans="22:23" ht="12.75" x14ac:dyDescent="0.2">
      <c r="V419" s="9"/>
      <c r="W419" s="9"/>
    </row>
    <row r="420" spans="22:23" ht="12.75" x14ac:dyDescent="0.2">
      <c r="V420" s="9"/>
      <c r="W420" s="9"/>
    </row>
    <row r="421" spans="22:23" ht="12.75" x14ac:dyDescent="0.2">
      <c r="V421" s="9"/>
      <c r="W421" s="9"/>
    </row>
    <row r="422" spans="22:23" ht="12.75" x14ac:dyDescent="0.2">
      <c r="V422" s="9"/>
      <c r="W422" s="9"/>
    </row>
    <row r="423" spans="22:23" ht="12.75" x14ac:dyDescent="0.2">
      <c r="V423" s="9"/>
      <c r="W423" s="9"/>
    </row>
    <row r="424" spans="22:23" ht="12.75" x14ac:dyDescent="0.2">
      <c r="V424" s="9"/>
      <c r="W424" s="9"/>
    </row>
    <row r="425" spans="22:23" ht="12.75" x14ac:dyDescent="0.2">
      <c r="V425" s="9"/>
      <c r="W425" s="9"/>
    </row>
    <row r="426" spans="22:23" ht="12.75" x14ac:dyDescent="0.2">
      <c r="V426" s="9"/>
      <c r="W426" s="9"/>
    </row>
    <row r="427" spans="22:23" ht="12.75" x14ac:dyDescent="0.2">
      <c r="V427" s="9"/>
      <c r="W427" s="9"/>
    </row>
    <row r="428" spans="22:23" ht="12.75" x14ac:dyDescent="0.2">
      <c r="V428" s="9"/>
      <c r="W428" s="9"/>
    </row>
    <row r="429" spans="22:23" ht="12.75" x14ac:dyDescent="0.2">
      <c r="V429" s="9"/>
      <c r="W429" s="9"/>
    </row>
    <row r="430" spans="22:23" ht="12.75" x14ac:dyDescent="0.2">
      <c r="V430" s="9"/>
      <c r="W430" s="9"/>
    </row>
    <row r="431" spans="22:23" ht="12.75" x14ac:dyDescent="0.2">
      <c r="V431" s="9"/>
      <c r="W431" s="9"/>
    </row>
    <row r="432" spans="22:23" ht="12.75" x14ac:dyDescent="0.2">
      <c r="V432" s="9"/>
      <c r="W432" s="9"/>
    </row>
    <row r="433" spans="22:23" ht="12.75" x14ac:dyDescent="0.2">
      <c r="V433" s="9"/>
      <c r="W433" s="9"/>
    </row>
    <row r="434" spans="22:23" ht="12.75" x14ac:dyDescent="0.2">
      <c r="V434" s="9"/>
      <c r="W434" s="9"/>
    </row>
    <row r="435" spans="22:23" ht="12.75" x14ac:dyDescent="0.2">
      <c r="V435" s="9"/>
      <c r="W435" s="9"/>
    </row>
    <row r="436" spans="22:23" ht="12.75" x14ac:dyDescent="0.2">
      <c r="V436" s="9"/>
      <c r="W436" s="9"/>
    </row>
    <row r="437" spans="22:23" ht="12.75" x14ac:dyDescent="0.2">
      <c r="V437" s="9"/>
      <c r="W437" s="9"/>
    </row>
    <row r="438" spans="22:23" ht="12.75" x14ac:dyDescent="0.2">
      <c r="V438" s="9"/>
      <c r="W438" s="9"/>
    </row>
    <row r="439" spans="22:23" ht="12.75" x14ac:dyDescent="0.2">
      <c r="V439" s="9"/>
      <c r="W439" s="9"/>
    </row>
    <row r="440" spans="22:23" ht="12.75" x14ac:dyDescent="0.2">
      <c r="V440" s="9"/>
      <c r="W440" s="9"/>
    </row>
    <row r="441" spans="22:23" ht="12.75" x14ac:dyDescent="0.2">
      <c r="V441" s="9"/>
      <c r="W441" s="9"/>
    </row>
    <row r="442" spans="22:23" ht="12.75" x14ac:dyDescent="0.2">
      <c r="V442" s="9"/>
      <c r="W442" s="9"/>
    </row>
    <row r="443" spans="22:23" ht="12.75" x14ac:dyDescent="0.2">
      <c r="V443" s="9"/>
      <c r="W443" s="9"/>
    </row>
    <row r="444" spans="22:23" ht="12.75" x14ac:dyDescent="0.2">
      <c r="V444" s="9"/>
      <c r="W444" s="9"/>
    </row>
    <row r="445" spans="22:23" ht="12.75" x14ac:dyDescent="0.2">
      <c r="V445" s="9"/>
      <c r="W445" s="9"/>
    </row>
    <row r="446" spans="22:23" ht="12.75" x14ac:dyDescent="0.2">
      <c r="V446" s="9"/>
      <c r="W446" s="9"/>
    </row>
    <row r="447" spans="22:23" ht="12.75" x14ac:dyDescent="0.2">
      <c r="V447" s="9"/>
      <c r="W447" s="9"/>
    </row>
    <row r="448" spans="22:23" ht="12.75" x14ac:dyDescent="0.2">
      <c r="V448" s="9"/>
      <c r="W448" s="9"/>
    </row>
    <row r="449" spans="22:23" ht="12.75" x14ac:dyDescent="0.2">
      <c r="V449" s="9"/>
      <c r="W449" s="9"/>
    </row>
    <row r="450" spans="22:23" ht="12.75" x14ac:dyDescent="0.2">
      <c r="V450" s="9"/>
      <c r="W450" s="9"/>
    </row>
    <row r="451" spans="22:23" ht="12.75" x14ac:dyDescent="0.2">
      <c r="V451" s="9"/>
      <c r="W451" s="9"/>
    </row>
    <row r="452" spans="22:23" ht="12.75" x14ac:dyDescent="0.2">
      <c r="V452" s="9"/>
      <c r="W452" s="9"/>
    </row>
    <row r="453" spans="22:23" ht="12.75" x14ac:dyDescent="0.2">
      <c r="V453" s="9"/>
      <c r="W453" s="9"/>
    </row>
    <row r="454" spans="22:23" ht="12.75" x14ac:dyDescent="0.2">
      <c r="V454" s="9"/>
      <c r="W454" s="9"/>
    </row>
    <row r="455" spans="22:23" ht="12.75" x14ac:dyDescent="0.2">
      <c r="V455" s="9"/>
      <c r="W455" s="9"/>
    </row>
    <row r="456" spans="22:23" ht="12.75" x14ac:dyDescent="0.2">
      <c r="V456" s="9"/>
      <c r="W456" s="9"/>
    </row>
    <row r="457" spans="22:23" ht="12.75" x14ac:dyDescent="0.2">
      <c r="V457" s="9"/>
      <c r="W457" s="9"/>
    </row>
    <row r="458" spans="22:23" ht="12.75" x14ac:dyDescent="0.2">
      <c r="V458" s="9"/>
      <c r="W458" s="9"/>
    </row>
    <row r="459" spans="22:23" ht="12.75" x14ac:dyDescent="0.2">
      <c r="V459" s="9"/>
      <c r="W459" s="9"/>
    </row>
    <row r="460" spans="22:23" ht="12.75" x14ac:dyDescent="0.2">
      <c r="V460" s="9"/>
      <c r="W460" s="9"/>
    </row>
    <row r="461" spans="22:23" ht="12.75" x14ac:dyDescent="0.2">
      <c r="V461" s="9"/>
      <c r="W461" s="9"/>
    </row>
    <row r="462" spans="22:23" ht="12.75" x14ac:dyDescent="0.2">
      <c r="V462" s="9"/>
      <c r="W462" s="9"/>
    </row>
    <row r="463" spans="22:23" ht="12.75" x14ac:dyDescent="0.2">
      <c r="V463" s="9"/>
      <c r="W463" s="9"/>
    </row>
    <row r="464" spans="22:23" ht="12.75" x14ac:dyDescent="0.2">
      <c r="V464" s="9"/>
      <c r="W464" s="9"/>
    </row>
    <row r="465" spans="22:23" ht="12.75" x14ac:dyDescent="0.2">
      <c r="V465" s="9"/>
      <c r="W465" s="9"/>
    </row>
    <row r="466" spans="22:23" ht="12.75" x14ac:dyDescent="0.2">
      <c r="V466" s="9"/>
      <c r="W466" s="9"/>
    </row>
    <row r="467" spans="22:23" ht="12.75" x14ac:dyDescent="0.2">
      <c r="V467" s="9"/>
      <c r="W467" s="9"/>
    </row>
    <row r="468" spans="22:23" ht="12.75" x14ac:dyDescent="0.2">
      <c r="V468" s="9"/>
      <c r="W468" s="9"/>
    </row>
    <row r="469" spans="22:23" ht="12.75" x14ac:dyDescent="0.2">
      <c r="V469" s="9"/>
      <c r="W469" s="9"/>
    </row>
    <row r="470" spans="22:23" ht="12.75" x14ac:dyDescent="0.2">
      <c r="V470" s="9"/>
      <c r="W470" s="9"/>
    </row>
    <row r="471" spans="22:23" ht="12.75" x14ac:dyDescent="0.2">
      <c r="V471" s="9"/>
      <c r="W471" s="9"/>
    </row>
    <row r="472" spans="22:23" ht="12.75" x14ac:dyDescent="0.2">
      <c r="V472" s="9"/>
      <c r="W472" s="9"/>
    </row>
    <row r="473" spans="22:23" ht="12.75" x14ac:dyDescent="0.2">
      <c r="V473" s="9"/>
      <c r="W473" s="9"/>
    </row>
    <row r="474" spans="22:23" ht="12.75" x14ac:dyDescent="0.2">
      <c r="V474" s="9"/>
      <c r="W474" s="9"/>
    </row>
    <row r="475" spans="22:23" ht="12.75" x14ac:dyDescent="0.2">
      <c r="V475" s="9"/>
      <c r="W475" s="9"/>
    </row>
    <row r="476" spans="22:23" ht="12.75" x14ac:dyDescent="0.2">
      <c r="V476" s="9"/>
      <c r="W476" s="9"/>
    </row>
    <row r="477" spans="22:23" ht="12.75" x14ac:dyDescent="0.2">
      <c r="V477" s="9"/>
      <c r="W477" s="9"/>
    </row>
    <row r="478" spans="22:23" ht="12.75" x14ac:dyDescent="0.2">
      <c r="V478" s="9"/>
      <c r="W478" s="9"/>
    </row>
    <row r="479" spans="22:23" ht="12.75" x14ac:dyDescent="0.2">
      <c r="V479" s="9"/>
      <c r="W479" s="9"/>
    </row>
    <row r="480" spans="22:23" ht="12.75" x14ac:dyDescent="0.2">
      <c r="V480" s="9"/>
      <c r="W480" s="9"/>
    </row>
    <row r="481" spans="22:23" ht="12.75" x14ac:dyDescent="0.2">
      <c r="V481" s="9"/>
      <c r="W481" s="9"/>
    </row>
    <row r="482" spans="22:23" ht="12.75" x14ac:dyDescent="0.2">
      <c r="V482" s="9"/>
      <c r="W482" s="9"/>
    </row>
    <row r="483" spans="22:23" ht="12.75" x14ac:dyDescent="0.2">
      <c r="V483" s="9"/>
      <c r="W483" s="9"/>
    </row>
    <row r="484" spans="22:23" ht="12.75" x14ac:dyDescent="0.2">
      <c r="V484" s="9"/>
      <c r="W484" s="9"/>
    </row>
    <row r="485" spans="22:23" ht="12.75" x14ac:dyDescent="0.2">
      <c r="V485" s="9"/>
      <c r="W485" s="9"/>
    </row>
    <row r="486" spans="22:23" ht="12.75" x14ac:dyDescent="0.2">
      <c r="V486" s="9"/>
      <c r="W486" s="9"/>
    </row>
    <row r="487" spans="22:23" ht="12.75" x14ac:dyDescent="0.2">
      <c r="V487" s="9"/>
      <c r="W487" s="9"/>
    </row>
    <row r="488" spans="22:23" ht="12.75" x14ac:dyDescent="0.2">
      <c r="V488" s="9"/>
      <c r="W488" s="9"/>
    </row>
    <row r="489" spans="22:23" ht="12.75" x14ac:dyDescent="0.2">
      <c r="V489" s="9"/>
      <c r="W489" s="9"/>
    </row>
    <row r="490" spans="22:23" ht="12.75" x14ac:dyDescent="0.2">
      <c r="V490" s="9"/>
      <c r="W490" s="9"/>
    </row>
    <row r="491" spans="22:23" ht="12.75" x14ac:dyDescent="0.2">
      <c r="V491" s="9"/>
      <c r="W491" s="9"/>
    </row>
    <row r="492" spans="22:23" ht="12.75" x14ac:dyDescent="0.2">
      <c r="V492" s="9"/>
      <c r="W492" s="9"/>
    </row>
    <row r="493" spans="22:23" ht="12.75" x14ac:dyDescent="0.2">
      <c r="V493" s="9"/>
      <c r="W493" s="9"/>
    </row>
    <row r="494" spans="22:23" ht="12.75" x14ac:dyDescent="0.2">
      <c r="V494" s="9"/>
      <c r="W494" s="9"/>
    </row>
    <row r="495" spans="22:23" ht="12.75" x14ac:dyDescent="0.2">
      <c r="V495" s="9"/>
      <c r="W495" s="9"/>
    </row>
    <row r="496" spans="22:23" ht="12.75" x14ac:dyDescent="0.2">
      <c r="V496" s="9"/>
      <c r="W496" s="9"/>
    </row>
    <row r="497" spans="22:23" ht="12.75" x14ac:dyDescent="0.2">
      <c r="V497" s="9"/>
      <c r="W497" s="9"/>
    </row>
    <row r="498" spans="22:23" ht="12.75" x14ac:dyDescent="0.2">
      <c r="V498" s="9"/>
      <c r="W498" s="9"/>
    </row>
    <row r="499" spans="22:23" ht="12.75" x14ac:dyDescent="0.2">
      <c r="V499" s="9"/>
      <c r="W499" s="9"/>
    </row>
    <row r="500" spans="22:23" ht="12.75" x14ac:dyDescent="0.2">
      <c r="V500" s="9"/>
      <c r="W500" s="9"/>
    </row>
    <row r="501" spans="22:23" ht="12.75" x14ac:dyDescent="0.2">
      <c r="V501" s="9"/>
      <c r="W501" s="9"/>
    </row>
    <row r="502" spans="22:23" ht="12.75" x14ac:dyDescent="0.2">
      <c r="V502" s="9"/>
      <c r="W502" s="9"/>
    </row>
    <row r="503" spans="22:23" ht="12.75" x14ac:dyDescent="0.2">
      <c r="V503" s="9"/>
      <c r="W503" s="9"/>
    </row>
    <row r="504" spans="22:23" ht="12.75" x14ac:dyDescent="0.2">
      <c r="V504" s="9"/>
      <c r="W504" s="9"/>
    </row>
    <row r="505" spans="22:23" ht="12.75" x14ac:dyDescent="0.2">
      <c r="V505" s="9"/>
      <c r="W505" s="9"/>
    </row>
    <row r="506" spans="22:23" ht="12.75" x14ac:dyDescent="0.2">
      <c r="V506" s="9"/>
      <c r="W506" s="9"/>
    </row>
    <row r="507" spans="22:23" ht="12.75" x14ac:dyDescent="0.2">
      <c r="V507" s="9"/>
      <c r="W507" s="9"/>
    </row>
    <row r="508" spans="22:23" ht="12.75" x14ac:dyDescent="0.2">
      <c r="V508" s="9"/>
      <c r="W508" s="9"/>
    </row>
    <row r="509" spans="22:23" ht="12.75" x14ac:dyDescent="0.2">
      <c r="V509" s="9"/>
      <c r="W509" s="9"/>
    </row>
    <row r="510" spans="22:23" ht="12.75" x14ac:dyDescent="0.2">
      <c r="V510" s="9"/>
      <c r="W510" s="9"/>
    </row>
    <row r="511" spans="22:23" ht="12.75" x14ac:dyDescent="0.2">
      <c r="V511" s="9"/>
      <c r="W511" s="9"/>
    </row>
    <row r="512" spans="22:23" ht="12.75" x14ac:dyDescent="0.2">
      <c r="V512" s="9"/>
      <c r="W512" s="9"/>
    </row>
    <row r="513" spans="22:23" ht="12.75" x14ac:dyDescent="0.2">
      <c r="V513" s="9"/>
      <c r="W513" s="9"/>
    </row>
    <row r="514" spans="22:23" ht="12.75" x14ac:dyDescent="0.2">
      <c r="V514" s="9"/>
      <c r="W514" s="9"/>
    </row>
    <row r="515" spans="22:23" ht="12.75" x14ac:dyDescent="0.2">
      <c r="V515" s="9"/>
      <c r="W515" s="9"/>
    </row>
    <row r="516" spans="22:23" ht="12.75" x14ac:dyDescent="0.2">
      <c r="V516" s="9"/>
      <c r="W516" s="9"/>
    </row>
    <row r="517" spans="22:23" ht="12.75" x14ac:dyDescent="0.2">
      <c r="V517" s="9"/>
      <c r="W517" s="9"/>
    </row>
    <row r="518" spans="22:23" ht="12.75" x14ac:dyDescent="0.2">
      <c r="V518" s="9"/>
      <c r="W518" s="9"/>
    </row>
    <row r="519" spans="22:23" ht="12.75" x14ac:dyDescent="0.2">
      <c r="V519" s="9"/>
      <c r="W519" s="9"/>
    </row>
    <row r="520" spans="22:23" ht="12.75" x14ac:dyDescent="0.2">
      <c r="V520" s="9"/>
      <c r="W520" s="9"/>
    </row>
    <row r="521" spans="22:23" ht="12.75" x14ac:dyDescent="0.2">
      <c r="V521" s="9"/>
      <c r="W521" s="9"/>
    </row>
    <row r="522" spans="22:23" ht="12.75" x14ac:dyDescent="0.2">
      <c r="V522" s="9"/>
      <c r="W522" s="9"/>
    </row>
    <row r="523" spans="22:23" ht="12.75" x14ac:dyDescent="0.2">
      <c r="V523" s="9"/>
      <c r="W523" s="9"/>
    </row>
    <row r="524" spans="22:23" ht="12.75" x14ac:dyDescent="0.2">
      <c r="V524" s="9"/>
      <c r="W524" s="9"/>
    </row>
    <row r="525" spans="22:23" ht="12.75" x14ac:dyDescent="0.2">
      <c r="V525" s="9"/>
      <c r="W525" s="9"/>
    </row>
    <row r="526" spans="22:23" ht="12.75" x14ac:dyDescent="0.2">
      <c r="V526" s="9"/>
      <c r="W526" s="9"/>
    </row>
    <row r="527" spans="22:23" ht="12.75" x14ac:dyDescent="0.2">
      <c r="V527" s="9"/>
      <c r="W527" s="9"/>
    </row>
    <row r="528" spans="22:23" ht="12.75" x14ac:dyDescent="0.2">
      <c r="V528" s="9"/>
      <c r="W528" s="9"/>
    </row>
    <row r="529" spans="22:23" ht="12.75" x14ac:dyDescent="0.2">
      <c r="V529" s="9"/>
      <c r="W529" s="9"/>
    </row>
    <row r="530" spans="22:23" ht="12.75" x14ac:dyDescent="0.2">
      <c r="V530" s="9"/>
      <c r="W530" s="9"/>
    </row>
    <row r="531" spans="22:23" ht="12.75" x14ac:dyDescent="0.2">
      <c r="V531" s="9"/>
      <c r="W531" s="9"/>
    </row>
    <row r="532" spans="22:23" ht="12.75" x14ac:dyDescent="0.2">
      <c r="V532" s="9"/>
      <c r="W532" s="9"/>
    </row>
    <row r="533" spans="22:23" ht="12.75" x14ac:dyDescent="0.2">
      <c r="V533" s="9"/>
      <c r="W533" s="9"/>
    </row>
    <row r="534" spans="22:23" ht="12.75" x14ac:dyDescent="0.2">
      <c r="V534" s="9"/>
      <c r="W534" s="9"/>
    </row>
    <row r="535" spans="22:23" ht="12.75" x14ac:dyDescent="0.2">
      <c r="V535" s="9"/>
      <c r="W535" s="9"/>
    </row>
    <row r="536" spans="22:23" ht="12.75" x14ac:dyDescent="0.2">
      <c r="V536" s="9"/>
      <c r="W536" s="9"/>
    </row>
    <row r="537" spans="22:23" ht="12.75" x14ac:dyDescent="0.2">
      <c r="V537" s="9"/>
      <c r="W537" s="9"/>
    </row>
    <row r="538" spans="22:23" ht="12.75" x14ac:dyDescent="0.2">
      <c r="V538" s="9"/>
      <c r="W538" s="9"/>
    </row>
    <row r="539" spans="22:23" ht="12.75" x14ac:dyDescent="0.2">
      <c r="V539" s="9"/>
      <c r="W539" s="9"/>
    </row>
    <row r="540" spans="22:23" ht="12.75" x14ac:dyDescent="0.2">
      <c r="V540" s="9"/>
      <c r="W540" s="9"/>
    </row>
    <row r="541" spans="22:23" ht="12.75" x14ac:dyDescent="0.2">
      <c r="V541" s="9"/>
      <c r="W541" s="9"/>
    </row>
    <row r="542" spans="22:23" ht="12.75" x14ac:dyDescent="0.2">
      <c r="V542" s="9"/>
      <c r="W542" s="9"/>
    </row>
    <row r="543" spans="22:23" ht="12.75" x14ac:dyDescent="0.2">
      <c r="V543" s="9"/>
      <c r="W543" s="9"/>
    </row>
    <row r="544" spans="22:23" ht="12.75" x14ac:dyDescent="0.2">
      <c r="V544" s="9"/>
      <c r="W544" s="9"/>
    </row>
    <row r="545" spans="22:23" ht="12.75" x14ac:dyDescent="0.2">
      <c r="V545" s="9"/>
      <c r="W545" s="9"/>
    </row>
    <row r="546" spans="22:23" ht="12.75" x14ac:dyDescent="0.2">
      <c r="V546" s="9"/>
      <c r="W546" s="9"/>
    </row>
    <row r="547" spans="22:23" ht="12.75" x14ac:dyDescent="0.2">
      <c r="V547" s="9"/>
      <c r="W547" s="9"/>
    </row>
    <row r="548" spans="22:23" ht="12.75" x14ac:dyDescent="0.2">
      <c r="V548" s="9"/>
      <c r="W548" s="9"/>
    </row>
    <row r="549" spans="22:23" ht="12.75" x14ac:dyDescent="0.2">
      <c r="V549" s="9"/>
      <c r="W549" s="9"/>
    </row>
    <row r="550" spans="22:23" ht="12.75" x14ac:dyDescent="0.2">
      <c r="V550" s="9"/>
      <c r="W550" s="9"/>
    </row>
    <row r="551" spans="22:23" ht="12.75" x14ac:dyDescent="0.2">
      <c r="V551" s="9"/>
      <c r="W551" s="9"/>
    </row>
    <row r="552" spans="22:23" ht="12.75" x14ac:dyDescent="0.2">
      <c r="V552" s="9"/>
      <c r="W552" s="9"/>
    </row>
    <row r="553" spans="22:23" ht="12.75" x14ac:dyDescent="0.2">
      <c r="V553" s="9"/>
      <c r="W553" s="9"/>
    </row>
    <row r="554" spans="22:23" ht="12.75" x14ac:dyDescent="0.2">
      <c r="V554" s="9"/>
      <c r="W554" s="9"/>
    </row>
    <row r="555" spans="22:23" ht="12.75" x14ac:dyDescent="0.2">
      <c r="V555" s="9"/>
      <c r="W555" s="9"/>
    </row>
    <row r="556" spans="22:23" ht="12.75" x14ac:dyDescent="0.2">
      <c r="V556" s="9"/>
      <c r="W556" s="9"/>
    </row>
    <row r="557" spans="22:23" ht="12.75" x14ac:dyDescent="0.2">
      <c r="V557" s="9"/>
      <c r="W557" s="9"/>
    </row>
    <row r="558" spans="22:23" ht="12.75" x14ac:dyDescent="0.2">
      <c r="V558" s="9"/>
      <c r="W558" s="9"/>
    </row>
    <row r="559" spans="22:23" ht="12.75" x14ac:dyDescent="0.2">
      <c r="V559" s="9"/>
      <c r="W559" s="9"/>
    </row>
    <row r="560" spans="22:23" ht="12.75" x14ac:dyDescent="0.2">
      <c r="V560" s="9"/>
      <c r="W560" s="9"/>
    </row>
    <row r="561" spans="22:23" ht="12.75" x14ac:dyDescent="0.2">
      <c r="V561" s="9"/>
      <c r="W561" s="9"/>
    </row>
    <row r="562" spans="22:23" ht="12.75" x14ac:dyDescent="0.2">
      <c r="V562" s="9"/>
      <c r="W562" s="9"/>
    </row>
    <row r="563" spans="22:23" ht="12.75" x14ac:dyDescent="0.2">
      <c r="V563" s="9"/>
      <c r="W563" s="9"/>
    </row>
    <row r="564" spans="22:23" ht="12.75" x14ac:dyDescent="0.2">
      <c r="V564" s="9"/>
      <c r="W564" s="9"/>
    </row>
    <row r="565" spans="22:23" ht="12.75" x14ac:dyDescent="0.2">
      <c r="V565" s="9"/>
      <c r="W565" s="9"/>
    </row>
    <row r="566" spans="22:23" ht="12.75" x14ac:dyDescent="0.2">
      <c r="V566" s="9"/>
      <c r="W566" s="9"/>
    </row>
    <row r="567" spans="22:23" ht="12.75" x14ac:dyDescent="0.2">
      <c r="V567" s="9"/>
      <c r="W567" s="9"/>
    </row>
    <row r="568" spans="22:23" ht="12.75" x14ac:dyDescent="0.2">
      <c r="V568" s="9"/>
      <c r="W568" s="9"/>
    </row>
    <row r="569" spans="22:23" ht="12.75" x14ac:dyDescent="0.2">
      <c r="V569" s="9"/>
      <c r="W569" s="9"/>
    </row>
    <row r="570" spans="22:23" ht="12.75" x14ac:dyDescent="0.2">
      <c r="V570" s="9"/>
      <c r="W570" s="9"/>
    </row>
    <row r="571" spans="22:23" ht="12.75" x14ac:dyDescent="0.2">
      <c r="V571" s="9"/>
      <c r="W571" s="9"/>
    </row>
    <row r="572" spans="22:23" ht="12.75" x14ac:dyDescent="0.2">
      <c r="V572" s="9"/>
      <c r="W572" s="9"/>
    </row>
    <row r="573" spans="22:23" ht="12.75" x14ac:dyDescent="0.2">
      <c r="V573" s="9"/>
      <c r="W573" s="9"/>
    </row>
    <row r="574" spans="22:23" ht="12.75" x14ac:dyDescent="0.2">
      <c r="V574" s="9"/>
      <c r="W574" s="9"/>
    </row>
    <row r="575" spans="22:23" ht="12.75" x14ac:dyDescent="0.2">
      <c r="V575" s="9"/>
      <c r="W575" s="9"/>
    </row>
    <row r="576" spans="22:23" ht="12.75" x14ac:dyDescent="0.2">
      <c r="V576" s="9"/>
      <c r="W576" s="9"/>
    </row>
    <row r="577" spans="22:23" ht="12.75" x14ac:dyDescent="0.2">
      <c r="V577" s="9"/>
      <c r="W577" s="9"/>
    </row>
    <row r="578" spans="22:23" ht="12.75" x14ac:dyDescent="0.2">
      <c r="V578" s="9"/>
      <c r="W578" s="9"/>
    </row>
    <row r="579" spans="22:23" ht="12.75" x14ac:dyDescent="0.2">
      <c r="V579" s="9"/>
      <c r="W579" s="9"/>
    </row>
    <row r="580" spans="22:23" ht="12.75" x14ac:dyDescent="0.2">
      <c r="V580" s="9"/>
      <c r="W580" s="9"/>
    </row>
    <row r="581" spans="22:23" ht="12.75" x14ac:dyDescent="0.2">
      <c r="V581" s="9"/>
      <c r="W581" s="9"/>
    </row>
    <row r="582" spans="22:23" ht="12.75" x14ac:dyDescent="0.2">
      <c r="V582" s="9"/>
      <c r="W582" s="9"/>
    </row>
    <row r="583" spans="22:23" ht="12.75" x14ac:dyDescent="0.2">
      <c r="V583" s="9"/>
      <c r="W583" s="9"/>
    </row>
    <row r="584" spans="22:23" ht="12.75" x14ac:dyDescent="0.2">
      <c r="V584" s="9"/>
      <c r="W584" s="9"/>
    </row>
    <row r="585" spans="22:23" ht="12.75" x14ac:dyDescent="0.2">
      <c r="V585" s="9"/>
      <c r="W585" s="9"/>
    </row>
    <row r="586" spans="22:23" ht="12.75" x14ac:dyDescent="0.2">
      <c r="V586" s="9"/>
      <c r="W586" s="9"/>
    </row>
    <row r="587" spans="22:23" ht="12.75" x14ac:dyDescent="0.2">
      <c r="V587" s="9"/>
      <c r="W587" s="9"/>
    </row>
    <row r="588" spans="22:23" ht="12.75" x14ac:dyDescent="0.2">
      <c r="V588" s="9"/>
      <c r="W588" s="9"/>
    </row>
    <row r="589" spans="22:23" ht="12.75" x14ac:dyDescent="0.2">
      <c r="V589" s="9"/>
      <c r="W589" s="9"/>
    </row>
    <row r="590" spans="22:23" ht="12.75" x14ac:dyDescent="0.2">
      <c r="V590" s="9"/>
      <c r="W590" s="9"/>
    </row>
    <row r="591" spans="22:23" ht="12.75" x14ac:dyDescent="0.2">
      <c r="V591" s="9"/>
      <c r="W591" s="9"/>
    </row>
    <row r="592" spans="22:23" ht="12.75" x14ac:dyDescent="0.2">
      <c r="V592" s="9"/>
      <c r="W592" s="9"/>
    </row>
    <row r="593" spans="22:23" ht="12.75" x14ac:dyDescent="0.2">
      <c r="V593" s="9"/>
      <c r="W593" s="9"/>
    </row>
    <row r="594" spans="22:23" ht="12.75" x14ac:dyDescent="0.2">
      <c r="V594" s="9"/>
      <c r="W594" s="9"/>
    </row>
    <row r="595" spans="22:23" ht="12.75" x14ac:dyDescent="0.2">
      <c r="V595" s="9"/>
      <c r="W595" s="9"/>
    </row>
    <row r="596" spans="22:23" ht="12.75" x14ac:dyDescent="0.2">
      <c r="V596" s="9"/>
      <c r="W596" s="9"/>
    </row>
    <row r="597" spans="22:23" ht="12.75" x14ac:dyDescent="0.2">
      <c r="V597" s="9"/>
      <c r="W597" s="9"/>
    </row>
    <row r="598" spans="22:23" ht="12.75" x14ac:dyDescent="0.2">
      <c r="V598" s="9"/>
      <c r="W598" s="9"/>
    </row>
    <row r="599" spans="22:23" ht="12.75" x14ac:dyDescent="0.2">
      <c r="V599" s="9"/>
      <c r="W599" s="9"/>
    </row>
    <row r="600" spans="22:23" ht="12.75" x14ac:dyDescent="0.2">
      <c r="V600" s="9"/>
      <c r="W600" s="9"/>
    </row>
    <row r="601" spans="22:23" ht="12.75" x14ac:dyDescent="0.2">
      <c r="V601" s="9"/>
      <c r="W601" s="9"/>
    </row>
    <row r="602" spans="22:23" ht="12.75" x14ac:dyDescent="0.2">
      <c r="V602" s="9"/>
      <c r="W602" s="9"/>
    </row>
    <row r="603" spans="22:23" ht="12.75" x14ac:dyDescent="0.2">
      <c r="V603" s="9"/>
      <c r="W603" s="9"/>
    </row>
    <row r="604" spans="22:23" ht="12.75" x14ac:dyDescent="0.2">
      <c r="V604" s="9"/>
      <c r="W604" s="9"/>
    </row>
    <row r="605" spans="22:23" ht="12.75" x14ac:dyDescent="0.2">
      <c r="V605" s="9"/>
      <c r="W605" s="9"/>
    </row>
    <row r="606" spans="22:23" ht="12.75" x14ac:dyDescent="0.2">
      <c r="V606" s="9"/>
      <c r="W606" s="9"/>
    </row>
    <row r="607" spans="22:23" ht="12.75" x14ac:dyDescent="0.2">
      <c r="V607" s="9"/>
      <c r="W607" s="9"/>
    </row>
    <row r="608" spans="22:23" ht="12.75" x14ac:dyDescent="0.2">
      <c r="V608" s="9"/>
      <c r="W608" s="9"/>
    </row>
    <row r="609" spans="22:23" ht="12.75" x14ac:dyDescent="0.2">
      <c r="V609" s="9"/>
      <c r="W609" s="9"/>
    </row>
    <row r="610" spans="22:23" ht="12.75" x14ac:dyDescent="0.2">
      <c r="V610" s="9"/>
      <c r="W610" s="9"/>
    </row>
    <row r="611" spans="22:23" ht="12.75" x14ac:dyDescent="0.2">
      <c r="V611" s="9"/>
      <c r="W611" s="9"/>
    </row>
    <row r="612" spans="22:23" ht="12.75" x14ac:dyDescent="0.2">
      <c r="V612" s="9"/>
      <c r="W612" s="9"/>
    </row>
    <row r="613" spans="22:23" ht="12.75" x14ac:dyDescent="0.2">
      <c r="V613" s="9"/>
      <c r="W613" s="9"/>
    </row>
    <row r="614" spans="22:23" ht="12.75" x14ac:dyDescent="0.2">
      <c r="V614" s="9"/>
      <c r="W614" s="9"/>
    </row>
    <row r="615" spans="22:23" ht="12.75" x14ac:dyDescent="0.2">
      <c r="V615" s="9"/>
      <c r="W615" s="9"/>
    </row>
    <row r="616" spans="22:23" ht="12.75" x14ac:dyDescent="0.2">
      <c r="V616" s="9"/>
      <c r="W616" s="9"/>
    </row>
    <row r="617" spans="22:23" ht="12.75" x14ac:dyDescent="0.2">
      <c r="V617" s="9"/>
      <c r="W617" s="9"/>
    </row>
    <row r="618" spans="22:23" ht="12.75" x14ac:dyDescent="0.2">
      <c r="V618" s="9"/>
      <c r="W618" s="9"/>
    </row>
    <row r="619" spans="22:23" ht="12.75" x14ac:dyDescent="0.2">
      <c r="V619" s="9"/>
      <c r="W619" s="9"/>
    </row>
    <row r="620" spans="22:23" ht="12.75" x14ac:dyDescent="0.2">
      <c r="V620" s="9"/>
      <c r="W620" s="9"/>
    </row>
    <row r="621" spans="22:23" ht="12.75" x14ac:dyDescent="0.2">
      <c r="V621" s="9"/>
      <c r="W621" s="9"/>
    </row>
    <row r="622" spans="22:23" ht="12.75" x14ac:dyDescent="0.2">
      <c r="V622" s="9"/>
      <c r="W622" s="9"/>
    </row>
    <row r="623" spans="22:23" ht="12.75" x14ac:dyDescent="0.2">
      <c r="V623" s="9"/>
      <c r="W623" s="9"/>
    </row>
    <row r="624" spans="22:23" ht="12.75" x14ac:dyDescent="0.2">
      <c r="V624" s="9"/>
      <c r="W624" s="9"/>
    </row>
    <row r="625" spans="22:23" ht="12.75" x14ac:dyDescent="0.2">
      <c r="V625" s="9"/>
      <c r="W625" s="9"/>
    </row>
    <row r="626" spans="22:23" ht="12.75" x14ac:dyDescent="0.2">
      <c r="V626" s="9"/>
      <c r="W626" s="9"/>
    </row>
    <row r="627" spans="22:23" ht="12.75" x14ac:dyDescent="0.2">
      <c r="V627" s="9"/>
      <c r="W627" s="9"/>
    </row>
    <row r="628" spans="22:23" ht="12.75" x14ac:dyDescent="0.2">
      <c r="V628" s="9"/>
      <c r="W628" s="9"/>
    </row>
    <row r="629" spans="22:23" ht="12.75" x14ac:dyDescent="0.2">
      <c r="V629" s="9"/>
      <c r="W629" s="9"/>
    </row>
    <row r="630" spans="22:23" ht="12.75" x14ac:dyDescent="0.2">
      <c r="V630" s="9"/>
      <c r="W630" s="9"/>
    </row>
    <row r="631" spans="22:23" ht="12.75" x14ac:dyDescent="0.2">
      <c r="V631" s="9"/>
      <c r="W631" s="9"/>
    </row>
    <row r="632" spans="22:23" ht="12.75" x14ac:dyDescent="0.2">
      <c r="V632" s="9"/>
      <c r="W632" s="9"/>
    </row>
    <row r="633" spans="22:23" ht="12.75" x14ac:dyDescent="0.2">
      <c r="V633" s="9"/>
      <c r="W633" s="9"/>
    </row>
    <row r="634" spans="22:23" ht="12.75" x14ac:dyDescent="0.2">
      <c r="V634" s="9"/>
      <c r="W634" s="9"/>
    </row>
    <row r="635" spans="22:23" ht="12.75" x14ac:dyDescent="0.2">
      <c r="V635" s="9"/>
      <c r="W635" s="9"/>
    </row>
    <row r="636" spans="22:23" ht="12.75" x14ac:dyDescent="0.2">
      <c r="V636" s="9"/>
      <c r="W636" s="9"/>
    </row>
    <row r="637" spans="22:23" ht="12.75" x14ac:dyDescent="0.2">
      <c r="V637" s="9"/>
      <c r="W637" s="9"/>
    </row>
    <row r="638" spans="22:23" ht="12.75" x14ac:dyDescent="0.2">
      <c r="V638" s="9"/>
      <c r="W638" s="9"/>
    </row>
    <row r="639" spans="22:23" ht="12.75" x14ac:dyDescent="0.2">
      <c r="V639" s="9"/>
      <c r="W639" s="9"/>
    </row>
    <row r="640" spans="22:23" ht="12.75" x14ac:dyDescent="0.2">
      <c r="V640" s="9"/>
      <c r="W640" s="9"/>
    </row>
    <row r="641" spans="22:23" ht="12.75" x14ac:dyDescent="0.2">
      <c r="V641" s="9"/>
      <c r="W641" s="9"/>
    </row>
    <row r="642" spans="22:23" ht="12.75" x14ac:dyDescent="0.2">
      <c r="V642" s="9"/>
      <c r="W642" s="9"/>
    </row>
    <row r="643" spans="22:23" ht="12.75" x14ac:dyDescent="0.2">
      <c r="V643" s="9"/>
      <c r="W643" s="9"/>
    </row>
    <row r="644" spans="22:23" ht="12.75" x14ac:dyDescent="0.2">
      <c r="V644" s="9"/>
      <c r="W644" s="9"/>
    </row>
    <row r="645" spans="22:23" ht="12.75" x14ac:dyDescent="0.2">
      <c r="V645" s="9"/>
      <c r="W645" s="9"/>
    </row>
    <row r="646" spans="22:23" ht="12.75" x14ac:dyDescent="0.2">
      <c r="V646" s="9"/>
      <c r="W646" s="9"/>
    </row>
    <row r="647" spans="22:23" ht="12.75" x14ac:dyDescent="0.2">
      <c r="V647" s="9"/>
      <c r="W647" s="9"/>
    </row>
    <row r="648" spans="22:23" ht="12.75" x14ac:dyDescent="0.2">
      <c r="V648" s="9"/>
      <c r="W648" s="9"/>
    </row>
    <row r="649" spans="22:23" ht="12.75" x14ac:dyDescent="0.2">
      <c r="V649" s="9"/>
      <c r="W649" s="9"/>
    </row>
    <row r="650" spans="22:23" ht="12.75" x14ac:dyDescent="0.2">
      <c r="V650" s="9"/>
      <c r="W650" s="9"/>
    </row>
    <row r="651" spans="22:23" ht="12.75" x14ac:dyDescent="0.2">
      <c r="V651" s="9"/>
      <c r="W651" s="9"/>
    </row>
    <row r="652" spans="22:23" ht="12.75" x14ac:dyDescent="0.2">
      <c r="V652" s="9"/>
      <c r="W652" s="9"/>
    </row>
    <row r="653" spans="22:23" ht="12.75" x14ac:dyDescent="0.2">
      <c r="V653" s="9"/>
      <c r="W653" s="9"/>
    </row>
    <row r="654" spans="22:23" ht="12.75" x14ac:dyDescent="0.2">
      <c r="V654" s="9"/>
      <c r="W654" s="9"/>
    </row>
    <row r="655" spans="22:23" ht="12.75" x14ac:dyDescent="0.2">
      <c r="V655" s="9"/>
      <c r="W655" s="9"/>
    </row>
    <row r="656" spans="22:23" ht="12.75" x14ac:dyDescent="0.2">
      <c r="V656" s="9"/>
      <c r="W656" s="9"/>
    </row>
    <row r="657" spans="22:23" ht="12.75" x14ac:dyDescent="0.2">
      <c r="V657" s="9"/>
      <c r="W657" s="9"/>
    </row>
    <row r="658" spans="22:23" ht="12.75" x14ac:dyDescent="0.2">
      <c r="V658" s="9"/>
      <c r="W658" s="9"/>
    </row>
    <row r="659" spans="22:23" ht="12.75" x14ac:dyDescent="0.2">
      <c r="V659" s="9"/>
      <c r="W659" s="9"/>
    </row>
    <row r="660" spans="22:23" ht="12.75" x14ac:dyDescent="0.2">
      <c r="V660" s="9"/>
      <c r="W660" s="9"/>
    </row>
    <row r="661" spans="22:23" ht="12.75" x14ac:dyDescent="0.2">
      <c r="V661" s="9"/>
      <c r="W661" s="9"/>
    </row>
    <row r="662" spans="22:23" ht="12.75" x14ac:dyDescent="0.2">
      <c r="V662" s="9"/>
      <c r="W662" s="9"/>
    </row>
    <row r="663" spans="22:23" ht="12.75" x14ac:dyDescent="0.2">
      <c r="V663" s="9"/>
      <c r="W663" s="9"/>
    </row>
    <row r="664" spans="22:23" ht="12.75" x14ac:dyDescent="0.2">
      <c r="V664" s="9"/>
      <c r="W664" s="9"/>
    </row>
    <row r="665" spans="22:23" ht="12.75" x14ac:dyDescent="0.2">
      <c r="V665" s="9"/>
      <c r="W665" s="9"/>
    </row>
    <row r="666" spans="22:23" ht="12.75" x14ac:dyDescent="0.2">
      <c r="V666" s="9"/>
      <c r="W666" s="9"/>
    </row>
    <row r="667" spans="22:23" ht="12.75" x14ac:dyDescent="0.2">
      <c r="V667" s="9"/>
      <c r="W667" s="9"/>
    </row>
    <row r="668" spans="22:23" ht="12.75" x14ac:dyDescent="0.2">
      <c r="V668" s="9"/>
      <c r="W668" s="9"/>
    </row>
    <row r="669" spans="22:23" ht="12.75" x14ac:dyDescent="0.2">
      <c r="V669" s="9"/>
      <c r="W669" s="9"/>
    </row>
    <row r="670" spans="22:23" ht="12.75" x14ac:dyDescent="0.2">
      <c r="V670" s="9"/>
      <c r="W670" s="9"/>
    </row>
    <row r="671" spans="22:23" ht="12.75" x14ac:dyDescent="0.2">
      <c r="V671" s="9"/>
      <c r="W671" s="9"/>
    </row>
    <row r="672" spans="22:23" ht="12.75" x14ac:dyDescent="0.2">
      <c r="V672" s="9"/>
      <c r="W672" s="9"/>
    </row>
    <row r="673" spans="22:23" ht="12.75" x14ac:dyDescent="0.2">
      <c r="V673" s="9"/>
      <c r="W673" s="9"/>
    </row>
    <row r="674" spans="22:23" ht="12.75" x14ac:dyDescent="0.2">
      <c r="V674" s="9"/>
      <c r="W674" s="9"/>
    </row>
    <row r="675" spans="22:23" ht="12.75" x14ac:dyDescent="0.2">
      <c r="V675" s="9"/>
      <c r="W675" s="9"/>
    </row>
    <row r="676" spans="22:23" ht="12.75" x14ac:dyDescent="0.2">
      <c r="V676" s="9"/>
      <c r="W676" s="9"/>
    </row>
    <row r="677" spans="22:23" ht="12.75" x14ac:dyDescent="0.2">
      <c r="V677" s="9"/>
      <c r="W677" s="9"/>
    </row>
    <row r="678" spans="22:23" ht="12.75" x14ac:dyDescent="0.2">
      <c r="V678" s="9"/>
      <c r="W678" s="9"/>
    </row>
    <row r="679" spans="22:23" ht="12.75" x14ac:dyDescent="0.2">
      <c r="V679" s="9"/>
      <c r="W679" s="9"/>
    </row>
    <row r="680" spans="22:23" ht="12.75" x14ac:dyDescent="0.2">
      <c r="V680" s="9"/>
      <c r="W680" s="9"/>
    </row>
    <row r="681" spans="22:23" ht="12.75" x14ac:dyDescent="0.2">
      <c r="V681" s="9"/>
      <c r="W681" s="9"/>
    </row>
    <row r="682" spans="22:23" ht="12.75" x14ac:dyDescent="0.2">
      <c r="V682" s="9"/>
      <c r="W682" s="9"/>
    </row>
    <row r="683" spans="22:23" ht="12.75" x14ac:dyDescent="0.2">
      <c r="V683" s="9"/>
      <c r="W683" s="9"/>
    </row>
    <row r="684" spans="22:23" ht="12.75" x14ac:dyDescent="0.2">
      <c r="V684" s="9"/>
      <c r="W684" s="9"/>
    </row>
    <row r="685" spans="22:23" ht="12.75" x14ac:dyDescent="0.2">
      <c r="V685" s="9"/>
      <c r="W685" s="9"/>
    </row>
    <row r="686" spans="22:23" ht="12.75" x14ac:dyDescent="0.2">
      <c r="V686" s="9"/>
      <c r="W686" s="9"/>
    </row>
    <row r="687" spans="22:23" ht="12.75" x14ac:dyDescent="0.2">
      <c r="V687" s="9"/>
      <c r="W687" s="9"/>
    </row>
    <row r="688" spans="22:23" ht="12.75" x14ac:dyDescent="0.2">
      <c r="V688" s="9"/>
      <c r="W688" s="9"/>
    </row>
    <row r="689" spans="22:23" ht="12.75" x14ac:dyDescent="0.2">
      <c r="V689" s="9"/>
      <c r="W689" s="9"/>
    </row>
    <row r="690" spans="22:23" ht="12.75" x14ac:dyDescent="0.2">
      <c r="V690" s="9"/>
      <c r="W690" s="9"/>
    </row>
    <row r="691" spans="22:23" ht="12.75" x14ac:dyDescent="0.2">
      <c r="V691" s="9"/>
      <c r="W691" s="9"/>
    </row>
    <row r="692" spans="22:23" ht="12.75" x14ac:dyDescent="0.2">
      <c r="V692" s="9"/>
      <c r="W692" s="9"/>
    </row>
    <row r="693" spans="22:23" ht="12.75" x14ac:dyDescent="0.2">
      <c r="V693" s="9"/>
      <c r="W693" s="9"/>
    </row>
    <row r="694" spans="22:23" ht="12.75" x14ac:dyDescent="0.2">
      <c r="V694" s="9"/>
      <c r="W694" s="9"/>
    </row>
    <row r="695" spans="22:23" ht="12.75" x14ac:dyDescent="0.2">
      <c r="V695" s="9"/>
      <c r="W695" s="9"/>
    </row>
    <row r="696" spans="22:23" ht="12.75" x14ac:dyDescent="0.2">
      <c r="V696" s="9"/>
      <c r="W696" s="9"/>
    </row>
    <row r="697" spans="22:23" ht="12.75" x14ac:dyDescent="0.2">
      <c r="V697" s="9"/>
      <c r="W697" s="9"/>
    </row>
    <row r="698" spans="22:23" ht="12.75" x14ac:dyDescent="0.2">
      <c r="V698" s="9"/>
      <c r="W698" s="9"/>
    </row>
    <row r="699" spans="22:23" ht="12.75" x14ac:dyDescent="0.2">
      <c r="V699" s="9"/>
      <c r="W699" s="9"/>
    </row>
    <row r="700" spans="22:23" ht="12.75" x14ac:dyDescent="0.2">
      <c r="V700" s="9"/>
      <c r="W700" s="9"/>
    </row>
    <row r="701" spans="22:23" ht="12.75" x14ac:dyDescent="0.2">
      <c r="V701" s="9"/>
      <c r="W701" s="9"/>
    </row>
    <row r="702" spans="22:23" ht="12.75" x14ac:dyDescent="0.2">
      <c r="V702" s="9"/>
      <c r="W702" s="9"/>
    </row>
    <row r="703" spans="22:23" ht="12.75" x14ac:dyDescent="0.2">
      <c r="V703" s="9"/>
      <c r="W703" s="9"/>
    </row>
    <row r="704" spans="22:23" ht="12.75" x14ac:dyDescent="0.2">
      <c r="V704" s="9"/>
      <c r="W704" s="9"/>
    </row>
    <row r="705" spans="22:23" ht="12.75" x14ac:dyDescent="0.2">
      <c r="V705" s="9"/>
      <c r="W705" s="9"/>
    </row>
    <row r="706" spans="22:23" ht="12.75" x14ac:dyDescent="0.2">
      <c r="V706" s="9"/>
      <c r="W706" s="9"/>
    </row>
    <row r="707" spans="22:23" ht="12.75" x14ac:dyDescent="0.2">
      <c r="V707" s="9"/>
      <c r="W707" s="9"/>
    </row>
    <row r="708" spans="22:23" ht="12.75" x14ac:dyDescent="0.2">
      <c r="V708" s="9"/>
      <c r="W708" s="9"/>
    </row>
    <row r="709" spans="22:23" ht="12.75" x14ac:dyDescent="0.2">
      <c r="V709" s="9"/>
      <c r="W709" s="9"/>
    </row>
    <row r="710" spans="22:23" ht="12.75" x14ac:dyDescent="0.2">
      <c r="V710" s="9"/>
      <c r="W710" s="9"/>
    </row>
    <row r="711" spans="22:23" ht="12.75" x14ac:dyDescent="0.2">
      <c r="V711" s="9"/>
      <c r="W711" s="9"/>
    </row>
    <row r="712" spans="22:23" ht="12.75" x14ac:dyDescent="0.2">
      <c r="V712" s="9"/>
      <c r="W712" s="9"/>
    </row>
    <row r="713" spans="22:23" ht="12.75" x14ac:dyDescent="0.2">
      <c r="V713" s="9"/>
      <c r="W713" s="9"/>
    </row>
    <row r="714" spans="22:23" ht="12.75" x14ac:dyDescent="0.2">
      <c r="V714" s="9"/>
      <c r="W714" s="9"/>
    </row>
    <row r="715" spans="22:23" ht="12.75" x14ac:dyDescent="0.2">
      <c r="V715" s="9"/>
      <c r="W715" s="9"/>
    </row>
    <row r="716" spans="22:23" ht="12.75" x14ac:dyDescent="0.2">
      <c r="V716" s="9"/>
      <c r="W716" s="9"/>
    </row>
    <row r="717" spans="22:23" ht="12.75" x14ac:dyDescent="0.2">
      <c r="V717" s="9"/>
      <c r="W717" s="9"/>
    </row>
    <row r="718" spans="22:23" ht="12.75" x14ac:dyDescent="0.2">
      <c r="V718" s="9"/>
      <c r="W718" s="9"/>
    </row>
    <row r="719" spans="22:23" ht="12.75" x14ac:dyDescent="0.2">
      <c r="V719" s="9"/>
      <c r="W719" s="9"/>
    </row>
    <row r="720" spans="22:23" ht="12.75" x14ac:dyDescent="0.2">
      <c r="V720" s="9"/>
      <c r="W720" s="9"/>
    </row>
    <row r="721" spans="22:23" ht="12.75" x14ac:dyDescent="0.2">
      <c r="V721" s="9"/>
      <c r="W721" s="9"/>
    </row>
    <row r="722" spans="22:23" ht="12.75" x14ac:dyDescent="0.2">
      <c r="V722" s="9"/>
      <c r="W722" s="9"/>
    </row>
    <row r="723" spans="22:23" ht="12.75" x14ac:dyDescent="0.2">
      <c r="V723" s="9"/>
      <c r="W723" s="9"/>
    </row>
    <row r="724" spans="22:23" ht="12.75" x14ac:dyDescent="0.2">
      <c r="V724" s="9"/>
      <c r="W724" s="9"/>
    </row>
    <row r="725" spans="22:23" ht="12.75" x14ac:dyDescent="0.2">
      <c r="V725" s="9"/>
      <c r="W725" s="9"/>
    </row>
    <row r="726" spans="22:23" ht="12.75" x14ac:dyDescent="0.2">
      <c r="V726" s="9"/>
      <c r="W726" s="9"/>
    </row>
    <row r="727" spans="22:23" ht="12.75" x14ac:dyDescent="0.2">
      <c r="V727" s="9"/>
      <c r="W727" s="9"/>
    </row>
    <row r="728" spans="22:23" ht="12.75" x14ac:dyDescent="0.2">
      <c r="V728" s="9"/>
      <c r="W728" s="9"/>
    </row>
    <row r="729" spans="22:23" ht="12.75" x14ac:dyDescent="0.2">
      <c r="V729" s="9"/>
      <c r="W729" s="9"/>
    </row>
    <row r="730" spans="22:23" ht="12.75" x14ac:dyDescent="0.2">
      <c r="V730" s="9"/>
      <c r="W730" s="9"/>
    </row>
    <row r="731" spans="22:23" ht="12.75" x14ac:dyDescent="0.2">
      <c r="V731" s="9"/>
      <c r="W731" s="9"/>
    </row>
    <row r="732" spans="22:23" ht="12.75" x14ac:dyDescent="0.2">
      <c r="V732" s="9"/>
      <c r="W732" s="9"/>
    </row>
    <row r="733" spans="22:23" ht="12.75" x14ac:dyDescent="0.2">
      <c r="V733" s="9"/>
      <c r="W733" s="9"/>
    </row>
    <row r="734" spans="22:23" ht="12.75" x14ac:dyDescent="0.2">
      <c r="V734" s="9"/>
      <c r="W734" s="9"/>
    </row>
    <row r="735" spans="22:23" ht="12.75" x14ac:dyDescent="0.2">
      <c r="V735" s="9"/>
      <c r="W735" s="9"/>
    </row>
    <row r="736" spans="22:23" ht="12.75" x14ac:dyDescent="0.2">
      <c r="V736" s="9"/>
      <c r="W736" s="9"/>
    </row>
    <row r="737" spans="22:23" ht="12.75" x14ac:dyDescent="0.2">
      <c r="V737" s="9"/>
      <c r="W737" s="9"/>
    </row>
    <row r="738" spans="22:23" ht="12.75" x14ac:dyDescent="0.2">
      <c r="V738" s="9"/>
      <c r="W738" s="9"/>
    </row>
    <row r="739" spans="22:23" ht="12.75" x14ac:dyDescent="0.2">
      <c r="V739" s="9"/>
      <c r="W739" s="9"/>
    </row>
    <row r="740" spans="22:23" ht="12.75" x14ac:dyDescent="0.2">
      <c r="V740" s="9"/>
      <c r="W740" s="9"/>
    </row>
    <row r="741" spans="22:23" ht="12.75" x14ac:dyDescent="0.2">
      <c r="V741" s="9"/>
      <c r="W741" s="9"/>
    </row>
    <row r="742" spans="22:23" ht="12.75" x14ac:dyDescent="0.2">
      <c r="V742" s="9"/>
      <c r="W742" s="9"/>
    </row>
    <row r="743" spans="22:23" ht="12.75" x14ac:dyDescent="0.2">
      <c r="V743" s="9"/>
      <c r="W743" s="9"/>
    </row>
    <row r="744" spans="22:23" ht="12.75" x14ac:dyDescent="0.2">
      <c r="V744" s="9"/>
      <c r="W744" s="9"/>
    </row>
    <row r="745" spans="22:23" ht="12.75" x14ac:dyDescent="0.2">
      <c r="V745" s="9"/>
      <c r="W745" s="9"/>
    </row>
    <row r="746" spans="22:23" ht="12.75" x14ac:dyDescent="0.2">
      <c r="V746" s="9"/>
      <c r="W746" s="9"/>
    </row>
    <row r="747" spans="22:23" ht="12.75" x14ac:dyDescent="0.2">
      <c r="V747" s="9"/>
      <c r="W747" s="9"/>
    </row>
    <row r="748" spans="22:23" ht="12.75" x14ac:dyDescent="0.2">
      <c r="V748" s="9"/>
      <c r="W748" s="9"/>
    </row>
    <row r="749" spans="22:23" ht="12.75" x14ac:dyDescent="0.2">
      <c r="V749" s="9"/>
      <c r="W749" s="9"/>
    </row>
    <row r="750" spans="22:23" ht="12.75" x14ac:dyDescent="0.2">
      <c r="V750" s="9"/>
      <c r="W750" s="9"/>
    </row>
    <row r="751" spans="22:23" ht="12.75" x14ac:dyDescent="0.2">
      <c r="V751" s="9"/>
      <c r="W751" s="9"/>
    </row>
    <row r="752" spans="22:23" ht="12.75" x14ac:dyDescent="0.2">
      <c r="V752" s="9"/>
      <c r="W752" s="9"/>
    </row>
    <row r="753" spans="22:23" ht="12.75" x14ac:dyDescent="0.2">
      <c r="V753" s="9"/>
      <c r="W753" s="9"/>
    </row>
    <row r="754" spans="22:23" ht="12.75" x14ac:dyDescent="0.2">
      <c r="V754" s="9"/>
      <c r="W754" s="9"/>
    </row>
    <row r="755" spans="22:23" ht="12.75" x14ac:dyDescent="0.2">
      <c r="V755" s="9"/>
      <c r="W755" s="9"/>
    </row>
    <row r="756" spans="22:23" ht="12.75" x14ac:dyDescent="0.2">
      <c r="V756" s="9"/>
      <c r="W756" s="9"/>
    </row>
    <row r="757" spans="22:23" ht="12.75" x14ac:dyDescent="0.2">
      <c r="V757" s="9"/>
      <c r="W757" s="9"/>
    </row>
    <row r="758" spans="22:23" ht="12.75" x14ac:dyDescent="0.2">
      <c r="V758" s="9"/>
      <c r="W758" s="9"/>
    </row>
    <row r="759" spans="22:23" ht="12.75" x14ac:dyDescent="0.2">
      <c r="V759" s="9"/>
      <c r="W759" s="9"/>
    </row>
    <row r="760" spans="22:23" ht="12.75" x14ac:dyDescent="0.2">
      <c r="V760" s="9"/>
      <c r="W760" s="9"/>
    </row>
    <row r="761" spans="22:23" ht="12.75" x14ac:dyDescent="0.2">
      <c r="V761" s="9"/>
      <c r="W761" s="9"/>
    </row>
    <row r="762" spans="22:23" ht="12.75" x14ac:dyDescent="0.2">
      <c r="V762" s="9"/>
      <c r="W762" s="9"/>
    </row>
    <row r="763" spans="22:23" ht="12.75" x14ac:dyDescent="0.2">
      <c r="V763" s="9"/>
      <c r="W763" s="9"/>
    </row>
    <row r="764" spans="22:23" ht="12.75" x14ac:dyDescent="0.2">
      <c r="V764" s="9"/>
      <c r="W764" s="9"/>
    </row>
    <row r="765" spans="22:23" ht="12.75" x14ac:dyDescent="0.2">
      <c r="V765" s="9"/>
      <c r="W765" s="9"/>
    </row>
    <row r="766" spans="22:23" ht="12.75" x14ac:dyDescent="0.2">
      <c r="V766" s="9"/>
      <c r="W766" s="9"/>
    </row>
    <row r="767" spans="22:23" ht="12.75" x14ac:dyDescent="0.2">
      <c r="V767" s="9"/>
      <c r="W767" s="9"/>
    </row>
    <row r="768" spans="22:23" ht="12.75" x14ac:dyDescent="0.2">
      <c r="V768" s="9"/>
      <c r="W768" s="9"/>
    </row>
    <row r="769" spans="22:23" ht="12.75" x14ac:dyDescent="0.2">
      <c r="V769" s="9"/>
      <c r="W769" s="9"/>
    </row>
    <row r="770" spans="22:23" ht="12.75" x14ac:dyDescent="0.2">
      <c r="V770" s="9"/>
      <c r="W770" s="9"/>
    </row>
    <row r="771" spans="22:23" ht="12.75" x14ac:dyDescent="0.2">
      <c r="V771" s="9"/>
      <c r="W771" s="9"/>
    </row>
    <row r="772" spans="22:23" ht="12.75" x14ac:dyDescent="0.2">
      <c r="V772" s="9"/>
      <c r="W772" s="9"/>
    </row>
    <row r="773" spans="22:23" ht="12.75" x14ac:dyDescent="0.2">
      <c r="V773" s="9"/>
      <c r="W773" s="9"/>
    </row>
    <row r="774" spans="22:23" ht="12.75" x14ac:dyDescent="0.2">
      <c r="V774" s="9"/>
      <c r="W774" s="9"/>
    </row>
    <row r="775" spans="22:23" ht="12.75" x14ac:dyDescent="0.2">
      <c r="V775" s="9"/>
      <c r="W775" s="9"/>
    </row>
    <row r="776" spans="22:23" ht="12.75" x14ac:dyDescent="0.2">
      <c r="V776" s="9"/>
      <c r="W776" s="9"/>
    </row>
    <row r="777" spans="22:23" ht="12.75" x14ac:dyDescent="0.2">
      <c r="V777" s="9"/>
      <c r="W777" s="9"/>
    </row>
    <row r="778" spans="22:23" ht="12.75" x14ac:dyDescent="0.2">
      <c r="V778" s="9"/>
      <c r="W778" s="9"/>
    </row>
    <row r="779" spans="22:23" ht="12.75" x14ac:dyDescent="0.2">
      <c r="V779" s="9"/>
      <c r="W779" s="9"/>
    </row>
    <row r="780" spans="22:23" ht="12.75" x14ac:dyDescent="0.2">
      <c r="V780" s="9"/>
      <c r="W780" s="9"/>
    </row>
    <row r="781" spans="22:23" ht="12.75" x14ac:dyDescent="0.2">
      <c r="V781" s="9"/>
      <c r="W781" s="9"/>
    </row>
    <row r="782" spans="22:23" ht="12.75" x14ac:dyDescent="0.2">
      <c r="V782" s="9"/>
      <c r="W782" s="9"/>
    </row>
    <row r="783" spans="22:23" ht="12.75" x14ac:dyDescent="0.2">
      <c r="V783" s="9"/>
      <c r="W783" s="9"/>
    </row>
    <row r="784" spans="22:23" ht="12.75" x14ac:dyDescent="0.2">
      <c r="V784" s="9"/>
      <c r="W784" s="9"/>
    </row>
    <row r="785" spans="22:23" ht="12.75" x14ac:dyDescent="0.2">
      <c r="V785" s="9"/>
      <c r="W785" s="9"/>
    </row>
    <row r="786" spans="22:23" ht="12.75" x14ac:dyDescent="0.2">
      <c r="V786" s="9"/>
      <c r="W786" s="9"/>
    </row>
    <row r="787" spans="22:23" ht="12.75" x14ac:dyDescent="0.2">
      <c r="V787" s="9"/>
      <c r="W787" s="9"/>
    </row>
    <row r="788" spans="22:23" ht="12.75" x14ac:dyDescent="0.2">
      <c r="V788" s="9"/>
      <c r="W788" s="9"/>
    </row>
    <row r="789" spans="22:23" ht="12.75" x14ac:dyDescent="0.2">
      <c r="V789" s="9"/>
      <c r="W789" s="9"/>
    </row>
    <row r="790" spans="22:23" ht="12.75" x14ac:dyDescent="0.2">
      <c r="V790" s="9"/>
      <c r="W790" s="9"/>
    </row>
    <row r="791" spans="22:23" ht="12.75" x14ac:dyDescent="0.2">
      <c r="V791" s="9"/>
      <c r="W791" s="9"/>
    </row>
    <row r="792" spans="22:23" ht="12.75" x14ac:dyDescent="0.2">
      <c r="V792" s="9"/>
      <c r="W792" s="9"/>
    </row>
    <row r="793" spans="22:23" ht="12.75" x14ac:dyDescent="0.2">
      <c r="V793" s="9"/>
      <c r="W793" s="9"/>
    </row>
    <row r="794" spans="22:23" ht="12.75" x14ac:dyDescent="0.2">
      <c r="V794" s="9"/>
      <c r="W794" s="9"/>
    </row>
    <row r="795" spans="22:23" ht="12.75" x14ac:dyDescent="0.2">
      <c r="V795" s="9"/>
      <c r="W795" s="9"/>
    </row>
    <row r="796" spans="22:23" ht="12.75" x14ac:dyDescent="0.2">
      <c r="V796" s="9"/>
      <c r="W796" s="9"/>
    </row>
    <row r="797" spans="22:23" ht="12.75" x14ac:dyDescent="0.2">
      <c r="V797" s="9"/>
      <c r="W797" s="9"/>
    </row>
    <row r="798" spans="22:23" ht="12.75" x14ac:dyDescent="0.2">
      <c r="V798" s="9"/>
      <c r="W798" s="9"/>
    </row>
    <row r="799" spans="22:23" ht="12.75" x14ac:dyDescent="0.2">
      <c r="V799" s="9"/>
      <c r="W799" s="9"/>
    </row>
    <row r="800" spans="22:23" ht="12.75" x14ac:dyDescent="0.2">
      <c r="V800" s="9"/>
      <c r="W800" s="9"/>
    </row>
    <row r="801" spans="22:23" ht="12.75" x14ac:dyDescent="0.2">
      <c r="V801" s="9"/>
      <c r="W801" s="9"/>
    </row>
    <row r="802" spans="22:23" ht="12.75" x14ac:dyDescent="0.2">
      <c r="V802" s="9"/>
      <c r="W802" s="9"/>
    </row>
    <row r="803" spans="22:23" ht="12.75" x14ac:dyDescent="0.2">
      <c r="V803" s="9"/>
      <c r="W803" s="9"/>
    </row>
    <row r="804" spans="22:23" ht="12.75" x14ac:dyDescent="0.2">
      <c r="V804" s="9"/>
      <c r="W804" s="9"/>
    </row>
    <row r="805" spans="22:23" ht="12.75" x14ac:dyDescent="0.2">
      <c r="V805" s="9"/>
      <c r="W805" s="9"/>
    </row>
    <row r="806" spans="22:23" ht="12.75" x14ac:dyDescent="0.2">
      <c r="V806" s="9"/>
      <c r="W806" s="9"/>
    </row>
    <row r="807" spans="22:23" ht="12.75" x14ac:dyDescent="0.2">
      <c r="V807" s="9"/>
      <c r="W807" s="9"/>
    </row>
    <row r="808" spans="22:23" ht="12.75" x14ac:dyDescent="0.2">
      <c r="V808" s="9"/>
      <c r="W808" s="9"/>
    </row>
    <row r="809" spans="22:23" ht="12.75" x14ac:dyDescent="0.2">
      <c r="V809" s="9"/>
      <c r="W809" s="9"/>
    </row>
    <row r="810" spans="22:23" ht="12.75" x14ac:dyDescent="0.2">
      <c r="V810" s="9"/>
      <c r="W810" s="9"/>
    </row>
    <row r="811" spans="22:23" ht="12.75" x14ac:dyDescent="0.2">
      <c r="V811" s="9"/>
      <c r="W811" s="9"/>
    </row>
    <row r="812" spans="22:23" ht="12.75" x14ac:dyDescent="0.2">
      <c r="V812" s="9"/>
      <c r="W812" s="9"/>
    </row>
    <row r="813" spans="22:23" ht="12.75" x14ac:dyDescent="0.2">
      <c r="V813" s="9"/>
      <c r="W813" s="9"/>
    </row>
    <row r="814" spans="22:23" ht="12.75" x14ac:dyDescent="0.2">
      <c r="V814" s="9"/>
      <c r="W814" s="9"/>
    </row>
    <row r="815" spans="22:23" ht="12.75" x14ac:dyDescent="0.2">
      <c r="V815" s="9"/>
      <c r="W815" s="9"/>
    </row>
    <row r="816" spans="22:23" ht="12.75" x14ac:dyDescent="0.2">
      <c r="V816" s="9"/>
      <c r="W816" s="9"/>
    </row>
    <row r="817" spans="22:23" ht="12.75" x14ac:dyDescent="0.2">
      <c r="V817" s="9"/>
      <c r="W817" s="9"/>
    </row>
    <row r="818" spans="22:23" ht="12.75" x14ac:dyDescent="0.2">
      <c r="V818" s="9"/>
      <c r="W818" s="9"/>
    </row>
    <row r="819" spans="22:23" ht="12.75" x14ac:dyDescent="0.2">
      <c r="V819" s="9"/>
      <c r="W819" s="9"/>
    </row>
    <row r="820" spans="22:23" ht="12.75" x14ac:dyDescent="0.2">
      <c r="V820" s="9"/>
      <c r="W820" s="9"/>
    </row>
    <row r="821" spans="22:23" ht="12.75" x14ac:dyDescent="0.2">
      <c r="V821" s="9"/>
      <c r="W821" s="9"/>
    </row>
    <row r="822" spans="22:23" ht="12.75" x14ac:dyDescent="0.2">
      <c r="V822" s="9"/>
      <c r="W822" s="9"/>
    </row>
    <row r="823" spans="22:23" ht="12.75" x14ac:dyDescent="0.2">
      <c r="V823" s="9"/>
      <c r="W823" s="9"/>
    </row>
    <row r="824" spans="22:23" ht="12.75" x14ac:dyDescent="0.2">
      <c r="V824" s="9"/>
      <c r="W824" s="9"/>
    </row>
    <row r="825" spans="22:23" ht="12.75" x14ac:dyDescent="0.2">
      <c r="V825" s="9"/>
      <c r="W825" s="9"/>
    </row>
    <row r="826" spans="22:23" ht="12.75" x14ac:dyDescent="0.2">
      <c r="V826" s="9"/>
      <c r="W826" s="9"/>
    </row>
    <row r="827" spans="22:23" ht="12.75" x14ac:dyDescent="0.2">
      <c r="V827" s="9"/>
      <c r="W827" s="9"/>
    </row>
    <row r="828" spans="22:23" ht="12.75" x14ac:dyDescent="0.2">
      <c r="V828" s="9"/>
      <c r="W828" s="9"/>
    </row>
    <row r="829" spans="22:23" ht="12.75" x14ac:dyDescent="0.2">
      <c r="V829" s="9"/>
      <c r="W829" s="9"/>
    </row>
    <row r="830" spans="22:23" ht="12.75" x14ac:dyDescent="0.2">
      <c r="V830" s="9"/>
      <c r="W830" s="9"/>
    </row>
    <row r="831" spans="22:23" ht="12.75" x14ac:dyDescent="0.2">
      <c r="V831" s="9"/>
      <c r="W831" s="9"/>
    </row>
    <row r="832" spans="22:23" ht="12.75" x14ac:dyDescent="0.2">
      <c r="V832" s="9"/>
      <c r="W832" s="9"/>
    </row>
    <row r="833" spans="22:23" ht="12.75" x14ac:dyDescent="0.2">
      <c r="V833" s="9"/>
      <c r="W833" s="9"/>
    </row>
    <row r="834" spans="22:23" ht="12.75" x14ac:dyDescent="0.2">
      <c r="V834" s="9"/>
      <c r="W834" s="9"/>
    </row>
    <row r="835" spans="22:23" ht="12.75" x14ac:dyDescent="0.2">
      <c r="V835" s="9"/>
      <c r="W835" s="9"/>
    </row>
    <row r="836" spans="22:23" ht="12.75" x14ac:dyDescent="0.2">
      <c r="V836" s="9"/>
      <c r="W836" s="9"/>
    </row>
    <row r="837" spans="22:23" ht="12.75" x14ac:dyDescent="0.2">
      <c r="V837" s="9"/>
      <c r="W837" s="9"/>
    </row>
    <row r="838" spans="22:23" ht="12.75" x14ac:dyDescent="0.2">
      <c r="V838" s="9"/>
      <c r="W838" s="9"/>
    </row>
    <row r="839" spans="22:23" ht="12.75" x14ac:dyDescent="0.2">
      <c r="V839" s="9"/>
      <c r="W839" s="9"/>
    </row>
    <row r="840" spans="22:23" ht="12.75" x14ac:dyDescent="0.2">
      <c r="V840" s="9"/>
      <c r="W840" s="9"/>
    </row>
    <row r="841" spans="22:23" ht="12.75" x14ac:dyDescent="0.2">
      <c r="V841" s="9"/>
      <c r="W841" s="9"/>
    </row>
    <row r="842" spans="22:23" ht="12.75" x14ac:dyDescent="0.2">
      <c r="V842" s="9"/>
      <c r="W842" s="9"/>
    </row>
    <row r="843" spans="22:23" ht="12.75" x14ac:dyDescent="0.2">
      <c r="V843" s="9"/>
      <c r="W843" s="9"/>
    </row>
    <row r="844" spans="22:23" ht="12.75" x14ac:dyDescent="0.2">
      <c r="V844" s="9"/>
      <c r="W844" s="9"/>
    </row>
    <row r="845" spans="22:23" ht="12.75" x14ac:dyDescent="0.2">
      <c r="V845" s="9"/>
      <c r="W845" s="9"/>
    </row>
    <row r="846" spans="22:23" ht="12.75" x14ac:dyDescent="0.2">
      <c r="V846" s="9"/>
      <c r="W846" s="9"/>
    </row>
    <row r="847" spans="22:23" ht="12.75" x14ac:dyDescent="0.2">
      <c r="V847" s="9"/>
      <c r="W847" s="9"/>
    </row>
    <row r="848" spans="22:23" ht="12.75" x14ac:dyDescent="0.2">
      <c r="V848" s="9"/>
      <c r="W848" s="9"/>
    </row>
    <row r="849" spans="22:23" ht="12.75" x14ac:dyDescent="0.2">
      <c r="V849" s="9"/>
      <c r="W849" s="9"/>
    </row>
    <row r="850" spans="22:23" ht="12.75" x14ac:dyDescent="0.2">
      <c r="V850" s="9"/>
      <c r="W850" s="9"/>
    </row>
    <row r="851" spans="22:23" ht="12.75" x14ac:dyDescent="0.2">
      <c r="V851" s="9"/>
      <c r="W851" s="9"/>
    </row>
    <row r="852" spans="22:23" ht="12.75" x14ac:dyDescent="0.2">
      <c r="V852" s="9"/>
      <c r="W852" s="9"/>
    </row>
    <row r="853" spans="22:23" ht="12.75" x14ac:dyDescent="0.2">
      <c r="V853" s="9"/>
      <c r="W853" s="9"/>
    </row>
    <row r="854" spans="22:23" ht="12.75" x14ac:dyDescent="0.2">
      <c r="V854" s="9"/>
      <c r="W854" s="9"/>
    </row>
    <row r="855" spans="22:23" ht="12.75" x14ac:dyDescent="0.2">
      <c r="V855" s="9"/>
      <c r="W855" s="9"/>
    </row>
    <row r="856" spans="22:23" ht="12.75" x14ac:dyDescent="0.2">
      <c r="V856" s="9"/>
      <c r="W856" s="9"/>
    </row>
    <row r="857" spans="22:23" ht="12.75" x14ac:dyDescent="0.2">
      <c r="V857" s="9"/>
      <c r="W857" s="9"/>
    </row>
    <row r="858" spans="22:23" ht="12.75" x14ac:dyDescent="0.2">
      <c r="V858" s="9"/>
      <c r="W858" s="9"/>
    </row>
    <row r="859" spans="22:23" ht="12.75" x14ac:dyDescent="0.2">
      <c r="V859" s="9"/>
      <c r="W859" s="9"/>
    </row>
    <row r="860" spans="22:23" ht="12.75" x14ac:dyDescent="0.2">
      <c r="V860" s="9"/>
      <c r="W860" s="9"/>
    </row>
    <row r="861" spans="22:23" ht="12.75" x14ac:dyDescent="0.2">
      <c r="V861" s="9"/>
      <c r="W861" s="9"/>
    </row>
    <row r="862" spans="22:23" ht="12.75" x14ac:dyDescent="0.2">
      <c r="V862" s="9"/>
      <c r="W862" s="9"/>
    </row>
    <row r="863" spans="22:23" ht="12.75" x14ac:dyDescent="0.2">
      <c r="V863" s="9"/>
      <c r="W863" s="9"/>
    </row>
    <row r="864" spans="22:23" ht="12.75" x14ac:dyDescent="0.2">
      <c r="V864" s="9"/>
      <c r="W864" s="9"/>
    </row>
    <row r="865" spans="22:23" ht="12.75" x14ac:dyDescent="0.2">
      <c r="V865" s="9"/>
      <c r="W865" s="9"/>
    </row>
    <row r="866" spans="22:23" ht="12.75" x14ac:dyDescent="0.2">
      <c r="V866" s="9"/>
      <c r="W866" s="9"/>
    </row>
    <row r="867" spans="22:23" ht="12.75" x14ac:dyDescent="0.2">
      <c r="V867" s="9"/>
      <c r="W867" s="9"/>
    </row>
    <row r="868" spans="22:23" ht="12.75" x14ac:dyDescent="0.2">
      <c r="V868" s="9"/>
      <c r="W868" s="9"/>
    </row>
    <row r="869" spans="22:23" ht="12.75" x14ac:dyDescent="0.2">
      <c r="V869" s="9"/>
      <c r="W869" s="9"/>
    </row>
    <row r="870" spans="22:23" ht="12.75" x14ac:dyDescent="0.2">
      <c r="V870" s="9"/>
      <c r="W870" s="9"/>
    </row>
    <row r="871" spans="22:23" ht="12.75" x14ac:dyDescent="0.2">
      <c r="V871" s="9"/>
      <c r="W871" s="9"/>
    </row>
    <row r="872" spans="22:23" ht="12.75" x14ac:dyDescent="0.2">
      <c r="V872" s="9"/>
      <c r="W872" s="9"/>
    </row>
    <row r="873" spans="22:23" ht="12.75" x14ac:dyDescent="0.2">
      <c r="V873" s="9"/>
      <c r="W873" s="9"/>
    </row>
    <row r="874" spans="22:23" ht="12.75" x14ac:dyDescent="0.2">
      <c r="V874" s="9"/>
      <c r="W874" s="9"/>
    </row>
    <row r="875" spans="22:23" ht="12.75" x14ac:dyDescent="0.2">
      <c r="V875" s="9"/>
      <c r="W875" s="9"/>
    </row>
    <row r="876" spans="22:23" ht="12.75" x14ac:dyDescent="0.2">
      <c r="V876" s="9"/>
      <c r="W876" s="9"/>
    </row>
    <row r="877" spans="22:23" ht="12.75" x14ac:dyDescent="0.2">
      <c r="V877" s="9"/>
      <c r="W877" s="9"/>
    </row>
    <row r="878" spans="22:23" ht="12.75" x14ac:dyDescent="0.2">
      <c r="V878" s="9"/>
      <c r="W878" s="9"/>
    </row>
    <row r="879" spans="22:23" ht="12.75" x14ac:dyDescent="0.2">
      <c r="V879" s="9"/>
      <c r="W879" s="9"/>
    </row>
    <row r="880" spans="22:23" ht="12.75" x14ac:dyDescent="0.2">
      <c r="V880" s="9"/>
      <c r="W880" s="9"/>
    </row>
    <row r="881" spans="22:23" ht="12.75" x14ac:dyDescent="0.2">
      <c r="V881" s="9"/>
      <c r="W881" s="9"/>
    </row>
    <row r="882" spans="22:23" ht="12.75" x14ac:dyDescent="0.2">
      <c r="V882" s="9"/>
      <c r="W882" s="9"/>
    </row>
    <row r="883" spans="22:23" ht="12.75" x14ac:dyDescent="0.2">
      <c r="V883" s="9"/>
      <c r="W883" s="9"/>
    </row>
    <row r="884" spans="22:23" ht="12.75" x14ac:dyDescent="0.2">
      <c r="V884" s="9"/>
      <c r="W884" s="9"/>
    </row>
    <row r="885" spans="22:23" ht="12.75" x14ac:dyDescent="0.2">
      <c r="V885" s="9"/>
      <c r="W885" s="9"/>
    </row>
    <row r="886" spans="22:23" ht="12.75" x14ac:dyDescent="0.2">
      <c r="V886" s="9"/>
      <c r="W886" s="9"/>
    </row>
    <row r="887" spans="22:23" ht="12.75" x14ac:dyDescent="0.2">
      <c r="V887" s="9"/>
      <c r="W887" s="9"/>
    </row>
    <row r="888" spans="22:23" ht="12.75" x14ac:dyDescent="0.2">
      <c r="V888" s="9"/>
      <c r="W888" s="9"/>
    </row>
    <row r="889" spans="22:23" ht="12.75" x14ac:dyDescent="0.2">
      <c r="V889" s="9"/>
      <c r="W889" s="9"/>
    </row>
    <row r="890" spans="22:23" ht="12.75" x14ac:dyDescent="0.2">
      <c r="V890" s="9"/>
      <c r="W890" s="9"/>
    </row>
    <row r="891" spans="22:23" ht="12.75" x14ac:dyDescent="0.2">
      <c r="V891" s="9"/>
      <c r="W891" s="9"/>
    </row>
    <row r="892" spans="22:23" ht="12.75" x14ac:dyDescent="0.2">
      <c r="V892" s="9"/>
      <c r="W892" s="9"/>
    </row>
    <row r="893" spans="22:23" ht="12.75" x14ac:dyDescent="0.2">
      <c r="V893" s="9"/>
      <c r="W893" s="9"/>
    </row>
    <row r="894" spans="22:23" ht="12.75" x14ac:dyDescent="0.2">
      <c r="V894" s="9"/>
      <c r="W894" s="9"/>
    </row>
    <row r="895" spans="22:23" ht="12.75" x14ac:dyDescent="0.2">
      <c r="V895" s="9"/>
      <c r="W895" s="9"/>
    </row>
    <row r="896" spans="22:23" ht="12.75" x14ac:dyDescent="0.2">
      <c r="V896" s="9"/>
      <c r="W896" s="9"/>
    </row>
    <row r="897" spans="22:23" ht="12.75" x14ac:dyDescent="0.2">
      <c r="V897" s="9"/>
      <c r="W897" s="9"/>
    </row>
    <row r="898" spans="22:23" ht="12.75" x14ac:dyDescent="0.2">
      <c r="V898" s="9"/>
      <c r="W898" s="9"/>
    </row>
    <row r="899" spans="22:23" ht="12.75" x14ac:dyDescent="0.2">
      <c r="V899" s="9"/>
      <c r="W899" s="9"/>
    </row>
    <row r="900" spans="22:23" ht="12.75" x14ac:dyDescent="0.2">
      <c r="V900" s="9"/>
      <c r="W900" s="9"/>
    </row>
    <row r="901" spans="22:23" ht="12.75" x14ac:dyDescent="0.2">
      <c r="V901" s="9"/>
      <c r="W901" s="9"/>
    </row>
    <row r="902" spans="22:23" ht="12.75" x14ac:dyDescent="0.2">
      <c r="V902" s="9"/>
      <c r="W902" s="9"/>
    </row>
    <row r="903" spans="22:23" ht="12.75" x14ac:dyDescent="0.2">
      <c r="V903" s="9"/>
      <c r="W903" s="9"/>
    </row>
    <row r="904" spans="22:23" ht="12.75" x14ac:dyDescent="0.2">
      <c r="V904" s="9"/>
      <c r="W904" s="9"/>
    </row>
    <row r="905" spans="22:23" ht="12.75" x14ac:dyDescent="0.2">
      <c r="V905" s="9"/>
      <c r="W905" s="9"/>
    </row>
    <row r="906" spans="22:23" ht="12.75" x14ac:dyDescent="0.2">
      <c r="V906" s="9"/>
      <c r="W906" s="9"/>
    </row>
    <row r="907" spans="22:23" ht="12.75" x14ac:dyDescent="0.2">
      <c r="V907" s="9"/>
      <c r="W907" s="9"/>
    </row>
    <row r="908" spans="22:23" ht="12.75" x14ac:dyDescent="0.2">
      <c r="V908" s="9"/>
      <c r="W908" s="9"/>
    </row>
    <row r="909" spans="22:23" ht="12.75" x14ac:dyDescent="0.2">
      <c r="V909" s="9"/>
      <c r="W909" s="9"/>
    </row>
    <row r="910" spans="22:23" ht="12.75" x14ac:dyDescent="0.2">
      <c r="V910" s="9"/>
      <c r="W910" s="9"/>
    </row>
    <row r="911" spans="22:23" ht="12.75" x14ac:dyDescent="0.2">
      <c r="V911" s="9"/>
      <c r="W911" s="9"/>
    </row>
    <row r="912" spans="22:23" ht="12.75" x14ac:dyDescent="0.2">
      <c r="V912" s="9"/>
      <c r="W912" s="9"/>
    </row>
    <row r="913" spans="22:23" ht="12.75" x14ac:dyDescent="0.2">
      <c r="V913" s="9"/>
      <c r="W913" s="9"/>
    </row>
    <row r="914" spans="22:23" ht="12.75" x14ac:dyDescent="0.2">
      <c r="V914" s="9"/>
      <c r="W914" s="9"/>
    </row>
    <row r="915" spans="22:23" ht="12.75" x14ac:dyDescent="0.2">
      <c r="V915" s="9"/>
      <c r="W915" s="9"/>
    </row>
    <row r="916" spans="22:23" ht="12.75" x14ac:dyDescent="0.2">
      <c r="V916" s="9"/>
      <c r="W916" s="9"/>
    </row>
    <row r="917" spans="22:23" ht="12.75" x14ac:dyDescent="0.2">
      <c r="V917" s="9"/>
      <c r="W917" s="9"/>
    </row>
    <row r="918" spans="22:23" ht="12.75" x14ac:dyDescent="0.2">
      <c r="V918" s="9"/>
      <c r="W918" s="9"/>
    </row>
    <row r="919" spans="22:23" ht="12.75" x14ac:dyDescent="0.2">
      <c r="V919" s="9"/>
      <c r="W919" s="9"/>
    </row>
    <row r="920" spans="22:23" ht="12.75" x14ac:dyDescent="0.2">
      <c r="V920" s="9"/>
      <c r="W920" s="9"/>
    </row>
    <row r="921" spans="22:23" ht="12.75" x14ac:dyDescent="0.2">
      <c r="V921" s="9"/>
      <c r="W921" s="9"/>
    </row>
    <row r="922" spans="22:23" ht="12.75" x14ac:dyDescent="0.2">
      <c r="V922" s="9"/>
      <c r="W922" s="9"/>
    </row>
    <row r="923" spans="22:23" ht="12.75" x14ac:dyDescent="0.2">
      <c r="V923" s="9"/>
      <c r="W923" s="9"/>
    </row>
    <row r="924" spans="22:23" ht="12.75" x14ac:dyDescent="0.2">
      <c r="V924" s="9"/>
      <c r="W924" s="9"/>
    </row>
    <row r="925" spans="22:23" ht="12.75" x14ac:dyDescent="0.2">
      <c r="V925" s="9"/>
      <c r="W925" s="9"/>
    </row>
    <row r="926" spans="22:23" ht="12.75" x14ac:dyDescent="0.2">
      <c r="V926" s="9"/>
      <c r="W926" s="9"/>
    </row>
    <row r="927" spans="22:23" ht="12.75" x14ac:dyDescent="0.2">
      <c r="V927" s="9"/>
      <c r="W927" s="9"/>
    </row>
    <row r="928" spans="22:23" ht="12.75" x14ac:dyDescent="0.2">
      <c r="V928" s="9"/>
      <c r="W928" s="9"/>
    </row>
    <row r="929" spans="22:23" ht="12.75" x14ac:dyDescent="0.2">
      <c r="V929" s="9"/>
      <c r="W929" s="9"/>
    </row>
    <row r="930" spans="22:23" ht="12.75" x14ac:dyDescent="0.2">
      <c r="V930" s="9"/>
      <c r="W930" s="9"/>
    </row>
    <row r="931" spans="22:23" ht="12.75" x14ac:dyDescent="0.2">
      <c r="V931" s="9"/>
      <c r="W931" s="9"/>
    </row>
    <row r="932" spans="22:23" ht="12.75" x14ac:dyDescent="0.2">
      <c r="V932" s="9"/>
      <c r="W932" s="9"/>
    </row>
    <row r="933" spans="22:23" ht="12.75" x14ac:dyDescent="0.2">
      <c r="V933" s="9"/>
      <c r="W933" s="9"/>
    </row>
    <row r="934" spans="22:23" ht="12.75" x14ac:dyDescent="0.2">
      <c r="V934" s="9"/>
      <c r="W934" s="9"/>
    </row>
    <row r="935" spans="22:23" ht="12.75" x14ac:dyDescent="0.2">
      <c r="V935" s="9"/>
      <c r="W935" s="9"/>
    </row>
    <row r="936" spans="22:23" ht="12.75" x14ac:dyDescent="0.2">
      <c r="V936" s="9"/>
      <c r="W936" s="9"/>
    </row>
    <row r="937" spans="22:23" ht="12.75" x14ac:dyDescent="0.2">
      <c r="V937" s="9"/>
      <c r="W937" s="9"/>
    </row>
    <row r="938" spans="22:23" ht="12.75" x14ac:dyDescent="0.2">
      <c r="V938" s="9"/>
      <c r="W938" s="9"/>
    </row>
    <row r="939" spans="22:23" ht="12.75" x14ac:dyDescent="0.2">
      <c r="V939" s="9"/>
      <c r="W939" s="9"/>
    </row>
    <row r="940" spans="22:23" ht="12.75" x14ac:dyDescent="0.2">
      <c r="V940" s="9"/>
      <c r="W940" s="9"/>
    </row>
    <row r="941" spans="22:23" ht="12.75" x14ac:dyDescent="0.2">
      <c r="V941" s="9"/>
      <c r="W941" s="9"/>
    </row>
    <row r="942" spans="22:23" ht="12.75" x14ac:dyDescent="0.2">
      <c r="V942" s="9"/>
      <c r="W942" s="9"/>
    </row>
    <row r="943" spans="22:23" ht="12.75" x14ac:dyDescent="0.2">
      <c r="V943" s="9"/>
      <c r="W943" s="9"/>
    </row>
    <row r="944" spans="22:23" ht="12.75" x14ac:dyDescent="0.2">
      <c r="V944" s="9"/>
      <c r="W944" s="9"/>
    </row>
    <row r="945" spans="22:23" ht="12.75" x14ac:dyDescent="0.2">
      <c r="V945" s="9"/>
      <c r="W945" s="9"/>
    </row>
    <row r="946" spans="22:23" ht="12.75" x14ac:dyDescent="0.2">
      <c r="V946" s="9"/>
      <c r="W946" s="9"/>
    </row>
    <row r="947" spans="22:23" ht="12.75" x14ac:dyDescent="0.2">
      <c r="V947" s="9"/>
      <c r="W947" s="9"/>
    </row>
    <row r="948" spans="22:23" ht="12.75" x14ac:dyDescent="0.2">
      <c r="V948" s="9"/>
      <c r="W948" s="9"/>
    </row>
    <row r="949" spans="22:23" ht="12.75" x14ac:dyDescent="0.2">
      <c r="V949" s="9"/>
      <c r="W949" s="9"/>
    </row>
    <row r="950" spans="22:23" ht="12.75" x14ac:dyDescent="0.2">
      <c r="V950" s="9"/>
      <c r="W950" s="9"/>
    </row>
    <row r="951" spans="22:23" ht="12.75" x14ac:dyDescent="0.2">
      <c r="V951" s="9"/>
      <c r="W951" s="9"/>
    </row>
    <row r="952" spans="22:23" ht="12.75" x14ac:dyDescent="0.2">
      <c r="V952" s="9"/>
      <c r="W952" s="9"/>
    </row>
    <row r="953" spans="22:23" ht="12.75" x14ac:dyDescent="0.2">
      <c r="V953" s="9"/>
      <c r="W953" s="9"/>
    </row>
    <row r="954" spans="22:23" ht="12.75" x14ac:dyDescent="0.2">
      <c r="V954" s="9"/>
      <c r="W954" s="9"/>
    </row>
    <row r="955" spans="22:23" ht="12.75" x14ac:dyDescent="0.2">
      <c r="V955" s="9"/>
      <c r="W955" s="9"/>
    </row>
    <row r="956" spans="22:23" ht="12.75" x14ac:dyDescent="0.2">
      <c r="V956" s="9"/>
      <c r="W956" s="9"/>
    </row>
    <row r="957" spans="22:23" ht="12.75" x14ac:dyDescent="0.2">
      <c r="V957" s="9"/>
      <c r="W957" s="9"/>
    </row>
    <row r="958" spans="22:23" ht="12.75" x14ac:dyDescent="0.2">
      <c r="V958" s="9"/>
      <c r="W958" s="9"/>
    </row>
    <row r="959" spans="22:23" ht="12.75" x14ac:dyDescent="0.2">
      <c r="V959" s="9"/>
      <c r="W959" s="9"/>
    </row>
    <row r="960" spans="22:23" ht="12.75" x14ac:dyDescent="0.2">
      <c r="V960" s="9"/>
      <c r="W960" s="9"/>
    </row>
    <row r="961" spans="22:23" ht="12.75" x14ac:dyDescent="0.2">
      <c r="V961" s="9"/>
      <c r="W961" s="9"/>
    </row>
    <row r="962" spans="22:23" ht="12.75" x14ac:dyDescent="0.2">
      <c r="V962" s="9"/>
      <c r="W962" s="9"/>
    </row>
    <row r="963" spans="22:23" ht="12.75" x14ac:dyDescent="0.2">
      <c r="V963" s="9"/>
      <c r="W963" s="9"/>
    </row>
    <row r="964" spans="22:23" ht="12.75" x14ac:dyDescent="0.2">
      <c r="V964" s="9"/>
      <c r="W964" s="9"/>
    </row>
    <row r="965" spans="22:23" ht="12.75" x14ac:dyDescent="0.2">
      <c r="V965" s="9"/>
      <c r="W965" s="9"/>
    </row>
    <row r="966" spans="22:23" ht="12.75" x14ac:dyDescent="0.2">
      <c r="V966" s="9"/>
      <c r="W966" s="9"/>
    </row>
    <row r="967" spans="22:23" ht="12.75" x14ac:dyDescent="0.2">
      <c r="V967" s="9"/>
      <c r="W967" s="9"/>
    </row>
    <row r="968" spans="22:23" ht="12.75" x14ac:dyDescent="0.2">
      <c r="V968" s="9"/>
      <c r="W968" s="9"/>
    </row>
    <row r="969" spans="22:23" ht="12.75" x14ac:dyDescent="0.2">
      <c r="V969" s="9"/>
      <c r="W969" s="9"/>
    </row>
    <row r="970" spans="22:23" ht="12.75" x14ac:dyDescent="0.2">
      <c r="V970" s="9"/>
      <c r="W970" s="9"/>
    </row>
    <row r="971" spans="22:23" ht="12.75" x14ac:dyDescent="0.2">
      <c r="V971" s="9"/>
      <c r="W971" s="9"/>
    </row>
    <row r="972" spans="22:23" ht="12.75" x14ac:dyDescent="0.2">
      <c r="V972" s="9"/>
      <c r="W972" s="9"/>
    </row>
    <row r="973" spans="22:23" ht="12.75" x14ac:dyDescent="0.2">
      <c r="V973" s="9"/>
      <c r="W973" s="9"/>
    </row>
    <row r="974" spans="22:23" ht="12.75" x14ac:dyDescent="0.2">
      <c r="V974" s="9"/>
      <c r="W974" s="9"/>
    </row>
    <row r="975" spans="22:23" ht="12.75" x14ac:dyDescent="0.2">
      <c r="V975" s="9"/>
      <c r="W975" s="9"/>
    </row>
    <row r="976" spans="22:23" ht="12.75" x14ac:dyDescent="0.2">
      <c r="V976" s="9"/>
      <c r="W976" s="9"/>
    </row>
    <row r="977" spans="22:23" ht="12.75" x14ac:dyDescent="0.2">
      <c r="V977" s="9"/>
      <c r="W977" s="9"/>
    </row>
    <row r="978" spans="22:23" ht="12.75" x14ac:dyDescent="0.2">
      <c r="V978" s="9"/>
      <c r="W978" s="9"/>
    </row>
    <row r="979" spans="22:23" ht="12.75" x14ac:dyDescent="0.2">
      <c r="V979" s="9"/>
      <c r="W979" s="9"/>
    </row>
    <row r="980" spans="22:23" ht="12.75" x14ac:dyDescent="0.2">
      <c r="V980" s="9"/>
      <c r="W980" s="9"/>
    </row>
    <row r="981" spans="22:23" ht="12.75" x14ac:dyDescent="0.2">
      <c r="V981" s="9"/>
      <c r="W981" s="9"/>
    </row>
    <row r="982" spans="22:23" ht="12.75" x14ac:dyDescent="0.2">
      <c r="V982" s="9"/>
      <c r="W982" s="9"/>
    </row>
    <row r="983" spans="22:23" ht="12.75" x14ac:dyDescent="0.2">
      <c r="V983" s="9"/>
      <c r="W983" s="9"/>
    </row>
    <row r="984" spans="22:23" ht="12.75" x14ac:dyDescent="0.2">
      <c r="V984" s="9"/>
      <c r="W984" s="9"/>
    </row>
    <row r="985" spans="22:23" ht="12.75" x14ac:dyDescent="0.2">
      <c r="V985" s="9"/>
      <c r="W985" s="9"/>
    </row>
    <row r="986" spans="22:23" ht="12.75" x14ac:dyDescent="0.2">
      <c r="V986" s="9"/>
      <c r="W986" s="9"/>
    </row>
    <row r="987" spans="22:23" ht="12.75" x14ac:dyDescent="0.2">
      <c r="V987" s="9"/>
      <c r="W987" s="9"/>
    </row>
    <row r="988" spans="22:23" ht="12.75" x14ac:dyDescent="0.2">
      <c r="V988" s="9"/>
      <c r="W988" s="9"/>
    </row>
    <row r="989" spans="22:23" ht="12.75" x14ac:dyDescent="0.2">
      <c r="V989" s="9"/>
      <c r="W989" s="9"/>
    </row>
    <row r="990" spans="22:23" ht="12.75" x14ac:dyDescent="0.2">
      <c r="V990" s="9"/>
      <c r="W990" s="9"/>
    </row>
    <row r="991" spans="22:23" ht="12.75" x14ac:dyDescent="0.2">
      <c r="V991" s="9"/>
      <c r="W991" s="9"/>
    </row>
    <row r="992" spans="22:23" ht="12.75" x14ac:dyDescent="0.2">
      <c r="V992" s="9"/>
      <c r="W992" s="9"/>
    </row>
    <row r="993" spans="22:23" ht="12.75" x14ac:dyDescent="0.2">
      <c r="V993" s="9"/>
      <c r="W993" s="9"/>
    </row>
    <row r="994" spans="22:23" ht="12.75" x14ac:dyDescent="0.2">
      <c r="V994" s="9"/>
      <c r="W994" s="9"/>
    </row>
    <row r="995" spans="22:23" ht="12.75" x14ac:dyDescent="0.2">
      <c r="V995" s="9"/>
      <c r="W995" s="9"/>
    </row>
    <row r="996" spans="22:23" ht="12.75" x14ac:dyDescent="0.2">
      <c r="V996" s="9"/>
      <c r="W996" s="9"/>
    </row>
    <row r="997" spans="22:23" ht="12.75" x14ac:dyDescent="0.2">
      <c r="V997" s="9"/>
      <c r="W997" s="9"/>
    </row>
    <row r="998" spans="22:23" ht="12.75" x14ac:dyDescent="0.2">
      <c r="V998" s="9"/>
      <c r="W998" s="9"/>
    </row>
    <row r="999" spans="22:23" ht="12.75" x14ac:dyDescent="0.2">
      <c r="V999" s="9"/>
      <c r="W999" s="9"/>
    </row>
    <row r="1000" spans="22:23" ht="12.75" x14ac:dyDescent="0.2">
      <c r="V1000" s="9"/>
      <c r="W1000" s="9"/>
    </row>
    <row r="1001" spans="22:23" ht="12.75" x14ac:dyDescent="0.2">
      <c r="V1001" s="9"/>
      <c r="W1001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12.140625" customWidth="1"/>
    <col min="2" max="2" width="39.42578125" customWidth="1"/>
    <col min="3" max="3" width="4" customWidth="1"/>
    <col min="4" max="4" width="37.28515625" customWidth="1"/>
    <col min="5" max="5" width="8.5703125" customWidth="1"/>
    <col min="6" max="6" width="9.28515625" customWidth="1"/>
    <col min="7" max="7" width="10" customWidth="1"/>
    <col min="8" max="8" width="9.42578125" customWidth="1"/>
    <col min="9" max="9" width="13.140625" customWidth="1"/>
    <col min="10" max="12" width="12.42578125" customWidth="1"/>
    <col min="13" max="13" width="12.5703125" customWidth="1"/>
    <col min="14" max="14" width="8.85546875" customWidth="1"/>
    <col min="15" max="15" width="10.5703125" customWidth="1"/>
    <col min="16" max="16" width="14.140625" customWidth="1"/>
    <col min="17" max="17" width="11.42578125" customWidth="1"/>
    <col min="18" max="18" width="13.7109375" customWidth="1"/>
    <col min="19" max="19" width="13.140625" customWidth="1"/>
    <col min="20" max="20" width="10.28515625" customWidth="1"/>
  </cols>
  <sheetData>
    <row r="1" spans="1:28" ht="15.75" customHeight="1" x14ac:dyDescent="0.25">
      <c r="A1" s="55"/>
      <c r="B1" s="55"/>
      <c r="C1" s="55"/>
      <c r="D1" s="55"/>
      <c r="E1" s="55"/>
      <c r="F1" s="55"/>
      <c r="G1" s="55"/>
      <c r="H1" s="55"/>
      <c r="I1" s="56"/>
      <c r="J1" s="57"/>
      <c r="K1" s="58"/>
      <c r="L1" s="59">
        <f t="shared" ref="L1:M1" si="0">SUM(L3:L43)</f>
        <v>1410748.7899999996</v>
      </c>
      <c r="M1" s="59">
        <f t="shared" si="0"/>
        <v>845819.72296388878</v>
      </c>
      <c r="N1" s="55"/>
      <c r="O1" s="55"/>
      <c r="P1" s="55"/>
      <c r="Q1" s="55"/>
      <c r="R1" s="55"/>
      <c r="S1" s="55"/>
      <c r="T1" s="55"/>
    </row>
    <row r="2" spans="1:28" ht="15.75" customHeight="1" x14ac:dyDescent="0.25">
      <c r="A2" s="60" t="s">
        <v>329</v>
      </c>
      <c r="B2" s="60" t="s">
        <v>330</v>
      </c>
      <c r="C2" s="60" t="s">
        <v>3</v>
      </c>
      <c r="D2" s="60" t="s">
        <v>5</v>
      </c>
      <c r="E2" s="60" t="s">
        <v>8</v>
      </c>
      <c r="F2" s="60" t="s">
        <v>9</v>
      </c>
      <c r="G2" s="60" t="s">
        <v>331</v>
      </c>
      <c r="H2" s="60" t="s">
        <v>332</v>
      </c>
      <c r="I2" s="61" t="s">
        <v>333</v>
      </c>
      <c r="J2" s="61" t="s">
        <v>334</v>
      </c>
      <c r="K2" s="7" t="s">
        <v>14</v>
      </c>
      <c r="L2" s="60" t="s">
        <v>335</v>
      </c>
      <c r="M2" s="62" t="s">
        <v>336</v>
      </c>
      <c r="N2" s="60" t="s">
        <v>337</v>
      </c>
      <c r="O2" s="60" t="s">
        <v>338</v>
      </c>
      <c r="P2" s="60" t="s">
        <v>339</v>
      </c>
      <c r="Q2" s="60" t="s">
        <v>340</v>
      </c>
      <c r="R2" s="60" t="s">
        <v>341</v>
      </c>
      <c r="S2" s="60" t="s">
        <v>342</v>
      </c>
      <c r="T2" s="60" t="s">
        <v>343</v>
      </c>
      <c r="U2" s="63"/>
      <c r="V2" s="63"/>
      <c r="W2" s="63"/>
      <c r="X2" s="63"/>
      <c r="Y2" s="63"/>
      <c r="Z2" s="63"/>
      <c r="AA2" s="63"/>
      <c r="AB2" s="63"/>
    </row>
    <row r="3" spans="1:28" ht="15.75" customHeight="1" x14ac:dyDescent="0.25">
      <c r="A3" s="55">
        <v>65124</v>
      </c>
      <c r="B3" s="55" t="s">
        <v>64</v>
      </c>
      <c r="C3" s="35">
        <v>20</v>
      </c>
      <c r="D3" s="55" t="s">
        <v>65</v>
      </c>
      <c r="E3" s="35">
        <v>80.94</v>
      </c>
      <c r="F3" s="64">
        <v>1618.8</v>
      </c>
      <c r="G3" s="35">
        <v>18671</v>
      </c>
      <c r="H3" s="35">
        <v>181</v>
      </c>
      <c r="I3" s="65">
        <f>G3/20/12</f>
        <v>77.795833333333334</v>
      </c>
      <c r="J3" s="66"/>
      <c r="K3" s="67"/>
      <c r="L3" s="68">
        <v>293002.8</v>
      </c>
      <c r="M3" s="69">
        <f t="shared" ref="M3:M43" si="1">I3*F3</f>
        <v>125935.895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181</v>
      </c>
    </row>
    <row r="4" spans="1:28" ht="15.75" customHeight="1" x14ac:dyDescent="0.25">
      <c r="A4" s="55">
        <v>88031</v>
      </c>
      <c r="B4" s="55" t="s">
        <v>123</v>
      </c>
      <c r="C4" s="35">
        <v>40</v>
      </c>
      <c r="D4" s="55" t="s">
        <v>65</v>
      </c>
      <c r="E4" s="35">
        <v>123.26</v>
      </c>
      <c r="F4" s="64">
        <v>4930.22</v>
      </c>
      <c r="G4" s="35">
        <v>-25</v>
      </c>
      <c r="H4" s="35">
        <v>25</v>
      </c>
      <c r="I4" s="65">
        <v>-0.63</v>
      </c>
      <c r="J4" s="66"/>
      <c r="K4" s="67"/>
      <c r="L4" s="68">
        <v>123255.6</v>
      </c>
      <c r="M4" s="69">
        <f t="shared" si="1"/>
        <v>-3106.0386000000003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25</v>
      </c>
    </row>
    <row r="5" spans="1:28" ht="15.75" customHeight="1" x14ac:dyDescent="0.25">
      <c r="A5" s="55">
        <v>88033</v>
      </c>
      <c r="B5" s="55" t="s">
        <v>89</v>
      </c>
      <c r="C5" s="35">
        <v>40</v>
      </c>
      <c r="D5" s="55" t="s">
        <v>65</v>
      </c>
      <c r="E5" s="35">
        <v>123.26</v>
      </c>
      <c r="F5" s="64">
        <v>4930.22</v>
      </c>
      <c r="G5" s="35">
        <v>-24</v>
      </c>
      <c r="H5" s="35">
        <v>24</v>
      </c>
      <c r="I5" s="65">
        <v>-0.6</v>
      </c>
      <c r="J5" s="66"/>
      <c r="K5" s="67"/>
      <c r="L5" s="68">
        <v>118325.38</v>
      </c>
      <c r="M5" s="69">
        <f t="shared" si="1"/>
        <v>-2958.1320000000001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24</v>
      </c>
    </row>
    <row r="6" spans="1:28" ht="15.75" customHeight="1" x14ac:dyDescent="0.25">
      <c r="A6" s="55">
        <v>88060</v>
      </c>
      <c r="B6" s="55" t="s">
        <v>86</v>
      </c>
      <c r="C6" s="35">
        <v>24</v>
      </c>
      <c r="D6" s="55" t="s">
        <v>65</v>
      </c>
      <c r="E6" s="35">
        <v>61.51</v>
      </c>
      <c r="F6" s="64">
        <v>1476.24</v>
      </c>
      <c r="G6" s="35">
        <v>4147.6000000000004</v>
      </c>
      <c r="H6" s="35">
        <v>72</v>
      </c>
      <c r="I6" s="65">
        <f>G6/24/10</f>
        <v>17.28166666666667</v>
      </c>
      <c r="J6" s="66"/>
      <c r="K6" s="67"/>
      <c r="L6" s="68">
        <v>106289.28</v>
      </c>
      <c r="M6" s="69">
        <f t="shared" si="1"/>
        <v>25511.887600000005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72</v>
      </c>
    </row>
    <row r="7" spans="1:28" ht="15.75" customHeight="1" x14ac:dyDescent="0.25">
      <c r="A7" s="55">
        <v>6003</v>
      </c>
      <c r="B7" s="55" t="s">
        <v>101</v>
      </c>
      <c r="C7" s="35">
        <v>32</v>
      </c>
      <c r="D7" s="55" t="s">
        <v>65</v>
      </c>
      <c r="E7" s="35">
        <v>80.55</v>
      </c>
      <c r="F7" s="71">
        <v>2577.6</v>
      </c>
      <c r="G7" s="35">
        <v>1588</v>
      </c>
      <c r="H7" s="35">
        <v>38</v>
      </c>
      <c r="I7" s="65">
        <f t="shared" ref="I7:I8" si="2">G7/C7/6</f>
        <v>8.2708333333333339</v>
      </c>
      <c r="J7" s="66"/>
      <c r="K7" s="67"/>
      <c r="L7" s="68">
        <v>97948.800000000003</v>
      </c>
      <c r="M7" s="69">
        <f t="shared" si="1"/>
        <v>21318.9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38</v>
      </c>
    </row>
    <row r="8" spans="1:28" ht="15.75" customHeight="1" x14ac:dyDescent="0.25">
      <c r="A8" s="55">
        <v>6004</v>
      </c>
      <c r="B8" s="55" t="s">
        <v>94</v>
      </c>
      <c r="C8" s="35">
        <v>32</v>
      </c>
      <c r="D8" s="55" t="s">
        <v>65</v>
      </c>
      <c r="E8" s="35">
        <v>80.55</v>
      </c>
      <c r="F8" s="71">
        <v>2577.6</v>
      </c>
      <c r="G8" s="35">
        <v>1498</v>
      </c>
      <c r="H8" s="35">
        <v>38</v>
      </c>
      <c r="I8" s="65">
        <f t="shared" si="2"/>
        <v>7.802083333333333</v>
      </c>
      <c r="J8" s="66"/>
      <c r="K8" s="67"/>
      <c r="L8" s="68">
        <v>97948.800000000003</v>
      </c>
      <c r="M8" s="69">
        <f t="shared" si="1"/>
        <v>20110.649999999998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38</v>
      </c>
    </row>
    <row r="9" spans="1:28" ht="15.75" customHeight="1" x14ac:dyDescent="0.25">
      <c r="A9" s="55">
        <v>88161</v>
      </c>
      <c r="B9" s="55" t="s">
        <v>109</v>
      </c>
      <c r="C9" s="35">
        <v>24</v>
      </c>
      <c r="D9" s="55" t="s">
        <v>65</v>
      </c>
      <c r="E9" s="35">
        <v>61.51</v>
      </c>
      <c r="F9" s="64">
        <v>1476.24</v>
      </c>
      <c r="G9" s="35">
        <v>7257</v>
      </c>
      <c r="H9" s="35">
        <v>63</v>
      </c>
      <c r="I9" s="65">
        <f>G9/C9/10</f>
        <v>30.237500000000001</v>
      </c>
      <c r="J9" s="66"/>
      <c r="K9" s="67"/>
      <c r="L9" s="68">
        <v>93003.12</v>
      </c>
      <c r="M9" s="69">
        <f t="shared" si="1"/>
        <v>44637.807000000001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63</v>
      </c>
    </row>
    <row r="10" spans="1:28" ht="15.75" customHeight="1" x14ac:dyDescent="0.25">
      <c r="A10" s="55">
        <v>6002</v>
      </c>
      <c r="B10" s="55" t="s">
        <v>81</v>
      </c>
      <c r="C10" s="35">
        <v>32</v>
      </c>
      <c r="D10" s="55" t="s">
        <v>65</v>
      </c>
      <c r="E10" s="35">
        <v>84.17</v>
      </c>
      <c r="F10" s="71">
        <v>2693.44</v>
      </c>
      <c r="G10" s="35">
        <v>902</v>
      </c>
      <c r="H10" s="35">
        <v>31</v>
      </c>
      <c r="I10" s="65">
        <f>G10/C10/6</f>
        <v>4.697916666666667</v>
      </c>
      <c r="J10" s="66"/>
      <c r="K10" s="67"/>
      <c r="L10" s="68">
        <v>83496.639999999999</v>
      </c>
      <c r="M10" s="69">
        <f t="shared" si="1"/>
        <v>12653.556666666667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31</v>
      </c>
    </row>
    <row r="11" spans="1:28" ht="15.75" customHeight="1" x14ac:dyDescent="0.25">
      <c r="A11" s="55">
        <v>6001</v>
      </c>
      <c r="B11" s="55" t="s">
        <v>73</v>
      </c>
      <c r="C11" s="35">
        <v>32</v>
      </c>
      <c r="D11" s="55" t="s">
        <v>65</v>
      </c>
      <c r="E11" s="35">
        <v>84.17</v>
      </c>
      <c r="F11" s="71">
        <v>2693.44</v>
      </c>
      <c r="G11" s="35">
        <v>-53</v>
      </c>
      <c r="H11" s="35">
        <v>30</v>
      </c>
      <c r="I11" s="65">
        <f>G11/C11</f>
        <v>-1.65625</v>
      </c>
      <c r="J11" s="66"/>
      <c r="K11" s="67"/>
      <c r="L11" s="68">
        <v>80803.199999999997</v>
      </c>
      <c r="M11" s="69">
        <f t="shared" si="1"/>
        <v>-4461.01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30</v>
      </c>
    </row>
    <row r="12" spans="1:28" ht="15.75" customHeight="1" x14ac:dyDescent="0.25">
      <c r="A12" s="55">
        <v>65152</v>
      </c>
      <c r="B12" s="55" t="s">
        <v>344</v>
      </c>
      <c r="C12" s="35">
        <v>24</v>
      </c>
      <c r="D12" s="55" t="s">
        <v>65</v>
      </c>
      <c r="E12" s="35">
        <v>63.03</v>
      </c>
      <c r="F12" s="64">
        <v>1512.73</v>
      </c>
      <c r="G12" s="35">
        <v>761</v>
      </c>
      <c r="H12" s="35">
        <v>31</v>
      </c>
      <c r="I12" s="65">
        <f>G12/C12/6</f>
        <v>5.2847222222222223</v>
      </c>
      <c r="J12" s="66"/>
      <c r="K12" s="67"/>
      <c r="L12" s="68">
        <v>46894.77</v>
      </c>
      <c r="M12" s="69">
        <f t="shared" si="1"/>
        <v>7994.3578472222225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31</v>
      </c>
    </row>
    <row r="13" spans="1:28" ht="15.75" customHeight="1" x14ac:dyDescent="0.25">
      <c r="A13" s="55">
        <v>88124</v>
      </c>
      <c r="B13" s="55" t="s">
        <v>69</v>
      </c>
      <c r="C13" s="35">
        <v>24</v>
      </c>
      <c r="D13" s="55" t="s">
        <v>65</v>
      </c>
      <c r="E13" s="35">
        <v>76.930000000000007</v>
      </c>
      <c r="F13" s="64">
        <v>1846.26</v>
      </c>
      <c r="G13" s="35">
        <v>396</v>
      </c>
      <c r="H13" s="35">
        <v>24</v>
      </c>
      <c r="I13" s="65">
        <f t="shared" ref="I13:I17" si="3">G13/C13</f>
        <v>16.5</v>
      </c>
      <c r="J13" s="66"/>
      <c r="K13" s="67"/>
      <c r="L13" s="68">
        <v>44310.36</v>
      </c>
      <c r="M13" s="69">
        <f t="shared" si="1"/>
        <v>30463.29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24</v>
      </c>
    </row>
    <row r="14" spans="1:28" ht="15.75" customHeight="1" x14ac:dyDescent="0.25">
      <c r="A14" s="55">
        <v>88102</v>
      </c>
      <c r="B14" s="55" t="s">
        <v>345</v>
      </c>
      <c r="C14" s="35">
        <v>24</v>
      </c>
      <c r="D14" s="55" t="s">
        <v>65</v>
      </c>
      <c r="E14" s="35">
        <v>76.930000000000007</v>
      </c>
      <c r="F14" s="64">
        <v>1846.26</v>
      </c>
      <c r="G14" s="35">
        <v>694</v>
      </c>
      <c r="H14" s="35">
        <v>22</v>
      </c>
      <c r="I14" s="65">
        <f t="shared" si="3"/>
        <v>28.916666666666668</v>
      </c>
      <c r="J14" s="66"/>
      <c r="K14" s="67"/>
      <c r="L14" s="68">
        <v>40617.83</v>
      </c>
      <c r="M14" s="69">
        <f t="shared" si="1"/>
        <v>53387.685000000005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22</v>
      </c>
    </row>
    <row r="15" spans="1:28" ht="15.75" customHeight="1" x14ac:dyDescent="0.25">
      <c r="A15" s="55">
        <v>88158</v>
      </c>
      <c r="B15" s="55" t="s">
        <v>85</v>
      </c>
      <c r="C15" s="35">
        <v>24</v>
      </c>
      <c r="D15" s="55" t="s">
        <v>65</v>
      </c>
      <c r="E15" s="35">
        <v>76.930000000000007</v>
      </c>
      <c r="F15" s="69">
        <v>1846.26</v>
      </c>
      <c r="G15" s="35">
        <v>-44</v>
      </c>
      <c r="H15" s="35">
        <v>14</v>
      </c>
      <c r="I15" s="65">
        <f t="shared" si="3"/>
        <v>-1.8333333333333333</v>
      </c>
      <c r="J15" s="66"/>
      <c r="K15" s="67"/>
      <c r="L15" s="68">
        <v>25847.71</v>
      </c>
      <c r="M15" s="69">
        <f t="shared" si="1"/>
        <v>-3384.81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14</v>
      </c>
    </row>
    <row r="16" spans="1:28" ht="15.75" customHeight="1" x14ac:dyDescent="0.25">
      <c r="A16" s="55">
        <v>65109</v>
      </c>
      <c r="B16" s="55" t="s">
        <v>79</v>
      </c>
      <c r="C16" s="35">
        <v>30</v>
      </c>
      <c r="D16" s="55" t="s">
        <v>65</v>
      </c>
      <c r="E16" s="35">
        <v>65.27</v>
      </c>
      <c r="F16" s="69">
        <v>1958.23</v>
      </c>
      <c r="G16" s="35">
        <v>962</v>
      </c>
      <c r="H16" s="35">
        <v>12</v>
      </c>
      <c r="I16" s="65">
        <f t="shared" si="3"/>
        <v>32.06666666666667</v>
      </c>
      <c r="J16" s="66"/>
      <c r="K16" s="67"/>
      <c r="L16" s="68">
        <v>23498.78</v>
      </c>
      <c r="M16" s="69">
        <f t="shared" si="1"/>
        <v>62793.908666666677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12</v>
      </c>
    </row>
    <row r="17" spans="1:20" ht="15.75" customHeight="1" x14ac:dyDescent="0.25">
      <c r="A17" s="55">
        <v>88135</v>
      </c>
      <c r="B17" s="55" t="s">
        <v>82</v>
      </c>
      <c r="C17" s="35">
        <v>24</v>
      </c>
      <c r="D17" s="55" t="s">
        <v>65</v>
      </c>
      <c r="E17" s="35">
        <v>76.930000000000007</v>
      </c>
      <c r="F17" s="69">
        <v>1846.26</v>
      </c>
      <c r="G17" s="35">
        <v>1027</v>
      </c>
      <c r="H17" s="35">
        <v>10</v>
      </c>
      <c r="I17" s="65">
        <f t="shared" si="3"/>
        <v>42.791666666666664</v>
      </c>
      <c r="J17" s="66"/>
      <c r="K17" s="67"/>
      <c r="L17" s="68">
        <v>18462.650000000001</v>
      </c>
      <c r="M17" s="69">
        <f t="shared" si="1"/>
        <v>79004.542499999996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10</v>
      </c>
    </row>
    <row r="18" spans="1:20" ht="15.75" customHeight="1" x14ac:dyDescent="0.25">
      <c r="A18" s="55">
        <v>95285</v>
      </c>
      <c r="B18" s="55" t="s">
        <v>346</v>
      </c>
      <c r="C18" s="35">
        <v>1</v>
      </c>
      <c r="D18" s="55" t="s">
        <v>65</v>
      </c>
      <c r="E18" s="35">
        <v>4</v>
      </c>
      <c r="F18" s="69">
        <v>4356.72</v>
      </c>
      <c r="G18" s="35">
        <v>93</v>
      </c>
      <c r="H18" s="35">
        <v>3</v>
      </c>
      <c r="I18" s="65">
        <f>G18/C18/16</f>
        <v>5.8125</v>
      </c>
      <c r="J18" s="66"/>
      <c r="K18" s="67"/>
      <c r="L18" s="68">
        <v>13070.16</v>
      </c>
      <c r="M18" s="69">
        <f t="shared" si="1"/>
        <v>25323.435000000001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3</v>
      </c>
    </row>
    <row r="19" spans="1:20" ht="15.75" customHeight="1" x14ac:dyDescent="0.25">
      <c r="A19" s="55">
        <v>97302</v>
      </c>
      <c r="B19" s="55" t="s">
        <v>215</v>
      </c>
      <c r="C19" s="35">
        <v>14</v>
      </c>
      <c r="D19" s="55" t="s">
        <v>65</v>
      </c>
      <c r="E19" s="35">
        <v>119.52</v>
      </c>
      <c r="F19" s="69">
        <v>1673.28</v>
      </c>
      <c r="G19" s="35">
        <v>37</v>
      </c>
      <c r="H19" s="35">
        <v>6</v>
      </c>
      <c r="I19" s="65">
        <f t="shared" ref="I19:I24" si="4">G19/C19</f>
        <v>2.6428571428571428</v>
      </c>
      <c r="J19" s="66"/>
      <c r="K19" s="67"/>
      <c r="L19" s="68">
        <v>10039.68</v>
      </c>
      <c r="M19" s="69">
        <f t="shared" si="1"/>
        <v>4422.24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6</v>
      </c>
    </row>
    <row r="20" spans="1:20" ht="15.75" customHeight="1" x14ac:dyDescent="0.25">
      <c r="A20" s="55">
        <v>65120</v>
      </c>
      <c r="B20" s="55" t="s">
        <v>96</v>
      </c>
      <c r="C20" s="35">
        <v>24</v>
      </c>
      <c r="D20" s="55" t="s">
        <v>65</v>
      </c>
      <c r="E20" s="35">
        <v>63.79</v>
      </c>
      <c r="F20" s="69">
        <v>1530.96</v>
      </c>
      <c r="G20" s="35">
        <v>522</v>
      </c>
      <c r="H20" s="35">
        <v>6</v>
      </c>
      <c r="I20" s="65">
        <f t="shared" si="4"/>
        <v>21.75</v>
      </c>
      <c r="J20" s="66"/>
      <c r="K20" s="67"/>
      <c r="L20" s="72">
        <v>9185.76</v>
      </c>
      <c r="M20" s="69">
        <f t="shared" si="1"/>
        <v>33298.379999999997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6</v>
      </c>
    </row>
    <row r="21" spans="1:20" ht="15.75" customHeight="1" x14ac:dyDescent="0.25">
      <c r="A21" s="55">
        <v>65133</v>
      </c>
      <c r="B21" s="55" t="s">
        <v>71</v>
      </c>
      <c r="C21" s="35">
        <v>24</v>
      </c>
      <c r="D21" s="55" t="s">
        <v>65</v>
      </c>
      <c r="E21" s="35">
        <v>76.069999999999993</v>
      </c>
      <c r="F21" s="69">
        <v>1825.68</v>
      </c>
      <c r="G21" s="35">
        <v>897</v>
      </c>
      <c r="H21" s="35">
        <v>5</v>
      </c>
      <c r="I21" s="65">
        <f t="shared" si="4"/>
        <v>37.375</v>
      </c>
      <c r="J21" s="66"/>
      <c r="K21" s="67"/>
      <c r="L21" s="72">
        <v>9128.4</v>
      </c>
      <c r="M21" s="69">
        <f t="shared" si="1"/>
        <v>68234.790000000008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5</v>
      </c>
    </row>
    <row r="22" spans="1:20" ht="15.75" customHeight="1" x14ac:dyDescent="0.25">
      <c r="A22" s="55">
        <v>65112</v>
      </c>
      <c r="B22" s="55" t="s">
        <v>87</v>
      </c>
      <c r="C22" s="35">
        <v>24</v>
      </c>
      <c r="D22" s="55" t="s">
        <v>65</v>
      </c>
      <c r="E22" s="35">
        <v>63.79</v>
      </c>
      <c r="F22" s="69">
        <v>1530.96</v>
      </c>
      <c r="G22" s="35">
        <v>-10</v>
      </c>
      <c r="H22" s="35">
        <v>5</v>
      </c>
      <c r="I22" s="65">
        <f t="shared" si="4"/>
        <v>-0.41666666666666669</v>
      </c>
      <c r="J22" s="66"/>
      <c r="K22" s="67"/>
      <c r="L22" s="72">
        <v>7654.8</v>
      </c>
      <c r="M22" s="69">
        <f t="shared" si="1"/>
        <v>-637.90000000000009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5</v>
      </c>
    </row>
    <row r="23" spans="1:20" ht="15.75" customHeight="1" x14ac:dyDescent="0.25">
      <c r="A23" s="55">
        <v>6041</v>
      </c>
      <c r="B23" s="55" t="s">
        <v>113</v>
      </c>
      <c r="C23" s="35">
        <v>10</v>
      </c>
      <c r="D23" s="55" t="s">
        <v>65</v>
      </c>
      <c r="E23" s="35">
        <v>181.2</v>
      </c>
      <c r="F23" s="73">
        <v>1812</v>
      </c>
      <c r="G23" s="35">
        <v>19</v>
      </c>
      <c r="H23" s="35">
        <v>4</v>
      </c>
      <c r="I23" s="65">
        <f t="shared" si="4"/>
        <v>1.9</v>
      </c>
      <c r="J23" s="66"/>
      <c r="K23" s="67"/>
      <c r="L23" s="72">
        <v>7247.98</v>
      </c>
      <c r="M23" s="69">
        <f t="shared" si="1"/>
        <v>3442.7999999999997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4</v>
      </c>
    </row>
    <row r="24" spans="1:20" ht="15.75" customHeight="1" x14ac:dyDescent="0.25">
      <c r="A24" s="55">
        <v>65117</v>
      </c>
      <c r="B24" s="55" t="s">
        <v>90</v>
      </c>
      <c r="C24" s="35">
        <v>24</v>
      </c>
      <c r="D24" s="55" t="s">
        <v>65</v>
      </c>
      <c r="E24" s="35">
        <v>63.79</v>
      </c>
      <c r="F24" s="69">
        <v>1530.96</v>
      </c>
      <c r="G24" s="35">
        <v>59</v>
      </c>
      <c r="H24" s="35">
        <v>4</v>
      </c>
      <c r="I24" s="65">
        <f t="shared" si="4"/>
        <v>2.4583333333333335</v>
      </c>
      <c r="J24" s="66"/>
      <c r="K24" s="67"/>
      <c r="L24" s="72">
        <v>6123.84</v>
      </c>
      <c r="M24" s="69">
        <f t="shared" si="1"/>
        <v>3763.61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4</v>
      </c>
    </row>
    <row r="25" spans="1:20" ht="15.75" customHeight="1" x14ac:dyDescent="0.25">
      <c r="A25" s="55">
        <v>6020</v>
      </c>
      <c r="B25" s="55" t="s">
        <v>116</v>
      </c>
      <c r="C25" s="35">
        <v>24</v>
      </c>
      <c r="D25" s="55" t="s">
        <v>65</v>
      </c>
      <c r="E25" s="35">
        <v>107.63</v>
      </c>
      <c r="F25" s="73">
        <v>2583.21</v>
      </c>
      <c r="G25" s="35">
        <v>2014</v>
      </c>
      <c r="H25" s="35">
        <v>2</v>
      </c>
      <c r="I25" s="65">
        <f t="shared" ref="I25:I26" si="5">G25/C25/6</f>
        <v>13.986111111111112</v>
      </c>
      <c r="J25" s="66"/>
      <c r="K25" s="67"/>
      <c r="L25" s="72">
        <v>5166.41</v>
      </c>
      <c r="M25" s="69">
        <f t="shared" si="1"/>
        <v>36129.062083333338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2</v>
      </c>
    </row>
    <row r="26" spans="1:20" ht="15.75" customHeight="1" x14ac:dyDescent="0.25">
      <c r="A26" s="55">
        <v>6021</v>
      </c>
      <c r="B26" s="55" t="s">
        <v>122</v>
      </c>
      <c r="C26" s="35">
        <v>24</v>
      </c>
      <c r="D26" s="55" t="s">
        <v>65</v>
      </c>
      <c r="E26" s="35">
        <v>107.63</v>
      </c>
      <c r="F26" s="73">
        <v>2583.21</v>
      </c>
      <c r="G26" s="35">
        <v>526</v>
      </c>
      <c r="H26" s="35">
        <v>2</v>
      </c>
      <c r="I26" s="65">
        <f t="shared" si="5"/>
        <v>3.6527777777777781</v>
      </c>
      <c r="J26" s="66"/>
      <c r="K26" s="67"/>
      <c r="L26" s="72">
        <v>5166.41</v>
      </c>
      <c r="M26" s="69">
        <f t="shared" si="1"/>
        <v>9435.8920833333341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2</v>
      </c>
    </row>
    <row r="27" spans="1:20" ht="15.75" customHeight="1" x14ac:dyDescent="0.25">
      <c r="A27" s="55">
        <v>6022</v>
      </c>
      <c r="B27" s="55" t="s">
        <v>155</v>
      </c>
      <c r="C27" s="35">
        <v>24</v>
      </c>
      <c r="D27" s="55" t="s">
        <v>65</v>
      </c>
      <c r="E27" s="35">
        <v>107.63</v>
      </c>
      <c r="F27" s="73">
        <v>2583.21</v>
      </c>
      <c r="G27" s="35">
        <v>405.52</v>
      </c>
      <c r="H27" s="35">
        <v>2</v>
      </c>
      <c r="I27" s="65">
        <f t="shared" ref="I27:I43" si="6">G27/C27</f>
        <v>16.896666666666665</v>
      </c>
      <c r="J27" s="66"/>
      <c r="K27" s="67"/>
      <c r="L27" s="72">
        <v>5166.41</v>
      </c>
      <c r="M27" s="69">
        <f t="shared" si="1"/>
        <v>43647.638299999999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2</v>
      </c>
    </row>
    <row r="28" spans="1:20" ht="15.75" customHeight="1" x14ac:dyDescent="0.25">
      <c r="A28" s="55">
        <v>65140</v>
      </c>
      <c r="B28" s="55" t="s">
        <v>114</v>
      </c>
      <c r="C28" s="35">
        <v>24</v>
      </c>
      <c r="D28" s="55" t="s">
        <v>65</v>
      </c>
      <c r="E28" s="35">
        <v>69.989999999999995</v>
      </c>
      <c r="F28" s="69">
        <v>1679.7</v>
      </c>
      <c r="G28" s="35">
        <v>27</v>
      </c>
      <c r="H28" s="35">
        <v>3</v>
      </c>
      <c r="I28" s="65">
        <f t="shared" si="6"/>
        <v>1.125</v>
      </c>
      <c r="J28" s="66"/>
      <c r="K28" s="67"/>
      <c r="L28" s="72">
        <v>5039.1000000000004</v>
      </c>
      <c r="M28" s="69">
        <f t="shared" si="1"/>
        <v>1889.6625000000001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3</v>
      </c>
    </row>
    <row r="29" spans="1:20" ht="15.75" customHeight="1" x14ac:dyDescent="0.25">
      <c r="A29" s="55">
        <v>65153</v>
      </c>
      <c r="B29" s="55" t="s">
        <v>347</v>
      </c>
      <c r="C29" s="35">
        <v>20</v>
      </c>
      <c r="D29" s="55" t="s">
        <v>65</v>
      </c>
      <c r="E29" s="35">
        <v>73.95</v>
      </c>
      <c r="F29" s="69">
        <v>1478.97</v>
      </c>
      <c r="G29" s="35">
        <v>243</v>
      </c>
      <c r="H29" s="35">
        <v>3</v>
      </c>
      <c r="I29" s="65">
        <f t="shared" si="6"/>
        <v>12.15</v>
      </c>
      <c r="J29" s="66"/>
      <c r="K29" s="67"/>
      <c r="L29" s="74">
        <v>4436.92</v>
      </c>
      <c r="M29" s="69">
        <f t="shared" si="1"/>
        <v>17969.485500000003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3</v>
      </c>
    </row>
    <row r="30" spans="1:20" ht="15.75" customHeight="1" x14ac:dyDescent="0.25">
      <c r="A30" s="55">
        <v>65100</v>
      </c>
      <c r="B30" s="55" t="s">
        <v>104</v>
      </c>
      <c r="C30" s="35">
        <v>24</v>
      </c>
      <c r="D30" s="55" t="s">
        <v>65</v>
      </c>
      <c r="E30" s="35">
        <v>80.94</v>
      </c>
      <c r="F30" s="69">
        <v>1942.46</v>
      </c>
      <c r="G30" s="35">
        <v>183</v>
      </c>
      <c r="H30" s="35">
        <v>2</v>
      </c>
      <c r="I30" s="65">
        <f t="shared" si="6"/>
        <v>7.625</v>
      </c>
      <c r="J30" s="66"/>
      <c r="K30" s="67"/>
      <c r="L30" s="74">
        <v>3884.93</v>
      </c>
      <c r="M30" s="69">
        <f t="shared" si="1"/>
        <v>14811.2575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2</v>
      </c>
    </row>
    <row r="31" spans="1:20" ht="15.75" customHeight="1" x14ac:dyDescent="0.25">
      <c r="A31" s="55">
        <v>65123</v>
      </c>
      <c r="B31" s="55" t="s">
        <v>91</v>
      </c>
      <c r="C31" s="35">
        <v>24</v>
      </c>
      <c r="D31" s="55" t="s">
        <v>65</v>
      </c>
      <c r="E31" s="35">
        <v>69.989999999999995</v>
      </c>
      <c r="F31" s="69">
        <v>1679.7</v>
      </c>
      <c r="G31" s="35">
        <v>329.92</v>
      </c>
      <c r="H31" s="35">
        <v>2</v>
      </c>
      <c r="I31" s="65">
        <f t="shared" si="6"/>
        <v>13.746666666666668</v>
      </c>
      <c r="J31" s="66"/>
      <c r="K31" s="67"/>
      <c r="L31" s="74">
        <v>3359.4</v>
      </c>
      <c r="M31" s="69">
        <f t="shared" si="1"/>
        <v>23090.276000000002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2</v>
      </c>
    </row>
    <row r="32" spans="1:20" ht="15.75" customHeight="1" x14ac:dyDescent="0.25">
      <c r="A32" s="55">
        <v>65113</v>
      </c>
      <c r="B32" s="55" t="s">
        <v>99</v>
      </c>
      <c r="C32" s="35">
        <v>24</v>
      </c>
      <c r="D32" s="55" t="s">
        <v>65</v>
      </c>
      <c r="E32" s="35">
        <v>63.79</v>
      </c>
      <c r="F32" s="69">
        <v>1530.96</v>
      </c>
      <c r="G32" s="35">
        <v>249</v>
      </c>
      <c r="H32" s="35">
        <v>2</v>
      </c>
      <c r="I32" s="65">
        <f t="shared" si="6"/>
        <v>10.375</v>
      </c>
      <c r="J32" s="66"/>
      <c r="K32" s="67"/>
      <c r="L32" s="74">
        <v>3061.92</v>
      </c>
      <c r="M32" s="69">
        <f t="shared" si="1"/>
        <v>15883.710000000001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2</v>
      </c>
    </row>
    <row r="33" spans="1:20" ht="15.75" customHeight="1" x14ac:dyDescent="0.25">
      <c r="A33" s="55">
        <v>65890</v>
      </c>
      <c r="B33" s="55" t="s">
        <v>129</v>
      </c>
      <c r="C33" s="35">
        <v>24</v>
      </c>
      <c r="D33" s="55" t="s">
        <v>65</v>
      </c>
      <c r="E33" s="35">
        <v>63.79</v>
      </c>
      <c r="F33" s="69">
        <v>1530.96</v>
      </c>
      <c r="G33" s="35">
        <v>232</v>
      </c>
      <c r="H33" s="35">
        <v>2</v>
      </c>
      <c r="I33" s="65">
        <f t="shared" si="6"/>
        <v>9.6666666666666661</v>
      </c>
      <c r="J33" s="66"/>
      <c r="K33" s="67"/>
      <c r="L33" s="74">
        <v>3061.92</v>
      </c>
      <c r="M33" s="69">
        <f t="shared" si="1"/>
        <v>14799.279999999999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2</v>
      </c>
    </row>
    <row r="34" spans="1:20" ht="15.75" customHeight="1" x14ac:dyDescent="0.25">
      <c r="A34" s="55">
        <v>97301</v>
      </c>
      <c r="B34" s="55" t="s">
        <v>195</v>
      </c>
      <c r="C34" s="35">
        <v>12</v>
      </c>
      <c r="D34" s="55" t="s">
        <v>65</v>
      </c>
      <c r="E34" s="35">
        <v>82.12</v>
      </c>
      <c r="F34" s="35">
        <v>985.44</v>
      </c>
      <c r="G34" s="35">
        <v>33</v>
      </c>
      <c r="H34" s="35">
        <v>3</v>
      </c>
      <c r="I34" s="65">
        <f t="shared" si="6"/>
        <v>2.75</v>
      </c>
      <c r="J34" s="66"/>
      <c r="K34" s="67"/>
      <c r="L34" s="74">
        <v>2956.32</v>
      </c>
      <c r="M34" s="69">
        <f t="shared" si="1"/>
        <v>2709.96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3</v>
      </c>
    </row>
    <row r="35" spans="1:20" ht="15.75" customHeight="1" x14ac:dyDescent="0.25">
      <c r="A35" s="55">
        <v>65102</v>
      </c>
      <c r="B35" s="55" t="s">
        <v>149</v>
      </c>
      <c r="C35" s="35">
        <v>30</v>
      </c>
      <c r="D35" s="55" t="s">
        <v>65</v>
      </c>
      <c r="E35" s="35">
        <v>65.27</v>
      </c>
      <c r="F35" s="69">
        <v>1958.23</v>
      </c>
      <c r="G35" s="35">
        <v>113</v>
      </c>
      <c r="H35" s="35">
        <v>1</v>
      </c>
      <c r="I35" s="65">
        <f t="shared" si="6"/>
        <v>3.7666666666666666</v>
      </c>
      <c r="J35" s="66"/>
      <c r="K35" s="67"/>
      <c r="L35" s="74">
        <v>1958.23</v>
      </c>
      <c r="M35" s="69">
        <f t="shared" si="1"/>
        <v>7375.9996666666666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1</v>
      </c>
    </row>
    <row r="36" spans="1:20" ht="15.75" customHeight="1" x14ac:dyDescent="0.25">
      <c r="A36" s="55">
        <v>65126</v>
      </c>
      <c r="B36" s="55" t="s">
        <v>111</v>
      </c>
      <c r="C36" s="35">
        <v>24</v>
      </c>
      <c r="D36" s="55" t="s">
        <v>65</v>
      </c>
      <c r="E36" s="35">
        <v>80.94</v>
      </c>
      <c r="F36" s="69">
        <v>1942.47</v>
      </c>
      <c r="G36" s="35">
        <v>255</v>
      </c>
      <c r="H36" s="35">
        <v>1</v>
      </c>
      <c r="I36" s="65">
        <f t="shared" si="6"/>
        <v>10.625</v>
      </c>
      <c r="J36" s="66"/>
      <c r="K36" s="67"/>
      <c r="L36" s="74">
        <v>1942.47</v>
      </c>
      <c r="M36" s="69">
        <f t="shared" si="1"/>
        <v>20638.743750000001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1</v>
      </c>
    </row>
    <row r="37" spans="1:20" ht="15.75" customHeight="1" x14ac:dyDescent="0.25">
      <c r="A37" s="55">
        <v>6017</v>
      </c>
      <c r="B37" s="55" t="s">
        <v>134</v>
      </c>
      <c r="C37" s="35">
        <v>12</v>
      </c>
      <c r="D37" s="55" t="s">
        <v>65</v>
      </c>
      <c r="E37" s="35">
        <v>151.91</v>
      </c>
      <c r="F37" s="73">
        <v>1822.92</v>
      </c>
      <c r="G37" s="35">
        <v>43.04</v>
      </c>
      <c r="H37" s="35">
        <v>1</v>
      </c>
      <c r="I37" s="65">
        <f t="shared" si="6"/>
        <v>3.5866666666666664</v>
      </c>
      <c r="J37" s="66"/>
      <c r="K37" s="67"/>
      <c r="L37" s="74">
        <v>1822.92</v>
      </c>
      <c r="M37" s="69">
        <f t="shared" si="1"/>
        <v>6538.2064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1</v>
      </c>
    </row>
    <row r="38" spans="1:20" ht="15.75" customHeight="1" x14ac:dyDescent="0.25">
      <c r="A38" s="55">
        <v>6016</v>
      </c>
      <c r="B38" s="55" t="s">
        <v>142</v>
      </c>
      <c r="C38" s="35">
        <v>20</v>
      </c>
      <c r="D38" s="55" t="s">
        <v>65</v>
      </c>
      <c r="E38" s="35">
        <v>87.82</v>
      </c>
      <c r="F38" s="73">
        <v>1756.34</v>
      </c>
      <c r="G38" s="35">
        <v>18</v>
      </c>
      <c r="H38" s="35">
        <v>1</v>
      </c>
      <c r="I38" s="65">
        <f t="shared" si="6"/>
        <v>0.9</v>
      </c>
      <c r="J38" s="66"/>
      <c r="K38" s="67"/>
      <c r="L38" s="74">
        <v>1756.34</v>
      </c>
      <c r="M38" s="69">
        <f t="shared" si="1"/>
        <v>1580.7059999999999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1</v>
      </c>
    </row>
    <row r="39" spans="1:20" ht="15.75" customHeight="1" x14ac:dyDescent="0.25">
      <c r="A39" s="55">
        <v>65165</v>
      </c>
      <c r="B39" s="55" t="s">
        <v>108</v>
      </c>
      <c r="C39" s="35">
        <v>24</v>
      </c>
      <c r="D39" s="55" t="s">
        <v>65</v>
      </c>
      <c r="E39" s="35">
        <v>63.79</v>
      </c>
      <c r="F39" s="69">
        <v>1530.96</v>
      </c>
      <c r="G39" s="35">
        <v>220</v>
      </c>
      <c r="H39" s="35">
        <v>1</v>
      </c>
      <c r="I39" s="65">
        <f t="shared" si="6"/>
        <v>9.1666666666666661</v>
      </c>
      <c r="J39" s="66"/>
      <c r="K39" s="67"/>
      <c r="L39" s="74">
        <v>1530.96</v>
      </c>
      <c r="M39" s="69">
        <f t="shared" si="1"/>
        <v>14033.8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1</v>
      </c>
    </row>
    <row r="40" spans="1:20" ht="15" x14ac:dyDescent="0.25">
      <c r="A40" s="55">
        <v>96183</v>
      </c>
      <c r="B40" s="55" t="s">
        <v>119</v>
      </c>
      <c r="C40" s="35">
        <v>20</v>
      </c>
      <c r="D40" s="55" t="s">
        <v>65</v>
      </c>
      <c r="E40" s="35">
        <v>73.95</v>
      </c>
      <c r="F40" s="69">
        <v>1478.97</v>
      </c>
      <c r="G40" s="35">
        <v>11</v>
      </c>
      <c r="H40" s="35">
        <v>1</v>
      </c>
      <c r="I40" s="65">
        <f t="shared" si="6"/>
        <v>0.55000000000000004</v>
      </c>
      <c r="J40" s="66"/>
      <c r="K40" s="67"/>
      <c r="L40" s="74">
        <v>1478.97</v>
      </c>
      <c r="M40" s="69">
        <f t="shared" si="1"/>
        <v>813.43350000000009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1</v>
      </c>
    </row>
    <row r="41" spans="1:20" ht="15" x14ac:dyDescent="0.25">
      <c r="A41" s="55">
        <v>6008</v>
      </c>
      <c r="B41" s="55" t="s">
        <v>348</v>
      </c>
      <c r="C41" s="35">
        <v>12</v>
      </c>
      <c r="D41" s="55" t="s">
        <v>65</v>
      </c>
      <c r="E41" s="35">
        <v>59</v>
      </c>
      <c r="F41" s="75">
        <v>708</v>
      </c>
      <c r="G41" s="35">
        <v>8</v>
      </c>
      <c r="H41" s="35">
        <v>2</v>
      </c>
      <c r="I41" s="65">
        <f t="shared" si="6"/>
        <v>0.66666666666666663</v>
      </c>
      <c r="J41" s="66"/>
      <c r="K41" s="67"/>
      <c r="L41" s="74">
        <v>1416</v>
      </c>
      <c r="M41" s="69">
        <f t="shared" si="1"/>
        <v>472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2</v>
      </c>
    </row>
    <row r="42" spans="1:20" ht="15" x14ac:dyDescent="0.25">
      <c r="A42" s="55">
        <v>6013</v>
      </c>
      <c r="B42" s="55" t="s">
        <v>140</v>
      </c>
      <c r="C42" s="35">
        <v>6</v>
      </c>
      <c r="D42" s="55" t="s">
        <v>65</v>
      </c>
      <c r="E42" s="35">
        <v>119.37</v>
      </c>
      <c r="F42" s="75">
        <v>716.22</v>
      </c>
      <c r="G42" s="35">
        <v>32</v>
      </c>
      <c r="H42" s="35">
        <v>1</v>
      </c>
      <c r="I42" s="65">
        <f t="shared" si="6"/>
        <v>5.333333333333333</v>
      </c>
      <c r="J42" s="76"/>
      <c r="K42" s="77"/>
      <c r="L42" s="78">
        <v>716.22</v>
      </c>
      <c r="M42" s="69">
        <f t="shared" si="1"/>
        <v>3819.84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1</v>
      </c>
    </row>
    <row r="43" spans="1:20" ht="15" x14ac:dyDescent="0.25">
      <c r="A43" s="55">
        <v>91106</v>
      </c>
      <c r="B43" s="55" t="s">
        <v>187</v>
      </c>
      <c r="C43" s="35">
        <v>8</v>
      </c>
      <c r="D43" s="55" t="s">
        <v>65</v>
      </c>
      <c r="E43" s="35">
        <v>83.83</v>
      </c>
      <c r="F43" s="35">
        <v>670.6</v>
      </c>
      <c r="G43" s="35">
        <v>29</v>
      </c>
      <c r="H43" s="35">
        <v>1</v>
      </c>
      <c r="I43" s="65">
        <f t="shared" si="6"/>
        <v>3.625</v>
      </c>
      <c r="J43" s="76"/>
      <c r="K43" s="77"/>
      <c r="L43" s="78">
        <v>670.6</v>
      </c>
      <c r="M43" s="69">
        <f t="shared" si="1"/>
        <v>2430.9250000000002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1</v>
      </c>
    </row>
    <row r="44" spans="1:20" ht="12.75" x14ac:dyDescent="0.2">
      <c r="I44" s="79"/>
      <c r="J44" s="80"/>
    </row>
    <row r="45" spans="1:20" ht="12.75" x14ac:dyDescent="0.2">
      <c r="I45" s="79"/>
      <c r="J45" s="80"/>
    </row>
    <row r="46" spans="1:20" ht="12.75" x14ac:dyDescent="0.2">
      <c r="I46" s="79"/>
      <c r="J46" s="80"/>
    </row>
    <row r="47" spans="1:20" ht="12.75" x14ac:dyDescent="0.2">
      <c r="I47" s="79"/>
      <c r="J47" s="80"/>
    </row>
    <row r="48" spans="1:20" ht="12.75" x14ac:dyDescent="0.2">
      <c r="I48" s="79"/>
      <c r="J48" s="80"/>
    </row>
    <row r="49" spans="9:10" ht="12.75" x14ac:dyDescent="0.2">
      <c r="I49" s="79"/>
      <c r="J49" s="80"/>
    </row>
    <row r="50" spans="9:10" ht="12.75" x14ac:dyDescent="0.2">
      <c r="I50" s="79"/>
      <c r="J50" s="80"/>
    </row>
    <row r="51" spans="9:10" ht="12.75" x14ac:dyDescent="0.2">
      <c r="I51" s="79"/>
      <c r="J51" s="80"/>
    </row>
    <row r="52" spans="9:10" ht="12.75" x14ac:dyDescent="0.2">
      <c r="I52" s="79"/>
      <c r="J52" s="80"/>
    </row>
    <row r="53" spans="9:10" ht="12.75" x14ac:dyDescent="0.2">
      <c r="I53" s="79"/>
      <c r="J53" s="80"/>
    </row>
    <row r="54" spans="9:10" ht="12.75" x14ac:dyDescent="0.2">
      <c r="I54" s="79"/>
      <c r="J54" s="80"/>
    </row>
    <row r="55" spans="9:10" ht="12.75" x14ac:dyDescent="0.2">
      <c r="I55" s="79"/>
      <c r="J55" s="80"/>
    </row>
    <row r="56" spans="9:10" ht="12.75" x14ac:dyDescent="0.2">
      <c r="I56" s="79"/>
      <c r="J56" s="80"/>
    </row>
    <row r="57" spans="9:10" ht="12.75" x14ac:dyDescent="0.2">
      <c r="I57" s="79"/>
      <c r="J57" s="80"/>
    </row>
    <row r="58" spans="9:10" ht="12.75" x14ac:dyDescent="0.2">
      <c r="I58" s="79"/>
      <c r="J58" s="80"/>
    </row>
    <row r="59" spans="9:10" ht="12.75" x14ac:dyDescent="0.2">
      <c r="I59" s="79"/>
      <c r="J59" s="80"/>
    </row>
    <row r="60" spans="9:10" ht="12.75" x14ac:dyDescent="0.2">
      <c r="I60" s="79"/>
      <c r="J60" s="80"/>
    </row>
    <row r="61" spans="9:10" ht="12.75" x14ac:dyDescent="0.2">
      <c r="I61" s="79"/>
      <c r="J61" s="80"/>
    </row>
    <row r="62" spans="9:10" ht="12.75" x14ac:dyDescent="0.2">
      <c r="I62" s="79"/>
      <c r="J62" s="80"/>
    </row>
    <row r="63" spans="9:10" ht="12.75" x14ac:dyDescent="0.2">
      <c r="I63" s="79"/>
      <c r="J63" s="80"/>
    </row>
    <row r="64" spans="9:10" ht="12.75" x14ac:dyDescent="0.2">
      <c r="I64" s="79"/>
      <c r="J64" s="80"/>
    </row>
    <row r="65" spans="9:10" ht="12.75" x14ac:dyDescent="0.2">
      <c r="I65" s="79"/>
      <c r="J65" s="80"/>
    </row>
    <row r="66" spans="9:10" ht="12.75" x14ac:dyDescent="0.2">
      <c r="I66" s="79"/>
      <c r="J66" s="80"/>
    </row>
    <row r="67" spans="9:10" ht="12.75" x14ac:dyDescent="0.2">
      <c r="I67" s="79"/>
      <c r="J67" s="80"/>
    </row>
    <row r="68" spans="9:10" ht="12.75" x14ac:dyDescent="0.2">
      <c r="I68" s="79"/>
      <c r="J68" s="80"/>
    </row>
    <row r="69" spans="9:10" ht="12.75" x14ac:dyDescent="0.2">
      <c r="I69" s="79"/>
      <c r="J69" s="80"/>
    </row>
    <row r="70" spans="9:10" ht="12.75" x14ac:dyDescent="0.2">
      <c r="I70" s="79"/>
      <c r="J70" s="80"/>
    </row>
    <row r="71" spans="9:10" ht="12.75" x14ac:dyDescent="0.2">
      <c r="I71" s="79"/>
      <c r="J71" s="80"/>
    </row>
    <row r="72" spans="9:10" ht="12.75" x14ac:dyDescent="0.2">
      <c r="I72" s="79"/>
      <c r="J72" s="80"/>
    </row>
    <row r="73" spans="9:10" ht="12.75" x14ac:dyDescent="0.2">
      <c r="I73" s="79"/>
      <c r="J73" s="80"/>
    </row>
    <row r="74" spans="9:10" ht="12.75" x14ac:dyDescent="0.2">
      <c r="I74" s="79"/>
      <c r="J74" s="80"/>
    </row>
    <row r="75" spans="9:10" ht="12.75" x14ac:dyDescent="0.2">
      <c r="I75" s="79"/>
      <c r="J75" s="80"/>
    </row>
    <row r="76" spans="9:10" ht="12.75" x14ac:dyDescent="0.2">
      <c r="I76" s="79"/>
      <c r="J76" s="80"/>
    </row>
    <row r="77" spans="9:10" ht="12.75" x14ac:dyDescent="0.2">
      <c r="I77" s="79"/>
      <c r="J77" s="80"/>
    </row>
    <row r="78" spans="9:10" ht="12.75" x14ac:dyDescent="0.2">
      <c r="I78" s="79"/>
      <c r="J78" s="80"/>
    </row>
    <row r="79" spans="9:10" ht="12.75" x14ac:dyDescent="0.2">
      <c r="I79" s="79"/>
      <c r="J79" s="80"/>
    </row>
    <row r="80" spans="9:10" ht="12.75" x14ac:dyDescent="0.2">
      <c r="I80" s="79"/>
      <c r="J80" s="80"/>
    </row>
    <row r="81" spans="9:10" ht="12.75" x14ac:dyDescent="0.2">
      <c r="I81" s="79"/>
      <c r="J81" s="80"/>
    </row>
    <row r="82" spans="9:10" ht="12.75" x14ac:dyDescent="0.2">
      <c r="I82" s="79"/>
      <c r="J82" s="80"/>
    </row>
    <row r="83" spans="9:10" ht="12.75" x14ac:dyDescent="0.2">
      <c r="I83" s="79"/>
      <c r="J83" s="80"/>
    </row>
    <row r="84" spans="9:10" ht="12.75" x14ac:dyDescent="0.2">
      <c r="I84" s="79"/>
      <c r="J84" s="80"/>
    </row>
    <row r="85" spans="9:10" ht="12.75" x14ac:dyDescent="0.2">
      <c r="I85" s="79"/>
      <c r="J85" s="80"/>
    </row>
    <row r="86" spans="9:10" ht="12.75" x14ac:dyDescent="0.2">
      <c r="I86" s="79"/>
      <c r="J86" s="80"/>
    </row>
    <row r="87" spans="9:10" ht="12.75" x14ac:dyDescent="0.2">
      <c r="I87" s="79"/>
      <c r="J87" s="80"/>
    </row>
    <row r="88" spans="9:10" ht="12.75" x14ac:dyDescent="0.2">
      <c r="I88" s="79"/>
      <c r="J88" s="80"/>
    </row>
    <row r="89" spans="9:10" ht="12.75" x14ac:dyDescent="0.2">
      <c r="I89" s="79"/>
      <c r="J89" s="80"/>
    </row>
    <row r="90" spans="9:10" ht="12.75" x14ac:dyDescent="0.2">
      <c r="I90" s="79"/>
      <c r="J90" s="80"/>
    </row>
    <row r="91" spans="9:10" ht="12.75" x14ac:dyDescent="0.2">
      <c r="I91" s="79"/>
      <c r="J91" s="80"/>
    </row>
    <row r="92" spans="9:10" ht="12.75" x14ac:dyDescent="0.2">
      <c r="I92" s="79"/>
      <c r="J92" s="80"/>
    </row>
    <row r="93" spans="9:10" ht="12.75" x14ac:dyDescent="0.2">
      <c r="I93" s="79"/>
      <c r="J93" s="80"/>
    </row>
    <row r="94" spans="9:10" ht="12.75" x14ac:dyDescent="0.2">
      <c r="I94" s="79"/>
      <c r="J94" s="80"/>
    </row>
    <row r="95" spans="9:10" ht="12.75" x14ac:dyDescent="0.2">
      <c r="I95" s="79"/>
      <c r="J95" s="80"/>
    </row>
    <row r="96" spans="9:10" ht="12.75" x14ac:dyDescent="0.2">
      <c r="I96" s="79"/>
      <c r="J96" s="80"/>
    </row>
    <row r="97" spans="9:10" ht="12.75" x14ac:dyDescent="0.2">
      <c r="I97" s="79"/>
      <c r="J97" s="80"/>
    </row>
    <row r="98" spans="9:10" ht="12.75" x14ac:dyDescent="0.2">
      <c r="I98" s="79"/>
      <c r="J98" s="80"/>
    </row>
    <row r="99" spans="9:10" ht="12.75" x14ac:dyDescent="0.2">
      <c r="I99" s="79"/>
      <c r="J99" s="80"/>
    </row>
    <row r="100" spans="9:10" ht="12.75" x14ac:dyDescent="0.2">
      <c r="I100" s="79"/>
      <c r="J100" s="80"/>
    </row>
    <row r="101" spans="9:10" ht="12.75" x14ac:dyDescent="0.2">
      <c r="I101" s="79"/>
      <c r="J101" s="80"/>
    </row>
    <row r="102" spans="9:10" ht="12.75" x14ac:dyDescent="0.2">
      <c r="I102" s="79"/>
      <c r="J102" s="80"/>
    </row>
    <row r="103" spans="9:10" ht="12.75" x14ac:dyDescent="0.2">
      <c r="I103" s="79"/>
      <c r="J103" s="80"/>
    </row>
    <row r="104" spans="9:10" ht="12.75" x14ac:dyDescent="0.2">
      <c r="I104" s="79"/>
      <c r="J104" s="80"/>
    </row>
    <row r="105" spans="9:10" ht="12.75" x14ac:dyDescent="0.2">
      <c r="I105" s="79"/>
      <c r="J105" s="80"/>
    </row>
    <row r="106" spans="9:10" ht="12.75" x14ac:dyDescent="0.2">
      <c r="I106" s="79"/>
      <c r="J106" s="80"/>
    </row>
    <row r="107" spans="9:10" ht="12.75" x14ac:dyDescent="0.2">
      <c r="I107" s="79"/>
      <c r="J107" s="80"/>
    </row>
    <row r="108" spans="9:10" ht="12.75" x14ac:dyDescent="0.2">
      <c r="I108" s="79"/>
      <c r="J108" s="80"/>
    </row>
    <row r="109" spans="9:10" ht="12.75" x14ac:dyDescent="0.2">
      <c r="I109" s="79"/>
      <c r="J109" s="80"/>
    </row>
    <row r="110" spans="9:10" ht="12.75" x14ac:dyDescent="0.2">
      <c r="I110" s="79"/>
      <c r="J110" s="80"/>
    </row>
    <row r="111" spans="9:10" ht="12.75" x14ac:dyDescent="0.2">
      <c r="I111" s="79"/>
      <c r="J111" s="80"/>
    </row>
    <row r="112" spans="9:10" ht="12.75" x14ac:dyDescent="0.2">
      <c r="I112" s="79"/>
      <c r="J112" s="80"/>
    </row>
    <row r="113" spans="9:10" ht="12.75" x14ac:dyDescent="0.2">
      <c r="I113" s="79"/>
      <c r="J113" s="80"/>
    </row>
    <row r="114" spans="9:10" ht="12.75" x14ac:dyDescent="0.2">
      <c r="I114" s="79"/>
      <c r="J114" s="80"/>
    </row>
    <row r="115" spans="9:10" ht="12.75" x14ac:dyDescent="0.2">
      <c r="I115" s="79"/>
      <c r="J115" s="80"/>
    </row>
    <row r="116" spans="9:10" ht="12.75" x14ac:dyDescent="0.2">
      <c r="I116" s="79"/>
      <c r="J116" s="80"/>
    </row>
    <row r="117" spans="9:10" ht="12.75" x14ac:dyDescent="0.2">
      <c r="I117" s="79"/>
      <c r="J117" s="80"/>
    </row>
    <row r="118" spans="9:10" ht="12.75" x14ac:dyDescent="0.2">
      <c r="I118" s="79"/>
      <c r="J118" s="80"/>
    </row>
    <row r="119" spans="9:10" ht="12.75" x14ac:dyDescent="0.2">
      <c r="I119" s="79"/>
      <c r="J119" s="80"/>
    </row>
    <row r="120" spans="9:10" ht="12.75" x14ac:dyDescent="0.2">
      <c r="I120" s="79"/>
      <c r="J120" s="80"/>
    </row>
    <row r="121" spans="9:10" ht="12.75" x14ac:dyDescent="0.2">
      <c r="I121" s="79"/>
      <c r="J121" s="80"/>
    </row>
    <row r="122" spans="9:10" ht="12.75" x14ac:dyDescent="0.2">
      <c r="I122" s="79"/>
      <c r="J122" s="80"/>
    </row>
    <row r="123" spans="9:10" ht="12.75" x14ac:dyDescent="0.2">
      <c r="I123" s="79"/>
      <c r="J123" s="80"/>
    </row>
    <row r="124" spans="9:10" ht="12.75" x14ac:dyDescent="0.2">
      <c r="I124" s="79"/>
      <c r="J124" s="80"/>
    </row>
    <row r="125" spans="9:10" ht="12.75" x14ac:dyDescent="0.2">
      <c r="I125" s="79"/>
      <c r="J125" s="80"/>
    </row>
    <row r="126" spans="9:10" ht="12.75" x14ac:dyDescent="0.2">
      <c r="I126" s="79"/>
      <c r="J126" s="80"/>
    </row>
    <row r="127" spans="9:10" ht="12.75" x14ac:dyDescent="0.2">
      <c r="I127" s="79"/>
      <c r="J127" s="80"/>
    </row>
    <row r="128" spans="9:10" ht="12.75" x14ac:dyDescent="0.2">
      <c r="I128" s="79"/>
      <c r="J128" s="80"/>
    </row>
    <row r="129" spans="9:10" ht="12.75" x14ac:dyDescent="0.2">
      <c r="I129" s="79"/>
      <c r="J129" s="80"/>
    </row>
    <row r="130" spans="9:10" ht="12.75" x14ac:dyDescent="0.2">
      <c r="I130" s="79"/>
      <c r="J130" s="80"/>
    </row>
    <row r="131" spans="9:10" ht="12.75" x14ac:dyDescent="0.2">
      <c r="I131" s="79"/>
      <c r="J131" s="80"/>
    </row>
    <row r="132" spans="9:10" ht="12.75" x14ac:dyDescent="0.2">
      <c r="I132" s="79"/>
      <c r="J132" s="80"/>
    </row>
    <row r="133" spans="9:10" ht="12.75" x14ac:dyDescent="0.2">
      <c r="I133" s="79"/>
      <c r="J133" s="80"/>
    </row>
    <row r="134" spans="9:10" ht="12.75" x14ac:dyDescent="0.2">
      <c r="I134" s="79"/>
      <c r="J134" s="80"/>
    </row>
    <row r="135" spans="9:10" ht="12.75" x14ac:dyDescent="0.2">
      <c r="I135" s="79"/>
      <c r="J135" s="80"/>
    </row>
    <row r="136" spans="9:10" ht="12.75" x14ac:dyDescent="0.2">
      <c r="I136" s="79"/>
      <c r="J136" s="80"/>
    </row>
    <row r="137" spans="9:10" ht="12.75" x14ac:dyDescent="0.2">
      <c r="I137" s="79"/>
      <c r="J137" s="80"/>
    </row>
    <row r="138" spans="9:10" ht="12.75" x14ac:dyDescent="0.2">
      <c r="I138" s="79"/>
      <c r="J138" s="80"/>
    </row>
    <row r="139" spans="9:10" ht="12.75" x14ac:dyDescent="0.2">
      <c r="I139" s="79"/>
      <c r="J139" s="80"/>
    </row>
    <row r="140" spans="9:10" ht="12.75" x14ac:dyDescent="0.2">
      <c r="I140" s="79"/>
      <c r="J140" s="80"/>
    </row>
    <row r="141" spans="9:10" ht="12.75" x14ac:dyDescent="0.2">
      <c r="I141" s="79"/>
      <c r="J141" s="80"/>
    </row>
    <row r="142" spans="9:10" ht="12.75" x14ac:dyDescent="0.2">
      <c r="I142" s="79"/>
      <c r="J142" s="80"/>
    </row>
    <row r="143" spans="9:10" ht="12.75" x14ac:dyDescent="0.2">
      <c r="I143" s="79"/>
      <c r="J143" s="80"/>
    </row>
    <row r="144" spans="9:10" ht="12.75" x14ac:dyDescent="0.2">
      <c r="I144" s="79"/>
      <c r="J144" s="80"/>
    </row>
    <row r="145" spans="9:10" ht="12.75" x14ac:dyDescent="0.2">
      <c r="I145" s="79"/>
      <c r="J145" s="80"/>
    </row>
    <row r="146" spans="9:10" ht="12.75" x14ac:dyDescent="0.2">
      <c r="I146" s="79"/>
      <c r="J146" s="80"/>
    </row>
    <row r="147" spans="9:10" ht="12.75" x14ac:dyDescent="0.2">
      <c r="I147" s="79"/>
      <c r="J147" s="80"/>
    </row>
    <row r="148" spans="9:10" ht="12.75" x14ac:dyDescent="0.2">
      <c r="I148" s="79"/>
      <c r="J148" s="80"/>
    </row>
    <row r="149" spans="9:10" ht="12.75" x14ac:dyDescent="0.2">
      <c r="I149" s="79"/>
      <c r="J149" s="80"/>
    </row>
    <row r="150" spans="9:10" ht="12.75" x14ac:dyDescent="0.2">
      <c r="I150" s="79"/>
      <c r="J150" s="80"/>
    </row>
    <row r="151" spans="9:10" ht="12.75" x14ac:dyDescent="0.2">
      <c r="I151" s="79"/>
      <c r="J151" s="80"/>
    </row>
    <row r="152" spans="9:10" ht="12.75" x14ac:dyDescent="0.2">
      <c r="I152" s="79"/>
      <c r="J152" s="80"/>
    </row>
    <row r="153" spans="9:10" ht="12.75" x14ac:dyDescent="0.2">
      <c r="I153" s="79"/>
      <c r="J153" s="80"/>
    </row>
    <row r="154" spans="9:10" ht="12.75" x14ac:dyDescent="0.2">
      <c r="I154" s="79"/>
      <c r="J154" s="80"/>
    </row>
    <row r="155" spans="9:10" ht="12.75" x14ac:dyDescent="0.2">
      <c r="I155" s="79"/>
      <c r="J155" s="80"/>
    </row>
    <row r="156" spans="9:10" ht="12.75" x14ac:dyDescent="0.2">
      <c r="I156" s="79"/>
      <c r="J156" s="80"/>
    </row>
    <row r="157" spans="9:10" ht="12.75" x14ac:dyDescent="0.2">
      <c r="I157" s="79"/>
      <c r="J157" s="80"/>
    </row>
    <row r="158" spans="9:10" ht="12.75" x14ac:dyDescent="0.2">
      <c r="I158" s="79"/>
      <c r="J158" s="80"/>
    </row>
    <row r="159" spans="9:10" ht="12.75" x14ac:dyDescent="0.2">
      <c r="I159" s="79"/>
      <c r="J159" s="80"/>
    </row>
    <row r="160" spans="9:10" ht="12.75" x14ac:dyDescent="0.2">
      <c r="I160" s="79"/>
      <c r="J160" s="80"/>
    </row>
    <row r="161" spans="9:10" ht="12.75" x14ac:dyDescent="0.2">
      <c r="I161" s="79"/>
      <c r="J161" s="80"/>
    </row>
    <row r="162" spans="9:10" ht="12.75" x14ac:dyDescent="0.2">
      <c r="I162" s="79"/>
      <c r="J162" s="80"/>
    </row>
    <row r="163" spans="9:10" ht="12.75" x14ac:dyDescent="0.2">
      <c r="I163" s="79"/>
      <c r="J163" s="80"/>
    </row>
    <row r="164" spans="9:10" ht="12.75" x14ac:dyDescent="0.2">
      <c r="I164" s="79"/>
      <c r="J164" s="80"/>
    </row>
    <row r="165" spans="9:10" ht="12.75" x14ac:dyDescent="0.2">
      <c r="I165" s="79"/>
      <c r="J165" s="80"/>
    </row>
    <row r="166" spans="9:10" ht="12.75" x14ac:dyDescent="0.2">
      <c r="I166" s="79"/>
      <c r="J166" s="80"/>
    </row>
    <row r="167" spans="9:10" ht="12.75" x14ac:dyDescent="0.2">
      <c r="I167" s="79"/>
      <c r="J167" s="80"/>
    </row>
    <row r="168" spans="9:10" ht="12.75" x14ac:dyDescent="0.2">
      <c r="I168" s="79"/>
      <c r="J168" s="80"/>
    </row>
    <row r="169" spans="9:10" ht="12.75" x14ac:dyDescent="0.2">
      <c r="I169" s="79"/>
      <c r="J169" s="80"/>
    </row>
    <row r="170" spans="9:10" ht="12.75" x14ac:dyDescent="0.2">
      <c r="I170" s="79"/>
      <c r="J170" s="80"/>
    </row>
    <row r="171" spans="9:10" ht="12.75" x14ac:dyDescent="0.2">
      <c r="I171" s="79"/>
      <c r="J171" s="80"/>
    </row>
    <row r="172" spans="9:10" ht="12.75" x14ac:dyDescent="0.2">
      <c r="I172" s="79"/>
      <c r="J172" s="80"/>
    </row>
    <row r="173" spans="9:10" ht="12.75" x14ac:dyDescent="0.2">
      <c r="I173" s="79"/>
      <c r="J173" s="80"/>
    </row>
    <row r="174" spans="9:10" ht="12.75" x14ac:dyDescent="0.2">
      <c r="I174" s="79"/>
      <c r="J174" s="80"/>
    </row>
    <row r="175" spans="9:10" ht="12.75" x14ac:dyDescent="0.2">
      <c r="I175" s="79"/>
      <c r="J175" s="80"/>
    </row>
    <row r="176" spans="9:10" ht="12.75" x14ac:dyDescent="0.2">
      <c r="I176" s="79"/>
      <c r="J176" s="80"/>
    </row>
    <row r="177" spans="9:10" ht="12.75" x14ac:dyDescent="0.2">
      <c r="I177" s="79"/>
      <c r="J177" s="80"/>
    </row>
    <row r="178" spans="9:10" ht="12.75" x14ac:dyDescent="0.2">
      <c r="I178" s="79"/>
      <c r="J178" s="80"/>
    </row>
    <row r="179" spans="9:10" ht="12.75" x14ac:dyDescent="0.2">
      <c r="I179" s="79"/>
      <c r="J179" s="80"/>
    </row>
    <row r="180" spans="9:10" ht="12.75" x14ac:dyDescent="0.2">
      <c r="I180" s="79"/>
      <c r="J180" s="80"/>
    </row>
    <row r="181" spans="9:10" ht="12.75" x14ac:dyDescent="0.2">
      <c r="I181" s="79"/>
      <c r="J181" s="80"/>
    </row>
    <row r="182" spans="9:10" ht="12.75" x14ac:dyDescent="0.2">
      <c r="I182" s="79"/>
      <c r="J182" s="80"/>
    </row>
    <row r="183" spans="9:10" ht="12.75" x14ac:dyDescent="0.2">
      <c r="I183" s="79"/>
      <c r="J183" s="80"/>
    </row>
    <row r="184" spans="9:10" ht="12.75" x14ac:dyDescent="0.2">
      <c r="I184" s="79"/>
      <c r="J184" s="80"/>
    </row>
    <row r="185" spans="9:10" ht="12.75" x14ac:dyDescent="0.2">
      <c r="I185" s="79"/>
      <c r="J185" s="80"/>
    </row>
    <row r="186" spans="9:10" ht="12.75" x14ac:dyDescent="0.2">
      <c r="I186" s="79"/>
      <c r="J186" s="80"/>
    </row>
    <row r="187" spans="9:10" ht="12.75" x14ac:dyDescent="0.2">
      <c r="I187" s="79"/>
      <c r="J187" s="80"/>
    </row>
    <row r="188" spans="9:10" ht="12.75" x14ac:dyDescent="0.2">
      <c r="I188" s="79"/>
      <c r="J188" s="80"/>
    </row>
    <row r="189" spans="9:10" ht="12.75" x14ac:dyDescent="0.2">
      <c r="I189" s="79"/>
      <c r="J189" s="80"/>
    </row>
    <row r="190" spans="9:10" ht="12.75" x14ac:dyDescent="0.2">
      <c r="I190" s="79"/>
      <c r="J190" s="80"/>
    </row>
    <row r="191" spans="9:10" ht="12.75" x14ac:dyDescent="0.2">
      <c r="I191" s="79"/>
      <c r="J191" s="80"/>
    </row>
    <row r="192" spans="9:10" ht="12.75" x14ac:dyDescent="0.2">
      <c r="I192" s="79"/>
      <c r="J192" s="80"/>
    </row>
    <row r="193" spans="9:10" ht="12.75" x14ac:dyDescent="0.2">
      <c r="I193" s="79"/>
      <c r="J193" s="80"/>
    </row>
    <row r="194" spans="9:10" ht="12.75" x14ac:dyDescent="0.2">
      <c r="I194" s="79"/>
      <c r="J194" s="80"/>
    </row>
    <row r="195" spans="9:10" ht="12.75" x14ac:dyDescent="0.2">
      <c r="I195" s="79"/>
      <c r="J195" s="80"/>
    </row>
    <row r="196" spans="9:10" ht="12.75" x14ac:dyDescent="0.2">
      <c r="I196" s="79"/>
      <c r="J196" s="80"/>
    </row>
    <row r="197" spans="9:10" ht="12.75" x14ac:dyDescent="0.2">
      <c r="I197" s="79"/>
      <c r="J197" s="80"/>
    </row>
    <row r="198" spans="9:10" ht="12.75" x14ac:dyDescent="0.2">
      <c r="I198" s="79"/>
      <c r="J198" s="80"/>
    </row>
    <row r="199" spans="9:10" ht="12.75" x14ac:dyDescent="0.2">
      <c r="I199" s="79"/>
      <c r="J199" s="80"/>
    </row>
    <row r="200" spans="9:10" ht="12.75" x14ac:dyDescent="0.2">
      <c r="I200" s="79"/>
      <c r="J200" s="80"/>
    </row>
    <row r="201" spans="9:10" ht="12.75" x14ac:dyDescent="0.2">
      <c r="I201" s="79"/>
      <c r="J201" s="80"/>
    </row>
    <row r="202" spans="9:10" ht="12.75" x14ac:dyDescent="0.2">
      <c r="I202" s="79"/>
      <c r="J202" s="80"/>
    </row>
    <row r="203" spans="9:10" ht="12.75" x14ac:dyDescent="0.2">
      <c r="I203" s="79"/>
      <c r="J203" s="80"/>
    </row>
    <row r="204" spans="9:10" ht="12.75" x14ac:dyDescent="0.2">
      <c r="I204" s="79"/>
      <c r="J204" s="80"/>
    </row>
    <row r="205" spans="9:10" ht="12.75" x14ac:dyDescent="0.2">
      <c r="I205" s="79"/>
      <c r="J205" s="80"/>
    </row>
    <row r="206" spans="9:10" ht="12.75" x14ac:dyDescent="0.2">
      <c r="I206" s="79"/>
      <c r="J206" s="80"/>
    </row>
    <row r="207" spans="9:10" ht="12.75" x14ac:dyDescent="0.2">
      <c r="I207" s="79"/>
      <c r="J207" s="80"/>
    </row>
    <row r="208" spans="9:10" ht="12.75" x14ac:dyDescent="0.2">
      <c r="I208" s="79"/>
      <c r="J208" s="80"/>
    </row>
    <row r="209" spans="9:10" ht="12.75" x14ac:dyDescent="0.2">
      <c r="I209" s="79"/>
      <c r="J209" s="80"/>
    </row>
    <row r="210" spans="9:10" ht="12.75" x14ac:dyDescent="0.2">
      <c r="I210" s="79"/>
      <c r="J210" s="80"/>
    </row>
    <row r="211" spans="9:10" ht="12.75" x14ac:dyDescent="0.2">
      <c r="I211" s="79"/>
      <c r="J211" s="80"/>
    </row>
    <row r="212" spans="9:10" ht="12.75" x14ac:dyDescent="0.2">
      <c r="I212" s="79"/>
      <c r="J212" s="80"/>
    </row>
    <row r="213" spans="9:10" ht="12.75" x14ac:dyDescent="0.2">
      <c r="I213" s="79"/>
      <c r="J213" s="80"/>
    </row>
    <row r="214" spans="9:10" ht="12.75" x14ac:dyDescent="0.2">
      <c r="I214" s="79"/>
      <c r="J214" s="80"/>
    </row>
    <row r="215" spans="9:10" ht="12.75" x14ac:dyDescent="0.2">
      <c r="I215" s="79"/>
      <c r="J215" s="80"/>
    </row>
    <row r="216" spans="9:10" ht="12.75" x14ac:dyDescent="0.2">
      <c r="I216" s="79"/>
      <c r="J216" s="80"/>
    </row>
    <row r="217" spans="9:10" ht="12.75" x14ac:dyDescent="0.2">
      <c r="I217" s="79"/>
      <c r="J217" s="80"/>
    </row>
    <row r="218" spans="9:10" ht="12.75" x14ac:dyDescent="0.2">
      <c r="I218" s="79"/>
      <c r="J218" s="80"/>
    </row>
    <row r="219" spans="9:10" ht="12.75" x14ac:dyDescent="0.2">
      <c r="I219" s="79"/>
      <c r="J219" s="80"/>
    </row>
    <row r="220" spans="9:10" ht="12.75" x14ac:dyDescent="0.2">
      <c r="I220" s="79"/>
      <c r="J220" s="80"/>
    </row>
    <row r="221" spans="9:10" ht="12.75" x14ac:dyDescent="0.2">
      <c r="I221" s="79"/>
      <c r="J221" s="80"/>
    </row>
    <row r="222" spans="9:10" ht="12.75" x14ac:dyDescent="0.2">
      <c r="I222" s="79"/>
      <c r="J222" s="80"/>
    </row>
    <row r="223" spans="9:10" ht="12.75" x14ac:dyDescent="0.2">
      <c r="I223" s="79"/>
      <c r="J223" s="80"/>
    </row>
    <row r="224" spans="9:10" ht="12.75" x14ac:dyDescent="0.2">
      <c r="I224" s="79"/>
      <c r="J224" s="80"/>
    </row>
    <row r="225" spans="9:10" ht="12.75" x14ac:dyDescent="0.2">
      <c r="I225" s="79"/>
      <c r="J225" s="80"/>
    </row>
    <row r="226" spans="9:10" ht="12.75" x14ac:dyDescent="0.2">
      <c r="I226" s="79"/>
      <c r="J226" s="80"/>
    </row>
    <row r="227" spans="9:10" ht="12.75" x14ac:dyDescent="0.2">
      <c r="I227" s="79"/>
      <c r="J227" s="80"/>
    </row>
    <row r="228" spans="9:10" ht="12.75" x14ac:dyDescent="0.2">
      <c r="I228" s="79"/>
      <c r="J228" s="80"/>
    </row>
    <row r="229" spans="9:10" ht="12.75" x14ac:dyDescent="0.2">
      <c r="I229" s="79"/>
      <c r="J229" s="80"/>
    </row>
    <row r="230" spans="9:10" ht="12.75" x14ac:dyDescent="0.2">
      <c r="I230" s="79"/>
      <c r="J230" s="80"/>
    </row>
    <row r="231" spans="9:10" ht="12.75" x14ac:dyDescent="0.2">
      <c r="I231" s="79"/>
      <c r="J231" s="80"/>
    </row>
    <row r="232" spans="9:10" ht="12.75" x14ac:dyDescent="0.2">
      <c r="I232" s="79"/>
      <c r="J232" s="80"/>
    </row>
    <row r="233" spans="9:10" ht="12.75" x14ac:dyDescent="0.2">
      <c r="I233" s="79"/>
      <c r="J233" s="80"/>
    </row>
    <row r="234" spans="9:10" ht="12.75" x14ac:dyDescent="0.2">
      <c r="I234" s="79"/>
      <c r="J234" s="80"/>
    </row>
    <row r="235" spans="9:10" ht="12.75" x14ac:dyDescent="0.2">
      <c r="I235" s="79"/>
      <c r="J235" s="80"/>
    </row>
    <row r="236" spans="9:10" ht="12.75" x14ac:dyDescent="0.2">
      <c r="I236" s="79"/>
      <c r="J236" s="80"/>
    </row>
    <row r="237" spans="9:10" ht="12.75" x14ac:dyDescent="0.2">
      <c r="I237" s="79"/>
      <c r="J237" s="80"/>
    </row>
    <row r="238" spans="9:10" ht="12.75" x14ac:dyDescent="0.2">
      <c r="I238" s="79"/>
      <c r="J238" s="80"/>
    </row>
    <row r="239" spans="9:10" ht="12.75" x14ac:dyDescent="0.2">
      <c r="I239" s="79"/>
      <c r="J239" s="80"/>
    </row>
    <row r="240" spans="9:10" ht="12.75" x14ac:dyDescent="0.2">
      <c r="I240" s="79"/>
      <c r="J240" s="80"/>
    </row>
    <row r="241" spans="9:10" ht="12.75" x14ac:dyDescent="0.2">
      <c r="I241" s="79"/>
      <c r="J241" s="80"/>
    </row>
    <row r="242" spans="9:10" ht="12.75" x14ac:dyDescent="0.2">
      <c r="I242" s="79"/>
      <c r="J242" s="80"/>
    </row>
    <row r="243" spans="9:10" ht="12.75" x14ac:dyDescent="0.2">
      <c r="I243" s="79"/>
      <c r="J243" s="80"/>
    </row>
    <row r="244" spans="9:10" ht="12.75" x14ac:dyDescent="0.2">
      <c r="I244" s="79"/>
      <c r="J244" s="80"/>
    </row>
    <row r="245" spans="9:10" ht="12.75" x14ac:dyDescent="0.2">
      <c r="I245" s="79"/>
      <c r="J245" s="80"/>
    </row>
    <row r="246" spans="9:10" ht="12.75" x14ac:dyDescent="0.2">
      <c r="I246" s="79"/>
      <c r="J246" s="80"/>
    </row>
    <row r="247" spans="9:10" ht="12.75" x14ac:dyDescent="0.2">
      <c r="I247" s="79"/>
      <c r="J247" s="80"/>
    </row>
    <row r="248" spans="9:10" ht="12.75" x14ac:dyDescent="0.2">
      <c r="I248" s="79"/>
      <c r="J248" s="80"/>
    </row>
    <row r="249" spans="9:10" ht="12.75" x14ac:dyDescent="0.2">
      <c r="I249" s="79"/>
      <c r="J249" s="80"/>
    </row>
    <row r="250" spans="9:10" ht="12.75" x14ac:dyDescent="0.2">
      <c r="I250" s="79"/>
      <c r="J250" s="80"/>
    </row>
    <row r="251" spans="9:10" ht="12.75" x14ac:dyDescent="0.2">
      <c r="I251" s="79"/>
      <c r="J251" s="80"/>
    </row>
    <row r="252" spans="9:10" ht="12.75" x14ac:dyDescent="0.2">
      <c r="I252" s="79"/>
      <c r="J252" s="80"/>
    </row>
    <row r="253" spans="9:10" ht="12.75" x14ac:dyDescent="0.2">
      <c r="I253" s="79"/>
      <c r="J253" s="80"/>
    </row>
    <row r="254" spans="9:10" ht="12.75" x14ac:dyDescent="0.2">
      <c r="I254" s="79"/>
      <c r="J254" s="80"/>
    </row>
    <row r="255" spans="9:10" ht="12.75" x14ac:dyDescent="0.2">
      <c r="I255" s="79"/>
      <c r="J255" s="80"/>
    </row>
    <row r="256" spans="9:10" ht="12.75" x14ac:dyDescent="0.2">
      <c r="I256" s="79"/>
      <c r="J256" s="80"/>
    </row>
    <row r="257" spans="9:10" ht="12.75" x14ac:dyDescent="0.2">
      <c r="I257" s="79"/>
      <c r="J257" s="80"/>
    </row>
    <row r="258" spans="9:10" ht="12.75" x14ac:dyDescent="0.2">
      <c r="I258" s="79"/>
      <c r="J258" s="80"/>
    </row>
    <row r="259" spans="9:10" ht="12.75" x14ac:dyDescent="0.2">
      <c r="I259" s="79"/>
      <c r="J259" s="80"/>
    </row>
    <row r="260" spans="9:10" ht="12.75" x14ac:dyDescent="0.2">
      <c r="I260" s="79"/>
      <c r="J260" s="80"/>
    </row>
    <row r="261" spans="9:10" ht="12.75" x14ac:dyDescent="0.2">
      <c r="I261" s="79"/>
      <c r="J261" s="80"/>
    </row>
    <row r="262" spans="9:10" ht="12.75" x14ac:dyDescent="0.2">
      <c r="I262" s="79"/>
      <c r="J262" s="80"/>
    </row>
    <row r="263" spans="9:10" ht="12.75" x14ac:dyDescent="0.2">
      <c r="I263" s="79"/>
      <c r="J263" s="80"/>
    </row>
    <row r="264" spans="9:10" ht="12.75" x14ac:dyDescent="0.2">
      <c r="I264" s="79"/>
      <c r="J264" s="80"/>
    </row>
    <row r="265" spans="9:10" ht="12.75" x14ac:dyDescent="0.2">
      <c r="I265" s="79"/>
      <c r="J265" s="80"/>
    </row>
    <row r="266" spans="9:10" ht="12.75" x14ac:dyDescent="0.2">
      <c r="I266" s="79"/>
      <c r="J266" s="80"/>
    </row>
    <row r="267" spans="9:10" ht="12.75" x14ac:dyDescent="0.2">
      <c r="I267" s="79"/>
      <c r="J267" s="80"/>
    </row>
    <row r="268" spans="9:10" ht="12.75" x14ac:dyDescent="0.2">
      <c r="I268" s="79"/>
      <c r="J268" s="80"/>
    </row>
    <row r="269" spans="9:10" ht="12.75" x14ac:dyDescent="0.2">
      <c r="I269" s="79"/>
      <c r="J269" s="80"/>
    </row>
    <row r="270" spans="9:10" ht="12.75" x14ac:dyDescent="0.2">
      <c r="I270" s="79"/>
      <c r="J270" s="80"/>
    </row>
    <row r="271" spans="9:10" ht="12.75" x14ac:dyDescent="0.2">
      <c r="I271" s="79"/>
      <c r="J271" s="80"/>
    </row>
    <row r="272" spans="9:10" ht="12.75" x14ac:dyDescent="0.2">
      <c r="I272" s="79"/>
      <c r="J272" s="80"/>
    </row>
    <row r="273" spans="9:10" ht="12.75" x14ac:dyDescent="0.2">
      <c r="I273" s="79"/>
      <c r="J273" s="80"/>
    </row>
    <row r="274" spans="9:10" ht="12.75" x14ac:dyDescent="0.2">
      <c r="I274" s="79"/>
      <c r="J274" s="80"/>
    </row>
    <row r="275" spans="9:10" ht="12.75" x14ac:dyDescent="0.2">
      <c r="I275" s="79"/>
      <c r="J275" s="80"/>
    </row>
    <row r="276" spans="9:10" ht="12.75" x14ac:dyDescent="0.2">
      <c r="I276" s="79"/>
      <c r="J276" s="80"/>
    </row>
    <row r="277" spans="9:10" ht="12.75" x14ac:dyDescent="0.2">
      <c r="I277" s="79"/>
      <c r="J277" s="80"/>
    </row>
    <row r="278" spans="9:10" ht="12.75" x14ac:dyDescent="0.2">
      <c r="I278" s="79"/>
      <c r="J278" s="80"/>
    </row>
    <row r="279" spans="9:10" ht="12.75" x14ac:dyDescent="0.2">
      <c r="I279" s="79"/>
      <c r="J279" s="80"/>
    </row>
    <row r="280" spans="9:10" ht="12.75" x14ac:dyDescent="0.2">
      <c r="I280" s="79"/>
      <c r="J280" s="80"/>
    </row>
    <row r="281" spans="9:10" ht="12.75" x14ac:dyDescent="0.2">
      <c r="I281" s="79"/>
      <c r="J281" s="80"/>
    </row>
    <row r="282" spans="9:10" ht="12.75" x14ac:dyDescent="0.2">
      <c r="I282" s="79"/>
      <c r="J282" s="80"/>
    </row>
    <row r="283" spans="9:10" ht="12.75" x14ac:dyDescent="0.2">
      <c r="I283" s="79"/>
      <c r="J283" s="80"/>
    </row>
    <row r="284" spans="9:10" ht="12.75" x14ac:dyDescent="0.2">
      <c r="I284" s="79"/>
      <c r="J284" s="80"/>
    </row>
    <row r="285" spans="9:10" ht="12.75" x14ac:dyDescent="0.2">
      <c r="I285" s="79"/>
      <c r="J285" s="80"/>
    </row>
    <row r="286" spans="9:10" ht="12.75" x14ac:dyDescent="0.2">
      <c r="I286" s="79"/>
      <c r="J286" s="80"/>
    </row>
    <row r="287" spans="9:10" ht="12.75" x14ac:dyDescent="0.2">
      <c r="I287" s="79"/>
      <c r="J287" s="80"/>
    </row>
    <row r="288" spans="9:10" ht="12.75" x14ac:dyDescent="0.2">
      <c r="I288" s="79"/>
      <c r="J288" s="80"/>
    </row>
    <row r="289" spans="9:10" ht="12.75" x14ac:dyDescent="0.2">
      <c r="I289" s="79"/>
      <c r="J289" s="80"/>
    </row>
    <row r="290" spans="9:10" ht="12.75" x14ac:dyDescent="0.2">
      <c r="I290" s="79"/>
      <c r="J290" s="80"/>
    </row>
    <row r="291" spans="9:10" ht="12.75" x14ac:dyDescent="0.2">
      <c r="I291" s="79"/>
      <c r="J291" s="80"/>
    </row>
    <row r="292" spans="9:10" ht="12.75" x14ac:dyDescent="0.2">
      <c r="I292" s="79"/>
      <c r="J292" s="80"/>
    </row>
    <row r="293" spans="9:10" ht="12.75" x14ac:dyDescent="0.2">
      <c r="I293" s="79"/>
      <c r="J293" s="80"/>
    </row>
    <row r="294" spans="9:10" ht="12.75" x14ac:dyDescent="0.2">
      <c r="I294" s="79"/>
      <c r="J294" s="80"/>
    </row>
    <row r="295" spans="9:10" ht="12.75" x14ac:dyDescent="0.2">
      <c r="I295" s="79"/>
      <c r="J295" s="80"/>
    </row>
    <row r="296" spans="9:10" ht="12.75" x14ac:dyDescent="0.2">
      <c r="I296" s="79"/>
      <c r="J296" s="80"/>
    </row>
    <row r="297" spans="9:10" ht="12.75" x14ac:dyDescent="0.2">
      <c r="I297" s="79"/>
      <c r="J297" s="80"/>
    </row>
    <row r="298" spans="9:10" ht="12.75" x14ac:dyDescent="0.2">
      <c r="I298" s="79"/>
      <c r="J298" s="80"/>
    </row>
    <row r="299" spans="9:10" ht="12.75" x14ac:dyDescent="0.2">
      <c r="I299" s="79"/>
      <c r="J299" s="80"/>
    </row>
    <row r="300" spans="9:10" ht="12.75" x14ac:dyDescent="0.2">
      <c r="I300" s="79"/>
      <c r="J300" s="80"/>
    </row>
    <row r="301" spans="9:10" ht="12.75" x14ac:dyDescent="0.2">
      <c r="I301" s="79"/>
      <c r="J301" s="80"/>
    </row>
    <row r="302" spans="9:10" ht="12.75" x14ac:dyDescent="0.2">
      <c r="I302" s="79"/>
      <c r="J302" s="80"/>
    </row>
    <row r="303" spans="9:10" ht="12.75" x14ac:dyDescent="0.2">
      <c r="I303" s="79"/>
      <c r="J303" s="80"/>
    </row>
    <row r="304" spans="9:10" ht="12.75" x14ac:dyDescent="0.2">
      <c r="I304" s="79"/>
      <c r="J304" s="80"/>
    </row>
    <row r="305" spans="9:10" ht="12.75" x14ac:dyDescent="0.2">
      <c r="I305" s="79"/>
      <c r="J305" s="80"/>
    </row>
    <row r="306" spans="9:10" ht="12.75" x14ac:dyDescent="0.2">
      <c r="I306" s="79"/>
      <c r="J306" s="80"/>
    </row>
    <row r="307" spans="9:10" ht="12.75" x14ac:dyDescent="0.2">
      <c r="I307" s="79"/>
      <c r="J307" s="80"/>
    </row>
    <row r="308" spans="9:10" ht="12.75" x14ac:dyDescent="0.2">
      <c r="I308" s="79"/>
      <c r="J308" s="80"/>
    </row>
    <row r="309" spans="9:10" ht="12.75" x14ac:dyDescent="0.2">
      <c r="I309" s="79"/>
      <c r="J309" s="80"/>
    </row>
    <row r="310" spans="9:10" ht="12.75" x14ac:dyDescent="0.2">
      <c r="I310" s="79"/>
      <c r="J310" s="80"/>
    </row>
    <row r="311" spans="9:10" ht="12.75" x14ac:dyDescent="0.2">
      <c r="I311" s="79"/>
      <c r="J311" s="80"/>
    </row>
    <row r="312" spans="9:10" ht="12.75" x14ac:dyDescent="0.2">
      <c r="I312" s="79"/>
      <c r="J312" s="80"/>
    </row>
    <row r="313" spans="9:10" ht="12.75" x14ac:dyDescent="0.2">
      <c r="I313" s="79"/>
      <c r="J313" s="80"/>
    </row>
    <row r="314" spans="9:10" ht="12.75" x14ac:dyDescent="0.2">
      <c r="I314" s="79"/>
      <c r="J314" s="80"/>
    </row>
    <row r="315" spans="9:10" ht="12.75" x14ac:dyDescent="0.2">
      <c r="I315" s="79"/>
      <c r="J315" s="80"/>
    </row>
    <row r="316" spans="9:10" ht="12.75" x14ac:dyDescent="0.2">
      <c r="I316" s="79"/>
      <c r="J316" s="80"/>
    </row>
    <row r="317" spans="9:10" ht="12.75" x14ac:dyDescent="0.2">
      <c r="I317" s="79"/>
      <c r="J317" s="80"/>
    </row>
    <row r="318" spans="9:10" ht="12.75" x14ac:dyDescent="0.2">
      <c r="I318" s="79"/>
      <c r="J318" s="80"/>
    </row>
    <row r="319" spans="9:10" ht="12.75" x14ac:dyDescent="0.2">
      <c r="I319" s="79"/>
      <c r="J319" s="80"/>
    </row>
    <row r="320" spans="9:10" ht="12.75" x14ac:dyDescent="0.2">
      <c r="I320" s="79"/>
      <c r="J320" s="80"/>
    </row>
    <row r="321" spans="9:10" ht="12.75" x14ac:dyDescent="0.2">
      <c r="I321" s="79"/>
      <c r="J321" s="80"/>
    </row>
    <row r="322" spans="9:10" ht="12.75" x14ac:dyDescent="0.2">
      <c r="I322" s="79"/>
      <c r="J322" s="80"/>
    </row>
    <row r="323" spans="9:10" ht="12.75" x14ac:dyDescent="0.2">
      <c r="I323" s="79"/>
      <c r="J323" s="80"/>
    </row>
    <row r="324" spans="9:10" ht="12.75" x14ac:dyDescent="0.2">
      <c r="I324" s="79"/>
      <c r="J324" s="80"/>
    </row>
    <row r="325" spans="9:10" ht="12.75" x14ac:dyDescent="0.2">
      <c r="I325" s="79"/>
      <c r="J325" s="80"/>
    </row>
    <row r="326" spans="9:10" ht="12.75" x14ac:dyDescent="0.2">
      <c r="I326" s="79"/>
      <c r="J326" s="80"/>
    </row>
    <row r="327" spans="9:10" ht="12.75" x14ac:dyDescent="0.2">
      <c r="I327" s="79"/>
      <c r="J327" s="80"/>
    </row>
    <row r="328" spans="9:10" ht="12.75" x14ac:dyDescent="0.2">
      <c r="I328" s="79"/>
      <c r="J328" s="80"/>
    </row>
    <row r="329" spans="9:10" ht="12.75" x14ac:dyDescent="0.2">
      <c r="I329" s="79"/>
      <c r="J329" s="80"/>
    </row>
    <row r="330" spans="9:10" ht="12.75" x14ac:dyDescent="0.2">
      <c r="I330" s="79"/>
      <c r="J330" s="80"/>
    </row>
    <row r="331" spans="9:10" ht="12.75" x14ac:dyDescent="0.2">
      <c r="I331" s="79"/>
      <c r="J331" s="80"/>
    </row>
    <row r="332" spans="9:10" ht="12.75" x14ac:dyDescent="0.2">
      <c r="I332" s="79"/>
      <c r="J332" s="80"/>
    </row>
    <row r="333" spans="9:10" ht="12.75" x14ac:dyDescent="0.2">
      <c r="I333" s="79"/>
      <c r="J333" s="80"/>
    </row>
    <row r="334" spans="9:10" ht="12.75" x14ac:dyDescent="0.2">
      <c r="I334" s="79"/>
      <c r="J334" s="80"/>
    </row>
    <row r="335" spans="9:10" ht="12.75" x14ac:dyDescent="0.2">
      <c r="I335" s="79"/>
      <c r="J335" s="80"/>
    </row>
    <row r="336" spans="9:10" ht="12.75" x14ac:dyDescent="0.2">
      <c r="I336" s="79"/>
      <c r="J336" s="80"/>
    </row>
    <row r="337" spans="9:10" ht="12.75" x14ac:dyDescent="0.2">
      <c r="I337" s="79"/>
      <c r="J337" s="80"/>
    </row>
    <row r="338" spans="9:10" ht="12.75" x14ac:dyDescent="0.2">
      <c r="I338" s="79"/>
      <c r="J338" s="80"/>
    </row>
    <row r="339" spans="9:10" ht="12.75" x14ac:dyDescent="0.2">
      <c r="I339" s="79"/>
      <c r="J339" s="80"/>
    </row>
    <row r="340" spans="9:10" ht="12.75" x14ac:dyDescent="0.2">
      <c r="I340" s="79"/>
      <c r="J340" s="80"/>
    </row>
    <row r="341" spans="9:10" ht="12.75" x14ac:dyDescent="0.2">
      <c r="I341" s="79"/>
      <c r="J341" s="80"/>
    </row>
    <row r="342" spans="9:10" ht="12.75" x14ac:dyDescent="0.2">
      <c r="I342" s="79"/>
      <c r="J342" s="80"/>
    </row>
    <row r="343" spans="9:10" ht="12.75" x14ac:dyDescent="0.2">
      <c r="I343" s="79"/>
      <c r="J343" s="80"/>
    </row>
    <row r="344" spans="9:10" ht="12.75" x14ac:dyDescent="0.2">
      <c r="I344" s="79"/>
      <c r="J344" s="80"/>
    </row>
    <row r="345" spans="9:10" ht="12.75" x14ac:dyDescent="0.2">
      <c r="I345" s="79"/>
      <c r="J345" s="80"/>
    </row>
    <row r="346" spans="9:10" ht="12.75" x14ac:dyDescent="0.2">
      <c r="I346" s="79"/>
      <c r="J346" s="80"/>
    </row>
    <row r="347" spans="9:10" ht="12.75" x14ac:dyDescent="0.2">
      <c r="I347" s="79"/>
      <c r="J347" s="80"/>
    </row>
    <row r="348" spans="9:10" ht="12.75" x14ac:dyDescent="0.2">
      <c r="I348" s="79"/>
      <c r="J348" s="80"/>
    </row>
    <row r="349" spans="9:10" ht="12.75" x14ac:dyDescent="0.2">
      <c r="I349" s="79"/>
      <c r="J349" s="80"/>
    </row>
    <row r="350" spans="9:10" ht="12.75" x14ac:dyDescent="0.2">
      <c r="I350" s="79"/>
      <c r="J350" s="80"/>
    </row>
    <row r="351" spans="9:10" ht="12.75" x14ac:dyDescent="0.2">
      <c r="I351" s="79"/>
      <c r="J351" s="80"/>
    </row>
    <row r="352" spans="9:10" ht="12.75" x14ac:dyDescent="0.2">
      <c r="I352" s="79"/>
      <c r="J352" s="80"/>
    </row>
    <row r="353" spans="9:10" ht="12.75" x14ac:dyDescent="0.2">
      <c r="I353" s="79"/>
      <c r="J353" s="80"/>
    </row>
    <row r="354" spans="9:10" ht="12.75" x14ac:dyDescent="0.2">
      <c r="I354" s="79"/>
      <c r="J354" s="80"/>
    </row>
    <row r="355" spans="9:10" ht="12.75" x14ac:dyDescent="0.2">
      <c r="I355" s="79"/>
      <c r="J355" s="80"/>
    </row>
    <row r="356" spans="9:10" ht="12.75" x14ac:dyDescent="0.2">
      <c r="I356" s="79"/>
      <c r="J356" s="80"/>
    </row>
    <row r="357" spans="9:10" ht="12.75" x14ac:dyDescent="0.2">
      <c r="I357" s="79"/>
      <c r="J357" s="80"/>
    </row>
    <row r="358" spans="9:10" ht="12.75" x14ac:dyDescent="0.2">
      <c r="I358" s="79"/>
      <c r="J358" s="80"/>
    </row>
    <row r="359" spans="9:10" ht="12.75" x14ac:dyDescent="0.2">
      <c r="I359" s="79"/>
      <c r="J359" s="80"/>
    </row>
    <row r="360" spans="9:10" ht="12.75" x14ac:dyDescent="0.2">
      <c r="I360" s="79"/>
      <c r="J360" s="80"/>
    </row>
    <row r="361" spans="9:10" ht="12.75" x14ac:dyDescent="0.2">
      <c r="I361" s="79"/>
      <c r="J361" s="80"/>
    </row>
    <row r="362" spans="9:10" ht="12.75" x14ac:dyDescent="0.2">
      <c r="I362" s="79"/>
      <c r="J362" s="80"/>
    </row>
    <row r="363" spans="9:10" ht="12.75" x14ac:dyDescent="0.2">
      <c r="I363" s="79"/>
      <c r="J363" s="80"/>
    </row>
    <row r="364" spans="9:10" ht="12.75" x14ac:dyDescent="0.2">
      <c r="I364" s="79"/>
      <c r="J364" s="80"/>
    </row>
    <row r="365" spans="9:10" ht="12.75" x14ac:dyDescent="0.2">
      <c r="I365" s="79"/>
      <c r="J365" s="80"/>
    </row>
    <row r="366" spans="9:10" ht="12.75" x14ac:dyDescent="0.2">
      <c r="I366" s="79"/>
      <c r="J366" s="80"/>
    </row>
    <row r="367" spans="9:10" ht="12.75" x14ac:dyDescent="0.2">
      <c r="I367" s="79"/>
      <c r="J367" s="80"/>
    </row>
    <row r="368" spans="9:10" ht="12.75" x14ac:dyDescent="0.2">
      <c r="I368" s="79"/>
      <c r="J368" s="80"/>
    </row>
    <row r="369" spans="9:10" ht="12.75" x14ac:dyDescent="0.2">
      <c r="I369" s="79"/>
      <c r="J369" s="80"/>
    </row>
    <row r="370" spans="9:10" ht="12.75" x14ac:dyDescent="0.2">
      <c r="I370" s="79"/>
      <c r="J370" s="80"/>
    </row>
    <row r="371" spans="9:10" ht="12.75" x14ac:dyDescent="0.2">
      <c r="I371" s="79"/>
      <c r="J371" s="80"/>
    </row>
    <row r="372" spans="9:10" ht="12.75" x14ac:dyDescent="0.2">
      <c r="I372" s="79"/>
      <c r="J372" s="80"/>
    </row>
    <row r="373" spans="9:10" ht="12.75" x14ac:dyDescent="0.2">
      <c r="I373" s="79"/>
      <c r="J373" s="80"/>
    </row>
    <row r="374" spans="9:10" ht="12.75" x14ac:dyDescent="0.2">
      <c r="I374" s="79"/>
      <c r="J374" s="80"/>
    </row>
    <row r="375" spans="9:10" ht="12.75" x14ac:dyDescent="0.2">
      <c r="I375" s="79"/>
      <c r="J375" s="80"/>
    </row>
    <row r="376" spans="9:10" ht="12.75" x14ac:dyDescent="0.2">
      <c r="I376" s="79"/>
      <c r="J376" s="80"/>
    </row>
    <row r="377" spans="9:10" ht="12.75" x14ac:dyDescent="0.2">
      <c r="I377" s="79"/>
      <c r="J377" s="80"/>
    </row>
    <row r="378" spans="9:10" ht="12.75" x14ac:dyDescent="0.2">
      <c r="I378" s="79"/>
      <c r="J378" s="80"/>
    </row>
    <row r="379" spans="9:10" ht="12.75" x14ac:dyDescent="0.2">
      <c r="I379" s="79"/>
      <c r="J379" s="80"/>
    </row>
    <row r="380" spans="9:10" ht="12.75" x14ac:dyDescent="0.2">
      <c r="I380" s="79"/>
      <c r="J380" s="80"/>
    </row>
    <row r="381" spans="9:10" ht="12.75" x14ac:dyDescent="0.2">
      <c r="I381" s="79"/>
      <c r="J381" s="80"/>
    </row>
    <row r="382" spans="9:10" ht="12.75" x14ac:dyDescent="0.2">
      <c r="I382" s="79"/>
      <c r="J382" s="80"/>
    </row>
    <row r="383" spans="9:10" ht="12.75" x14ac:dyDescent="0.2">
      <c r="I383" s="79"/>
      <c r="J383" s="80"/>
    </row>
    <row r="384" spans="9:10" ht="12.75" x14ac:dyDescent="0.2">
      <c r="I384" s="79"/>
      <c r="J384" s="80"/>
    </row>
    <row r="385" spans="9:10" ht="12.75" x14ac:dyDescent="0.2">
      <c r="I385" s="79"/>
      <c r="J385" s="80"/>
    </row>
    <row r="386" spans="9:10" ht="12.75" x14ac:dyDescent="0.2">
      <c r="I386" s="79"/>
      <c r="J386" s="80"/>
    </row>
    <row r="387" spans="9:10" ht="12.75" x14ac:dyDescent="0.2">
      <c r="I387" s="79"/>
      <c r="J387" s="80"/>
    </row>
    <row r="388" spans="9:10" ht="12.75" x14ac:dyDescent="0.2">
      <c r="I388" s="79"/>
      <c r="J388" s="80"/>
    </row>
    <row r="389" spans="9:10" ht="12.75" x14ac:dyDescent="0.2">
      <c r="I389" s="79"/>
      <c r="J389" s="80"/>
    </row>
    <row r="390" spans="9:10" ht="12.75" x14ac:dyDescent="0.2">
      <c r="I390" s="79"/>
      <c r="J390" s="80"/>
    </row>
    <row r="391" spans="9:10" ht="12.75" x14ac:dyDescent="0.2">
      <c r="I391" s="79"/>
      <c r="J391" s="80"/>
    </row>
    <row r="392" spans="9:10" ht="12.75" x14ac:dyDescent="0.2">
      <c r="I392" s="79"/>
      <c r="J392" s="80"/>
    </row>
    <row r="393" spans="9:10" ht="12.75" x14ac:dyDescent="0.2">
      <c r="I393" s="79"/>
      <c r="J393" s="80"/>
    </row>
    <row r="394" spans="9:10" ht="12.75" x14ac:dyDescent="0.2">
      <c r="I394" s="79"/>
      <c r="J394" s="80"/>
    </row>
    <row r="395" spans="9:10" ht="12.75" x14ac:dyDescent="0.2">
      <c r="I395" s="79"/>
      <c r="J395" s="80"/>
    </row>
    <row r="396" spans="9:10" ht="12.75" x14ac:dyDescent="0.2">
      <c r="I396" s="79"/>
      <c r="J396" s="80"/>
    </row>
    <row r="397" spans="9:10" ht="12.75" x14ac:dyDescent="0.2">
      <c r="I397" s="79"/>
      <c r="J397" s="80"/>
    </row>
    <row r="398" spans="9:10" ht="12.75" x14ac:dyDescent="0.2">
      <c r="I398" s="79"/>
      <c r="J398" s="80"/>
    </row>
    <row r="399" spans="9:10" ht="12.75" x14ac:dyDescent="0.2">
      <c r="I399" s="79"/>
      <c r="J399" s="80"/>
    </row>
    <row r="400" spans="9:10" ht="12.75" x14ac:dyDescent="0.2">
      <c r="I400" s="79"/>
      <c r="J400" s="80"/>
    </row>
    <row r="401" spans="9:10" ht="12.75" x14ac:dyDescent="0.2">
      <c r="I401" s="79"/>
      <c r="J401" s="80"/>
    </row>
    <row r="402" spans="9:10" ht="12.75" x14ac:dyDescent="0.2">
      <c r="I402" s="79"/>
      <c r="J402" s="80"/>
    </row>
    <row r="403" spans="9:10" ht="12.75" x14ac:dyDescent="0.2">
      <c r="I403" s="79"/>
      <c r="J403" s="80"/>
    </row>
    <row r="404" spans="9:10" ht="12.75" x14ac:dyDescent="0.2">
      <c r="I404" s="79"/>
      <c r="J404" s="80"/>
    </row>
    <row r="405" spans="9:10" ht="12.75" x14ac:dyDescent="0.2">
      <c r="I405" s="79"/>
      <c r="J405" s="80"/>
    </row>
    <row r="406" spans="9:10" ht="12.75" x14ac:dyDescent="0.2">
      <c r="I406" s="79"/>
      <c r="J406" s="80"/>
    </row>
    <row r="407" spans="9:10" ht="12.75" x14ac:dyDescent="0.2">
      <c r="I407" s="79"/>
      <c r="J407" s="80"/>
    </row>
    <row r="408" spans="9:10" ht="12.75" x14ac:dyDescent="0.2">
      <c r="I408" s="79"/>
      <c r="J408" s="80"/>
    </row>
    <row r="409" spans="9:10" ht="12.75" x14ac:dyDescent="0.2">
      <c r="I409" s="79"/>
      <c r="J409" s="80"/>
    </row>
    <row r="410" spans="9:10" ht="12.75" x14ac:dyDescent="0.2">
      <c r="I410" s="79"/>
      <c r="J410" s="80"/>
    </row>
    <row r="411" spans="9:10" ht="12.75" x14ac:dyDescent="0.2">
      <c r="I411" s="79"/>
      <c r="J411" s="80"/>
    </row>
    <row r="412" spans="9:10" ht="12.75" x14ac:dyDescent="0.2">
      <c r="I412" s="79"/>
      <c r="J412" s="80"/>
    </row>
    <row r="413" spans="9:10" ht="12.75" x14ac:dyDescent="0.2">
      <c r="I413" s="79"/>
      <c r="J413" s="80"/>
    </row>
    <row r="414" spans="9:10" ht="12.75" x14ac:dyDescent="0.2">
      <c r="I414" s="79"/>
      <c r="J414" s="80"/>
    </row>
    <row r="415" spans="9:10" ht="12.75" x14ac:dyDescent="0.2">
      <c r="I415" s="79"/>
      <c r="J415" s="80"/>
    </row>
    <row r="416" spans="9:10" ht="12.75" x14ac:dyDescent="0.2">
      <c r="I416" s="79"/>
      <c r="J416" s="80"/>
    </row>
    <row r="417" spans="9:10" ht="12.75" x14ac:dyDescent="0.2">
      <c r="I417" s="79"/>
      <c r="J417" s="80"/>
    </row>
    <row r="418" spans="9:10" ht="12.75" x14ac:dyDescent="0.2">
      <c r="I418" s="79"/>
      <c r="J418" s="80"/>
    </row>
    <row r="419" spans="9:10" ht="12.75" x14ac:dyDescent="0.2">
      <c r="I419" s="79"/>
      <c r="J419" s="80"/>
    </row>
    <row r="420" spans="9:10" ht="12.75" x14ac:dyDescent="0.2">
      <c r="I420" s="79"/>
      <c r="J420" s="80"/>
    </row>
    <row r="421" spans="9:10" ht="12.75" x14ac:dyDescent="0.2">
      <c r="I421" s="79"/>
      <c r="J421" s="80"/>
    </row>
    <row r="422" spans="9:10" ht="12.75" x14ac:dyDescent="0.2">
      <c r="I422" s="79"/>
      <c r="J422" s="80"/>
    </row>
    <row r="423" spans="9:10" ht="12.75" x14ac:dyDescent="0.2">
      <c r="I423" s="79"/>
      <c r="J423" s="80"/>
    </row>
    <row r="424" spans="9:10" ht="12.75" x14ac:dyDescent="0.2">
      <c r="I424" s="79"/>
      <c r="J424" s="80"/>
    </row>
    <row r="425" spans="9:10" ht="12.75" x14ac:dyDescent="0.2">
      <c r="I425" s="79"/>
      <c r="J425" s="80"/>
    </row>
    <row r="426" spans="9:10" ht="12.75" x14ac:dyDescent="0.2">
      <c r="I426" s="79"/>
      <c r="J426" s="80"/>
    </row>
    <row r="427" spans="9:10" ht="12.75" x14ac:dyDescent="0.2">
      <c r="I427" s="79"/>
      <c r="J427" s="80"/>
    </row>
    <row r="428" spans="9:10" ht="12.75" x14ac:dyDescent="0.2">
      <c r="I428" s="79"/>
      <c r="J428" s="80"/>
    </row>
    <row r="429" spans="9:10" ht="12.75" x14ac:dyDescent="0.2">
      <c r="I429" s="79"/>
      <c r="J429" s="80"/>
    </row>
    <row r="430" spans="9:10" ht="12.75" x14ac:dyDescent="0.2">
      <c r="I430" s="79"/>
      <c r="J430" s="80"/>
    </row>
    <row r="431" spans="9:10" ht="12.75" x14ac:dyDescent="0.2">
      <c r="I431" s="79"/>
      <c r="J431" s="80"/>
    </row>
    <row r="432" spans="9:10" ht="12.75" x14ac:dyDescent="0.2">
      <c r="I432" s="79"/>
      <c r="J432" s="80"/>
    </row>
    <row r="433" spans="9:10" ht="12.75" x14ac:dyDescent="0.2">
      <c r="I433" s="79"/>
      <c r="J433" s="80"/>
    </row>
    <row r="434" spans="9:10" ht="12.75" x14ac:dyDescent="0.2">
      <c r="I434" s="79"/>
      <c r="J434" s="80"/>
    </row>
    <row r="435" spans="9:10" ht="12.75" x14ac:dyDescent="0.2">
      <c r="I435" s="79"/>
      <c r="J435" s="80"/>
    </row>
    <row r="436" spans="9:10" ht="12.75" x14ac:dyDescent="0.2">
      <c r="I436" s="79"/>
      <c r="J436" s="80"/>
    </row>
    <row r="437" spans="9:10" ht="12.75" x14ac:dyDescent="0.2">
      <c r="I437" s="79"/>
      <c r="J437" s="80"/>
    </row>
    <row r="438" spans="9:10" ht="12.75" x14ac:dyDescent="0.2">
      <c r="I438" s="79"/>
      <c r="J438" s="80"/>
    </row>
    <row r="439" spans="9:10" ht="12.75" x14ac:dyDescent="0.2">
      <c r="I439" s="79"/>
      <c r="J439" s="80"/>
    </row>
    <row r="440" spans="9:10" ht="12.75" x14ac:dyDescent="0.2">
      <c r="I440" s="79"/>
      <c r="J440" s="80"/>
    </row>
    <row r="441" spans="9:10" ht="12.75" x14ac:dyDescent="0.2">
      <c r="I441" s="79"/>
      <c r="J441" s="80"/>
    </row>
    <row r="442" spans="9:10" ht="12.75" x14ac:dyDescent="0.2">
      <c r="I442" s="79"/>
      <c r="J442" s="80"/>
    </row>
    <row r="443" spans="9:10" ht="12.75" x14ac:dyDescent="0.2">
      <c r="I443" s="79"/>
      <c r="J443" s="80"/>
    </row>
    <row r="444" spans="9:10" ht="12.75" x14ac:dyDescent="0.2">
      <c r="I444" s="79"/>
      <c r="J444" s="80"/>
    </row>
    <row r="445" spans="9:10" ht="12.75" x14ac:dyDescent="0.2">
      <c r="I445" s="79"/>
      <c r="J445" s="80"/>
    </row>
    <row r="446" spans="9:10" ht="12.75" x14ac:dyDescent="0.2">
      <c r="I446" s="79"/>
      <c r="J446" s="80"/>
    </row>
    <row r="447" spans="9:10" ht="12.75" x14ac:dyDescent="0.2">
      <c r="I447" s="79"/>
      <c r="J447" s="80"/>
    </row>
    <row r="448" spans="9:10" ht="12.75" x14ac:dyDescent="0.2">
      <c r="I448" s="79"/>
      <c r="J448" s="80"/>
    </row>
    <row r="449" spans="9:10" ht="12.75" x14ac:dyDescent="0.2">
      <c r="I449" s="79"/>
      <c r="J449" s="80"/>
    </row>
    <row r="450" spans="9:10" ht="12.75" x14ac:dyDescent="0.2">
      <c r="I450" s="79"/>
      <c r="J450" s="80"/>
    </row>
    <row r="451" spans="9:10" ht="12.75" x14ac:dyDescent="0.2">
      <c r="I451" s="79"/>
      <c r="J451" s="80"/>
    </row>
    <row r="452" spans="9:10" ht="12.75" x14ac:dyDescent="0.2">
      <c r="I452" s="79"/>
      <c r="J452" s="80"/>
    </row>
    <row r="453" spans="9:10" ht="12.75" x14ac:dyDescent="0.2">
      <c r="I453" s="79"/>
      <c r="J453" s="80"/>
    </row>
    <row r="454" spans="9:10" ht="12.75" x14ac:dyDescent="0.2">
      <c r="I454" s="79"/>
      <c r="J454" s="80"/>
    </row>
    <row r="455" spans="9:10" ht="12.75" x14ac:dyDescent="0.2">
      <c r="I455" s="79"/>
      <c r="J455" s="80"/>
    </row>
    <row r="456" spans="9:10" ht="12.75" x14ac:dyDescent="0.2">
      <c r="I456" s="79"/>
      <c r="J456" s="80"/>
    </row>
    <row r="457" spans="9:10" ht="12.75" x14ac:dyDescent="0.2">
      <c r="I457" s="79"/>
      <c r="J457" s="80"/>
    </row>
    <row r="458" spans="9:10" ht="12.75" x14ac:dyDescent="0.2">
      <c r="I458" s="79"/>
      <c r="J458" s="80"/>
    </row>
    <row r="459" spans="9:10" ht="12.75" x14ac:dyDescent="0.2">
      <c r="I459" s="79"/>
      <c r="J459" s="80"/>
    </row>
    <row r="460" spans="9:10" ht="12.75" x14ac:dyDescent="0.2">
      <c r="I460" s="79"/>
      <c r="J460" s="80"/>
    </row>
    <row r="461" spans="9:10" ht="12.75" x14ac:dyDescent="0.2">
      <c r="I461" s="79"/>
      <c r="J461" s="80"/>
    </row>
    <row r="462" spans="9:10" ht="12.75" x14ac:dyDescent="0.2">
      <c r="I462" s="79"/>
      <c r="J462" s="80"/>
    </row>
    <row r="463" spans="9:10" ht="12.75" x14ac:dyDescent="0.2">
      <c r="I463" s="79"/>
      <c r="J463" s="80"/>
    </row>
    <row r="464" spans="9:10" ht="12.75" x14ac:dyDescent="0.2">
      <c r="I464" s="79"/>
      <c r="J464" s="80"/>
    </row>
    <row r="465" spans="9:10" ht="12.75" x14ac:dyDescent="0.2">
      <c r="I465" s="79"/>
      <c r="J465" s="80"/>
    </row>
    <row r="466" spans="9:10" ht="12.75" x14ac:dyDescent="0.2">
      <c r="I466" s="79"/>
      <c r="J466" s="80"/>
    </row>
    <row r="467" spans="9:10" ht="12.75" x14ac:dyDescent="0.2">
      <c r="I467" s="79"/>
      <c r="J467" s="80"/>
    </row>
    <row r="468" spans="9:10" ht="12.75" x14ac:dyDescent="0.2">
      <c r="I468" s="79"/>
      <c r="J468" s="80"/>
    </row>
    <row r="469" spans="9:10" ht="12.75" x14ac:dyDescent="0.2">
      <c r="I469" s="79"/>
      <c r="J469" s="80"/>
    </row>
    <row r="470" spans="9:10" ht="12.75" x14ac:dyDescent="0.2">
      <c r="I470" s="79"/>
      <c r="J470" s="80"/>
    </row>
    <row r="471" spans="9:10" ht="12.75" x14ac:dyDescent="0.2">
      <c r="I471" s="79"/>
      <c r="J471" s="80"/>
    </row>
    <row r="472" spans="9:10" ht="12.75" x14ac:dyDescent="0.2">
      <c r="I472" s="79"/>
      <c r="J472" s="80"/>
    </row>
    <row r="473" spans="9:10" ht="12.75" x14ac:dyDescent="0.2">
      <c r="I473" s="79"/>
      <c r="J473" s="80"/>
    </row>
    <row r="474" spans="9:10" ht="12.75" x14ac:dyDescent="0.2">
      <c r="I474" s="79"/>
      <c r="J474" s="80"/>
    </row>
    <row r="475" spans="9:10" ht="12.75" x14ac:dyDescent="0.2">
      <c r="I475" s="79"/>
      <c r="J475" s="80"/>
    </row>
    <row r="476" spans="9:10" ht="12.75" x14ac:dyDescent="0.2">
      <c r="I476" s="79"/>
      <c r="J476" s="80"/>
    </row>
    <row r="477" spans="9:10" ht="12.75" x14ac:dyDescent="0.2">
      <c r="I477" s="79"/>
      <c r="J477" s="80"/>
    </row>
    <row r="478" spans="9:10" ht="12.75" x14ac:dyDescent="0.2">
      <c r="I478" s="79"/>
      <c r="J478" s="80"/>
    </row>
    <row r="479" spans="9:10" ht="12.75" x14ac:dyDescent="0.2">
      <c r="I479" s="79"/>
      <c r="J479" s="80"/>
    </row>
    <row r="480" spans="9:10" ht="12.75" x14ac:dyDescent="0.2">
      <c r="I480" s="79"/>
      <c r="J480" s="80"/>
    </row>
    <row r="481" spans="9:10" ht="12.75" x14ac:dyDescent="0.2">
      <c r="I481" s="79"/>
      <c r="J481" s="80"/>
    </row>
    <row r="482" spans="9:10" ht="12.75" x14ac:dyDescent="0.2">
      <c r="I482" s="79"/>
      <c r="J482" s="80"/>
    </row>
    <row r="483" spans="9:10" ht="12.75" x14ac:dyDescent="0.2">
      <c r="I483" s="79"/>
      <c r="J483" s="80"/>
    </row>
    <row r="484" spans="9:10" ht="12.75" x14ac:dyDescent="0.2">
      <c r="I484" s="79"/>
      <c r="J484" s="80"/>
    </row>
    <row r="485" spans="9:10" ht="12.75" x14ac:dyDescent="0.2">
      <c r="I485" s="79"/>
      <c r="J485" s="80"/>
    </row>
    <row r="486" spans="9:10" ht="12.75" x14ac:dyDescent="0.2">
      <c r="I486" s="79"/>
      <c r="J486" s="80"/>
    </row>
    <row r="487" spans="9:10" ht="12.75" x14ac:dyDescent="0.2">
      <c r="I487" s="79"/>
      <c r="J487" s="80"/>
    </row>
    <row r="488" spans="9:10" ht="12.75" x14ac:dyDescent="0.2">
      <c r="I488" s="79"/>
      <c r="J488" s="80"/>
    </row>
    <row r="489" spans="9:10" ht="12.75" x14ac:dyDescent="0.2">
      <c r="I489" s="79"/>
      <c r="J489" s="80"/>
    </row>
    <row r="490" spans="9:10" ht="12.75" x14ac:dyDescent="0.2">
      <c r="I490" s="79"/>
      <c r="J490" s="80"/>
    </row>
    <row r="491" spans="9:10" ht="12.75" x14ac:dyDescent="0.2">
      <c r="I491" s="79"/>
      <c r="J491" s="80"/>
    </row>
    <row r="492" spans="9:10" ht="12.75" x14ac:dyDescent="0.2">
      <c r="I492" s="79"/>
      <c r="J492" s="80"/>
    </row>
    <row r="493" spans="9:10" ht="12.75" x14ac:dyDescent="0.2">
      <c r="I493" s="79"/>
      <c r="J493" s="80"/>
    </row>
    <row r="494" spans="9:10" ht="12.75" x14ac:dyDescent="0.2">
      <c r="I494" s="79"/>
      <c r="J494" s="80"/>
    </row>
    <row r="495" spans="9:10" ht="12.75" x14ac:dyDescent="0.2">
      <c r="I495" s="79"/>
      <c r="J495" s="80"/>
    </row>
    <row r="496" spans="9:10" ht="12.75" x14ac:dyDescent="0.2">
      <c r="I496" s="79"/>
      <c r="J496" s="80"/>
    </row>
    <row r="497" spans="9:10" ht="12.75" x14ac:dyDescent="0.2">
      <c r="I497" s="79"/>
      <c r="J497" s="80"/>
    </row>
    <row r="498" spans="9:10" ht="12.75" x14ac:dyDescent="0.2">
      <c r="I498" s="79"/>
      <c r="J498" s="80"/>
    </row>
    <row r="499" spans="9:10" ht="12.75" x14ac:dyDescent="0.2">
      <c r="I499" s="79"/>
      <c r="J499" s="80"/>
    </row>
    <row r="500" spans="9:10" ht="12.75" x14ac:dyDescent="0.2">
      <c r="I500" s="79"/>
      <c r="J500" s="80"/>
    </row>
    <row r="501" spans="9:10" ht="12.75" x14ac:dyDescent="0.2">
      <c r="I501" s="79"/>
      <c r="J501" s="80"/>
    </row>
    <row r="502" spans="9:10" ht="12.75" x14ac:dyDescent="0.2">
      <c r="I502" s="79"/>
      <c r="J502" s="80"/>
    </row>
    <row r="503" spans="9:10" ht="12.75" x14ac:dyDescent="0.2">
      <c r="I503" s="79"/>
      <c r="J503" s="80"/>
    </row>
    <row r="504" spans="9:10" ht="12.75" x14ac:dyDescent="0.2">
      <c r="I504" s="79"/>
      <c r="J504" s="80"/>
    </row>
    <row r="505" spans="9:10" ht="12.75" x14ac:dyDescent="0.2">
      <c r="I505" s="79"/>
      <c r="J505" s="80"/>
    </row>
    <row r="506" spans="9:10" ht="12.75" x14ac:dyDescent="0.2">
      <c r="I506" s="79"/>
      <c r="J506" s="80"/>
    </row>
    <row r="507" spans="9:10" ht="12.75" x14ac:dyDescent="0.2">
      <c r="I507" s="79"/>
      <c r="J507" s="80"/>
    </row>
    <row r="508" spans="9:10" ht="12.75" x14ac:dyDescent="0.2">
      <c r="I508" s="79"/>
      <c r="J508" s="80"/>
    </row>
    <row r="509" spans="9:10" ht="12.75" x14ac:dyDescent="0.2">
      <c r="I509" s="79"/>
      <c r="J509" s="80"/>
    </row>
    <row r="510" spans="9:10" ht="12.75" x14ac:dyDescent="0.2">
      <c r="I510" s="79"/>
      <c r="J510" s="80"/>
    </row>
    <row r="511" spans="9:10" ht="12.75" x14ac:dyDescent="0.2">
      <c r="I511" s="79"/>
      <c r="J511" s="80"/>
    </row>
    <row r="512" spans="9:10" ht="12.75" x14ac:dyDescent="0.2">
      <c r="I512" s="79"/>
      <c r="J512" s="80"/>
    </row>
    <row r="513" spans="9:10" ht="12.75" x14ac:dyDescent="0.2">
      <c r="I513" s="79"/>
      <c r="J513" s="80"/>
    </row>
    <row r="514" spans="9:10" ht="12.75" x14ac:dyDescent="0.2">
      <c r="I514" s="79"/>
      <c r="J514" s="80"/>
    </row>
    <row r="515" spans="9:10" ht="12.75" x14ac:dyDescent="0.2">
      <c r="I515" s="79"/>
      <c r="J515" s="80"/>
    </row>
    <row r="516" spans="9:10" ht="12.75" x14ac:dyDescent="0.2">
      <c r="I516" s="79"/>
      <c r="J516" s="80"/>
    </row>
    <row r="517" spans="9:10" ht="12.75" x14ac:dyDescent="0.2">
      <c r="I517" s="79"/>
      <c r="J517" s="80"/>
    </row>
    <row r="518" spans="9:10" ht="12.75" x14ac:dyDescent="0.2">
      <c r="I518" s="79"/>
      <c r="J518" s="80"/>
    </row>
    <row r="519" spans="9:10" ht="12.75" x14ac:dyDescent="0.2">
      <c r="I519" s="79"/>
      <c r="J519" s="80"/>
    </row>
    <row r="520" spans="9:10" ht="12.75" x14ac:dyDescent="0.2">
      <c r="I520" s="79"/>
      <c r="J520" s="80"/>
    </row>
    <row r="521" spans="9:10" ht="12.75" x14ac:dyDescent="0.2">
      <c r="I521" s="79"/>
      <c r="J521" s="80"/>
    </row>
    <row r="522" spans="9:10" ht="12.75" x14ac:dyDescent="0.2">
      <c r="I522" s="79"/>
      <c r="J522" s="80"/>
    </row>
    <row r="523" spans="9:10" ht="12.75" x14ac:dyDescent="0.2">
      <c r="I523" s="79"/>
      <c r="J523" s="80"/>
    </row>
    <row r="524" spans="9:10" ht="12.75" x14ac:dyDescent="0.2">
      <c r="I524" s="79"/>
      <c r="J524" s="80"/>
    </row>
    <row r="525" spans="9:10" ht="12.75" x14ac:dyDescent="0.2">
      <c r="I525" s="79"/>
      <c r="J525" s="80"/>
    </row>
    <row r="526" spans="9:10" ht="12.75" x14ac:dyDescent="0.2">
      <c r="I526" s="79"/>
      <c r="J526" s="80"/>
    </row>
    <row r="527" spans="9:10" ht="12.75" x14ac:dyDescent="0.2">
      <c r="I527" s="79"/>
      <c r="J527" s="80"/>
    </row>
    <row r="528" spans="9:10" ht="12.75" x14ac:dyDescent="0.2">
      <c r="I528" s="79"/>
      <c r="J528" s="80"/>
    </row>
    <row r="529" spans="9:10" ht="12.75" x14ac:dyDescent="0.2">
      <c r="I529" s="79"/>
      <c r="J529" s="80"/>
    </row>
    <row r="530" spans="9:10" ht="12.75" x14ac:dyDescent="0.2">
      <c r="I530" s="79"/>
      <c r="J530" s="80"/>
    </row>
    <row r="531" spans="9:10" ht="12.75" x14ac:dyDescent="0.2">
      <c r="I531" s="79"/>
      <c r="J531" s="80"/>
    </row>
    <row r="532" spans="9:10" ht="12.75" x14ac:dyDescent="0.2">
      <c r="I532" s="79"/>
      <c r="J532" s="80"/>
    </row>
    <row r="533" spans="9:10" ht="12.75" x14ac:dyDescent="0.2">
      <c r="I533" s="79"/>
      <c r="J533" s="80"/>
    </row>
    <row r="534" spans="9:10" ht="12.75" x14ac:dyDescent="0.2">
      <c r="I534" s="79"/>
      <c r="J534" s="80"/>
    </row>
    <row r="535" spans="9:10" ht="12.75" x14ac:dyDescent="0.2">
      <c r="I535" s="79"/>
      <c r="J535" s="80"/>
    </row>
    <row r="536" spans="9:10" ht="12.75" x14ac:dyDescent="0.2">
      <c r="I536" s="79"/>
      <c r="J536" s="80"/>
    </row>
    <row r="537" spans="9:10" ht="12.75" x14ac:dyDescent="0.2">
      <c r="I537" s="79"/>
      <c r="J537" s="80"/>
    </row>
    <row r="538" spans="9:10" ht="12.75" x14ac:dyDescent="0.2">
      <c r="I538" s="79"/>
      <c r="J538" s="80"/>
    </row>
    <row r="539" spans="9:10" ht="12.75" x14ac:dyDescent="0.2">
      <c r="I539" s="79"/>
      <c r="J539" s="80"/>
    </row>
    <row r="540" spans="9:10" ht="12.75" x14ac:dyDescent="0.2">
      <c r="I540" s="79"/>
      <c r="J540" s="80"/>
    </row>
    <row r="541" spans="9:10" ht="12.75" x14ac:dyDescent="0.2">
      <c r="I541" s="79"/>
      <c r="J541" s="80"/>
    </row>
    <row r="542" spans="9:10" ht="12.75" x14ac:dyDescent="0.2">
      <c r="I542" s="79"/>
      <c r="J542" s="80"/>
    </row>
    <row r="543" spans="9:10" ht="12.75" x14ac:dyDescent="0.2">
      <c r="I543" s="79"/>
      <c r="J543" s="80"/>
    </row>
    <row r="544" spans="9:10" ht="12.75" x14ac:dyDescent="0.2">
      <c r="I544" s="79"/>
      <c r="J544" s="80"/>
    </row>
    <row r="545" spans="9:10" ht="12.75" x14ac:dyDescent="0.2">
      <c r="I545" s="79"/>
      <c r="J545" s="80"/>
    </row>
    <row r="546" spans="9:10" ht="12.75" x14ac:dyDescent="0.2">
      <c r="I546" s="79"/>
      <c r="J546" s="80"/>
    </row>
    <row r="547" spans="9:10" ht="12.75" x14ac:dyDescent="0.2">
      <c r="I547" s="79"/>
      <c r="J547" s="80"/>
    </row>
    <row r="548" spans="9:10" ht="12.75" x14ac:dyDescent="0.2">
      <c r="I548" s="79"/>
      <c r="J548" s="80"/>
    </row>
    <row r="549" spans="9:10" ht="12.75" x14ac:dyDescent="0.2">
      <c r="I549" s="79"/>
      <c r="J549" s="80"/>
    </row>
    <row r="550" spans="9:10" ht="12.75" x14ac:dyDescent="0.2">
      <c r="I550" s="79"/>
      <c r="J550" s="80"/>
    </row>
    <row r="551" spans="9:10" ht="12.75" x14ac:dyDescent="0.2">
      <c r="I551" s="79"/>
      <c r="J551" s="80"/>
    </row>
    <row r="552" spans="9:10" ht="12.75" x14ac:dyDescent="0.2">
      <c r="I552" s="79"/>
      <c r="J552" s="80"/>
    </row>
    <row r="553" spans="9:10" ht="12.75" x14ac:dyDescent="0.2">
      <c r="I553" s="79"/>
      <c r="J553" s="80"/>
    </row>
    <row r="554" spans="9:10" ht="12.75" x14ac:dyDescent="0.2">
      <c r="I554" s="79"/>
      <c r="J554" s="80"/>
    </row>
    <row r="555" spans="9:10" ht="12.75" x14ac:dyDescent="0.2">
      <c r="I555" s="79"/>
      <c r="J555" s="80"/>
    </row>
    <row r="556" spans="9:10" ht="12.75" x14ac:dyDescent="0.2">
      <c r="I556" s="79"/>
      <c r="J556" s="80"/>
    </row>
    <row r="557" spans="9:10" ht="12.75" x14ac:dyDescent="0.2">
      <c r="I557" s="79"/>
      <c r="J557" s="80"/>
    </row>
    <row r="558" spans="9:10" ht="12.75" x14ac:dyDescent="0.2">
      <c r="I558" s="79"/>
      <c r="J558" s="80"/>
    </row>
    <row r="559" spans="9:10" ht="12.75" x14ac:dyDescent="0.2">
      <c r="I559" s="79"/>
      <c r="J559" s="80"/>
    </row>
    <row r="560" spans="9:10" ht="12.75" x14ac:dyDescent="0.2">
      <c r="I560" s="79"/>
      <c r="J560" s="80"/>
    </row>
    <row r="561" spans="9:10" ht="12.75" x14ac:dyDescent="0.2">
      <c r="I561" s="79"/>
      <c r="J561" s="80"/>
    </row>
    <row r="562" spans="9:10" ht="12.75" x14ac:dyDescent="0.2">
      <c r="I562" s="79"/>
      <c r="J562" s="80"/>
    </row>
    <row r="563" spans="9:10" ht="12.75" x14ac:dyDescent="0.2">
      <c r="I563" s="79"/>
      <c r="J563" s="80"/>
    </row>
    <row r="564" spans="9:10" ht="12.75" x14ac:dyDescent="0.2">
      <c r="I564" s="79"/>
      <c r="J564" s="80"/>
    </row>
    <row r="565" spans="9:10" ht="12.75" x14ac:dyDescent="0.2">
      <c r="I565" s="79"/>
      <c r="J565" s="80"/>
    </row>
    <row r="566" spans="9:10" ht="12.75" x14ac:dyDescent="0.2">
      <c r="I566" s="79"/>
      <c r="J566" s="80"/>
    </row>
    <row r="567" spans="9:10" ht="12.75" x14ac:dyDescent="0.2">
      <c r="I567" s="79"/>
      <c r="J567" s="80"/>
    </row>
    <row r="568" spans="9:10" ht="12.75" x14ac:dyDescent="0.2">
      <c r="I568" s="79"/>
      <c r="J568" s="80"/>
    </row>
    <row r="569" spans="9:10" ht="12.75" x14ac:dyDescent="0.2">
      <c r="I569" s="79"/>
      <c r="J569" s="80"/>
    </row>
    <row r="570" spans="9:10" ht="12.75" x14ac:dyDescent="0.2">
      <c r="I570" s="79"/>
      <c r="J570" s="80"/>
    </row>
    <row r="571" spans="9:10" ht="12.75" x14ac:dyDescent="0.2">
      <c r="I571" s="79"/>
      <c r="J571" s="80"/>
    </row>
    <row r="572" spans="9:10" ht="12.75" x14ac:dyDescent="0.2">
      <c r="I572" s="79"/>
      <c r="J572" s="80"/>
    </row>
    <row r="573" spans="9:10" ht="12.75" x14ac:dyDescent="0.2">
      <c r="I573" s="79"/>
      <c r="J573" s="80"/>
    </row>
    <row r="574" spans="9:10" ht="12.75" x14ac:dyDescent="0.2">
      <c r="I574" s="79"/>
      <c r="J574" s="80"/>
    </row>
    <row r="575" spans="9:10" ht="12.75" x14ac:dyDescent="0.2">
      <c r="I575" s="79"/>
      <c r="J575" s="80"/>
    </row>
    <row r="576" spans="9:10" ht="12.75" x14ac:dyDescent="0.2">
      <c r="I576" s="79"/>
      <c r="J576" s="80"/>
    </row>
    <row r="577" spans="9:10" ht="12.75" x14ac:dyDescent="0.2">
      <c r="I577" s="79"/>
      <c r="J577" s="80"/>
    </row>
    <row r="578" spans="9:10" ht="12.75" x14ac:dyDescent="0.2">
      <c r="I578" s="79"/>
      <c r="J578" s="80"/>
    </row>
    <row r="579" spans="9:10" ht="12.75" x14ac:dyDescent="0.2">
      <c r="I579" s="79"/>
      <c r="J579" s="80"/>
    </row>
    <row r="580" spans="9:10" ht="12.75" x14ac:dyDescent="0.2">
      <c r="I580" s="79"/>
      <c r="J580" s="80"/>
    </row>
    <row r="581" spans="9:10" ht="12.75" x14ac:dyDescent="0.2">
      <c r="I581" s="79"/>
      <c r="J581" s="80"/>
    </row>
    <row r="582" spans="9:10" ht="12.75" x14ac:dyDescent="0.2">
      <c r="I582" s="79"/>
      <c r="J582" s="80"/>
    </row>
    <row r="583" spans="9:10" ht="12.75" x14ac:dyDescent="0.2">
      <c r="I583" s="79"/>
      <c r="J583" s="80"/>
    </row>
    <row r="584" spans="9:10" ht="12.75" x14ac:dyDescent="0.2">
      <c r="I584" s="79"/>
      <c r="J584" s="80"/>
    </row>
    <row r="585" spans="9:10" ht="12.75" x14ac:dyDescent="0.2">
      <c r="I585" s="79"/>
      <c r="J585" s="80"/>
    </row>
    <row r="586" spans="9:10" ht="12.75" x14ac:dyDescent="0.2">
      <c r="I586" s="79"/>
      <c r="J586" s="80"/>
    </row>
    <row r="587" spans="9:10" ht="12.75" x14ac:dyDescent="0.2">
      <c r="I587" s="79"/>
      <c r="J587" s="80"/>
    </row>
    <row r="588" spans="9:10" ht="12.75" x14ac:dyDescent="0.2">
      <c r="I588" s="79"/>
      <c r="J588" s="80"/>
    </row>
    <row r="589" spans="9:10" ht="12.75" x14ac:dyDescent="0.2">
      <c r="I589" s="79"/>
      <c r="J589" s="80"/>
    </row>
    <row r="590" spans="9:10" ht="12.75" x14ac:dyDescent="0.2">
      <c r="I590" s="79"/>
      <c r="J590" s="80"/>
    </row>
    <row r="591" spans="9:10" ht="12.75" x14ac:dyDescent="0.2">
      <c r="I591" s="79"/>
      <c r="J591" s="80"/>
    </row>
    <row r="592" spans="9:10" ht="12.75" x14ac:dyDescent="0.2">
      <c r="I592" s="79"/>
      <c r="J592" s="80"/>
    </row>
    <row r="593" spans="9:10" ht="12.75" x14ac:dyDescent="0.2">
      <c r="I593" s="79"/>
      <c r="J593" s="80"/>
    </row>
    <row r="594" spans="9:10" ht="12.75" x14ac:dyDescent="0.2">
      <c r="I594" s="79"/>
      <c r="J594" s="80"/>
    </row>
    <row r="595" spans="9:10" ht="12.75" x14ac:dyDescent="0.2">
      <c r="I595" s="79"/>
      <c r="J595" s="80"/>
    </row>
    <row r="596" spans="9:10" ht="12.75" x14ac:dyDescent="0.2">
      <c r="I596" s="79"/>
      <c r="J596" s="80"/>
    </row>
    <row r="597" spans="9:10" ht="12.75" x14ac:dyDescent="0.2">
      <c r="I597" s="79"/>
      <c r="J597" s="80"/>
    </row>
    <row r="598" spans="9:10" ht="12.75" x14ac:dyDescent="0.2">
      <c r="I598" s="79"/>
      <c r="J598" s="80"/>
    </row>
    <row r="599" spans="9:10" ht="12.75" x14ac:dyDescent="0.2">
      <c r="I599" s="79"/>
      <c r="J599" s="80"/>
    </row>
    <row r="600" spans="9:10" ht="12.75" x14ac:dyDescent="0.2">
      <c r="I600" s="79"/>
      <c r="J600" s="80"/>
    </row>
    <row r="601" spans="9:10" ht="12.75" x14ac:dyDescent="0.2">
      <c r="I601" s="79"/>
      <c r="J601" s="80"/>
    </row>
    <row r="602" spans="9:10" ht="12.75" x14ac:dyDescent="0.2">
      <c r="I602" s="79"/>
      <c r="J602" s="80"/>
    </row>
    <row r="603" spans="9:10" ht="12.75" x14ac:dyDescent="0.2">
      <c r="I603" s="79"/>
      <c r="J603" s="80"/>
    </row>
    <row r="604" spans="9:10" ht="12.75" x14ac:dyDescent="0.2">
      <c r="I604" s="79"/>
      <c r="J604" s="80"/>
    </row>
    <row r="605" spans="9:10" ht="12.75" x14ac:dyDescent="0.2">
      <c r="I605" s="79"/>
      <c r="J605" s="80"/>
    </row>
    <row r="606" spans="9:10" ht="12.75" x14ac:dyDescent="0.2">
      <c r="I606" s="79"/>
      <c r="J606" s="80"/>
    </row>
    <row r="607" spans="9:10" ht="12.75" x14ac:dyDescent="0.2">
      <c r="I607" s="79"/>
      <c r="J607" s="80"/>
    </row>
    <row r="608" spans="9:10" ht="12.75" x14ac:dyDescent="0.2">
      <c r="I608" s="79"/>
      <c r="J608" s="80"/>
    </row>
    <row r="609" spans="9:10" ht="12.75" x14ac:dyDescent="0.2">
      <c r="I609" s="79"/>
      <c r="J609" s="80"/>
    </row>
    <row r="610" spans="9:10" ht="12.75" x14ac:dyDescent="0.2">
      <c r="I610" s="79"/>
      <c r="J610" s="80"/>
    </row>
    <row r="611" spans="9:10" ht="12.75" x14ac:dyDescent="0.2">
      <c r="I611" s="79"/>
      <c r="J611" s="80"/>
    </row>
    <row r="612" spans="9:10" ht="12.75" x14ac:dyDescent="0.2">
      <c r="I612" s="79"/>
      <c r="J612" s="80"/>
    </row>
    <row r="613" spans="9:10" ht="12.75" x14ac:dyDescent="0.2">
      <c r="I613" s="79"/>
      <c r="J613" s="80"/>
    </row>
    <row r="614" spans="9:10" ht="12.75" x14ac:dyDescent="0.2">
      <c r="I614" s="79"/>
      <c r="J614" s="80"/>
    </row>
    <row r="615" spans="9:10" ht="12.75" x14ac:dyDescent="0.2">
      <c r="I615" s="79"/>
      <c r="J615" s="80"/>
    </row>
    <row r="616" spans="9:10" ht="12.75" x14ac:dyDescent="0.2">
      <c r="I616" s="79"/>
      <c r="J616" s="80"/>
    </row>
    <row r="617" spans="9:10" ht="12.75" x14ac:dyDescent="0.2">
      <c r="I617" s="79"/>
      <c r="J617" s="80"/>
    </row>
    <row r="618" spans="9:10" ht="12.75" x14ac:dyDescent="0.2">
      <c r="I618" s="79"/>
      <c r="J618" s="80"/>
    </row>
    <row r="619" spans="9:10" ht="12.75" x14ac:dyDescent="0.2">
      <c r="I619" s="79"/>
      <c r="J619" s="80"/>
    </row>
    <row r="620" spans="9:10" ht="12.75" x14ac:dyDescent="0.2">
      <c r="I620" s="79"/>
      <c r="J620" s="80"/>
    </row>
    <row r="621" spans="9:10" ht="12.75" x14ac:dyDescent="0.2">
      <c r="I621" s="79"/>
      <c r="J621" s="80"/>
    </row>
    <row r="622" spans="9:10" ht="12.75" x14ac:dyDescent="0.2">
      <c r="I622" s="79"/>
      <c r="J622" s="80"/>
    </row>
    <row r="623" spans="9:10" ht="12.75" x14ac:dyDescent="0.2">
      <c r="I623" s="79"/>
      <c r="J623" s="80"/>
    </row>
    <row r="624" spans="9:10" ht="12.75" x14ac:dyDescent="0.2">
      <c r="I624" s="79"/>
      <c r="J624" s="80"/>
    </row>
    <row r="625" spans="9:10" ht="12.75" x14ac:dyDescent="0.2">
      <c r="I625" s="79"/>
      <c r="J625" s="80"/>
    </row>
    <row r="626" spans="9:10" ht="12.75" x14ac:dyDescent="0.2">
      <c r="I626" s="79"/>
      <c r="J626" s="80"/>
    </row>
    <row r="627" spans="9:10" ht="12.75" x14ac:dyDescent="0.2">
      <c r="I627" s="79"/>
      <c r="J627" s="80"/>
    </row>
    <row r="628" spans="9:10" ht="12.75" x14ac:dyDescent="0.2">
      <c r="I628" s="79"/>
      <c r="J628" s="80"/>
    </row>
    <row r="629" spans="9:10" ht="12.75" x14ac:dyDescent="0.2">
      <c r="I629" s="79"/>
      <c r="J629" s="80"/>
    </row>
    <row r="630" spans="9:10" ht="12.75" x14ac:dyDescent="0.2">
      <c r="I630" s="79"/>
      <c r="J630" s="80"/>
    </row>
    <row r="631" spans="9:10" ht="12.75" x14ac:dyDescent="0.2">
      <c r="I631" s="79"/>
      <c r="J631" s="80"/>
    </row>
    <row r="632" spans="9:10" ht="12.75" x14ac:dyDescent="0.2">
      <c r="I632" s="79"/>
      <c r="J632" s="80"/>
    </row>
    <row r="633" spans="9:10" ht="12.75" x14ac:dyDescent="0.2">
      <c r="I633" s="79"/>
      <c r="J633" s="80"/>
    </row>
    <row r="634" spans="9:10" ht="12.75" x14ac:dyDescent="0.2">
      <c r="I634" s="79"/>
      <c r="J634" s="80"/>
    </row>
    <row r="635" spans="9:10" ht="12.75" x14ac:dyDescent="0.2">
      <c r="I635" s="79"/>
      <c r="J635" s="80"/>
    </row>
    <row r="636" spans="9:10" ht="12.75" x14ac:dyDescent="0.2">
      <c r="I636" s="79"/>
      <c r="J636" s="80"/>
    </row>
    <row r="637" spans="9:10" ht="12.75" x14ac:dyDescent="0.2">
      <c r="I637" s="79"/>
      <c r="J637" s="80"/>
    </row>
    <row r="638" spans="9:10" ht="12.75" x14ac:dyDescent="0.2">
      <c r="I638" s="79"/>
      <c r="J638" s="80"/>
    </row>
    <row r="639" spans="9:10" ht="12.75" x14ac:dyDescent="0.2">
      <c r="I639" s="79"/>
      <c r="J639" s="80"/>
    </row>
    <row r="640" spans="9:10" ht="12.75" x14ac:dyDescent="0.2">
      <c r="I640" s="79"/>
      <c r="J640" s="80"/>
    </row>
    <row r="641" spans="9:10" ht="12.75" x14ac:dyDescent="0.2">
      <c r="I641" s="79"/>
      <c r="J641" s="80"/>
    </row>
    <row r="642" spans="9:10" ht="12.75" x14ac:dyDescent="0.2">
      <c r="I642" s="79"/>
      <c r="J642" s="80"/>
    </row>
    <row r="643" spans="9:10" ht="12.75" x14ac:dyDescent="0.2">
      <c r="I643" s="79"/>
      <c r="J643" s="80"/>
    </row>
    <row r="644" spans="9:10" ht="12.75" x14ac:dyDescent="0.2">
      <c r="I644" s="79"/>
      <c r="J644" s="80"/>
    </row>
    <row r="645" spans="9:10" ht="12.75" x14ac:dyDescent="0.2">
      <c r="I645" s="79"/>
      <c r="J645" s="80"/>
    </row>
    <row r="646" spans="9:10" ht="12.75" x14ac:dyDescent="0.2">
      <c r="I646" s="79"/>
      <c r="J646" s="80"/>
    </row>
    <row r="647" spans="9:10" ht="12.75" x14ac:dyDescent="0.2">
      <c r="I647" s="79"/>
      <c r="J647" s="80"/>
    </row>
    <row r="648" spans="9:10" ht="12.75" x14ac:dyDescent="0.2">
      <c r="I648" s="79"/>
      <c r="J648" s="80"/>
    </row>
    <row r="649" spans="9:10" ht="12.75" x14ac:dyDescent="0.2">
      <c r="I649" s="79"/>
      <c r="J649" s="80"/>
    </row>
    <row r="650" spans="9:10" ht="12.75" x14ac:dyDescent="0.2">
      <c r="I650" s="79"/>
      <c r="J650" s="80"/>
    </row>
    <row r="651" spans="9:10" ht="12.75" x14ac:dyDescent="0.2">
      <c r="I651" s="79"/>
      <c r="J651" s="80"/>
    </row>
    <row r="652" spans="9:10" ht="12.75" x14ac:dyDescent="0.2">
      <c r="I652" s="79"/>
      <c r="J652" s="80"/>
    </row>
    <row r="653" spans="9:10" ht="12.75" x14ac:dyDescent="0.2">
      <c r="I653" s="79"/>
      <c r="J653" s="80"/>
    </row>
    <row r="654" spans="9:10" ht="12.75" x14ac:dyDescent="0.2">
      <c r="I654" s="79"/>
      <c r="J654" s="80"/>
    </row>
    <row r="655" spans="9:10" ht="12.75" x14ac:dyDescent="0.2">
      <c r="I655" s="79"/>
      <c r="J655" s="80"/>
    </row>
    <row r="656" spans="9:10" ht="12.75" x14ac:dyDescent="0.2">
      <c r="I656" s="79"/>
      <c r="J656" s="80"/>
    </row>
    <row r="657" spans="9:10" ht="12.75" x14ac:dyDescent="0.2">
      <c r="I657" s="79"/>
      <c r="J657" s="80"/>
    </row>
    <row r="658" spans="9:10" ht="12.75" x14ac:dyDescent="0.2">
      <c r="I658" s="79"/>
      <c r="J658" s="80"/>
    </row>
    <row r="659" spans="9:10" ht="12.75" x14ac:dyDescent="0.2">
      <c r="I659" s="79"/>
      <c r="J659" s="80"/>
    </row>
    <row r="660" spans="9:10" ht="12.75" x14ac:dyDescent="0.2">
      <c r="I660" s="79"/>
      <c r="J660" s="80"/>
    </row>
    <row r="661" spans="9:10" ht="12.75" x14ac:dyDescent="0.2">
      <c r="I661" s="79"/>
      <c r="J661" s="80"/>
    </row>
    <row r="662" spans="9:10" ht="12.75" x14ac:dyDescent="0.2">
      <c r="I662" s="79"/>
      <c r="J662" s="80"/>
    </row>
    <row r="663" spans="9:10" ht="12.75" x14ac:dyDescent="0.2">
      <c r="I663" s="79"/>
      <c r="J663" s="80"/>
    </row>
    <row r="664" spans="9:10" ht="12.75" x14ac:dyDescent="0.2">
      <c r="I664" s="79"/>
      <c r="J664" s="80"/>
    </row>
    <row r="665" spans="9:10" ht="12.75" x14ac:dyDescent="0.2">
      <c r="I665" s="79"/>
      <c r="J665" s="80"/>
    </row>
    <row r="666" spans="9:10" ht="12.75" x14ac:dyDescent="0.2">
      <c r="I666" s="79"/>
      <c r="J666" s="80"/>
    </row>
    <row r="667" spans="9:10" ht="12.75" x14ac:dyDescent="0.2">
      <c r="I667" s="79"/>
      <c r="J667" s="80"/>
    </row>
    <row r="668" spans="9:10" ht="12.75" x14ac:dyDescent="0.2">
      <c r="I668" s="79"/>
      <c r="J668" s="80"/>
    </row>
    <row r="669" spans="9:10" ht="12.75" x14ac:dyDescent="0.2">
      <c r="I669" s="79"/>
      <c r="J669" s="80"/>
    </row>
    <row r="670" spans="9:10" ht="12.75" x14ac:dyDescent="0.2">
      <c r="I670" s="79"/>
      <c r="J670" s="80"/>
    </row>
    <row r="671" spans="9:10" ht="12.75" x14ac:dyDescent="0.2">
      <c r="I671" s="79"/>
      <c r="J671" s="80"/>
    </row>
    <row r="672" spans="9:10" ht="12.75" x14ac:dyDescent="0.2">
      <c r="I672" s="79"/>
      <c r="J672" s="80"/>
    </row>
    <row r="673" spans="9:10" ht="12.75" x14ac:dyDescent="0.2">
      <c r="I673" s="79"/>
      <c r="J673" s="80"/>
    </row>
    <row r="674" spans="9:10" ht="12.75" x14ac:dyDescent="0.2">
      <c r="I674" s="79"/>
      <c r="J674" s="80"/>
    </row>
    <row r="675" spans="9:10" ht="12.75" x14ac:dyDescent="0.2">
      <c r="I675" s="79"/>
      <c r="J675" s="80"/>
    </row>
    <row r="676" spans="9:10" ht="12.75" x14ac:dyDescent="0.2">
      <c r="I676" s="79"/>
      <c r="J676" s="80"/>
    </row>
    <row r="677" spans="9:10" ht="12.75" x14ac:dyDescent="0.2">
      <c r="I677" s="79"/>
      <c r="J677" s="80"/>
    </row>
    <row r="678" spans="9:10" ht="12.75" x14ac:dyDescent="0.2">
      <c r="I678" s="79"/>
      <c r="J678" s="80"/>
    </row>
    <row r="679" spans="9:10" ht="12.75" x14ac:dyDescent="0.2">
      <c r="I679" s="79"/>
      <c r="J679" s="80"/>
    </row>
    <row r="680" spans="9:10" ht="12.75" x14ac:dyDescent="0.2">
      <c r="I680" s="79"/>
      <c r="J680" s="80"/>
    </row>
    <row r="681" spans="9:10" ht="12.75" x14ac:dyDescent="0.2">
      <c r="I681" s="79"/>
      <c r="J681" s="80"/>
    </row>
    <row r="682" spans="9:10" ht="12.75" x14ac:dyDescent="0.2">
      <c r="I682" s="79"/>
      <c r="J682" s="80"/>
    </row>
    <row r="683" spans="9:10" ht="12.75" x14ac:dyDescent="0.2">
      <c r="I683" s="79"/>
      <c r="J683" s="80"/>
    </row>
    <row r="684" spans="9:10" ht="12.75" x14ac:dyDescent="0.2">
      <c r="I684" s="79"/>
      <c r="J684" s="80"/>
    </row>
    <row r="685" spans="9:10" ht="12.75" x14ac:dyDescent="0.2">
      <c r="I685" s="79"/>
      <c r="J685" s="80"/>
    </row>
    <row r="686" spans="9:10" ht="12.75" x14ac:dyDescent="0.2">
      <c r="I686" s="79"/>
      <c r="J686" s="80"/>
    </row>
    <row r="687" spans="9:10" ht="12.75" x14ac:dyDescent="0.2">
      <c r="I687" s="79"/>
      <c r="J687" s="80"/>
    </row>
    <row r="688" spans="9:10" ht="12.75" x14ac:dyDescent="0.2">
      <c r="I688" s="79"/>
      <c r="J688" s="80"/>
    </row>
    <row r="689" spans="9:10" ht="12.75" x14ac:dyDescent="0.2">
      <c r="I689" s="79"/>
      <c r="J689" s="80"/>
    </row>
    <row r="690" spans="9:10" ht="12.75" x14ac:dyDescent="0.2">
      <c r="I690" s="79"/>
      <c r="J690" s="80"/>
    </row>
    <row r="691" spans="9:10" ht="12.75" x14ac:dyDescent="0.2">
      <c r="I691" s="79"/>
      <c r="J691" s="80"/>
    </row>
    <row r="692" spans="9:10" ht="12.75" x14ac:dyDescent="0.2">
      <c r="I692" s="79"/>
      <c r="J692" s="80"/>
    </row>
    <row r="693" spans="9:10" ht="12.75" x14ac:dyDescent="0.2">
      <c r="I693" s="79"/>
      <c r="J693" s="80"/>
    </row>
    <row r="694" spans="9:10" ht="12.75" x14ac:dyDescent="0.2">
      <c r="I694" s="79"/>
      <c r="J694" s="80"/>
    </row>
    <row r="695" spans="9:10" ht="12.75" x14ac:dyDescent="0.2">
      <c r="I695" s="79"/>
      <c r="J695" s="80"/>
    </row>
    <row r="696" spans="9:10" ht="12.75" x14ac:dyDescent="0.2">
      <c r="I696" s="79"/>
      <c r="J696" s="80"/>
    </row>
    <row r="697" spans="9:10" ht="12.75" x14ac:dyDescent="0.2">
      <c r="I697" s="79"/>
      <c r="J697" s="80"/>
    </row>
    <row r="698" spans="9:10" ht="12.75" x14ac:dyDescent="0.2">
      <c r="I698" s="79"/>
      <c r="J698" s="80"/>
    </row>
    <row r="699" spans="9:10" ht="12.75" x14ac:dyDescent="0.2">
      <c r="I699" s="79"/>
      <c r="J699" s="80"/>
    </row>
    <row r="700" spans="9:10" ht="12.75" x14ac:dyDescent="0.2">
      <c r="I700" s="79"/>
      <c r="J700" s="80"/>
    </row>
    <row r="701" spans="9:10" ht="12.75" x14ac:dyDescent="0.2">
      <c r="I701" s="79"/>
      <c r="J701" s="80"/>
    </row>
    <row r="702" spans="9:10" ht="12.75" x14ac:dyDescent="0.2">
      <c r="I702" s="79"/>
      <c r="J702" s="80"/>
    </row>
    <row r="703" spans="9:10" ht="12.75" x14ac:dyDescent="0.2">
      <c r="I703" s="79"/>
      <c r="J703" s="80"/>
    </row>
    <row r="704" spans="9:10" ht="12.75" x14ac:dyDescent="0.2">
      <c r="I704" s="79"/>
      <c r="J704" s="80"/>
    </row>
    <row r="705" spans="9:10" ht="12.75" x14ac:dyDescent="0.2">
      <c r="I705" s="79"/>
      <c r="J705" s="80"/>
    </row>
    <row r="706" spans="9:10" ht="12.75" x14ac:dyDescent="0.2">
      <c r="I706" s="79"/>
      <c r="J706" s="80"/>
    </row>
    <row r="707" spans="9:10" ht="12.75" x14ac:dyDescent="0.2">
      <c r="I707" s="79"/>
      <c r="J707" s="80"/>
    </row>
    <row r="708" spans="9:10" ht="12.75" x14ac:dyDescent="0.2">
      <c r="I708" s="79"/>
      <c r="J708" s="80"/>
    </row>
    <row r="709" spans="9:10" ht="12.75" x14ac:dyDescent="0.2">
      <c r="I709" s="79"/>
      <c r="J709" s="80"/>
    </row>
    <row r="710" spans="9:10" ht="12.75" x14ac:dyDescent="0.2">
      <c r="I710" s="79"/>
      <c r="J710" s="80"/>
    </row>
    <row r="711" spans="9:10" ht="12.75" x14ac:dyDescent="0.2">
      <c r="I711" s="79"/>
      <c r="J711" s="80"/>
    </row>
    <row r="712" spans="9:10" ht="12.75" x14ac:dyDescent="0.2">
      <c r="I712" s="79"/>
      <c r="J712" s="80"/>
    </row>
    <row r="713" spans="9:10" ht="12.75" x14ac:dyDescent="0.2">
      <c r="I713" s="79"/>
      <c r="J713" s="80"/>
    </row>
    <row r="714" spans="9:10" ht="12.75" x14ac:dyDescent="0.2">
      <c r="I714" s="79"/>
      <c r="J714" s="80"/>
    </row>
    <row r="715" spans="9:10" ht="12.75" x14ac:dyDescent="0.2">
      <c r="I715" s="79"/>
      <c r="J715" s="80"/>
    </row>
    <row r="716" spans="9:10" ht="12.75" x14ac:dyDescent="0.2">
      <c r="I716" s="79"/>
      <c r="J716" s="80"/>
    </row>
    <row r="717" spans="9:10" ht="12.75" x14ac:dyDescent="0.2">
      <c r="I717" s="79"/>
      <c r="J717" s="80"/>
    </row>
    <row r="718" spans="9:10" ht="12.75" x14ac:dyDescent="0.2">
      <c r="I718" s="79"/>
      <c r="J718" s="80"/>
    </row>
    <row r="719" spans="9:10" ht="12.75" x14ac:dyDescent="0.2">
      <c r="I719" s="79"/>
      <c r="J719" s="80"/>
    </row>
    <row r="720" spans="9:10" ht="12.75" x14ac:dyDescent="0.2">
      <c r="I720" s="79"/>
      <c r="J720" s="80"/>
    </row>
    <row r="721" spans="9:10" ht="12.75" x14ac:dyDescent="0.2">
      <c r="I721" s="79"/>
      <c r="J721" s="80"/>
    </row>
    <row r="722" spans="9:10" ht="12.75" x14ac:dyDescent="0.2">
      <c r="I722" s="79"/>
      <c r="J722" s="80"/>
    </row>
    <row r="723" spans="9:10" ht="12.75" x14ac:dyDescent="0.2">
      <c r="I723" s="79"/>
      <c r="J723" s="80"/>
    </row>
    <row r="724" spans="9:10" ht="12.75" x14ac:dyDescent="0.2">
      <c r="I724" s="79"/>
      <c r="J724" s="80"/>
    </row>
    <row r="725" spans="9:10" ht="12.75" x14ac:dyDescent="0.2">
      <c r="I725" s="79"/>
      <c r="J725" s="80"/>
    </row>
    <row r="726" spans="9:10" ht="12.75" x14ac:dyDescent="0.2">
      <c r="I726" s="79"/>
      <c r="J726" s="80"/>
    </row>
    <row r="727" spans="9:10" ht="12.75" x14ac:dyDescent="0.2">
      <c r="I727" s="79"/>
      <c r="J727" s="80"/>
    </row>
    <row r="728" spans="9:10" ht="12.75" x14ac:dyDescent="0.2">
      <c r="I728" s="79"/>
      <c r="J728" s="80"/>
    </row>
    <row r="729" spans="9:10" ht="12.75" x14ac:dyDescent="0.2">
      <c r="I729" s="79"/>
      <c r="J729" s="80"/>
    </row>
    <row r="730" spans="9:10" ht="12.75" x14ac:dyDescent="0.2">
      <c r="I730" s="79"/>
      <c r="J730" s="80"/>
    </row>
    <row r="731" spans="9:10" ht="12.75" x14ac:dyDescent="0.2">
      <c r="I731" s="79"/>
      <c r="J731" s="80"/>
    </row>
    <row r="732" spans="9:10" ht="12.75" x14ac:dyDescent="0.2">
      <c r="I732" s="79"/>
      <c r="J732" s="80"/>
    </row>
    <row r="733" spans="9:10" ht="12.75" x14ac:dyDescent="0.2">
      <c r="I733" s="79"/>
      <c r="J733" s="80"/>
    </row>
    <row r="734" spans="9:10" ht="12.75" x14ac:dyDescent="0.2">
      <c r="I734" s="79"/>
      <c r="J734" s="80"/>
    </row>
    <row r="735" spans="9:10" ht="12.75" x14ac:dyDescent="0.2">
      <c r="I735" s="79"/>
      <c r="J735" s="80"/>
    </row>
    <row r="736" spans="9:10" ht="12.75" x14ac:dyDescent="0.2">
      <c r="I736" s="79"/>
      <c r="J736" s="80"/>
    </row>
    <row r="737" spans="9:10" ht="12.75" x14ac:dyDescent="0.2">
      <c r="I737" s="79"/>
      <c r="J737" s="80"/>
    </row>
    <row r="738" spans="9:10" ht="12.75" x14ac:dyDescent="0.2">
      <c r="I738" s="79"/>
      <c r="J738" s="80"/>
    </row>
    <row r="739" spans="9:10" ht="12.75" x14ac:dyDescent="0.2">
      <c r="I739" s="79"/>
      <c r="J739" s="80"/>
    </row>
    <row r="740" spans="9:10" ht="12.75" x14ac:dyDescent="0.2">
      <c r="I740" s="79"/>
      <c r="J740" s="80"/>
    </row>
    <row r="741" spans="9:10" ht="12.75" x14ac:dyDescent="0.2">
      <c r="I741" s="79"/>
      <c r="J741" s="80"/>
    </row>
    <row r="742" spans="9:10" ht="12.75" x14ac:dyDescent="0.2">
      <c r="I742" s="79"/>
      <c r="J742" s="80"/>
    </row>
    <row r="743" spans="9:10" ht="12.75" x14ac:dyDescent="0.2">
      <c r="I743" s="79"/>
      <c r="J743" s="80"/>
    </row>
    <row r="744" spans="9:10" ht="12.75" x14ac:dyDescent="0.2">
      <c r="I744" s="79"/>
      <c r="J744" s="80"/>
    </row>
    <row r="745" spans="9:10" ht="12.75" x14ac:dyDescent="0.2">
      <c r="I745" s="79"/>
      <c r="J745" s="80"/>
    </row>
    <row r="746" spans="9:10" ht="12.75" x14ac:dyDescent="0.2">
      <c r="I746" s="79"/>
      <c r="J746" s="80"/>
    </row>
    <row r="747" spans="9:10" ht="12.75" x14ac:dyDescent="0.2">
      <c r="I747" s="79"/>
      <c r="J747" s="80"/>
    </row>
    <row r="748" spans="9:10" ht="12.75" x14ac:dyDescent="0.2">
      <c r="I748" s="79"/>
      <c r="J748" s="80"/>
    </row>
    <row r="749" spans="9:10" ht="12.75" x14ac:dyDescent="0.2">
      <c r="I749" s="79"/>
      <c r="J749" s="80"/>
    </row>
    <row r="750" spans="9:10" ht="12.75" x14ac:dyDescent="0.2">
      <c r="I750" s="79"/>
      <c r="J750" s="80"/>
    </row>
    <row r="751" spans="9:10" ht="12.75" x14ac:dyDescent="0.2">
      <c r="I751" s="79"/>
      <c r="J751" s="80"/>
    </row>
    <row r="752" spans="9:10" ht="12.75" x14ac:dyDescent="0.2">
      <c r="I752" s="79"/>
      <c r="J752" s="80"/>
    </row>
    <row r="753" spans="9:10" ht="12.75" x14ac:dyDescent="0.2">
      <c r="I753" s="79"/>
      <c r="J753" s="80"/>
    </row>
    <row r="754" spans="9:10" ht="12.75" x14ac:dyDescent="0.2">
      <c r="I754" s="79"/>
      <c r="J754" s="80"/>
    </row>
    <row r="755" spans="9:10" ht="12.75" x14ac:dyDescent="0.2">
      <c r="I755" s="79"/>
      <c r="J755" s="80"/>
    </row>
    <row r="756" spans="9:10" ht="12.75" x14ac:dyDescent="0.2">
      <c r="I756" s="79"/>
      <c r="J756" s="80"/>
    </row>
    <row r="757" spans="9:10" ht="12.75" x14ac:dyDescent="0.2">
      <c r="I757" s="79"/>
      <c r="J757" s="80"/>
    </row>
    <row r="758" spans="9:10" ht="12.75" x14ac:dyDescent="0.2">
      <c r="I758" s="79"/>
      <c r="J758" s="80"/>
    </row>
    <row r="759" spans="9:10" ht="12.75" x14ac:dyDescent="0.2">
      <c r="I759" s="79"/>
      <c r="J759" s="80"/>
    </row>
    <row r="760" spans="9:10" ht="12.75" x14ac:dyDescent="0.2">
      <c r="I760" s="79"/>
      <c r="J760" s="80"/>
    </row>
    <row r="761" spans="9:10" ht="12.75" x14ac:dyDescent="0.2">
      <c r="I761" s="79"/>
      <c r="J761" s="80"/>
    </row>
    <row r="762" spans="9:10" ht="12.75" x14ac:dyDescent="0.2">
      <c r="I762" s="79"/>
      <c r="J762" s="80"/>
    </row>
    <row r="763" spans="9:10" ht="12.75" x14ac:dyDescent="0.2">
      <c r="I763" s="79"/>
      <c r="J763" s="80"/>
    </row>
    <row r="764" spans="9:10" ht="12.75" x14ac:dyDescent="0.2">
      <c r="I764" s="79"/>
      <c r="J764" s="80"/>
    </row>
    <row r="765" spans="9:10" ht="12.75" x14ac:dyDescent="0.2">
      <c r="I765" s="79"/>
      <c r="J765" s="80"/>
    </row>
    <row r="766" spans="9:10" ht="12.75" x14ac:dyDescent="0.2">
      <c r="I766" s="79"/>
      <c r="J766" s="80"/>
    </row>
    <row r="767" spans="9:10" ht="12.75" x14ac:dyDescent="0.2">
      <c r="I767" s="79"/>
      <c r="J767" s="80"/>
    </row>
    <row r="768" spans="9:10" ht="12.75" x14ac:dyDescent="0.2">
      <c r="I768" s="79"/>
      <c r="J768" s="80"/>
    </row>
    <row r="769" spans="9:10" ht="12.75" x14ac:dyDescent="0.2">
      <c r="I769" s="79"/>
      <c r="J769" s="80"/>
    </row>
    <row r="770" spans="9:10" ht="12.75" x14ac:dyDescent="0.2">
      <c r="I770" s="79"/>
      <c r="J770" s="80"/>
    </row>
    <row r="771" spans="9:10" ht="12.75" x14ac:dyDescent="0.2">
      <c r="I771" s="79"/>
      <c r="J771" s="80"/>
    </row>
    <row r="772" spans="9:10" ht="12.75" x14ac:dyDescent="0.2">
      <c r="I772" s="79"/>
      <c r="J772" s="80"/>
    </row>
    <row r="773" spans="9:10" ht="12.75" x14ac:dyDescent="0.2">
      <c r="I773" s="79"/>
      <c r="J773" s="80"/>
    </row>
    <row r="774" spans="9:10" ht="12.75" x14ac:dyDescent="0.2">
      <c r="I774" s="79"/>
      <c r="J774" s="80"/>
    </row>
    <row r="775" spans="9:10" ht="12.75" x14ac:dyDescent="0.2">
      <c r="I775" s="79"/>
      <c r="J775" s="80"/>
    </row>
    <row r="776" spans="9:10" ht="12.75" x14ac:dyDescent="0.2">
      <c r="I776" s="79"/>
      <c r="J776" s="80"/>
    </row>
    <row r="777" spans="9:10" ht="12.75" x14ac:dyDescent="0.2">
      <c r="I777" s="79"/>
      <c r="J777" s="80"/>
    </row>
    <row r="778" spans="9:10" ht="12.75" x14ac:dyDescent="0.2">
      <c r="I778" s="79"/>
      <c r="J778" s="80"/>
    </row>
    <row r="779" spans="9:10" ht="12.75" x14ac:dyDescent="0.2">
      <c r="I779" s="79"/>
      <c r="J779" s="80"/>
    </row>
    <row r="780" spans="9:10" ht="12.75" x14ac:dyDescent="0.2">
      <c r="I780" s="79"/>
      <c r="J780" s="80"/>
    </row>
    <row r="781" spans="9:10" ht="12.75" x14ac:dyDescent="0.2">
      <c r="I781" s="79"/>
      <c r="J781" s="80"/>
    </row>
    <row r="782" spans="9:10" ht="12.75" x14ac:dyDescent="0.2">
      <c r="I782" s="79"/>
      <c r="J782" s="80"/>
    </row>
    <row r="783" spans="9:10" ht="12.75" x14ac:dyDescent="0.2">
      <c r="I783" s="79"/>
      <c r="J783" s="80"/>
    </row>
    <row r="784" spans="9:10" ht="12.75" x14ac:dyDescent="0.2">
      <c r="I784" s="79"/>
      <c r="J784" s="80"/>
    </row>
    <row r="785" spans="9:10" ht="12.75" x14ac:dyDescent="0.2">
      <c r="I785" s="79"/>
      <c r="J785" s="80"/>
    </row>
    <row r="786" spans="9:10" ht="12.75" x14ac:dyDescent="0.2">
      <c r="I786" s="79"/>
      <c r="J786" s="80"/>
    </row>
    <row r="787" spans="9:10" ht="12.75" x14ac:dyDescent="0.2">
      <c r="I787" s="79"/>
      <c r="J787" s="80"/>
    </row>
    <row r="788" spans="9:10" ht="12.75" x14ac:dyDescent="0.2">
      <c r="I788" s="79"/>
      <c r="J788" s="80"/>
    </row>
    <row r="789" spans="9:10" ht="12.75" x14ac:dyDescent="0.2">
      <c r="I789" s="79"/>
      <c r="J789" s="80"/>
    </row>
    <row r="790" spans="9:10" ht="12.75" x14ac:dyDescent="0.2">
      <c r="I790" s="79"/>
      <c r="J790" s="80"/>
    </row>
    <row r="791" spans="9:10" ht="12.75" x14ac:dyDescent="0.2">
      <c r="I791" s="79"/>
      <c r="J791" s="80"/>
    </row>
    <row r="792" spans="9:10" ht="12.75" x14ac:dyDescent="0.2">
      <c r="I792" s="79"/>
      <c r="J792" s="80"/>
    </row>
    <row r="793" spans="9:10" ht="12.75" x14ac:dyDescent="0.2">
      <c r="I793" s="79"/>
      <c r="J793" s="80"/>
    </row>
    <row r="794" spans="9:10" ht="12.75" x14ac:dyDescent="0.2">
      <c r="I794" s="79"/>
      <c r="J794" s="80"/>
    </row>
    <row r="795" spans="9:10" ht="12.75" x14ac:dyDescent="0.2">
      <c r="I795" s="79"/>
      <c r="J795" s="80"/>
    </row>
    <row r="796" spans="9:10" ht="12.75" x14ac:dyDescent="0.2">
      <c r="I796" s="79"/>
      <c r="J796" s="80"/>
    </row>
    <row r="797" spans="9:10" ht="12.75" x14ac:dyDescent="0.2">
      <c r="I797" s="79"/>
      <c r="J797" s="80"/>
    </row>
    <row r="798" spans="9:10" ht="12.75" x14ac:dyDescent="0.2">
      <c r="I798" s="79"/>
      <c r="J798" s="80"/>
    </row>
    <row r="799" spans="9:10" ht="12.75" x14ac:dyDescent="0.2">
      <c r="I799" s="79"/>
      <c r="J799" s="80"/>
    </row>
    <row r="800" spans="9:10" ht="12.75" x14ac:dyDescent="0.2">
      <c r="I800" s="79"/>
      <c r="J800" s="80"/>
    </row>
    <row r="801" spans="9:10" ht="12.75" x14ac:dyDescent="0.2">
      <c r="I801" s="79"/>
      <c r="J801" s="80"/>
    </row>
    <row r="802" spans="9:10" ht="12.75" x14ac:dyDescent="0.2">
      <c r="I802" s="79"/>
      <c r="J802" s="80"/>
    </row>
    <row r="803" spans="9:10" ht="12.75" x14ac:dyDescent="0.2">
      <c r="I803" s="79"/>
      <c r="J803" s="80"/>
    </row>
    <row r="804" spans="9:10" ht="12.75" x14ac:dyDescent="0.2">
      <c r="I804" s="79"/>
      <c r="J804" s="80"/>
    </row>
    <row r="805" spans="9:10" ht="12.75" x14ac:dyDescent="0.2">
      <c r="I805" s="79"/>
      <c r="J805" s="80"/>
    </row>
    <row r="806" spans="9:10" ht="12.75" x14ac:dyDescent="0.2">
      <c r="I806" s="79"/>
      <c r="J806" s="80"/>
    </row>
    <row r="807" spans="9:10" ht="12.75" x14ac:dyDescent="0.2">
      <c r="I807" s="79"/>
      <c r="J807" s="80"/>
    </row>
    <row r="808" spans="9:10" ht="12.75" x14ac:dyDescent="0.2">
      <c r="I808" s="79"/>
      <c r="J808" s="80"/>
    </row>
    <row r="809" spans="9:10" ht="12.75" x14ac:dyDescent="0.2">
      <c r="I809" s="79"/>
      <c r="J809" s="80"/>
    </row>
    <row r="810" spans="9:10" ht="12.75" x14ac:dyDescent="0.2">
      <c r="I810" s="79"/>
      <c r="J810" s="80"/>
    </row>
    <row r="811" spans="9:10" ht="12.75" x14ac:dyDescent="0.2">
      <c r="I811" s="79"/>
      <c r="J811" s="80"/>
    </row>
    <row r="812" spans="9:10" ht="12.75" x14ac:dyDescent="0.2">
      <c r="I812" s="79"/>
      <c r="J812" s="80"/>
    </row>
    <row r="813" spans="9:10" ht="12.75" x14ac:dyDescent="0.2">
      <c r="I813" s="79"/>
      <c r="J813" s="80"/>
    </row>
    <row r="814" spans="9:10" ht="12.75" x14ac:dyDescent="0.2">
      <c r="I814" s="79"/>
      <c r="J814" s="80"/>
    </row>
    <row r="815" spans="9:10" ht="12.75" x14ac:dyDescent="0.2">
      <c r="I815" s="79"/>
      <c r="J815" s="80"/>
    </row>
    <row r="816" spans="9:10" ht="12.75" x14ac:dyDescent="0.2">
      <c r="I816" s="79"/>
      <c r="J816" s="80"/>
    </row>
    <row r="817" spans="9:10" ht="12.75" x14ac:dyDescent="0.2">
      <c r="I817" s="79"/>
      <c r="J817" s="80"/>
    </row>
    <row r="818" spans="9:10" ht="12.75" x14ac:dyDescent="0.2">
      <c r="I818" s="79"/>
      <c r="J818" s="80"/>
    </row>
    <row r="819" spans="9:10" ht="12.75" x14ac:dyDescent="0.2">
      <c r="I819" s="79"/>
      <c r="J819" s="80"/>
    </row>
    <row r="820" spans="9:10" ht="12.75" x14ac:dyDescent="0.2">
      <c r="I820" s="79"/>
      <c r="J820" s="80"/>
    </row>
    <row r="821" spans="9:10" ht="12.75" x14ac:dyDescent="0.2">
      <c r="I821" s="79"/>
      <c r="J821" s="80"/>
    </row>
    <row r="822" spans="9:10" ht="12.75" x14ac:dyDescent="0.2">
      <c r="I822" s="79"/>
      <c r="J822" s="80"/>
    </row>
    <row r="823" spans="9:10" ht="12.75" x14ac:dyDescent="0.2">
      <c r="I823" s="79"/>
      <c r="J823" s="80"/>
    </row>
    <row r="824" spans="9:10" ht="12.75" x14ac:dyDescent="0.2">
      <c r="I824" s="79"/>
      <c r="J824" s="80"/>
    </row>
    <row r="825" spans="9:10" ht="12.75" x14ac:dyDescent="0.2">
      <c r="I825" s="79"/>
      <c r="J825" s="80"/>
    </row>
    <row r="826" spans="9:10" ht="12.75" x14ac:dyDescent="0.2">
      <c r="I826" s="79"/>
      <c r="J826" s="80"/>
    </row>
    <row r="827" spans="9:10" ht="12.75" x14ac:dyDescent="0.2">
      <c r="I827" s="79"/>
      <c r="J827" s="80"/>
    </row>
    <row r="828" spans="9:10" ht="12.75" x14ac:dyDescent="0.2">
      <c r="I828" s="79"/>
      <c r="J828" s="80"/>
    </row>
    <row r="829" spans="9:10" ht="12.75" x14ac:dyDescent="0.2">
      <c r="I829" s="79"/>
      <c r="J829" s="80"/>
    </row>
    <row r="830" spans="9:10" ht="12.75" x14ac:dyDescent="0.2">
      <c r="I830" s="79"/>
      <c r="J830" s="80"/>
    </row>
    <row r="831" spans="9:10" ht="12.75" x14ac:dyDescent="0.2">
      <c r="I831" s="79"/>
      <c r="J831" s="80"/>
    </row>
    <row r="832" spans="9:10" ht="12.75" x14ac:dyDescent="0.2">
      <c r="I832" s="79"/>
      <c r="J832" s="80"/>
    </row>
    <row r="833" spans="9:10" ht="12.75" x14ac:dyDescent="0.2">
      <c r="I833" s="79"/>
      <c r="J833" s="80"/>
    </row>
    <row r="834" spans="9:10" ht="12.75" x14ac:dyDescent="0.2">
      <c r="I834" s="79"/>
      <c r="J834" s="80"/>
    </row>
    <row r="835" spans="9:10" ht="12.75" x14ac:dyDescent="0.2">
      <c r="I835" s="79"/>
      <c r="J835" s="80"/>
    </row>
    <row r="836" spans="9:10" ht="12.75" x14ac:dyDescent="0.2">
      <c r="I836" s="79"/>
      <c r="J836" s="80"/>
    </row>
    <row r="837" spans="9:10" ht="12.75" x14ac:dyDescent="0.2">
      <c r="I837" s="79"/>
      <c r="J837" s="80"/>
    </row>
    <row r="838" spans="9:10" ht="12.75" x14ac:dyDescent="0.2">
      <c r="I838" s="79"/>
      <c r="J838" s="80"/>
    </row>
    <row r="839" spans="9:10" ht="12.75" x14ac:dyDescent="0.2">
      <c r="I839" s="79"/>
      <c r="J839" s="80"/>
    </row>
    <row r="840" spans="9:10" ht="12.75" x14ac:dyDescent="0.2">
      <c r="I840" s="79"/>
      <c r="J840" s="80"/>
    </row>
    <row r="841" spans="9:10" ht="12.75" x14ac:dyDescent="0.2">
      <c r="I841" s="79"/>
      <c r="J841" s="80"/>
    </row>
    <row r="842" spans="9:10" ht="12.75" x14ac:dyDescent="0.2">
      <c r="I842" s="79"/>
      <c r="J842" s="80"/>
    </row>
    <row r="843" spans="9:10" ht="12.75" x14ac:dyDescent="0.2">
      <c r="I843" s="79"/>
      <c r="J843" s="80"/>
    </row>
    <row r="844" spans="9:10" ht="12.75" x14ac:dyDescent="0.2">
      <c r="I844" s="79"/>
      <c r="J844" s="80"/>
    </row>
    <row r="845" spans="9:10" ht="12.75" x14ac:dyDescent="0.2">
      <c r="I845" s="79"/>
      <c r="J845" s="80"/>
    </row>
    <row r="846" spans="9:10" ht="12.75" x14ac:dyDescent="0.2">
      <c r="I846" s="79"/>
      <c r="J846" s="80"/>
    </row>
    <row r="847" spans="9:10" ht="12.75" x14ac:dyDescent="0.2">
      <c r="I847" s="79"/>
      <c r="J847" s="80"/>
    </row>
    <row r="848" spans="9:10" ht="12.75" x14ac:dyDescent="0.2">
      <c r="I848" s="79"/>
      <c r="J848" s="80"/>
    </row>
    <row r="849" spans="9:10" ht="12.75" x14ac:dyDescent="0.2">
      <c r="I849" s="79"/>
      <c r="J849" s="80"/>
    </row>
    <row r="850" spans="9:10" ht="12.75" x14ac:dyDescent="0.2">
      <c r="I850" s="79"/>
      <c r="J850" s="80"/>
    </row>
    <row r="851" spans="9:10" ht="12.75" x14ac:dyDescent="0.2">
      <c r="I851" s="79"/>
      <c r="J851" s="80"/>
    </row>
    <row r="852" spans="9:10" ht="12.75" x14ac:dyDescent="0.2">
      <c r="I852" s="79"/>
      <c r="J852" s="80"/>
    </row>
    <row r="853" spans="9:10" ht="12.75" x14ac:dyDescent="0.2">
      <c r="I853" s="79"/>
      <c r="J853" s="80"/>
    </row>
    <row r="854" spans="9:10" ht="12.75" x14ac:dyDescent="0.2">
      <c r="I854" s="79"/>
      <c r="J854" s="80"/>
    </row>
    <row r="855" spans="9:10" ht="12.75" x14ac:dyDescent="0.2">
      <c r="I855" s="79"/>
      <c r="J855" s="80"/>
    </row>
    <row r="856" spans="9:10" ht="12.75" x14ac:dyDescent="0.2">
      <c r="I856" s="79"/>
      <c r="J856" s="80"/>
    </row>
    <row r="857" spans="9:10" ht="12.75" x14ac:dyDescent="0.2">
      <c r="I857" s="79"/>
      <c r="J857" s="80"/>
    </row>
    <row r="858" spans="9:10" ht="12.75" x14ac:dyDescent="0.2">
      <c r="I858" s="79"/>
      <c r="J858" s="80"/>
    </row>
    <row r="859" spans="9:10" ht="12.75" x14ac:dyDescent="0.2">
      <c r="I859" s="79"/>
      <c r="J859" s="80"/>
    </row>
    <row r="860" spans="9:10" ht="12.75" x14ac:dyDescent="0.2">
      <c r="I860" s="79"/>
      <c r="J860" s="80"/>
    </row>
    <row r="861" spans="9:10" ht="12.75" x14ac:dyDescent="0.2">
      <c r="I861" s="79"/>
      <c r="J861" s="80"/>
    </row>
    <row r="862" spans="9:10" ht="12.75" x14ac:dyDescent="0.2">
      <c r="I862" s="79"/>
      <c r="J862" s="80"/>
    </row>
    <row r="863" spans="9:10" ht="12.75" x14ac:dyDescent="0.2">
      <c r="I863" s="79"/>
      <c r="J863" s="80"/>
    </row>
    <row r="864" spans="9:10" ht="12.75" x14ac:dyDescent="0.2">
      <c r="I864" s="79"/>
      <c r="J864" s="80"/>
    </row>
    <row r="865" spans="9:10" ht="12.75" x14ac:dyDescent="0.2">
      <c r="I865" s="79"/>
      <c r="J865" s="80"/>
    </row>
    <row r="866" spans="9:10" ht="12.75" x14ac:dyDescent="0.2">
      <c r="I866" s="79"/>
      <c r="J866" s="80"/>
    </row>
    <row r="867" spans="9:10" ht="12.75" x14ac:dyDescent="0.2">
      <c r="I867" s="79"/>
      <c r="J867" s="80"/>
    </row>
    <row r="868" spans="9:10" ht="12.75" x14ac:dyDescent="0.2">
      <c r="I868" s="79"/>
      <c r="J868" s="80"/>
    </row>
    <row r="869" spans="9:10" ht="12.75" x14ac:dyDescent="0.2">
      <c r="I869" s="79"/>
      <c r="J869" s="80"/>
    </row>
    <row r="870" spans="9:10" ht="12.75" x14ac:dyDescent="0.2">
      <c r="I870" s="79"/>
      <c r="J870" s="80"/>
    </row>
    <row r="871" spans="9:10" ht="12.75" x14ac:dyDescent="0.2">
      <c r="I871" s="79"/>
      <c r="J871" s="80"/>
    </row>
    <row r="872" spans="9:10" ht="12.75" x14ac:dyDescent="0.2">
      <c r="I872" s="79"/>
      <c r="J872" s="80"/>
    </row>
    <row r="873" spans="9:10" ht="12.75" x14ac:dyDescent="0.2">
      <c r="I873" s="79"/>
      <c r="J873" s="80"/>
    </row>
    <row r="874" spans="9:10" ht="12.75" x14ac:dyDescent="0.2">
      <c r="I874" s="79"/>
      <c r="J874" s="80"/>
    </row>
    <row r="875" spans="9:10" ht="12.75" x14ac:dyDescent="0.2">
      <c r="I875" s="79"/>
      <c r="J875" s="80"/>
    </row>
    <row r="876" spans="9:10" ht="12.75" x14ac:dyDescent="0.2">
      <c r="I876" s="79"/>
      <c r="J876" s="80"/>
    </row>
    <row r="877" spans="9:10" ht="12.75" x14ac:dyDescent="0.2">
      <c r="I877" s="79"/>
      <c r="J877" s="80"/>
    </row>
    <row r="878" spans="9:10" ht="12.75" x14ac:dyDescent="0.2">
      <c r="I878" s="79"/>
      <c r="J878" s="80"/>
    </row>
    <row r="879" spans="9:10" ht="12.75" x14ac:dyDescent="0.2">
      <c r="I879" s="79"/>
      <c r="J879" s="80"/>
    </row>
    <row r="880" spans="9:10" ht="12.75" x14ac:dyDescent="0.2">
      <c r="I880" s="79"/>
      <c r="J880" s="80"/>
    </row>
    <row r="881" spans="9:10" ht="12.75" x14ac:dyDescent="0.2">
      <c r="I881" s="79"/>
      <c r="J881" s="80"/>
    </row>
    <row r="882" spans="9:10" ht="12.75" x14ac:dyDescent="0.2">
      <c r="I882" s="79"/>
      <c r="J882" s="80"/>
    </row>
    <row r="883" spans="9:10" ht="12.75" x14ac:dyDescent="0.2">
      <c r="I883" s="79"/>
      <c r="J883" s="80"/>
    </row>
    <row r="884" spans="9:10" ht="12.75" x14ac:dyDescent="0.2">
      <c r="I884" s="79"/>
      <c r="J884" s="80"/>
    </row>
    <row r="885" spans="9:10" ht="12.75" x14ac:dyDescent="0.2">
      <c r="I885" s="79"/>
      <c r="J885" s="80"/>
    </row>
    <row r="886" spans="9:10" ht="12.75" x14ac:dyDescent="0.2">
      <c r="I886" s="79"/>
      <c r="J886" s="80"/>
    </row>
    <row r="887" spans="9:10" ht="12.75" x14ac:dyDescent="0.2">
      <c r="I887" s="79"/>
      <c r="J887" s="80"/>
    </row>
    <row r="888" spans="9:10" ht="12.75" x14ac:dyDescent="0.2">
      <c r="I888" s="79"/>
      <c r="J888" s="80"/>
    </row>
    <row r="889" spans="9:10" ht="12.75" x14ac:dyDescent="0.2">
      <c r="I889" s="79"/>
      <c r="J889" s="80"/>
    </row>
    <row r="890" spans="9:10" ht="12.75" x14ac:dyDescent="0.2">
      <c r="I890" s="79"/>
      <c r="J890" s="80"/>
    </row>
    <row r="891" spans="9:10" ht="12.75" x14ac:dyDescent="0.2">
      <c r="I891" s="79"/>
      <c r="J891" s="80"/>
    </row>
    <row r="892" spans="9:10" ht="12.75" x14ac:dyDescent="0.2">
      <c r="I892" s="79"/>
      <c r="J892" s="80"/>
    </row>
    <row r="893" spans="9:10" ht="12.75" x14ac:dyDescent="0.2">
      <c r="I893" s="79"/>
      <c r="J893" s="80"/>
    </row>
    <row r="894" spans="9:10" ht="12.75" x14ac:dyDescent="0.2">
      <c r="I894" s="79"/>
      <c r="J894" s="80"/>
    </row>
    <row r="895" spans="9:10" ht="12.75" x14ac:dyDescent="0.2">
      <c r="I895" s="79"/>
      <c r="J895" s="80"/>
    </row>
    <row r="896" spans="9:10" ht="12.75" x14ac:dyDescent="0.2">
      <c r="I896" s="79"/>
      <c r="J896" s="80"/>
    </row>
    <row r="897" spans="9:10" ht="12.75" x14ac:dyDescent="0.2">
      <c r="I897" s="79"/>
      <c r="J897" s="80"/>
    </row>
    <row r="898" spans="9:10" ht="12.75" x14ac:dyDescent="0.2">
      <c r="I898" s="79"/>
      <c r="J898" s="80"/>
    </row>
    <row r="899" spans="9:10" ht="12.75" x14ac:dyDescent="0.2">
      <c r="I899" s="79"/>
      <c r="J899" s="80"/>
    </row>
    <row r="900" spans="9:10" ht="12.75" x14ac:dyDescent="0.2">
      <c r="I900" s="79"/>
      <c r="J900" s="80"/>
    </row>
    <row r="901" spans="9:10" ht="12.75" x14ac:dyDescent="0.2">
      <c r="I901" s="79"/>
      <c r="J901" s="80"/>
    </row>
    <row r="902" spans="9:10" ht="12.75" x14ac:dyDescent="0.2">
      <c r="I902" s="79"/>
      <c r="J902" s="80"/>
    </row>
    <row r="903" spans="9:10" ht="12.75" x14ac:dyDescent="0.2">
      <c r="I903" s="79"/>
      <c r="J903" s="80"/>
    </row>
    <row r="904" spans="9:10" ht="12.75" x14ac:dyDescent="0.2">
      <c r="I904" s="79"/>
      <c r="J904" s="80"/>
    </row>
    <row r="905" spans="9:10" ht="12.75" x14ac:dyDescent="0.2">
      <c r="I905" s="79"/>
      <c r="J905" s="80"/>
    </row>
    <row r="906" spans="9:10" ht="12.75" x14ac:dyDescent="0.2">
      <c r="I906" s="79"/>
      <c r="J906" s="80"/>
    </row>
    <row r="907" spans="9:10" ht="12.75" x14ac:dyDescent="0.2">
      <c r="I907" s="79"/>
      <c r="J907" s="80"/>
    </row>
    <row r="908" spans="9:10" ht="12.75" x14ac:dyDescent="0.2">
      <c r="I908" s="79"/>
      <c r="J908" s="80"/>
    </row>
    <row r="909" spans="9:10" ht="12.75" x14ac:dyDescent="0.2">
      <c r="I909" s="79"/>
      <c r="J909" s="80"/>
    </row>
    <row r="910" spans="9:10" ht="12.75" x14ac:dyDescent="0.2">
      <c r="I910" s="79"/>
      <c r="J910" s="80"/>
    </row>
    <row r="911" spans="9:10" ht="12.75" x14ac:dyDescent="0.2">
      <c r="I911" s="79"/>
      <c r="J911" s="80"/>
    </row>
    <row r="912" spans="9:10" ht="12.75" x14ac:dyDescent="0.2">
      <c r="I912" s="79"/>
      <c r="J912" s="80"/>
    </row>
    <row r="913" spans="9:10" ht="12.75" x14ac:dyDescent="0.2">
      <c r="I913" s="79"/>
      <c r="J913" s="80"/>
    </row>
    <row r="914" spans="9:10" ht="12.75" x14ac:dyDescent="0.2">
      <c r="I914" s="79"/>
      <c r="J914" s="80"/>
    </row>
    <row r="915" spans="9:10" ht="12.75" x14ac:dyDescent="0.2">
      <c r="I915" s="79"/>
      <c r="J915" s="80"/>
    </row>
    <row r="916" spans="9:10" ht="12.75" x14ac:dyDescent="0.2">
      <c r="I916" s="79"/>
      <c r="J916" s="80"/>
    </row>
    <row r="917" spans="9:10" ht="12.75" x14ac:dyDescent="0.2">
      <c r="I917" s="79"/>
      <c r="J917" s="80"/>
    </row>
    <row r="918" spans="9:10" ht="12.75" x14ac:dyDescent="0.2">
      <c r="I918" s="79"/>
      <c r="J918" s="80"/>
    </row>
    <row r="919" spans="9:10" ht="12.75" x14ac:dyDescent="0.2">
      <c r="I919" s="79"/>
      <c r="J919" s="80"/>
    </row>
    <row r="920" spans="9:10" ht="12.75" x14ac:dyDescent="0.2">
      <c r="I920" s="79"/>
      <c r="J920" s="80"/>
    </row>
    <row r="921" spans="9:10" ht="12.75" x14ac:dyDescent="0.2">
      <c r="I921" s="79"/>
      <c r="J921" s="80"/>
    </row>
    <row r="922" spans="9:10" ht="12.75" x14ac:dyDescent="0.2">
      <c r="I922" s="79"/>
      <c r="J922" s="80"/>
    </row>
    <row r="923" spans="9:10" ht="12.75" x14ac:dyDescent="0.2">
      <c r="I923" s="79"/>
      <c r="J923" s="80"/>
    </row>
    <row r="924" spans="9:10" ht="12.75" x14ac:dyDescent="0.2">
      <c r="I924" s="79"/>
      <c r="J924" s="80"/>
    </row>
    <row r="925" spans="9:10" ht="12.75" x14ac:dyDescent="0.2">
      <c r="I925" s="79"/>
      <c r="J925" s="80"/>
    </row>
    <row r="926" spans="9:10" ht="12.75" x14ac:dyDescent="0.2">
      <c r="I926" s="79"/>
      <c r="J926" s="80"/>
    </row>
    <row r="927" spans="9:10" ht="12.75" x14ac:dyDescent="0.2">
      <c r="I927" s="79"/>
      <c r="J927" s="80"/>
    </row>
    <row r="928" spans="9:10" ht="12.75" x14ac:dyDescent="0.2">
      <c r="I928" s="79"/>
      <c r="J928" s="80"/>
    </row>
    <row r="929" spans="9:10" ht="12.75" x14ac:dyDescent="0.2">
      <c r="I929" s="79"/>
      <c r="J929" s="80"/>
    </row>
    <row r="930" spans="9:10" ht="12.75" x14ac:dyDescent="0.2">
      <c r="I930" s="79"/>
      <c r="J930" s="80"/>
    </row>
    <row r="931" spans="9:10" ht="12.75" x14ac:dyDescent="0.2">
      <c r="I931" s="79"/>
      <c r="J931" s="80"/>
    </row>
    <row r="932" spans="9:10" ht="12.75" x14ac:dyDescent="0.2">
      <c r="I932" s="79"/>
      <c r="J932" s="80"/>
    </row>
    <row r="933" spans="9:10" ht="12.75" x14ac:dyDescent="0.2">
      <c r="I933" s="79"/>
      <c r="J933" s="80"/>
    </row>
    <row r="934" spans="9:10" ht="12.75" x14ac:dyDescent="0.2">
      <c r="I934" s="79"/>
      <c r="J934" s="80"/>
    </row>
    <row r="935" spans="9:10" ht="12.75" x14ac:dyDescent="0.2">
      <c r="I935" s="79"/>
      <c r="J935" s="80"/>
    </row>
    <row r="936" spans="9:10" ht="12.75" x14ac:dyDescent="0.2">
      <c r="I936" s="79"/>
      <c r="J936" s="80"/>
    </row>
    <row r="937" spans="9:10" ht="12.75" x14ac:dyDescent="0.2">
      <c r="I937" s="79"/>
      <c r="J937" s="80"/>
    </row>
    <row r="938" spans="9:10" ht="12.75" x14ac:dyDescent="0.2">
      <c r="I938" s="79"/>
      <c r="J938" s="80"/>
    </row>
    <row r="939" spans="9:10" ht="12.75" x14ac:dyDescent="0.2">
      <c r="I939" s="79"/>
      <c r="J939" s="80"/>
    </row>
    <row r="940" spans="9:10" ht="12.75" x14ac:dyDescent="0.2">
      <c r="I940" s="79"/>
      <c r="J940" s="80"/>
    </row>
    <row r="941" spans="9:10" ht="12.75" x14ac:dyDescent="0.2">
      <c r="I941" s="79"/>
      <c r="J941" s="80"/>
    </row>
    <row r="942" spans="9:10" ht="12.75" x14ac:dyDescent="0.2">
      <c r="I942" s="79"/>
      <c r="J942" s="80"/>
    </row>
    <row r="943" spans="9:10" ht="12.75" x14ac:dyDescent="0.2">
      <c r="I943" s="79"/>
      <c r="J943" s="80"/>
    </row>
    <row r="944" spans="9:10" ht="12.75" x14ac:dyDescent="0.2">
      <c r="I944" s="79"/>
      <c r="J944" s="80"/>
    </row>
    <row r="945" spans="9:10" ht="12.75" x14ac:dyDescent="0.2">
      <c r="I945" s="79"/>
      <c r="J945" s="80"/>
    </row>
    <row r="946" spans="9:10" ht="12.75" x14ac:dyDescent="0.2">
      <c r="I946" s="79"/>
      <c r="J946" s="80"/>
    </row>
    <row r="947" spans="9:10" ht="12.75" x14ac:dyDescent="0.2">
      <c r="I947" s="79"/>
      <c r="J947" s="80"/>
    </row>
    <row r="948" spans="9:10" ht="12.75" x14ac:dyDescent="0.2">
      <c r="I948" s="79"/>
      <c r="J948" s="80"/>
    </row>
    <row r="949" spans="9:10" ht="12.75" x14ac:dyDescent="0.2">
      <c r="I949" s="79"/>
      <c r="J949" s="80"/>
    </row>
    <row r="950" spans="9:10" ht="12.75" x14ac:dyDescent="0.2">
      <c r="I950" s="79"/>
      <c r="J950" s="80"/>
    </row>
    <row r="951" spans="9:10" ht="12.75" x14ac:dyDescent="0.2">
      <c r="I951" s="79"/>
      <c r="J951" s="80"/>
    </row>
    <row r="952" spans="9:10" ht="12.75" x14ac:dyDescent="0.2">
      <c r="I952" s="79"/>
      <c r="J952" s="80"/>
    </row>
    <row r="953" spans="9:10" ht="12.75" x14ac:dyDescent="0.2">
      <c r="I953" s="79"/>
      <c r="J953" s="80"/>
    </row>
    <row r="954" spans="9:10" ht="12.75" x14ac:dyDescent="0.2">
      <c r="I954" s="79"/>
      <c r="J954" s="80"/>
    </row>
    <row r="955" spans="9:10" ht="12.75" x14ac:dyDescent="0.2">
      <c r="I955" s="79"/>
      <c r="J955" s="80"/>
    </row>
    <row r="956" spans="9:10" ht="12.75" x14ac:dyDescent="0.2">
      <c r="I956" s="79"/>
      <c r="J956" s="80"/>
    </row>
    <row r="957" spans="9:10" ht="12.75" x14ac:dyDescent="0.2">
      <c r="I957" s="79"/>
      <c r="J957" s="80"/>
    </row>
    <row r="958" spans="9:10" ht="12.75" x14ac:dyDescent="0.2">
      <c r="I958" s="79"/>
      <c r="J958" s="80"/>
    </row>
    <row r="959" spans="9:10" ht="12.75" x14ac:dyDescent="0.2">
      <c r="I959" s="79"/>
      <c r="J959" s="80"/>
    </row>
    <row r="960" spans="9:10" ht="12.75" x14ac:dyDescent="0.2">
      <c r="I960" s="79"/>
      <c r="J960" s="80"/>
    </row>
    <row r="961" spans="9:10" ht="12.75" x14ac:dyDescent="0.2">
      <c r="I961" s="79"/>
      <c r="J961" s="80"/>
    </row>
    <row r="962" spans="9:10" ht="12.75" x14ac:dyDescent="0.2">
      <c r="I962" s="79"/>
      <c r="J962" s="80"/>
    </row>
    <row r="963" spans="9:10" ht="12.75" x14ac:dyDescent="0.2">
      <c r="I963" s="79"/>
      <c r="J963" s="80"/>
    </row>
    <row r="964" spans="9:10" ht="12.75" x14ac:dyDescent="0.2">
      <c r="I964" s="79"/>
      <c r="J964" s="80"/>
    </row>
    <row r="965" spans="9:10" ht="12.75" x14ac:dyDescent="0.2">
      <c r="I965" s="79"/>
      <c r="J965" s="80"/>
    </row>
    <row r="966" spans="9:10" ht="12.75" x14ac:dyDescent="0.2">
      <c r="I966" s="79"/>
      <c r="J966" s="80"/>
    </row>
    <row r="967" spans="9:10" ht="12.75" x14ac:dyDescent="0.2">
      <c r="I967" s="79"/>
      <c r="J967" s="80"/>
    </row>
    <row r="968" spans="9:10" ht="12.75" x14ac:dyDescent="0.2">
      <c r="I968" s="79"/>
      <c r="J968" s="80"/>
    </row>
    <row r="969" spans="9:10" ht="12.75" x14ac:dyDescent="0.2">
      <c r="I969" s="79"/>
      <c r="J969" s="80"/>
    </row>
    <row r="970" spans="9:10" ht="12.75" x14ac:dyDescent="0.2">
      <c r="I970" s="79"/>
      <c r="J970" s="80"/>
    </row>
    <row r="971" spans="9:10" ht="12.75" x14ac:dyDescent="0.2">
      <c r="I971" s="79"/>
      <c r="J971" s="80"/>
    </row>
    <row r="972" spans="9:10" ht="12.75" x14ac:dyDescent="0.2">
      <c r="I972" s="79"/>
      <c r="J972" s="80"/>
    </row>
    <row r="973" spans="9:10" ht="12.75" x14ac:dyDescent="0.2">
      <c r="I973" s="79"/>
      <c r="J973" s="80"/>
    </row>
    <row r="974" spans="9:10" ht="12.75" x14ac:dyDescent="0.2">
      <c r="I974" s="79"/>
      <c r="J974" s="80"/>
    </row>
    <row r="975" spans="9:10" ht="12.75" x14ac:dyDescent="0.2">
      <c r="I975" s="79"/>
      <c r="J975" s="80"/>
    </row>
    <row r="976" spans="9:10" ht="12.75" x14ac:dyDescent="0.2">
      <c r="I976" s="79"/>
      <c r="J976" s="80"/>
    </row>
    <row r="977" spans="9:10" ht="12.75" x14ac:dyDescent="0.2">
      <c r="I977" s="79"/>
      <c r="J977" s="80"/>
    </row>
    <row r="978" spans="9:10" ht="12.75" x14ac:dyDescent="0.2">
      <c r="I978" s="79"/>
      <c r="J978" s="80"/>
    </row>
    <row r="979" spans="9:10" ht="12.75" x14ac:dyDescent="0.2">
      <c r="I979" s="79"/>
      <c r="J979" s="80"/>
    </row>
    <row r="980" spans="9:10" ht="12.75" x14ac:dyDescent="0.2">
      <c r="I980" s="79"/>
      <c r="J980" s="80"/>
    </row>
    <row r="981" spans="9:10" ht="12.75" x14ac:dyDescent="0.2">
      <c r="I981" s="79"/>
      <c r="J981" s="80"/>
    </row>
    <row r="982" spans="9:10" ht="12.75" x14ac:dyDescent="0.2">
      <c r="I982" s="79"/>
      <c r="J982" s="80"/>
    </row>
    <row r="983" spans="9:10" ht="12.75" x14ac:dyDescent="0.2">
      <c r="I983" s="79"/>
      <c r="J983" s="80"/>
    </row>
    <row r="984" spans="9:10" ht="12.75" x14ac:dyDescent="0.2">
      <c r="I984" s="79"/>
      <c r="J984" s="80"/>
    </row>
    <row r="985" spans="9:10" ht="12.75" x14ac:dyDescent="0.2">
      <c r="I985" s="79"/>
      <c r="J985" s="80"/>
    </row>
    <row r="986" spans="9:10" ht="12.75" x14ac:dyDescent="0.2">
      <c r="I986" s="79"/>
      <c r="J986" s="80"/>
    </row>
    <row r="987" spans="9:10" ht="12.75" x14ac:dyDescent="0.2">
      <c r="I987" s="79"/>
      <c r="J987" s="80"/>
    </row>
    <row r="988" spans="9:10" ht="12.75" x14ac:dyDescent="0.2">
      <c r="I988" s="79"/>
      <c r="J988" s="80"/>
    </row>
    <row r="989" spans="9:10" ht="12.75" x14ac:dyDescent="0.2">
      <c r="I989" s="79"/>
      <c r="J989" s="80"/>
    </row>
    <row r="990" spans="9:10" ht="12.75" x14ac:dyDescent="0.2">
      <c r="I990" s="79"/>
      <c r="J990" s="80"/>
    </row>
    <row r="991" spans="9:10" ht="12.75" x14ac:dyDescent="0.2">
      <c r="I991" s="79"/>
      <c r="J991" s="80"/>
    </row>
    <row r="992" spans="9:10" ht="12.75" x14ac:dyDescent="0.2">
      <c r="I992" s="79"/>
      <c r="J992" s="80"/>
    </row>
    <row r="993" spans="9:10" ht="12.75" x14ac:dyDescent="0.2">
      <c r="I993" s="79"/>
      <c r="J993" s="80"/>
    </row>
    <row r="994" spans="9:10" ht="12.75" x14ac:dyDescent="0.2">
      <c r="I994" s="79"/>
      <c r="J994" s="80"/>
    </row>
    <row r="995" spans="9:10" ht="12.75" x14ac:dyDescent="0.2">
      <c r="I995" s="79"/>
      <c r="J995" s="80"/>
    </row>
    <row r="996" spans="9:10" ht="12.75" x14ac:dyDescent="0.2">
      <c r="I996" s="79"/>
      <c r="J996" s="80"/>
    </row>
    <row r="997" spans="9:10" ht="12.75" x14ac:dyDescent="0.2">
      <c r="I997" s="79"/>
      <c r="J997" s="80"/>
    </row>
    <row r="998" spans="9:10" ht="12.75" x14ac:dyDescent="0.2">
      <c r="I998" s="79"/>
      <c r="J998" s="80"/>
    </row>
    <row r="999" spans="9:10" ht="12.75" x14ac:dyDescent="0.2">
      <c r="I999" s="79"/>
      <c r="J999" s="80"/>
    </row>
    <row r="1000" spans="9:10" ht="12.75" x14ac:dyDescent="0.2">
      <c r="I1000" s="79"/>
      <c r="J1000" s="80"/>
    </row>
    <row r="1001" spans="9:10" ht="12.75" x14ac:dyDescent="0.2">
      <c r="I1001" s="79"/>
      <c r="J1001" s="8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BS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3.7109375" customWidth="1"/>
    <col min="3" max="3" width="4.42578125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5.42578125" customWidth="1"/>
    <col min="13" max="13" width="9.28515625" hidden="1" customWidth="1"/>
    <col min="14" max="16" width="11.7109375" hidden="1" customWidth="1"/>
    <col min="17" max="17" width="9.42578125" customWidth="1"/>
    <col min="18" max="19" width="9.28515625" hidden="1" customWidth="1"/>
    <col min="20" max="20" width="12.5703125" hidden="1" customWidth="1"/>
    <col min="21" max="21" width="9.42578125" customWidth="1"/>
    <col min="22" max="22" width="9.28515625" hidden="1" customWidth="1"/>
    <col min="23" max="23" width="11.7109375" hidden="1" customWidth="1"/>
    <col min="24" max="24" width="9.42578125" customWidth="1"/>
    <col min="25" max="25" width="8" hidden="1" customWidth="1"/>
    <col min="26" max="26" width="8" customWidth="1"/>
    <col min="27" max="27" width="10.42578125" hidden="1" customWidth="1"/>
    <col min="28" max="28" width="10.42578125" customWidth="1"/>
    <col min="29" max="29" width="13.5703125" hidden="1" customWidth="1"/>
    <col min="30" max="30" width="13.5703125" customWidth="1"/>
    <col min="31" max="31" width="9.42578125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  <col min="67" max="67" width="9.42578125" hidden="1" customWidth="1"/>
    <col min="68" max="69" width="10.42578125" hidden="1" customWidth="1"/>
    <col min="70" max="70" width="11.7109375" hidden="1" customWidth="1"/>
    <col min="71" max="71" width="13.28515625" hidden="1" customWidth="1"/>
  </cols>
  <sheetData>
    <row r="1" spans="1:71" ht="12.75" x14ac:dyDescent="0.2">
      <c r="A1" s="1"/>
      <c r="B1" s="1"/>
      <c r="C1" s="1"/>
      <c r="D1" s="1"/>
      <c r="E1" s="1"/>
      <c r="F1" s="1"/>
      <c r="G1" s="1"/>
      <c r="H1" s="3"/>
      <c r="I1" s="3"/>
      <c r="J1" s="4" t="e">
        <f t="shared" ref="J1:K1" si="0">SUM(J3:J180)</f>
        <v>#VALUE!</v>
      </c>
      <c r="K1" s="6" t="e">
        <f t="shared" si="0"/>
        <v>#VALUE!</v>
      </c>
      <c r="L1" s="6"/>
      <c r="M1" s="1"/>
      <c r="N1" s="1"/>
      <c r="O1" s="1"/>
      <c r="P1" s="1"/>
      <c r="Q1" s="7"/>
      <c r="R1" s="1"/>
      <c r="S1" s="1"/>
      <c r="T1" s="1"/>
      <c r="U1" s="7"/>
      <c r="V1" s="1"/>
      <c r="W1" s="1"/>
      <c r="X1" s="7"/>
      <c r="Y1" s="10"/>
      <c r="Z1" s="10" t="e">
        <f>AD1/AB1</f>
        <v>#VALUE!</v>
      </c>
      <c r="AA1" s="81"/>
      <c r="AB1" s="12" t="e">
        <f>SUM(AB4:AB180)</f>
        <v>#VALUE!</v>
      </c>
      <c r="AC1" s="81"/>
      <c r="AD1" s="12" t="e">
        <f t="shared" ref="AD1:AE1" si="1">SUM(AD4:AD180)</f>
        <v>#VALUE!</v>
      </c>
      <c r="AE1" s="12" t="e">
        <f t="shared" si="1"/>
        <v>#VALUE!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12.75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6"/>
      <c r="M2" s="11" t="s">
        <v>349</v>
      </c>
      <c r="N2" s="11" t="s">
        <v>350</v>
      </c>
      <c r="O2" s="11" t="s">
        <v>351</v>
      </c>
      <c r="P2" s="11" t="s">
        <v>352</v>
      </c>
      <c r="Q2" s="7" t="s">
        <v>14</v>
      </c>
      <c r="R2" s="11"/>
      <c r="S2" s="11" t="s">
        <v>15</v>
      </c>
      <c r="T2" s="11" t="s">
        <v>16</v>
      </c>
      <c r="U2" s="7" t="s">
        <v>17</v>
      </c>
      <c r="V2" s="11" t="s">
        <v>18</v>
      </c>
      <c r="W2" s="11" t="s">
        <v>19</v>
      </c>
      <c r="X2" s="7" t="s">
        <v>20</v>
      </c>
      <c r="Y2" s="11"/>
      <c r="Z2" s="11" t="s">
        <v>21</v>
      </c>
      <c r="AA2" s="82"/>
      <c r="AB2" s="15" t="s">
        <v>22</v>
      </c>
      <c r="AC2" s="82"/>
      <c r="AD2" s="15" t="s">
        <v>23</v>
      </c>
      <c r="AE2" s="11" t="s">
        <v>353</v>
      </c>
      <c r="AF2" s="11" t="s">
        <v>24</v>
      </c>
      <c r="AG2" s="11" t="s">
        <v>25</v>
      </c>
      <c r="AH2" s="11" t="s">
        <v>26</v>
      </c>
      <c r="AI2" s="11" t="s">
        <v>27</v>
      </c>
      <c r="AJ2" s="11" t="s">
        <v>28</v>
      </c>
      <c r="AK2" s="11" t="s">
        <v>29</v>
      </c>
      <c r="AL2" s="11" t="s">
        <v>30</v>
      </c>
      <c r="AM2" s="11" t="s">
        <v>31</v>
      </c>
      <c r="AN2" s="11" t="s">
        <v>32</v>
      </c>
      <c r="AO2" s="11" t="s">
        <v>33</v>
      </c>
      <c r="AP2" s="11" t="s">
        <v>34</v>
      </c>
      <c r="AQ2" s="11" t="s">
        <v>35</v>
      </c>
      <c r="AR2" s="11" t="s">
        <v>36</v>
      </c>
      <c r="AS2" s="11" t="s">
        <v>37</v>
      </c>
      <c r="AT2" s="11" t="s">
        <v>38</v>
      </c>
      <c r="AU2" s="11" t="s">
        <v>39</v>
      </c>
      <c r="AV2" s="11" t="s">
        <v>40</v>
      </c>
      <c r="AW2" s="11" t="s">
        <v>41</v>
      </c>
      <c r="AX2" s="11" t="s">
        <v>42</v>
      </c>
      <c r="AY2" s="11" t="s">
        <v>43</v>
      </c>
      <c r="AZ2" s="11" t="s">
        <v>44</v>
      </c>
      <c r="BA2" s="11" t="s">
        <v>45</v>
      </c>
      <c r="BB2" s="11" t="s">
        <v>46</v>
      </c>
      <c r="BC2" s="11" t="s">
        <v>47</v>
      </c>
      <c r="BD2" s="11" t="s">
        <v>48</v>
      </c>
      <c r="BE2" s="11" t="s">
        <v>49</v>
      </c>
      <c r="BF2" s="11" t="s">
        <v>50</v>
      </c>
      <c r="BG2" s="11" t="s">
        <v>51</v>
      </c>
      <c r="BH2" s="11" t="s">
        <v>52</v>
      </c>
      <c r="BI2" s="11" t="s">
        <v>53</v>
      </c>
      <c r="BJ2" s="11" t="s">
        <v>54</v>
      </c>
      <c r="BK2" s="11" t="s">
        <v>55</v>
      </c>
      <c r="BL2" s="11" t="s">
        <v>56</v>
      </c>
      <c r="BM2" s="11" t="s">
        <v>57</v>
      </c>
      <c r="BN2" s="11" t="s">
        <v>58</v>
      </c>
      <c r="BO2" s="11" t="s">
        <v>59</v>
      </c>
      <c r="BP2" s="11" t="s">
        <v>60</v>
      </c>
      <c r="BQ2" s="11" t="s">
        <v>61</v>
      </c>
      <c r="BR2" s="11" t="s">
        <v>62</v>
      </c>
      <c r="BS2" s="11" t="s">
        <v>63</v>
      </c>
    </row>
    <row r="3" spans="1:71" ht="12.75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3">
        <v>80.94</v>
      </c>
      <c r="I3" s="3">
        <v>1618.8</v>
      </c>
      <c r="J3" s="2">
        <f t="shared" ref="J3:J180" si="2">K3*I3</f>
        <v>80940</v>
      </c>
      <c r="K3" s="16">
        <f t="shared" ref="K3:K12" si="3">SUM(Q3+U3+X3)</f>
        <v>50</v>
      </c>
      <c r="L3" s="5"/>
      <c r="M3" s="1">
        <v>37.42</v>
      </c>
      <c r="N3" s="1">
        <f>IFERROR(VLOOKUP(A3:A179,'140726 ph k.'!$A$190:$S$260,19,FALSE),"")</f>
        <v>8</v>
      </c>
      <c r="O3" s="1">
        <f>IFERROR(VLOOKUP(A3:A179,'140726 ph k.'!$A$6:$G$186,7,FALSE),"")</f>
        <v>9535</v>
      </c>
      <c r="P3" s="1">
        <f>IFERROR(VLOOKUP(A3:A179,'140726 ph k.'!$A$190:$N$260,14,FALSE),"")</f>
        <v>39.729999999999997</v>
      </c>
      <c r="Q3" s="7">
        <v>20</v>
      </c>
      <c r="R3" s="1"/>
      <c r="S3" s="1">
        <v>60.58</v>
      </c>
      <c r="T3" s="1">
        <v>39.5</v>
      </c>
      <c r="U3" s="7">
        <v>30</v>
      </c>
      <c r="V3" s="1">
        <v>49.6</v>
      </c>
      <c r="W3" s="1">
        <v>66.95</v>
      </c>
      <c r="X3" s="8">
        <f>MAX(0,(TRUNC((V3*0.8)-W3)))</f>
        <v>0</v>
      </c>
      <c r="Y3" s="1"/>
      <c r="Z3" s="1">
        <v>0</v>
      </c>
      <c r="AA3" s="48">
        <f t="shared" ref="AA3:AA12" si="4">M3+N3+S3+V3</f>
        <v>155.6</v>
      </c>
      <c r="AB3" s="19">
        <f t="shared" ref="AB3:AB12" si="5">AA3*I3</f>
        <v>251885.27999999997</v>
      </c>
      <c r="AC3" s="48">
        <f t="shared" ref="AC3:AC12" si="6">P3+T3+W3</f>
        <v>146.18</v>
      </c>
      <c r="AD3" s="3">
        <f t="shared" ref="AD3:AD12" si="7">AC3*I3</f>
        <v>236636.18400000001</v>
      </c>
      <c r="AE3" s="1">
        <v>0</v>
      </c>
      <c r="AF3" s="1">
        <v>0</v>
      </c>
      <c r="AG3" s="1">
        <v>433</v>
      </c>
      <c r="AH3" s="1">
        <v>387</v>
      </c>
      <c r="AI3" s="1">
        <v>290</v>
      </c>
      <c r="AJ3" s="1">
        <v>821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430</v>
      </c>
      <c r="BA3" s="1">
        <v>371</v>
      </c>
      <c r="BB3" s="1">
        <v>424</v>
      </c>
      <c r="BC3" s="1">
        <v>344</v>
      </c>
      <c r="BD3" s="1">
        <v>790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340</v>
      </c>
      <c r="BK3" s="1">
        <v>307</v>
      </c>
      <c r="BL3" s="1">
        <v>351</v>
      </c>
      <c r="BM3" s="1">
        <v>295</v>
      </c>
      <c r="BN3" s="1">
        <v>1339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</row>
    <row r="4" spans="1:71" ht="12.75" x14ac:dyDescent="0.2">
      <c r="A4" s="1">
        <v>88124</v>
      </c>
      <c r="B4" s="1" t="s">
        <v>69</v>
      </c>
      <c r="C4" s="1">
        <v>24</v>
      </c>
      <c r="D4" s="1">
        <v>162</v>
      </c>
      <c r="E4" s="1" t="s">
        <v>65</v>
      </c>
      <c r="F4" s="1">
        <v>974</v>
      </c>
      <c r="G4" s="1" t="s">
        <v>70</v>
      </c>
      <c r="H4" s="3">
        <v>76.927700000000002</v>
      </c>
      <c r="I4" s="3">
        <v>1846.2647999999999</v>
      </c>
      <c r="J4" s="2">
        <f t="shared" si="2"/>
        <v>92313.239999999991</v>
      </c>
      <c r="K4" s="16">
        <f t="shared" si="3"/>
        <v>50</v>
      </c>
      <c r="L4" s="5"/>
      <c r="M4" s="1">
        <v>27.04</v>
      </c>
      <c r="N4" s="1">
        <f>IFERROR(VLOOKUP(A4:A180,'140726 ph k.'!$A$190:$S$260,19,FALSE),"")</f>
        <v>6.6</v>
      </c>
      <c r="O4" s="1">
        <f>IFERROR(VLOOKUP(A4:A180,'140726 ph k.'!$A$6:$G$186,7,FALSE),"")</f>
        <v>173</v>
      </c>
      <c r="P4" s="1">
        <f>IFERROR(VLOOKUP(A4:A180,'140726 ph k.'!$A$190:$N$260,14,FALSE),"")</f>
        <v>7.21</v>
      </c>
      <c r="Q4" s="7">
        <v>30</v>
      </c>
      <c r="R4" s="1"/>
      <c r="S4" s="1">
        <v>32.380000000000003</v>
      </c>
      <c r="T4" s="1">
        <v>36.5</v>
      </c>
      <c r="U4" s="7">
        <v>10</v>
      </c>
      <c r="V4" s="1">
        <v>13.69</v>
      </c>
      <c r="W4" s="1">
        <v>12.38</v>
      </c>
      <c r="X4" s="7">
        <v>10</v>
      </c>
      <c r="Y4" s="1"/>
      <c r="Z4" s="1">
        <v>0</v>
      </c>
      <c r="AA4" s="48">
        <f t="shared" si="4"/>
        <v>79.710000000000008</v>
      </c>
      <c r="AB4" s="19">
        <f t="shared" si="5"/>
        <v>147165.767208</v>
      </c>
      <c r="AC4" s="48">
        <f t="shared" si="6"/>
        <v>56.09</v>
      </c>
      <c r="AD4" s="3">
        <f t="shared" si="7"/>
        <v>103556.99263200001</v>
      </c>
      <c r="AE4" s="1">
        <v>0</v>
      </c>
      <c r="AF4" s="1">
        <v>0</v>
      </c>
      <c r="AG4" s="1">
        <v>422</v>
      </c>
      <c r="AH4" s="1">
        <v>264</v>
      </c>
      <c r="AI4" s="1">
        <v>348</v>
      </c>
      <c r="AJ4" s="1">
        <v>460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179</v>
      </c>
      <c r="BA4" s="1">
        <v>201</v>
      </c>
      <c r="BB4" s="1">
        <v>390</v>
      </c>
      <c r="BC4" s="1">
        <v>215</v>
      </c>
      <c r="BD4" s="1">
        <v>876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103</v>
      </c>
      <c r="BK4" s="1">
        <v>241</v>
      </c>
      <c r="BL4" s="1">
        <v>62</v>
      </c>
      <c r="BM4" s="1">
        <v>86</v>
      </c>
      <c r="BN4" s="1">
        <v>297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</row>
    <row r="5" spans="1:71" ht="12.75" x14ac:dyDescent="0.2">
      <c r="A5" s="1">
        <v>65133</v>
      </c>
      <c r="B5" s="1" t="s">
        <v>71</v>
      </c>
      <c r="C5" s="1">
        <v>24</v>
      </c>
      <c r="D5" s="1">
        <v>162</v>
      </c>
      <c r="E5" s="1" t="s">
        <v>65</v>
      </c>
      <c r="F5" s="1">
        <v>807</v>
      </c>
      <c r="G5" s="1" t="s">
        <v>67</v>
      </c>
      <c r="H5" s="3">
        <v>76.069999999999993</v>
      </c>
      <c r="I5" s="3">
        <v>1825.68</v>
      </c>
      <c r="J5" s="2">
        <f t="shared" si="2"/>
        <v>91284</v>
      </c>
      <c r="K5" s="16">
        <f t="shared" si="3"/>
        <v>50</v>
      </c>
      <c r="L5" s="5"/>
      <c r="M5" s="1">
        <v>14.9</v>
      </c>
      <c r="N5" s="1">
        <f>IFERROR(VLOOKUP(A5:A181,'140726 ph k.'!$A$190:$S$260,19,FALSE),"")</f>
        <v>3.1</v>
      </c>
      <c r="O5" s="1">
        <f>IFERROR(VLOOKUP(A5:A181,'140726 ph k.'!$A$6:$G$186,7,FALSE),"")</f>
        <v>591</v>
      </c>
      <c r="P5" s="1">
        <f>IFERROR(VLOOKUP(A5:A181,'140726 ph k.'!$A$190:$N$260,14,FALSE),"")</f>
        <v>24.63</v>
      </c>
      <c r="Q5" s="7">
        <v>10</v>
      </c>
      <c r="R5" s="1"/>
      <c r="S5" s="1">
        <v>31</v>
      </c>
      <c r="T5" s="1">
        <v>11.42</v>
      </c>
      <c r="U5" s="7">
        <v>20</v>
      </c>
      <c r="V5" s="1">
        <v>27.23</v>
      </c>
      <c r="W5" s="1">
        <v>26.12</v>
      </c>
      <c r="X5" s="7">
        <v>20</v>
      </c>
      <c r="Y5" s="1"/>
      <c r="Z5" s="1">
        <v>0</v>
      </c>
      <c r="AA5" s="48">
        <f t="shared" si="4"/>
        <v>76.23</v>
      </c>
      <c r="AB5" s="19">
        <f t="shared" si="5"/>
        <v>139171.5864</v>
      </c>
      <c r="AC5" s="48">
        <f t="shared" si="6"/>
        <v>62.17</v>
      </c>
      <c r="AD5" s="3">
        <f t="shared" si="7"/>
        <v>113502.52560000001</v>
      </c>
      <c r="AE5" s="1">
        <v>0</v>
      </c>
      <c r="AF5" s="1">
        <v>0</v>
      </c>
      <c r="AG5" s="1">
        <v>190</v>
      </c>
      <c r="AH5" s="1">
        <v>175</v>
      </c>
      <c r="AI5" s="1">
        <v>175</v>
      </c>
      <c r="AJ5" s="1">
        <v>666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231</v>
      </c>
      <c r="BA5" s="1">
        <v>239</v>
      </c>
      <c r="BB5" s="1">
        <v>273</v>
      </c>
      <c r="BC5" s="1">
        <v>241</v>
      </c>
      <c r="BD5" s="1">
        <v>274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221</v>
      </c>
      <c r="BK5" s="1">
        <v>235</v>
      </c>
      <c r="BL5" s="1">
        <v>208</v>
      </c>
      <c r="BM5" s="1">
        <v>214</v>
      </c>
      <c r="BN5" s="1">
        <v>627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</row>
    <row r="6" spans="1:71" ht="12.75" x14ac:dyDescent="0.2">
      <c r="A6" s="1">
        <v>88102</v>
      </c>
      <c r="B6" s="1" t="s">
        <v>77</v>
      </c>
      <c r="C6" s="1">
        <v>24</v>
      </c>
      <c r="D6" s="1">
        <v>162</v>
      </c>
      <c r="E6" s="1" t="s">
        <v>65</v>
      </c>
      <c r="F6" s="1">
        <v>974</v>
      </c>
      <c r="G6" s="1" t="s">
        <v>70</v>
      </c>
      <c r="H6" s="3">
        <v>76.927700000000002</v>
      </c>
      <c r="I6" s="3">
        <v>1846.2647999999999</v>
      </c>
      <c r="J6" s="2">
        <f t="shared" si="2"/>
        <v>92313.239999999991</v>
      </c>
      <c r="K6" s="16">
        <f t="shared" si="3"/>
        <v>50</v>
      </c>
      <c r="L6" s="5"/>
      <c r="M6" s="1">
        <v>22.4</v>
      </c>
      <c r="N6" s="1">
        <f>IFERROR(VLOOKUP(A6:A182,'140726 ph k.'!$A$190:$S$260,19,FALSE),"")</f>
        <v>5.4</v>
      </c>
      <c r="O6" s="1">
        <f>IFERROR(VLOOKUP(A6:A182,'140726 ph k.'!$A$6:$G$186,7,FALSE),"")</f>
        <v>11</v>
      </c>
      <c r="P6" s="1">
        <f>IFERROR(VLOOKUP(A6:A182,'140726 ph k.'!$A$190:$N$260,14,FALSE),"")</f>
        <v>0.46</v>
      </c>
      <c r="Q6" s="7">
        <v>40</v>
      </c>
      <c r="R6" s="1"/>
      <c r="S6" s="1">
        <v>31.94</v>
      </c>
      <c r="T6" s="1">
        <v>37.33</v>
      </c>
      <c r="U6" s="7">
        <v>0</v>
      </c>
      <c r="V6" s="1">
        <v>10.98</v>
      </c>
      <c r="W6" s="1">
        <v>7.58</v>
      </c>
      <c r="X6" s="7">
        <v>10</v>
      </c>
      <c r="Y6" s="1"/>
      <c r="Z6" s="1">
        <v>0</v>
      </c>
      <c r="AA6" s="48">
        <f t="shared" si="4"/>
        <v>70.72</v>
      </c>
      <c r="AB6" s="19">
        <f t="shared" si="5"/>
        <v>130567.84665599999</v>
      </c>
      <c r="AC6" s="48">
        <f t="shared" si="6"/>
        <v>45.37</v>
      </c>
      <c r="AD6" s="3">
        <f t="shared" si="7"/>
        <v>83765.033975999992</v>
      </c>
      <c r="AE6" s="1">
        <v>0</v>
      </c>
      <c r="AF6" s="1">
        <v>0</v>
      </c>
      <c r="AG6" s="1">
        <v>254</v>
      </c>
      <c r="AH6" s="1">
        <v>297</v>
      </c>
      <c r="AI6" s="1">
        <v>227</v>
      </c>
      <c r="AJ6" s="1">
        <v>258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199</v>
      </c>
      <c r="BA6" s="1">
        <v>176</v>
      </c>
      <c r="BB6" s="1">
        <v>385</v>
      </c>
      <c r="BC6" s="1">
        <v>189</v>
      </c>
      <c r="BD6" s="1">
        <v>896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131</v>
      </c>
      <c r="BK6" s="1">
        <v>131</v>
      </c>
      <c r="BL6" s="1">
        <v>47</v>
      </c>
      <c r="BM6" s="1">
        <v>40</v>
      </c>
      <c r="BN6" s="1">
        <v>182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</row>
    <row r="7" spans="1:71" ht="12.75" x14ac:dyDescent="0.2">
      <c r="A7" s="1">
        <v>65109</v>
      </c>
      <c r="B7" s="1" t="s">
        <v>79</v>
      </c>
      <c r="C7" s="1">
        <v>30</v>
      </c>
      <c r="D7" s="1">
        <v>162</v>
      </c>
      <c r="E7" s="1" t="s">
        <v>65</v>
      </c>
      <c r="F7" s="1">
        <v>807</v>
      </c>
      <c r="G7" s="1" t="s">
        <v>67</v>
      </c>
      <c r="H7" s="3">
        <v>65.2744</v>
      </c>
      <c r="I7" s="3">
        <v>1958.232</v>
      </c>
      <c r="J7" s="2">
        <f t="shared" si="2"/>
        <v>88120.44</v>
      </c>
      <c r="K7" s="16">
        <f t="shared" si="3"/>
        <v>45</v>
      </c>
      <c r="L7" s="5"/>
      <c r="M7" s="1">
        <v>9.1199999999999992</v>
      </c>
      <c r="N7" s="1">
        <f>IFERROR(VLOOKUP(A7:A183,'140726 ph k.'!$A$190:$S$260,19,FALSE),"")</f>
        <v>2.6</v>
      </c>
      <c r="O7" s="1">
        <f>IFERROR(VLOOKUP(A7:A183,'140726 ph k.'!$A$6:$G$186,7,FALSE),"")</f>
        <v>624</v>
      </c>
      <c r="P7" s="1">
        <f>IFERROR(VLOOKUP(A7:A183,'140726 ph k.'!$A$190:$N$260,14,FALSE),"")</f>
        <v>20.8</v>
      </c>
      <c r="Q7" s="7">
        <v>10</v>
      </c>
      <c r="R7" s="1"/>
      <c r="S7" s="1">
        <v>20.68</v>
      </c>
      <c r="T7" s="1">
        <v>10.23</v>
      </c>
      <c r="U7" s="7">
        <v>15</v>
      </c>
      <c r="V7" s="1">
        <v>20.100000000000001</v>
      </c>
      <c r="W7" s="1">
        <v>8.33</v>
      </c>
      <c r="X7" s="7">
        <v>20</v>
      </c>
      <c r="Y7" s="1"/>
      <c r="Z7" s="1">
        <v>0</v>
      </c>
      <c r="AA7" s="48">
        <f t="shared" si="4"/>
        <v>52.5</v>
      </c>
      <c r="AB7" s="19">
        <f t="shared" si="5"/>
        <v>102807.18</v>
      </c>
      <c r="AC7" s="48">
        <f t="shared" si="6"/>
        <v>39.36</v>
      </c>
      <c r="AD7" s="3">
        <f t="shared" si="7"/>
        <v>77076.01152</v>
      </c>
      <c r="AE7" s="1">
        <v>0</v>
      </c>
      <c r="AF7" s="1">
        <v>0</v>
      </c>
      <c r="AG7" s="1">
        <v>163</v>
      </c>
      <c r="AH7" s="1">
        <v>115</v>
      </c>
      <c r="AI7" s="1">
        <v>154</v>
      </c>
      <c r="AJ7" s="1">
        <v>979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207</v>
      </c>
      <c r="BA7" s="1">
        <v>176</v>
      </c>
      <c r="BB7" s="1">
        <v>201</v>
      </c>
      <c r="BC7" s="1">
        <v>249</v>
      </c>
      <c r="BD7" s="1">
        <v>307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224</v>
      </c>
      <c r="BK7" s="1">
        <v>199</v>
      </c>
      <c r="BL7" s="1">
        <v>170</v>
      </c>
      <c r="BM7" s="1">
        <v>219</v>
      </c>
      <c r="BN7" s="1">
        <v>250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</row>
    <row r="8" spans="1:71" ht="12.75" x14ac:dyDescent="0.2">
      <c r="A8" s="1">
        <v>65112</v>
      </c>
      <c r="B8" s="1" t="s">
        <v>87</v>
      </c>
      <c r="C8" s="1">
        <v>24</v>
      </c>
      <c r="D8" s="1">
        <v>162</v>
      </c>
      <c r="E8" s="1" t="s">
        <v>65</v>
      </c>
      <c r="F8" s="1">
        <v>807</v>
      </c>
      <c r="G8" s="1" t="s">
        <v>67</v>
      </c>
      <c r="H8" s="3">
        <v>63.79</v>
      </c>
      <c r="I8" s="3">
        <v>1530.96</v>
      </c>
      <c r="J8" s="2">
        <f t="shared" si="2"/>
        <v>61238.400000000001</v>
      </c>
      <c r="K8" s="16">
        <f t="shared" si="3"/>
        <v>40</v>
      </c>
      <c r="L8" s="5"/>
      <c r="M8" s="1">
        <v>6.21</v>
      </c>
      <c r="N8" s="1">
        <f>IFERROR(VLOOKUP(A8:A184,'140726 ph k.'!$A$190:$S$260,19,FALSE),"")</f>
        <v>2.5</v>
      </c>
      <c r="O8" s="1">
        <f>IFERROR(VLOOKUP(A8:A184,'140726 ph k.'!$A$6:$G$186,7,FALSE),"")</f>
        <v>466</v>
      </c>
      <c r="P8" s="1">
        <f>IFERROR(VLOOKUP(A8:A184,'140726 ph k.'!$A$190:$N$260,14,FALSE),"")</f>
        <v>19.420000000000002</v>
      </c>
      <c r="Q8" s="7">
        <v>10</v>
      </c>
      <c r="R8" s="1"/>
      <c r="S8" s="1">
        <v>15.06</v>
      </c>
      <c r="T8" s="1">
        <v>15.62</v>
      </c>
      <c r="U8" s="7">
        <v>10</v>
      </c>
      <c r="V8" s="1">
        <v>13.44</v>
      </c>
      <c r="W8" s="1">
        <v>2.08</v>
      </c>
      <c r="X8" s="7">
        <v>20</v>
      </c>
      <c r="Y8" s="1"/>
      <c r="Z8" s="1">
        <v>0</v>
      </c>
      <c r="AA8" s="48">
        <f t="shared" si="4"/>
        <v>37.21</v>
      </c>
      <c r="AB8" s="19">
        <f t="shared" si="5"/>
        <v>56967.0216</v>
      </c>
      <c r="AC8" s="48">
        <f t="shared" si="6"/>
        <v>37.119999999999997</v>
      </c>
      <c r="AD8" s="3">
        <f t="shared" si="7"/>
        <v>56829.235199999996</v>
      </c>
      <c r="AE8" s="1">
        <v>0</v>
      </c>
      <c r="AF8" s="1">
        <v>0</v>
      </c>
      <c r="AG8" s="1">
        <v>66</v>
      </c>
      <c r="AH8" s="1">
        <v>87</v>
      </c>
      <c r="AI8" s="1">
        <v>58</v>
      </c>
      <c r="AJ8" s="1">
        <v>581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99</v>
      </c>
      <c r="BA8" s="1">
        <v>107</v>
      </c>
      <c r="BB8" s="1">
        <v>132</v>
      </c>
      <c r="BC8" s="1">
        <v>154</v>
      </c>
      <c r="BD8" s="1">
        <v>375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144</v>
      </c>
      <c r="BK8" s="1">
        <v>104</v>
      </c>
      <c r="BL8" s="1">
        <v>79</v>
      </c>
      <c r="BM8" s="1">
        <v>95</v>
      </c>
      <c r="BN8" s="1">
        <v>50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</row>
    <row r="9" spans="1:71" ht="12.75" x14ac:dyDescent="0.2">
      <c r="A9" s="1">
        <v>65117</v>
      </c>
      <c r="B9" s="1" t="s">
        <v>90</v>
      </c>
      <c r="C9" s="1">
        <v>24</v>
      </c>
      <c r="D9" s="1">
        <v>162</v>
      </c>
      <c r="E9" s="1" t="s">
        <v>65</v>
      </c>
      <c r="F9" s="1">
        <v>807</v>
      </c>
      <c r="G9" s="1" t="s">
        <v>67</v>
      </c>
      <c r="H9" s="3">
        <v>63.79</v>
      </c>
      <c r="I9" s="3">
        <v>1530.96</v>
      </c>
      <c r="J9" s="2">
        <f t="shared" si="2"/>
        <v>61238.400000000001</v>
      </c>
      <c r="K9" s="16">
        <f t="shared" si="3"/>
        <v>40</v>
      </c>
      <c r="L9" s="5"/>
      <c r="M9" s="1">
        <v>5.46</v>
      </c>
      <c r="N9" s="1">
        <f>IFERROR(VLOOKUP(A9:A185,'140726 ph k.'!$A$190:$S$260,19,FALSE),"")</f>
        <v>1.5</v>
      </c>
      <c r="O9" s="1">
        <f>IFERROR(VLOOKUP(A9:A185,'140726 ph k.'!$A$6:$G$186,7,FALSE),"")</f>
        <v>-75</v>
      </c>
      <c r="P9" s="26">
        <v>9</v>
      </c>
      <c r="Q9" s="7">
        <v>10</v>
      </c>
      <c r="R9" s="1"/>
      <c r="S9" s="1">
        <v>12.67</v>
      </c>
      <c r="T9" s="1">
        <v>10.42</v>
      </c>
      <c r="U9" s="7">
        <v>10</v>
      </c>
      <c r="V9" s="1">
        <v>10.69</v>
      </c>
      <c r="W9" s="1">
        <v>3.04</v>
      </c>
      <c r="X9" s="7">
        <v>20</v>
      </c>
      <c r="Y9" s="1"/>
      <c r="Z9" s="1">
        <v>0</v>
      </c>
      <c r="AA9" s="48">
        <f t="shared" si="4"/>
        <v>30.32</v>
      </c>
      <c r="AB9" s="19">
        <f t="shared" si="5"/>
        <v>46418.707200000004</v>
      </c>
      <c r="AC9" s="48">
        <f t="shared" si="6"/>
        <v>22.46</v>
      </c>
      <c r="AD9" s="3">
        <f t="shared" si="7"/>
        <v>34385.361600000004</v>
      </c>
      <c r="AE9" s="1">
        <v>0</v>
      </c>
      <c r="AF9" s="1">
        <v>0</v>
      </c>
      <c r="AG9" s="1">
        <v>64</v>
      </c>
      <c r="AH9" s="1">
        <v>66</v>
      </c>
      <c r="AI9" s="1">
        <v>66</v>
      </c>
      <c r="AJ9" s="1">
        <v>65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95</v>
      </c>
      <c r="BA9" s="1">
        <v>73</v>
      </c>
      <c r="BB9" s="1">
        <v>120</v>
      </c>
      <c r="BC9" s="1">
        <v>105</v>
      </c>
      <c r="BD9" s="1">
        <v>250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119</v>
      </c>
      <c r="BK9" s="1">
        <v>93</v>
      </c>
      <c r="BL9" s="1">
        <v>60</v>
      </c>
      <c r="BM9" s="1">
        <v>62</v>
      </c>
      <c r="BN9" s="1">
        <v>73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</row>
    <row r="10" spans="1:71" ht="12.75" x14ac:dyDescent="0.2">
      <c r="A10" s="1">
        <v>6001</v>
      </c>
      <c r="B10" s="1" t="s">
        <v>73</v>
      </c>
      <c r="C10" s="1">
        <v>32</v>
      </c>
      <c r="D10" s="1">
        <v>162</v>
      </c>
      <c r="E10" s="1" t="s">
        <v>65</v>
      </c>
      <c r="F10" s="1">
        <v>558</v>
      </c>
      <c r="G10" s="1" t="s">
        <v>74</v>
      </c>
      <c r="H10" s="3">
        <v>84.17</v>
      </c>
      <c r="I10" s="3">
        <v>2693.44</v>
      </c>
      <c r="J10" s="2">
        <f t="shared" si="2"/>
        <v>80803.199999999997</v>
      </c>
      <c r="K10" s="16">
        <f t="shared" si="3"/>
        <v>30</v>
      </c>
      <c r="L10" s="5"/>
      <c r="M10" s="1">
        <v>8.92</v>
      </c>
      <c r="N10" s="1">
        <f>IFERROR(VLOOKUP(A10:A186,'140726 ph k.'!$A$190:$S$260,19,FALSE),"")</f>
        <v>1.3</v>
      </c>
      <c r="O10" s="1">
        <f>IFERROR(VLOOKUP(A10:A186,'140726 ph k.'!$A$6:$G$186,7,FALSE),"")</f>
        <v>642</v>
      </c>
      <c r="P10" s="1">
        <f>IFERROR(VLOOKUP(A10:A186,'140726 ph k.'!$A$190:$N$260,14,FALSE),"")</f>
        <v>3.34</v>
      </c>
      <c r="Q10" s="7">
        <v>15</v>
      </c>
      <c r="R10" s="1"/>
      <c r="S10" s="1">
        <v>19.52</v>
      </c>
      <c r="T10" s="1">
        <v>30.72</v>
      </c>
      <c r="U10" s="7">
        <v>0</v>
      </c>
      <c r="V10" s="1">
        <v>21.64</v>
      </c>
      <c r="W10" s="1">
        <v>5.09</v>
      </c>
      <c r="X10" s="7">
        <v>15</v>
      </c>
      <c r="Y10" s="1"/>
      <c r="Z10" s="1">
        <v>0</v>
      </c>
      <c r="AA10" s="48">
        <f t="shared" si="4"/>
        <v>51.38</v>
      </c>
      <c r="AB10" s="19">
        <f t="shared" si="5"/>
        <v>138388.94720000002</v>
      </c>
      <c r="AC10" s="48">
        <f t="shared" si="6"/>
        <v>39.150000000000006</v>
      </c>
      <c r="AD10" s="3">
        <f t="shared" si="7"/>
        <v>105448.17600000002</v>
      </c>
      <c r="AE10" s="1">
        <v>0</v>
      </c>
      <c r="AF10" s="1">
        <v>0</v>
      </c>
      <c r="AG10" s="1">
        <v>141</v>
      </c>
      <c r="AH10" s="1">
        <v>137</v>
      </c>
      <c r="AI10" s="1">
        <v>156</v>
      </c>
      <c r="AJ10" s="1">
        <v>431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155</v>
      </c>
      <c r="BA10" s="1">
        <v>130</v>
      </c>
      <c r="BB10" s="1">
        <v>248</v>
      </c>
      <c r="BC10" s="1">
        <v>313</v>
      </c>
      <c r="BD10" s="1">
        <v>983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192</v>
      </c>
      <c r="BK10" s="1">
        <v>297</v>
      </c>
      <c r="BL10" s="1">
        <v>242</v>
      </c>
      <c r="BM10" s="1">
        <v>220</v>
      </c>
      <c r="BN10" s="1">
        <v>163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</row>
    <row r="11" spans="1:71" ht="12.75" x14ac:dyDescent="0.2">
      <c r="A11" s="1">
        <v>88158</v>
      </c>
      <c r="B11" s="1" t="s">
        <v>85</v>
      </c>
      <c r="C11" s="1">
        <v>24</v>
      </c>
      <c r="D11" s="1">
        <v>162</v>
      </c>
      <c r="E11" s="1" t="s">
        <v>65</v>
      </c>
      <c r="F11" s="1">
        <v>974</v>
      </c>
      <c r="G11" s="1" t="s">
        <v>70</v>
      </c>
      <c r="H11" s="3">
        <v>76.927700000000002</v>
      </c>
      <c r="I11" s="3">
        <v>1846.2647999999999</v>
      </c>
      <c r="J11" s="2">
        <f t="shared" si="2"/>
        <v>55387.943999999996</v>
      </c>
      <c r="K11" s="16">
        <f t="shared" si="3"/>
        <v>30</v>
      </c>
      <c r="L11" s="5"/>
      <c r="M11" s="1">
        <v>13.1</v>
      </c>
      <c r="N11" s="1">
        <f>IFERROR(VLOOKUP(A11:A187,'140726 ph k.'!$A$190:$S$260,19,FALSE),"")</f>
        <v>2.2999999999999998</v>
      </c>
      <c r="O11" s="1">
        <f>IFERROR(VLOOKUP(A11:A187,'140726 ph k.'!$A$6:$G$186,7,FALSE),"")</f>
        <v>266</v>
      </c>
      <c r="P11" s="1">
        <f>IFERROR(VLOOKUP(A11:A187,'140726 ph k.'!$A$190:$N$260,14,FALSE),"")</f>
        <v>11.08</v>
      </c>
      <c r="Q11" s="7">
        <v>10</v>
      </c>
      <c r="R11" s="1"/>
      <c r="S11" s="1">
        <v>23.85</v>
      </c>
      <c r="T11" s="1">
        <v>19.04</v>
      </c>
      <c r="U11" s="7">
        <v>10</v>
      </c>
      <c r="V11" s="1">
        <v>9.19</v>
      </c>
      <c r="W11" s="1">
        <v>6.29</v>
      </c>
      <c r="X11" s="7">
        <v>10</v>
      </c>
      <c r="Y11" s="1"/>
      <c r="Z11" s="1">
        <v>0</v>
      </c>
      <c r="AA11" s="48">
        <f t="shared" si="4"/>
        <v>48.44</v>
      </c>
      <c r="AB11" s="19">
        <f t="shared" si="5"/>
        <v>89433.066911999995</v>
      </c>
      <c r="AC11" s="48">
        <f t="shared" si="6"/>
        <v>36.409999999999997</v>
      </c>
      <c r="AD11" s="3">
        <f t="shared" si="7"/>
        <v>67222.501367999997</v>
      </c>
      <c r="AE11" s="1">
        <v>0</v>
      </c>
      <c r="AF11" s="1">
        <v>0</v>
      </c>
      <c r="AG11" s="1">
        <v>143</v>
      </c>
      <c r="AH11" s="1">
        <v>185</v>
      </c>
      <c r="AI11" s="1">
        <v>116</v>
      </c>
      <c r="AJ11" s="1">
        <v>510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120</v>
      </c>
      <c r="BA11" s="1">
        <v>124</v>
      </c>
      <c r="BB11" s="1">
        <v>318</v>
      </c>
      <c r="BC11" s="1">
        <v>145</v>
      </c>
      <c r="BD11" s="1">
        <v>457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73</v>
      </c>
      <c r="BK11" s="1">
        <v>112</v>
      </c>
      <c r="BL11" s="1">
        <v>58</v>
      </c>
      <c r="BM11" s="1">
        <v>67</v>
      </c>
      <c r="BN11" s="1">
        <v>151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</row>
    <row r="12" spans="1:71" ht="12.75" x14ac:dyDescent="0.2">
      <c r="A12" s="1">
        <v>65120</v>
      </c>
      <c r="B12" s="1" t="s">
        <v>96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3">
        <v>63.79</v>
      </c>
      <c r="I12" s="3">
        <v>1530.96</v>
      </c>
      <c r="J12" s="2">
        <f t="shared" si="2"/>
        <v>45928.800000000003</v>
      </c>
      <c r="K12" s="16">
        <f t="shared" si="3"/>
        <v>30</v>
      </c>
      <c r="L12" s="5"/>
      <c r="M12" s="1">
        <v>3.69</v>
      </c>
      <c r="N12" s="1">
        <f>IFERROR(VLOOKUP(A12:A188,'140726 ph k.'!$A$190:$S$260,19,FALSE),"")</f>
        <v>1.7</v>
      </c>
      <c r="O12" s="1">
        <f>IFERROR(VLOOKUP(A12:A188,'140726 ph k.'!$A$6:$G$186,7,FALSE),"")</f>
        <v>114</v>
      </c>
      <c r="P12" s="1">
        <f>IFERROR(VLOOKUP(A12:A188,'140726 ph k.'!$A$190:$N$260,14,FALSE),"")</f>
        <v>4.75</v>
      </c>
      <c r="Q12" s="7">
        <v>10</v>
      </c>
      <c r="R12" s="1"/>
      <c r="S12" s="1">
        <v>10.02</v>
      </c>
      <c r="T12" s="1">
        <v>4.29</v>
      </c>
      <c r="U12" s="7">
        <v>10</v>
      </c>
      <c r="V12" s="1">
        <v>9.1</v>
      </c>
      <c r="W12" s="1">
        <v>5</v>
      </c>
      <c r="X12" s="7">
        <v>10</v>
      </c>
      <c r="Y12" s="1"/>
      <c r="Z12" s="1">
        <v>0</v>
      </c>
      <c r="AA12" s="48">
        <f t="shared" si="4"/>
        <v>24.509999999999998</v>
      </c>
      <c r="AB12" s="19">
        <f t="shared" si="5"/>
        <v>37523.829599999997</v>
      </c>
      <c r="AC12" s="48">
        <f t="shared" si="6"/>
        <v>14.04</v>
      </c>
      <c r="AD12" s="3">
        <f t="shared" si="7"/>
        <v>21494.678400000001</v>
      </c>
      <c r="AE12" s="1">
        <v>0</v>
      </c>
      <c r="AF12" s="1">
        <v>0</v>
      </c>
      <c r="AG12" s="1">
        <v>70</v>
      </c>
      <c r="AH12" s="1">
        <v>31</v>
      </c>
      <c r="AI12" s="1">
        <v>45</v>
      </c>
      <c r="AJ12" s="1">
        <v>265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72</v>
      </c>
      <c r="BA12" s="1">
        <v>63</v>
      </c>
      <c r="BB12" s="1">
        <v>92</v>
      </c>
      <c r="BC12" s="1">
        <v>90</v>
      </c>
      <c r="BD12" s="1">
        <v>103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108</v>
      </c>
      <c r="BK12" s="1">
        <v>61</v>
      </c>
      <c r="BL12" s="1">
        <v>54</v>
      </c>
      <c r="BM12" s="1">
        <v>52</v>
      </c>
      <c r="BN12" s="1">
        <v>120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</row>
    <row r="13" spans="1:71" ht="12.75" x14ac:dyDescent="0.2">
      <c r="A13" s="1"/>
      <c r="B13" s="1" t="s">
        <v>354</v>
      </c>
      <c r="C13" s="1">
        <v>32</v>
      </c>
      <c r="D13" s="1"/>
      <c r="E13" s="1"/>
      <c r="F13" s="1"/>
      <c r="G13" s="1"/>
      <c r="H13" s="3">
        <v>80.55</v>
      </c>
      <c r="I13" s="3">
        <f>H13*C13</f>
        <v>2577.6</v>
      </c>
      <c r="J13" s="2">
        <f t="shared" si="2"/>
        <v>64440</v>
      </c>
      <c r="K13" s="22">
        <v>25</v>
      </c>
      <c r="L13" s="6"/>
      <c r="M13" s="1"/>
      <c r="N13" s="1"/>
      <c r="O13" s="1"/>
      <c r="P13" s="1"/>
      <c r="Q13" s="7">
        <v>10</v>
      </c>
      <c r="R13" s="1"/>
      <c r="S13" s="1"/>
      <c r="T13" s="1"/>
      <c r="U13" s="7">
        <v>10</v>
      </c>
      <c r="V13" s="1"/>
      <c r="W13" s="1"/>
      <c r="X13" s="7">
        <v>5</v>
      </c>
      <c r="Y13" s="1"/>
      <c r="Z13" s="1"/>
      <c r="AA13" s="48"/>
      <c r="AB13" s="19"/>
      <c r="AC13" s="48"/>
      <c r="AD13" s="3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ht="12.75" x14ac:dyDescent="0.2">
      <c r="A14" s="1">
        <v>6041</v>
      </c>
      <c r="B14" s="1" t="s">
        <v>113</v>
      </c>
      <c r="C14" s="1">
        <v>10</v>
      </c>
      <c r="D14" s="1">
        <v>162</v>
      </c>
      <c r="E14" s="1" t="s">
        <v>65</v>
      </c>
      <c r="F14" s="1">
        <v>558</v>
      </c>
      <c r="G14" s="1" t="s">
        <v>74</v>
      </c>
      <c r="H14" s="3">
        <v>181.1995</v>
      </c>
      <c r="I14" s="3">
        <v>1811.9949999999999</v>
      </c>
      <c r="J14" s="2">
        <f t="shared" si="2"/>
        <v>45299.875</v>
      </c>
      <c r="K14" s="16">
        <f t="shared" ref="K14:K33" si="8">SUM(Q14+U14+X14)</f>
        <v>25</v>
      </c>
      <c r="L14" s="5"/>
      <c r="M14" s="1">
        <v>0.5</v>
      </c>
      <c r="N14" s="1">
        <f>IFERROR(VLOOKUP(A14:A190,'140726 ph k.'!$A$190:$S$260,19,FALSE),"")</f>
        <v>1.3</v>
      </c>
      <c r="O14" s="1">
        <f>IFERROR(VLOOKUP(A14:A190,'140726 ph k.'!$A$6:$G$186,7,FALSE),"")</f>
        <v>0</v>
      </c>
      <c r="P14" s="1">
        <f>IFERROR(VLOOKUP(A14:A190,'140726 ph k.'!$A$190:$N$260,14,FALSE),"")</f>
        <v>0</v>
      </c>
      <c r="Q14" s="7">
        <v>10</v>
      </c>
      <c r="R14" s="1"/>
      <c r="S14" s="1">
        <v>13.25</v>
      </c>
      <c r="T14" s="1">
        <v>6.1</v>
      </c>
      <c r="U14" s="7">
        <v>10</v>
      </c>
      <c r="V14" s="1">
        <v>1.2</v>
      </c>
      <c r="W14" s="1">
        <v>0</v>
      </c>
      <c r="X14" s="7">
        <v>5</v>
      </c>
      <c r="Y14" s="1"/>
      <c r="Z14" s="1">
        <v>0</v>
      </c>
      <c r="AA14" s="48">
        <f t="shared" ref="AA14:AA180" si="9">M14+N14+S14+V14</f>
        <v>16.25</v>
      </c>
      <c r="AB14" s="19">
        <f t="shared" ref="AB14:AB180" si="10">AA14*I14</f>
        <v>29444.918749999997</v>
      </c>
      <c r="AC14" s="48">
        <f t="shared" ref="AC14:AC180" si="11">P14+T14+W14</f>
        <v>6.1</v>
      </c>
      <c r="AD14" s="3">
        <f t="shared" ref="AD14:AD180" si="12">AC14*I14</f>
        <v>11053.169499999998</v>
      </c>
      <c r="AE14" s="1">
        <v>0</v>
      </c>
      <c r="AF14" s="1">
        <v>0</v>
      </c>
      <c r="AG14" s="1">
        <v>2</v>
      </c>
      <c r="AH14" s="1">
        <v>0</v>
      </c>
      <c r="AI14" s="1">
        <v>8</v>
      </c>
      <c r="AJ14" s="1">
        <v>23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66</v>
      </c>
      <c r="BA14" s="1">
        <v>51</v>
      </c>
      <c r="BB14" s="1">
        <v>24</v>
      </c>
      <c r="BC14" s="1">
        <v>34</v>
      </c>
      <c r="BD14" s="1">
        <v>61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10</v>
      </c>
      <c r="BK14" s="1">
        <v>4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</row>
    <row r="15" spans="1:71" ht="12.75" x14ac:dyDescent="0.2">
      <c r="A15" s="1">
        <v>6003</v>
      </c>
      <c r="B15" s="1" t="s">
        <v>101</v>
      </c>
      <c r="C15" s="1">
        <v>32</v>
      </c>
      <c r="D15" s="1">
        <v>162</v>
      </c>
      <c r="E15" s="1" t="s">
        <v>65</v>
      </c>
      <c r="F15" s="1">
        <v>558</v>
      </c>
      <c r="G15" s="1" t="s">
        <v>74</v>
      </c>
      <c r="H15" s="3">
        <v>80.55</v>
      </c>
      <c r="I15" s="3">
        <v>2577.6</v>
      </c>
      <c r="J15" s="2">
        <f t="shared" si="2"/>
        <v>51552</v>
      </c>
      <c r="K15" s="16">
        <f t="shared" si="8"/>
        <v>20</v>
      </c>
      <c r="L15" s="5"/>
      <c r="M15" s="1">
        <v>4.88</v>
      </c>
      <c r="N15" s="1">
        <f>IFERROR(VLOOKUP(A15:A191,'140726 ph k.'!$A$190:$S$260,19,FALSE),"")</f>
        <v>0.7</v>
      </c>
      <c r="O15" s="1">
        <f>IFERROR(VLOOKUP(A15:A191,'140726 ph k.'!$A$6:$G$186,7,FALSE),"")</f>
        <v>668</v>
      </c>
      <c r="P15" s="1">
        <f>IFERROR(VLOOKUP(A15:A191,'140726 ph k.'!$A$190:$N$260,14,FALSE),"")</f>
        <v>3.48</v>
      </c>
      <c r="Q15" s="7">
        <v>5</v>
      </c>
      <c r="R15" s="1"/>
      <c r="S15" s="1">
        <v>7.52</v>
      </c>
      <c r="T15" s="1">
        <v>5.84</v>
      </c>
      <c r="U15" s="7">
        <v>5</v>
      </c>
      <c r="V15" s="1">
        <v>4.41</v>
      </c>
      <c r="W15" s="1">
        <v>1.94</v>
      </c>
      <c r="X15" s="7">
        <v>10</v>
      </c>
      <c r="Y15" s="1"/>
      <c r="Z15" s="1">
        <v>0</v>
      </c>
      <c r="AA15" s="48">
        <f t="shared" si="9"/>
        <v>17.509999999999998</v>
      </c>
      <c r="AB15" s="19">
        <f t="shared" si="10"/>
        <v>45133.775999999991</v>
      </c>
      <c r="AC15" s="48">
        <f t="shared" si="11"/>
        <v>11.26</v>
      </c>
      <c r="AD15" s="3">
        <f t="shared" si="12"/>
        <v>29023.775999999998</v>
      </c>
      <c r="AE15" s="1">
        <v>0</v>
      </c>
      <c r="AF15" s="1">
        <v>0</v>
      </c>
      <c r="AG15" s="1">
        <v>34</v>
      </c>
      <c r="AH15" s="1">
        <v>106</v>
      </c>
      <c r="AI15" s="1">
        <v>66</v>
      </c>
      <c r="AJ15" s="1">
        <v>113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86</v>
      </c>
      <c r="BA15" s="1">
        <v>61</v>
      </c>
      <c r="BB15" s="1">
        <v>80</v>
      </c>
      <c r="BC15" s="1">
        <v>88</v>
      </c>
      <c r="BD15" s="1">
        <v>187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77</v>
      </c>
      <c r="BK15" s="1">
        <v>42</v>
      </c>
      <c r="BL15" s="1">
        <v>29</v>
      </c>
      <c r="BM15" s="1">
        <v>28</v>
      </c>
      <c r="BN15" s="1">
        <v>62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</row>
    <row r="16" spans="1:71" ht="12.75" x14ac:dyDescent="0.2">
      <c r="A16" s="1">
        <v>65123</v>
      </c>
      <c r="B16" s="1" t="s">
        <v>91</v>
      </c>
      <c r="C16" s="1">
        <v>24</v>
      </c>
      <c r="D16" s="1">
        <v>162</v>
      </c>
      <c r="E16" s="1" t="s">
        <v>65</v>
      </c>
      <c r="F16" s="1">
        <v>807</v>
      </c>
      <c r="G16" s="1" t="s">
        <v>67</v>
      </c>
      <c r="H16" s="3">
        <v>69.987499999999997</v>
      </c>
      <c r="I16" s="3">
        <v>1679.7</v>
      </c>
      <c r="J16" s="2">
        <f t="shared" si="2"/>
        <v>25195.5</v>
      </c>
      <c r="K16" s="16">
        <f t="shared" si="8"/>
        <v>15</v>
      </c>
      <c r="L16" s="5"/>
      <c r="M16" s="1">
        <v>5.58</v>
      </c>
      <c r="N16" s="1">
        <f>IFERROR(VLOOKUP(A16:A192,'140726 ph k.'!$A$190:$S$260,19,FALSE),"")</f>
        <v>1.4</v>
      </c>
      <c r="O16" s="1">
        <f>IFERROR(VLOOKUP(A16:A192,'140726 ph k.'!$A$6:$G$186,7,FALSE),"")</f>
        <v>173.92</v>
      </c>
      <c r="P16" s="1">
        <f>IFERROR(VLOOKUP(A16:A192,'140726 ph k.'!$A$190:$N$260,14,FALSE),"")</f>
        <v>7.25</v>
      </c>
      <c r="Q16" s="7">
        <v>5</v>
      </c>
      <c r="R16" s="1"/>
      <c r="S16" s="1">
        <v>9.7100000000000009</v>
      </c>
      <c r="T16" s="1">
        <v>2.62</v>
      </c>
      <c r="U16" s="7">
        <v>10</v>
      </c>
      <c r="V16" s="1">
        <v>3.06</v>
      </c>
      <c r="W16" s="1">
        <v>8.9600000000000009</v>
      </c>
      <c r="X16" s="8">
        <f t="shared" ref="X16:X17" si="13">MAX(0,(TRUNC((V16*0.8)-W16)))</f>
        <v>0</v>
      </c>
      <c r="Y16" s="1"/>
      <c r="Z16" s="1">
        <v>0</v>
      </c>
      <c r="AA16" s="48">
        <f t="shared" si="9"/>
        <v>19.75</v>
      </c>
      <c r="AB16" s="19">
        <f t="shared" si="10"/>
        <v>33174.075000000004</v>
      </c>
      <c r="AC16" s="48">
        <f t="shared" si="11"/>
        <v>18.830000000000002</v>
      </c>
      <c r="AD16" s="3">
        <f t="shared" si="12"/>
        <v>31628.751000000004</v>
      </c>
      <c r="AE16" s="1">
        <v>0</v>
      </c>
      <c r="AF16" s="1">
        <v>0</v>
      </c>
      <c r="AG16" s="1">
        <v>50</v>
      </c>
      <c r="AH16" s="1">
        <v>86</v>
      </c>
      <c r="AI16" s="1">
        <v>46</v>
      </c>
      <c r="AJ16" s="1">
        <v>332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45</v>
      </c>
      <c r="BA16" s="1">
        <v>145</v>
      </c>
      <c r="BB16" s="1">
        <v>94</v>
      </c>
      <c r="BC16" s="1">
        <v>43</v>
      </c>
      <c r="BD16" s="1">
        <v>63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10</v>
      </c>
      <c r="BK16" s="1">
        <v>39</v>
      </c>
      <c r="BL16" s="1">
        <v>39</v>
      </c>
      <c r="BM16" s="1">
        <v>10</v>
      </c>
      <c r="BN16" s="1">
        <v>215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</row>
    <row r="17" spans="1:71" ht="12.75" x14ac:dyDescent="0.2">
      <c r="A17" s="1">
        <v>65152</v>
      </c>
      <c r="B17" s="1" t="s">
        <v>105</v>
      </c>
      <c r="C17" s="1">
        <v>24</v>
      </c>
      <c r="D17" s="1">
        <v>162</v>
      </c>
      <c r="E17" s="1" t="s">
        <v>65</v>
      </c>
      <c r="F17" s="1">
        <v>807</v>
      </c>
      <c r="G17" s="1" t="s">
        <v>67</v>
      </c>
      <c r="H17" s="3">
        <v>63.0306</v>
      </c>
      <c r="I17" s="3">
        <v>1512.7344000000001</v>
      </c>
      <c r="J17" s="2">
        <f t="shared" si="2"/>
        <v>16640.078400000002</v>
      </c>
      <c r="K17" s="16">
        <f t="shared" si="8"/>
        <v>11</v>
      </c>
      <c r="L17" s="5"/>
      <c r="M17" s="1">
        <v>2.73</v>
      </c>
      <c r="N17" s="1">
        <f>IFERROR(VLOOKUP(A17:A193,'140726 ph k.'!$A$190:$S$260,19,FALSE),"")</f>
        <v>1.9</v>
      </c>
      <c r="O17" s="1">
        <f>IFERROR(VLOOKUP(A17:A193,'140726 ph k.'!$A$6:$G$186,7,FALSE),"")</f>
        <v>21</v>
      </c>
      <c r="P17" s="1">
        <f>IFERROR(VLOOKUP(A17:A193,'140726 ph k.'!$A$190:$N$260,14,FALSE),"")</f>
        <v>0.15</v>
      </c>
      <c r="Q17" s="7">
        <v>10</v>
      </c>
      <c r="R17" s="1"/>
      <c r="S17" s="1">
        <v>7.88</v>
      </c>
      <c r="T17" s="1">
        <v>12.83</v>
      </c>
      <c r="U17" s="7">
        <v>0</v>
      </c>
      <c r="V17" s="1">
        <v>5.71</v>
      </c>
      <c r="W17" s="1">
        <v>2.83</v>
      </c>
      <c r="X17" s="8">
        <f t="shared" si="13"/>
        <v>1</v>
      </c>
      <c r="Y17" s="1"/>
      <c r="Z17" s="1">
        <v>0</v>
      </c>
      <c r="AA17" s="48">
        <f t="shared" si="9"/>
        <v>18.22</v>
      </c>
      <c r="AB17" s="19">
        <f t="shared" si="10"/>
        <v>27562.020767999998</v>
      </c>
      <c r="AC17" s="48">
        <f t="shared" si="11"/>
        <v>15.81</v>
      </c>
      <c r="AD17" s="3">
        <f t="shared" si="12"/>
        <v>23916.330864000003</v>
      </c>
      <c r="AE17" s="1">
        <v>0</v>
      </c>
      <c r="AF17" s="1">
        <v>0</v>
      </c>
      <c r="AG17" s="1">
        <v>60</v>
      </c>
      <c r="AH17" s="1">
        <v>2</v>
      </c>
      <c r="AI17" s="1">
        <v>67</v>
      </c>
      <c r="AJ17" s="1">
        <v>143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66</v>
      </c>
      <c r="BA17" s="1">
        <v>68</v>
      </c>
      <c r="BB17" s="1">
        <v>64</v>
      </c>
      <c r="BC17" s="1">
        <v>50</v>
      </c>
      <c r="BD17" s="1">
        <v>308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53</v>
      </c>
      <c r="BK17" s="1">
        <v>45</v>
      </c>
      <c r="BL17" s="1">
        <v>44</v>
      </c>
      <c r="BM17" s="1">
        <v>35</v>
      </c>
      <c r="BN17" s="1">
        <v>68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</row>
    <row r="18" spans="1:71" ht="12.75" x14ac:dyDescent="0.2">
      <c r="A18" s="1">
        <v>88135</v>
      </c>
      <c r="B18" s="1" t="s">
        <v>82</v>
      </c>
      <c r="C18" s="1">
        <v>24</v>
      </c>
      <c r="D18" s="1">
        <v>162</v>
      </c>
      <c r="E18" s="1" t="s">
        <v>65</v>
      </c>
      <c r="F18" s="1">
        <v>974</v>
      </c>
      <c r="G18" s="1" t="s">
        <v>70</v>
      </c>
      <c r="H18" s="3">
        <v>76.927700000000002</v>
      </c>
      <c r="I18" s="3">
        <v>1846.2647999999999</v>
      </c>
      <c r="J18" s="2">
        <f t="shared" si="2"/>
        <v>18462.648000000001</v>
      </c>
      <c r="K18" s="16">
        <f t="shared" si="8"/>
        <v>10</v>
      </c>
      <c r="L18" s="5"/>
      <c r="M18" s="1">
        <v>18.73</v>
      </c>
      <c r="N18" s="1">
        <f>IFERROR(VLOOKUP(A18:A194,'140726 ph k.'!$A$190:$S$260,19,FALSE),"")</f>
        <v>2.8</v>
      </c>
      <c r="O18" s="1">
        <f>IFERROR(VLOOKUP(A18:A194,'140726 ph k.'!$A$6:$G$186,7,FALSE),"")</f>
        <v>588</v>
      </c>
      <c r="P18" s="1">
        <f>IFERROR(VLOOKUP(A18:A194,'140726 ph k.'!$A$190:$N$260,14,FALSE),"")</f>
        <v>24.5</v>
      </c>
      <c r="Q18" s="8">
        <f>MAX(0,(TRUNC((M18+N18*0.8)-P18)))</f>
        <v>0</v>
      </c>
      <c r="R18" s="1"/>
      <c r="S18" s="1">
        <v>25.15</v>
      </c>
      <c r="T18" s="1">
        <v>34.79</v>
      </c>
      <c r="U18" s="7">
        <v>0</v>
      </c>
      <c r="V18" s="1">
        <v>7.94</v>
      </c>
      <c r="W18" s="1">
        <v>0</v>
      </c>
      <c r="X18" s="7">
        <v>10</v>
      </c>
      <c r="Y18" s="1" t="s">
        <v>320</v>
      </c>
      <c r="Z18" s="1">
        <v>0</v>
      </c>
      <c r="AA18" s="48">
        <f t="shared" si="9"/>
        <v>54.62</v>
      </c>
      <c r="AB18" s="19">
        <f t="shared" si="10"/>
        <v>100842.98337599999</v>
      </c>
      <c r="AC18" s="48">
        <f t="shared" si="11"/>
        <v>59.29</v>
      </c>
      <c r="AD18" s="3">
        <f t="shared" si="12"/>
        <v>109465.03999199999</v>
      </c>
      <c r="AE18" s="3">
        <f>AD18-AB18</f>
        <v>8622.0566160000017</v>
      </c>
      <c r="AF18" s="1">
        <v>0</v>
      </c>
      <c r="AG18" s="1">
        <v>247</v>
      </c>
      <c r="AH18" s="1">
        <v>224</v>
      </c>
      <c r="AI18" s="1">
        <v>204</v>
      </c>
      <c r="AJ18" s="1">
        <v>581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142</v>
      </c>
      <c r="BA18" s="1">
        <v>135</v>
      </c>
      <c r="BB18" s="1">
        <v>327</v>
      </c>
      <c r="BC18" s="1">
        <v>134</v>
      </c>
      <c r="BD18" s="1">
        <v>835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72</v>
      </c>
      <c r="BK18" s="1">
        <v>75</v>
      </c>
      <c r="BL18" s="1">
        <v>32</v>
      </c>
      <c r="BM18" s="1">
        <v>98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</row>
    <row r="19" spans="1:71" ht="12.75" x14ac:dyDescent="0.2">
      <c r="A19" s="1">
        <v>6002</v>
      </c>
      <c r="B19" s="1" t="s">
        <v>81</v>
      </c>
      <c r="C19" s="1">
        <v>32</v>
      </c>
      <c r="D19" s="1">
        <v>162</v>
      </c>
      <c r="E19" s="1" t="s">
        <v>65</v>
      </c>
      <c r="F19" s="1">
        <v>558</v>
      </c>
      <c r="G19" s="1" t="s">
        <v>74</v>
      </c>
      <c r="H19" s="3">
        <v>84.17</v>
      </c>
      <c r="I19" s="3">
        <v>2693.44</v>
      </c>
      <c r="J19" s="2">
        <f t="shared" si="2"/>
        <v>26934.400000000001</v>
      </c>
      <c r="K19" s="16">
        <f t="shared" si="8"/>
        <v>10</v>
      </c>
      <c r="L19" s="5"/>
      <c r="M19" s="1">
        <v>7.41</v>
      </c>
      <c r="N19" s="1">
        <f>IFERROR(VLOOKUP(A19:A195,'140726 ph k.'!$A$190:$S$260,19,FALSE),"")</f>
        <v>1.3</v>
      </c>
      <c r="O19" s="1">
        <f>IFERROR(VLOOKUP(A19:A195,'140726 ph k.'!$A$6:$G$186,7,FALSE),"")</f>
        <v>1172</v>
      </c>
      <c r="P19" s="1">
        <f>IFERROR(VLOOKUP(A19:A195,'140726 ph k.'!$A$190:$N$260,14,FALSE),"")</f>
        <v>6.1</v>
      </c>
      <c r="Q19" s="7">
        <v>5</v>
      </c>
      <c r="R19" s="1"/>
      <c r="S19" s="1">
        <v>12.3</v>
      </c>
      <c r="T19" s="1">
        <v>15.22</v>
      </c>
      <c r="U19" s="7">
        <v>0</v>
      </c>
      <c r="V19" s="1">
        <v>15.47</v>
      </c>
      <c r="W19" s="1">
        <v>14.28</v>
      </c>
      <c r="X19" s="7">
        <v>5</v>
      </c>
      <c r="Y19" s="1"/>
      <c r="Z19" s="1">
        <v>0</v>
      </c>
      <c r="AA19" s="48">
        <f t="shared" si="9"/>
        <v>36.480000000000004</v>
      </c>
      <c r="AB19" s="19">
        <f t="shared" si="10"/>
        <v>98256.691200000016</v>
      </c>
      <c r="AC19" s="48">
        <f t="shared" si="11"/>
        <v>35.6</v>
      </c>
      <c r="AD19" s="3">
        <f t="shared" si="12"/>
        <v>95886.464000000007</v>
      </c>
      <c r="AE19" s="1">
        <v>0</v>
      </c>
      <c r="AF19" s="1">
        <v>0</v>
      </c>
      <c r="AG19" s="1">
        <v>99</v>
      </c>
      <c r="AH19" s="1">
        <v>124</v>
      </c>
      <c r="AI19" s="1">
        <v>127</v>
      </c>
      <c r="AJ19" s="1">
        <v>316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108</v>
      </c>
      <c r="BA19" s="1">
        <v>83</v>
      </c>
      <c r="BB19" s="1">
        <v>166</v>
      </c>
      <c r="BC19" s="1">
        <v>156</v>
      </c>
      <c r="BD19" s="1">
        <v>487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145</v>
      </c>
      <c r="BK19" s="1">
        <v>233</v>
      </c>
      <c r="BL19" s="1">
        <v>173</v>
      </c>
      <c r="BM19" s="1">
        <v>121</v>
      </c>
      <c r="BN19" s="1">
        <v>457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</row>
    <row r="20" spans="1:71" ht="12.75" x14ac:dyDescent="0.2">
      <c r="A20" s="1">
        <v>6004</v>
      </c>
      <c r="B20" s="1" t="s">
        <v>94</v>
      </c>
      <c r="C20" s="1">
        <v>32</v>
      </c>
      <c r="D20" s="1">
        <v>162</v>
      </c>
      <c r="E20" s="1" t="s">
        <v>65</v>
      </c>
      <c r="F20" s="1">
        <v>558</v>
      </c>
      <c r="G20" s="1" t="s">
        <v>74</v>
      </c>
      <c r="H20" s="3">
        <v>80.55</v>
      </c>
      <c r="I20" s="3">
        <v>2577.6</v>
      </c>
      <c r="J20" s="2">
        <f t="shared" si="2"/>
        <v>25776</v>
      </c>
      <c r="K20" s="16">
        <f t="shared" si="8"/>
        <v>10</v>
      </c>
      <c r="L20" s="5"/>
      <c r="M20" s="1">
        <v>3.62</v>
      </c>
      <c r="N20" s="1">
        <f>IFERROR(VLOOKUP(A20:A196,'140726 ph k.'!$A$190:$S$260,19,FALSE),"")</f>
        <v>0.9</v>
      </c>
      <c r="O20" s="1">
        <f>IFERROR(VLOOKUP(A20:A196,'140726 ph k.'!$A$6:$G$186,7,FALSE),"")</f>
        <v>528</v>
      </c>
      <c r="P20" s="1">
        <f>IFERROR(VLOOKUP(A20:A196,'140726 ph k.'!$A$190:$N$260,14,FALSE),"")</f>
        <v>2.75</v>
      </c>
      <c r="Q20" s="7">
        <v>5</v>
      </c>
      <c r="R20" s="1"/>
      <c r="S20" s="1">
        <v>4.8899999999999997</v>
      </c>
      <c r="T20" s="1">
        <v>6.88</v>
      </c>
      <c r="U20" s="7">
        <v>5</v>
      </c>
      <c r="V20" s="1">
        <v>4.6399999999999997</v>
      </c>
      <c r="W20" s="1">
        <v>6.31</v>
      </c>
      <c r="X20" s="8">
        <f t="shared" ref="X20:X22" si="14">MAX(0,(TRUNC((V20*0.8)-W20)))</f>
        <v>0</v>
      </c>
      <c r="Y20" s="1"/>
      <c r="Z20" s="1">
        <v>0</v>
      </c>
      <c r="AA20" s="48">
        <f t="shared" si="9"/>
        <v>14.05</v>
      </c>
      <c r="AB20" s="19">
        <f t="shared" si="10"/>
        <v>36215.279999999999</v>
      </c>
      <c r="AC20" s="48">
        <f t="shared" si="11"/>
        <v>15.939999999999998</v>
      </c>
      <c r="AD20" s="3">
        <f t="shared" si="12"/>
        <v>41086.943999999996</v>
      </c>
      <c r="AE20" s="3">
        <f>AD20-AB20</f>
        <v>4871.663999999997</v>
      </c>
      <c r="AF20" s="1">
        <v>0</v>
      </c>
      <c r="AG20" s="1">
        <v>43</v>
      </c>
      <c r="AH20" s="1">
        <v>58</v>
      </c>
      <c r="AI20" s="1">
        <v>73</v>
      </c>
      <c r="AJ20" s="1">
        <v>102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94</v>
      </c>
      <c r="BA20" s="1">
        <v>82</v>
      </c>
      <c r="BB20" s="1">
        <v>0</v>
      </c>
      <c r="BC20" s="1">
        <v>43</v>
      </c>
      <c r="BD20" s="1">
        <v>220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64</v>
      </c>
      <c r="BK20" s="1">
        <v>44</v>
      </c>
      <c r="BL20" s="1">
        <v>43</v>
      </c>
      <c r="BM20" s="1">
        <v>39</v>
      </c>
      <c r="BN20" s="1">
        <v>202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</row>
    <row r="21" spans="1:71" ht="12.75" x14ac:dyDescent="0.2">
      <c r="A21" s="1">
        <v>65140</v>
      </c>
      <c r="B21" s="1" t="s">
        <v>114</v>
      </c>
      <c r="C21" s="1">
        <v>24</v>
      </c>
      <c r="D21" s="1">
        <v>162</v>
      </c>
      <c r="E21" s="1" t="s">
        <v>65</v>
      </c>
      <c r="F21" s="1">
        <v>807</v>
      </c>
      <c r="G21" s="1" t="s">
        <v>67</v>
      </c>
      <c r="H21" s="3">
        <v>69.987499999999997</v>
      </c>
      <c r="I21" s="3">
        <v>1679.7</v>
      </c>
      <c r="J21" s="2">
        <f t="shared" si="2"/>
        <v>16797</v>
      </c>
      <c r="K21" s="16">
        <f t="shared" si="8"/>
        <v>10</v>
      </c>
      <c r="L21" s="5"/>
      <c r="M21" s="1">
        <v>0.83</v>
      </c>
      <c r="N21" s="1">
        <f>IFERROR(VLOOKUP(A21:A197,'140726 ph k.'!$A$190:$S$260,19,FALSE),"")</f>
        <v>0.3</v>
      </c>
      <c r="O21" s="1">
        <f>IFERROR(VLOOKUP(A21:A197,'140726 ph k.'!$A$6:$G$186,7,FALSE),"")</f>
        <v>0</v>
      </c>
      <c r="P21" s="1">
        <f>IFERROR(VLOOKUP(A21:A197,'140726 ph k.'!$A$190:$N$260,14,FALSE),"")</f>
        <v>0</v>
      </c>
      <c r="Q21" s="7">
        <v>10</v>
      </c>
      <c r="R21" s="1"/>
      <c r="S21" s="1">
        <v>7.4</v>
      </c>
      <c r="T21" s="1">
        <v>7.58</v>
      </c>
      <c r="U21" s="7">
        <v>0</v>
      </c>
      <c r="V21" s="1">
        <v>1.85</v>
      </c>
      <c r="W21" s="1">
        <v>2.42</v>
      </c>
      <c r="X21" s="8">
        <f t="shared" si="14"/>
        <v>0</v>
      </c>
      <c r="Y21" s="1"/>
      <c r="Z21" s="1">
        <v>0</v>
      </c>
      <c r="AA21" s="48">
        <f t="shared" si="9"/>
        <v>10.38</v>
      </c>
      <c r="AB21" s="19">
        <f t="shared" si="10"/>
        <v>17435.286</v>
      </c>
      <c r="AC21" s="48">
        <f t="shared" si="11"/>
        <v>10</v>
      </c>
      <c r="AD21" s="3">
        <f t="shared" si="12"/>
        <v>16797</v>
      </c>
      <c r="AE21" s="1">
        <v>0</v>
      </c>
      <c r="AF21" s="1">
        <v>0</v>
      </c>
      <c r="AG21" s="1">
        <v>17</v>
      </c>
      <c r="AH21" s="1">
        <v>4</v>
      </c>
      <c r="AI21" s="1">
        <v>15</v>
      </c>
      <c r="AJ21" s="1">
        <v>30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25</v>
      </c>
      <c r="BA21" s="1">
        <v>114</v>
      </c>
      <c r="BB21" s="1">
        <v>74</v>
      </c>
      <c r="BC21" s="1">
        <v>43</v>
      </c>
      <c r="BD21" s="1">
        <v>182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14</v>
      </c>
      <c r="BK21" s="1">
        <v>8</v>
      </c>
      <c r="BL21" s="1">
        <v>23</v>
      </c>
      <c r="BM21" s="1">
        <v>7</v>
      </c>
      <c r="BN21" s="1">
        <v>58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</row>
    <row r="22" spans="1:71" ht="12.75" x14ac:dyDescent="0.2">
      <c r="A22" s="1">
        <v>65129</v>
      </c>
      <c r="B22" s="1" t="s">
        <v>120</v>
      </c>
      <c r="C22" s="1">
        <v>30</v>
      </c>
      <c r="D22" s="1">
        <v>162</v>
      </c>
      <c r="E22" s="1" t="s">
        <v>65</v>
      </c>
      <c r="F22" s="1">
        <v>807</v>
      </c>
      <c r="G22" s="1" t="s">
        <v>67</v>
      </c>
      <c r="H22" s="3">
        <v>57.054400000000001</v>
      </c>
      <c r="I22" s="3">
        <v>1711.6320000000001</v>
      </c>
      <c r="J22" s="2">
        <f t="shared" si="2"/>
        <v>10269.792000000001</v>
      </c>
      <c r="K22" s="16">
        <f t="shared" si="8"/>
        <v>6</v>
      </c>
      <c r="L22" s="5"/>
      <c r="M22" s="1">
        <v>0.72</v>
      </c>
      <c r="N22" s="1">
        <f>IFERROR(VLOOKUP(A22:A198,'140726 ph k.'!$A$190:$S$260,19,FALSE),"")</f>
        <v>0.1</v>
      </c>
      <c r="O22" s="1">
        <f>IFERROR(VLOOKUP(A22:A198,'140726 ph k.'!$A$6:$G$186,7,FALSE),"")</f>
        <v>-2</v>
      </c>
      <c r="P22" s="1">
        <f>IFERROR(VLOOKUP(A22:A198,'140726 ph k.'!$A$190:$N$260,14,FALSE),"")</f>
        <v>0</v>
      </c>
      <c r="Q22" s="7">
        <v>5</v>
      </c>
      <c r="R22" s="1"/>
      <c r="S22" s="1">
        <v>1.67</v>
      </c>
      <c r="T22" s="1">
        <v>0.97</v>
      </c>
      <c r="U22" s="7">
        <v>1</v>
      </c>
      <c r="V22" s="1">
        <v>0</v>
      </c>
      <c r="W22" s="1">
        <v>0</v>
      </c>
      <c r="X22" s="8">
        <f t="shared" si="14"/>
        <v>0</v>
      </c>
      <c r="Y22" s="1"/>
      <c r="Z22" s="1">
        <v>0</v>
      </c>
      <c r="AA22" s="48">
        <f t="shared" si="9"/>
        <v>2.4899999999999998</v>
      </c>
      <c r="AB22" s="20">
        <f t="shared" si="10"/>
        <v>4261.9636799999998</v>
      </c>
      <c r="AC22" s="48">
        <f t="shared" si="11"/>
        <v>0.97</v>
      </c>
      <c r="AD22" s="3">
        <f t="shared" si="12"/>
        <v>1660.28304</v>
      </c>
      <c r="AE22" s="1">
        <v>0</v>
      </c>
      <c r="AF22" s="1">
        <v>0</v>
      </c>
      <c r="AG22" s="1">
        <v>2</v>
      </c>
      <c r="AH22" s="1">
        <v>14</v>
      </c>
      <c r="AI22" s="1">
        <v>13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18</v>
      </c>
      <c r="BA22" s="1">
        <v>8</v>
      </c>
      <c r="BB22" s="1">
        <v>20</v>
      </c>
      <c r="BC22" s="1">
        <v>16</v>
      </c>
      <c r="BD22" s="1">
        <v>29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</row>
    <row r="23" spans="1:71" ht="12.75" x14ac:dyDescent="0.2">
      <c r="A23" s="1">
        <v>65113</v>
      </c>
      <c r="B23" s="1" t="s">
        <v>99</v>
      </c>
      <c r="C23" s="1">
        <v>24</v>
      </c>
      <c r="D23" s="1">
        <v>162</v>
      </c>
      <c r="E23" s="1" t="s">
        <v>65</v>
      </c>
      <c r="F23" s="1">
        <v>807</v>
      </c>
      <c r="G23" s="1" t="s">
        <v>67</v>
      </c>
      <c r="H23" s="3">
        <v>63.79</v>
      </c>
      <c r="I23" s="3">
        <v>1530.96</v>
      </c>
      <c r="J23" s="2">
        <f t="shared" si="2"/>
        <v>7654.8</v>
      </c>
      <c r="K23" s="16">
        <f t="shared" si="8"/>
        <v>5</v>
      </c>
      <c r="L23" s="5"/>
      <c r="M23" s="1">
        <v>4.29</v>
      </c>
      <c r="N23" s="1">
        <f>IFERROR(VLOOKUP(A23:A199,'140726 ph k.'!$A$190:$S$260,19,FALSE),"")</f>
        <v>0.5</v>
      </c>
      <c r="O23" s="1">
        <f>IFERROR(VLOOKUP(A23:A199,'140726 ph k.'!$A$6:$G$186,7,FALSE),"")</f>
        <v>221</v>
      </c>
      <c r="P23" s="1">
        <f>IFERROR(VLOOKUP(A23:A199,'140726 ph k.'!$A$190:$N$260,14,FALSE),"")</f>
        <v>9.2100000000000009</v>
      </c>
      <c r="Q23" s="8">
        <f t="shared" ref="Q23:Q24" si="15">MAX(0,(TRUNC((M23+N23*0.8)-P23)))</f>
        <v>0</v>
      </c>
      <c r="R23" s="1"/>
      <c r="S23" s="1">
        <v>8.42</v>
      </c>
      <c r="T23" s="1">
        <v>11.79</v>
      </c>
      <c r="U23" s="7">
        <v>0</v>
      </c>
      <c r="V23" s="1">
        <v>7.46</v>
      </c>
      <c r="W23" s="1">
        <v>8.9600000000000009</v>
      </c>
      <c r="X23" s="7">
        <v>5</v>
      </c>
      <c r="Y23" s="1"/>
      <c r="Z23" s="1">
        <v>0</v>
      </c>
      <c r="AA23" s="48">
        <f t="shared" si="9"/>
        <v>20.67</v>
      </c>
      <c r="AB23" s="19">
        <f t="shared" si="10"/>
        <v>31644.943200000005</v>
      </c>
      <c r="AC23" s="48">
        <f t="shared" si="11"/>
        <v>29.96</v>
      </c>
      <c r="AD23" s="3">
        <f t="shared" si="12"/>
        <v>45867.561600000001</v>
      </c>
      <c r="AE23" s="3">
        <f>AD23-AB23</f>
        <v>14222.618399999996</v>
      </c>
      <c r="AF23" s="1">
        <v>0</v>
      </c>
      <c r="AG23" s="1">
        <v>54</v>
      </c>
      <c r="AH23" s="1">
        <v>63</v>
      </c>
      <c r="AI23" s="1">
        <v>26</v>
      </c>
      <c r="AJ23" s="1">
        <v>251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35</v>
      </c>
      <c r="BA23" s="1">
        <v>45</v>
      </c>
      <c r="BB23" s="1">
        <v>91</v>
      </c>
      <c r="BC23" s="1">
        <v>107</v>
      </c>
      <c r="BD23" s="1">
        <v>283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93</v>
      </c>
      <c r="BK23" s="1">
        <v>49</v>
      </c>
      <c r="BL23" s="1">
        <v>43</v>
      </c>
      <c r="BM23" s="1">
        <v>37</v>
      </c>
      <c r="BN23" s="1">
        <v>215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</row>
    <row r="24" spans="1:71" ht="12.75" x14ac:dyDescent="0.2">
      <c r="A24" s="1">
        <v>6029</v>
      </c>
      <c r="B24" s="1" t="s">
        <v>158</v>
      </c>
      <c r="C24" s="1">
        <v>5</v>
      </c>
      <c r="D24" s="1">
        <v>162</v>
      </c>
      <c r="E24" s="1" t="s">
        <v>65</v>
      </c>
      <c r="F24" s="1">
        <v>558</v>
      </c>
      <c r="G24" s="1" t="s">
        <v>74</v>
      </c>
      <c r="H24" s="3">
        <v>208.38839999999999</v>
      </c>
      <c r="I24" s="3">
        <v>1041.942</v>
      </c>
      <c r="J24" s="2">
        <f t="shared" si="2"/>
        <v>5209.71</v>
      </c>
      <c r="K24" s="16">
        <f t="shared" si="8"/>
        <v>5</v>
      </c>
      <c r="L24" s="5"/>
      <c r="M24" s="1">
        <v>0.7</v>
      </c>
      <c r="N24" s="1">
        <f>IFERROR(VLOOKUP(A24:A200,'140726 ph k.'!$A$190:$S$260,19,FALSE),"")</f>
        <v>0.4</v>
      </c>
      <c r="O24" s="1">
        <f>IFERROR(VLOOKUP(A24:A200,'140726 ph k.'!$A$6:$G$186,7,FALSE),"")</f>
        <v>5</v>
      </c>
      <c r="P24" s="1">
        <v>3</v>
      </c>
      <c r="Q24" s="8">
        <f t="shared" si="15"/>
        <v>0</v>
      </c>
      <c r="R24" s="1"/>
      <c r="S24" s="1">
        <v>6.2</v>
      </c>
      <c r="T24" s="1">
        <v>2.4</v>
      </c>
      <c r="U24" s="7">
        <v>5</v>
      </c>
      <c r="V24" s="1">
        <v>0</v>
      </c>
      <c r="W24" s="1">
        <v>0</v>
      </c>
      <c r="X24" s="8">
        <f t="shared" ref="X24:X25" si="16">MAX(0,(TRUNC((V24*0.8)-W24)))</f>
        <v>0</v>
      </c>
      <c r="Y24" s="1"/>
      <c r="Z24" s="1">
        <v>0</v>
      </c>
      <c r="AA24" s="48">
        <f t="shared" si="9"/>
        <v>7.3000000000000007</v>
      </c>
      <c r="AB24" s="27">
        <f t="shared" si="10"/>
        <v>7606.1766000000007</v>
      </c>
      <c r="AC24" s="48">
        <f t="shared" si="11"/>
        <v>5.4</v>
      </c>
      <c r="AD24" s="3">
        <f t="shared" si="12"/>
        <v>5626.4868000000006</v>
      </c>
      <c r="AE24" s="1">
        <v>0</v>
      </c>
      <c r="AF24" s="1">
        <v>0</v>
      </c>
      <c r="AG24" s="1">
        <v>1</v>
      </c>
      <c r="AH24" s="1">
        <v>2</v>
      </c>
      <c r="AI24" s="1">
        <v>2</v>
      </c>
      <c r="AJ24" s="1">
        <v>15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20</v>
      </c>
      <c r="BA24" s="1">
        <v>22</v>
      </c>
      <c r="BB24" s="1">
        <v>0</v>
      </c>
      <c r="BC24" s="1">
        <v>0</v>
      </c>
      <c r="BD24" s="1">
        <v>12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</row>
    <row r="25" spans="1:71" ht="12.75" x14ac:dyDescent="0.2">
      <c r="A25" s="1">
        <v>65108</v>
      </c>
      <c r="B25" s="1" t="s">
        <v>124</v>
      </c>
      <c r="C25" s="1">
        <v>30</v>
      </c>
      <c r="D25" s="1">
        <v>162</v>
      </c>
      <c r="E25" s="1" t="s">
        <v>65</v>
      </c>
      <c r="F25" s="1">
        <v>807</v>
      </c>
      <c r="G25" s="1" t="s">
        <v>67</v>
      </c>
      <c r="H25" s="3">
        <v>57.054400000000001</v>
      </c>
      <c r="I25" s="3">
        <v>1711.6320000000001</v>
      </c>
      <c r="J25" s="2">
        <f t="shared" si="2"/>
        <v>8558.16</v>
      </c>
      <c r="K25" s="16">
        <f t="shared" si="8"/>
        <v>5</v>
      </c>
      <c r="L25" s="5"/>
      <c r="M25" s="1">
        <v>0.42</v>
      </c>
      <c r="N25" s="1">
        <f>IFERROR(VLOOKUP(A25:A201,'140726 ph k.'!$A$190:$S$260,19,FALSE),"")</f>
        <v>0.3</v>
      </c>
      <c r="O25" s="1">
        <f>IFERROR(VLOOKUP(A25:A201,'140726 ph k.'!$A$6:$G$186,7,FALSE),"")</f>
        <v>11</v>
      </c>
      <c r="P25" s="1">
        <f>IFERROR(VLOOKUP(A25:A201,'140726 ph k.'!$A$190:$N$260,14,FALSE),"")</f>
        <v>0.37</v>
      </c>
      <c r="Q25" s="7">
        <v>5</v>
      </c>
      <c r="R25" s="1"/>
      <c r="S25" s="1">
        <v>1.73</v>
      </c>
      <c r="T25" s="1">
        <v>1.43</v>
      </c>
      <c r="U25" s="7">
        <v>0</v>
      </c>
      <c r="V25" s="1">
        <v>0.2</v>
      </c>
      <c r="W25" s="1">
        <v>0.67</v>
      </c>
      <c r="X25" s="8">
        <f t="shared" si="16"/>
        <v>0</v>
      </c>
      <c r="Y25" s="1"/>
      <c r="Z25" s="1">
        <v>0</v>
      </c>
      <c r="AA25" s="48">
        <f t="shared" si="9"/>
        <v>2.6500000000000004</v>
      </c>
      <c r="AB25" s="20">
        <f t="shared" si="10"/>
        <v>4535.8248000000003</v>
      </c>
      <c r="AC25" s="48">
        <f t="shared" si="11"/>
        <v>2.4699999999999998</v>
      </c>
      <c r="AD25" s="3">
        <f t="shared" si="12"/>
        <v>4227.7310399999997</v>
      </c>
      <c r="AE25" s="1">
        <v>0</v>
      </c>
      <c r="AF25" s="1">
        <v>0</v>
      </c>
      <c r="AG25" s="1">
        <v>0</v>
      </c>
      <c r="AH25" s="1">
        <v>8</v>
      </c>
      <c r="AI25" s="1">
        <v>9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20</v>
      </c>
      <c r="BA25" s="1">
        <v>10</v>
      </c>
      <c r="BB25" s="1">
        <v>18</v>
      </c>
      <c r="BC25" s="1">
        <v>18</v>
      </c>
      <c r="BD25" s="1">
        <v>43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4</v>
      </c>
      <c r="BK25" s="1">
        <v>4</v>
      </c>
      <c r="BL25" s="1">
        <v>0</v>
      </c>
      <c r="BM25" s="1">
        <v>0</v>
      </c>
      <c r="BN25" s="1">
        <v>20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</row>
    <row r="26" spans="1:71" ht="12.75" x14ac:dyDescent="0.2">
      <c r="A26" s="1">
        <v>91045</v>
      </c>
      <c r="B26" s="1" t="s">
        <v>174</v>
      </c>
      <c r="C26" s="1">
        <v>6</v>
      </c>
      <c r="D26" s="1">
        <v>162</v>
      </c>
      <c r="E26" s="1" t="s">
        <v>65</v>
      </c>
      <c r="F26" s="1">
        <v>123</v>
      </c>
      <c r="G26" s="1" t="s">
        <v>138</v>
      </c>
      <c r="H26" s="3">
        <v>119.37</v>
      </c>
      <c r="I26" s="3">
        <v>716.22</v>
      </c>
      <c r="J26" s="2" t="e">
        <f t="shared" si="2"/>
        <v>#VALUE!</v>
      </c>
      <c r="K26" s="16" t="e">
        <f t="shared" si="8"/>
        <v>#VALUE!</v>
      </c>
      <c r="L26" s="5"/>
      <c r="M26" s="1">
        <v>0.25</v>
      </c>
      <c r="N26" s="1" t="str">
        <f>IFERROR(VLOOKUP(A26:A202,'140726 ph k.'!$A$190:$S$260,19,FALSE),"")</f>
        <v/>
      </c>
      <c r="O26" s="1">
        <f>IFERROR(VLOOKUP(A26:A202,'140726 ph k.'!$A$6:$G$186,7,FALSE),"")</f>
        <v>6</v>
      </c>
      <c r="P26" s="1">
        <v>1</v>
      </c>
      <c r="Q26" s="8" t="e">
        <f>MAX(0,(TRUNC((M26+N26*0.8)-P26)))</f>
        <v>#VALUE!</v>
      </c>
      <c r="R26" s="1"/>
      <c r="S26" s="1">
        <v>4.17</v>
      </c>
      <c r="T26" s="1">
        <v>-0.17</v>
      </c>
      <c r="U26" s="7">
        <v>5</v>
      </c>
      <c r="V26" s="1">
        <v>0</v>
      </c>
      <c r="W26" s="1">
        <v>0</v>
      </c>
      <c r="X26" s="7">
        <v>0</v>
      </c>
      <c r="Y26" s="1"/>
      <c r="Z26" s="1">
        <v>0</v>
      </c>
      <c r="AA26" s="48" t="e">
        <f t="shared" si="9"/>
        <v>#VALUE!</v>
      </c>
      <c r="AB26" s="20" t="e">
        <f t="shared" si="10"/>
        <v>#VALUE!</v>
      </c>
      <c r="AC26" s="48">
        <f t="shared" si="11"/>
        <v>0.83</v>
      </c>
      <c r="AD26" s="3">
        <f t="shared" si="12"/>
        <v>594.46259999999995</v>
      </c>
      <c r="AE26" s="1">
        <v>0</v>
      </c>
      <c r="AF26" s="1">
        <v>0</v>
      </c>
      <c r="AG26" s="1">
        <v>3</v>
      </c>
      <c r="AH26" s="1">
        <v>0</v>
      </c>
      <c r="AI26" s="1">
        <v>0</v>
      </c>
      <c r="AJ26" s="1">
        <v>6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2</v>
      </c>
      <c r="BA26" s="1">
        <v>18</v>
      </c>
      <c r="BB26" s="1">
        <v>11</v>
      </c>
      <c r="BC26" s="1">
        <v>6</v>
      </c>
      <c r="BD26" s="1">
        <v>-1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</row>
    <row r="27" spans="1:71" ht="12.75" x14ac:dyDescent="0.2">
      <c r="A27" s="1">
        <v>6008</v>
      </c>
      <c r="B27" s="1" t="s">
        <v>176</v>
      </c>
      <c r="C27" s="1">
        <v>12</v>
      </c>
      <c r="D27" s="1">
        <v>162</v>
      </c>
      <c r="E27" s="1" t="s">
        <v>65</v>
      </c>
      <c r="F27" s="1">
        <v>162</v>
      </c>
      <c r="G27" s="1" t="s">
        <v>84</v>
      </c>
      <c r="H27" s="3">
        <v>59</v>
      </c>
      <c r="I27" s="3">
        <v>708</v>
      </c>
      <c r="J27" s="2">
        <f t="shared" si="2"/>
        <v>3540</v>
      </c>
      <c r="K27" s="16">
        <f t="shared" si="8"/>
        <v>5</v>
      </c>
      <c r="L27" s="5"/>
      <c r="M27" s="1">
        <v>0.88</v>
      </c>
      <c r="N27" s="1">
        <f>IFERROR(VLOOKUP(A27:A203,'140726 ph k.'!$A$190:$S$260,19,FALSE),"")</f>
        <v>0.8</v>
      </c>
      <c r="O27" s="1">
        <f>IFERROR(VLOOKUP(A27:A203,'140726 ph k.'!$A$6:$G$186,7,FALSE),"")</f>
        <v>1</v>
      </c>
      <c r="P27" s="1">
        <f>IFERROR(VLOOKUP(A27:A203,'140726 ph k.'!$A$190:$N$260,14,FALSE),"")</f>
        <v>0.08</v>
      </c>
      <c r="Q27" s="7">
        <v>2</v>
      </c>
      <c r="R27" s="1"/>
      <c r="S27" s="1">
        <v>1.21</v>
      </c>
      <c r="T27" s="1">
        <v>-0.08</v>
      </c>
      <c r="U27" s="7">
        <v>3</v>
      </c>
      <c r="V27" s="1">
        <v>0</v>
      </c>
      <c r="W27" s="1">
        <v>0</v>
      </c>
      <c r="X27" s="8">
        <f t="shared" ref="X27:X28" si="17">MAX(0,(TRUNC((V27*0.8)-W27)))</f>
        <v>0</v>
      </c>
      <c r="Y27" s="1"/>
      <c r="Z27" s="1">
        <v>0</v>
      </c>
      <c r="AA27" s="48">
        <f t="shared" si="9"/>
        <v>2.89</v>
      </c>
      <c r="AB27" s="20">
        <f t="shared" si="10"/>
        <v>2046.1200000000001</v>
      </c>
      <c r="AC27" s="48">
        <f t="shared" si="11"/>
        <v>0</v>
      </c>
      <c r="AD27" s="3">
        <f t="shared" si="12"/>
        <v>0</v>
      </c>
      <c r="AE27" s="1">
        <v>0</v>
      </c>
      <c r="AF27" s="1">
        <v>0</v>
      </c>
      <c r="AG27" s="1">
        <v>21</v>
      </c>
      <c r="AH27" s="1">
        <v>0</v>
      </c>
      <c r="AI27" s="1">
        <v>0</v>
      </c>
      <c r="AJ27" s="1">
        <v>10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29</v>
      </c>
      <c r="BB27" s="1">
        <v>0</v>
      </c>
      <c r="BC27" s="1">
        <v>0</v>
      </c>
      <c r="BD27" s="1">
        <v>-1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</row>
    <row r="28" spans="1:71" ht="12.75" x14ac:dyDescent="0.2">
      <c r="A28" s="1">
        <v>6023</v>
      </c>
      <c r="B28" s="1" t="s">
        <v>208</v>
      </c>
      <c r="C28" s="1">
        <v>12</v>
      </c>
      <c r="D28" s="1">
        <v>162</v>
      </c>
      <c r="E28" s="1" t="s">
        <v>65</v>
      </c>
      <c r="F28" s="1">
        <v>123</v>
      </c>
      <c r="G28" s="1" t="s">
        <v>138</v>
      </c>
      <c r="H28" s="3">
        <v>59.000900000000001</v>
      </c>
      <c r="I28" s="3">
        <v>708.01080000000002</v>
      </c>
      <c r="J28" s="2">
        <f t="shared" si="2"/>
        <v>3540.0540000000001</v>
      </c>
      <c r="K28" s="5">
        <f t="shared" si="8"/>
        <v>5</v>
      </c>
      <c r="L28" s="5"/>
      <c r="M28" s="1">
        <v>0</v>
      </c>
      <c r="N28" s="1" t="str">
        <f>IFERROR(VLOOKUP(A28:A204,'140726 ph k.'!$A$190:$S$260,19,FALSE),"")</f>
        <v/>
      </c>
      <c r="O28" s="1">
        <f>IFERROR(VLOOKUP(A28:A204,'140726 ph k.'!$A$6:$G$186,7,FALSE),"")</f>
        <v>0</v>
      </c>
      <c r="P28" s="1" t="str">
        <f>IFERROR(VLOOKUP(A28:A204,'140726 ph k.'!$A$190:$N$260,14,FALSE),"")</f>
        <v/>
      </c>
      <c r="Q28" s="7">
        <v>2</v>
      </c>
      <c r="R28" s="1"/>
      <c r="S28" s="1">
        <v>1.96</v>
      </c>
      <c r="T28" s="1">
        <v>0</v>
      </c>
      <c r="U28" s="7">
        <v>3</v>
      </c>
      <c r="V28" s="1">
        <v>0</v>
      </c>
      <c r="W28" s="1">
        <v>0</v>
      </c>
      <c r="X28" s="8">
        <f t="shared" si="17"/>
        <v>0</v>
      </c>
      <c r="Y28" s="1"/>
      <c r="Z28" s="1">
        <v>0</v>
      </c>
      <c r="AA28" s="48" t="e">
        <f t="shared" si="9"/>
        <v>#VALUE!</v>
      </c>
      <c r="AB28" s="20" t="e">
        <f t="shared" si="10"/>
        <v>#VALUE!</v>
      </c>
      <c r="AC28" s="48" t="e">
        <f t="shared" si="11"/>
        <v>#VALUE!</v>
      </c>
      <c r="AD28" s="3" t="e">
        <f t="shared" si="12"/>
        <v>#VALUE!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8</v>
      </c>
      <c r="BA28" s="1">
        <v>31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</row>
    <row r="29" spans="1:71" ht="12.75" x14ac:dyDescent="0.2">
      <c r="A29" s="1">
        <v>6044</v>
      </c>
      <c r="B29" s="1" t="s">
        <v>170</v>
      </c>
      <c r="C29" s="1">
        <v>12</v>
      </c>
      <c r="D29" s="1">
        <v>162</v>
      </c>
      <c r="E29" s="1" t="s">
        <v>65</v>
      </c>
      <c r="F29" s="1">
        <v>807</v>
      </c>
      <c r="G29" s="1" t="s">
        <v>67</v>
      </c>
      <c r="H29" s="3">
        <v>73.979200000000006</v>
      </c>
      <c r="I29" s="3">
        <v>887.75040000000001</v>
      </c>
      <c r="J29" s="2">
        <f t="shared" si="2"/>
        <v>3551.0016000000001</v>
      </c>
      <c r="K29" s="16">
        <f t="shared" si="8"/>
        <v>4</v>
      </c>
      <c r="L29" s="5"/>
      <c r="M29" s="1">
        <v>0.57999999999999996</v>
      </c>
      <c r="N29" s="1">
        <f>IFERROR(VLOOKUP(A29:A205,'140726 ph k.'!$A$190:$S$260,19,FALSE),"")</f>
        <v>0.3</v>
      </c>
      <c r="O29" s="1">
        <f>IFERROR(VLOOKUP(A29:A205,'140726 ph k.'!$A$6:$G$186,7,FALSE),"")</f>
        <v>1</v>
      </c>
      <c r="P29" s="1">
        <f>IFERROR(VLOOKUP(A29:A205,'140726 ph k.'!$A$190:$N$260,14,FALSE),"")</f>
        <v>0.08</v>
      </c>
      <c r="Q29" s="7">
        <v>2</v>
      </c>
      <c r="R29" s="1"/>
      <c r="S29" s="1">
        <v>3.04</v>
      </c>
      <c r="T29" s="1">
        <v>4.08</v>
      </c>
      <c r="U29" s="7">
        <v>0</v>
      </c>
      <c r="V29" s="1">
        <v>0</v>
      </c>
      <c r="W29" s="1">
        <v>0</v>
      </c>
      <c r="X29" s="7">
        <v>2</v>
      </c>
      <c r="Y29" s="1"/>
      <c r="Z29" s="1">
        <v>0</v>
      </c>
      <c r="AA29" s="48">
        <f t="shared" si="9"/>
        <v>3.92</v>
      </c>
      <c r="AB29" s="20">
        <f t="shared" si="10"/>
        <v>3479.9815680000002</v>
      </c>
      <c r="AC29" s="48">
        <f t="shared" si="11"/>
        <v>4.16</v>
      </c>
      <c r="AD29" s="3">
        <f t="shared" si="12"/>
        <v>3693.0416640000003</v>
      </c>
      <c r="AE29" s="3">
        <f>AD29-AB29</f>
        <v>213.06009600000016</v>
      </c>
      <c r="AF29" s="1">
        <v>0</v>
      </c>
      <c r="AG29" s="1">
        <v>1</v>
      </c>
      <c r="AH29" s="1">
        <v>4</v>
      </c>
      <c r="AI29" s="1">
        <v>5</v>
      </c>
      <c r="AJ29" s="1">
        <v>4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5</v>
      </c>
      <c r="BA29" s="1">
        <v>6</v>
      </c>
      <c r="BB29" s="1">
        <v>25</v>
      </c>
      <c r="BC29" s="1">
        <v>7</v>
      </c>
      <c r="BD29" s="1">
        <v>49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</row>
    <row r="30" spans="1:71" ht="12.75" x14ac:dyDescent="0.2">
      <c r="A30" s="1">
        <v>6009</v>
      </c>
      <c r="B30" s="1" t="s">
        <v>178</v>
      </c>
      <c r="C30" s="1">
        <v>8</v>
      </c>
      <c r="D30" s="1">
        <v>162</v>
      </c>
      <c r="E30" s="1" t="s">
        <v>65</v>
      </c>
      <c r="F30" s="1">
        <v>123</v>
      </c>
      <c r="G30" s="1" t="s">
        <v>138</v>
      </c>
      <c r="H30" s="3">
        <v>83.825000000000003</v>
      </c>
      <c r="I30" s="3">
        <v>670.6</v>
      </c>
      <c r="J30" s="2">
        <f t="shared" si="2"/>
        <v>2011.8000000000002</v>
      </c>
      <c r="K30" s="16">
        <f t="shared" si="8"/>
        <v>3</v>
      </c>
      <c r="L30" s="5"/>
      <c r="M30" s="1">
        <v>0.25</v>
      </c>
      <c r="N30" s="1">
        <f>IFERROR(VLOOKUP(A30:A206,'140726 ph k.'!$A$190:$S$260,19,FALSE),"")</f>
        <v>0.1</v>
      </c>
      <c r="O30" s="1">
        <f>IFERROR(VLOOKUP(A30:A206,'140726 ph k.'!$A$6:$G$186,7,FALSE),"")</f>
        <v>6</v>
      </c>
      <c r="P30" s="1">
        <f>IFERROR(VLOOKUP(A30:A206,'140726 ph k.'!$A$190:$N$260,14,FALSE),"")</f>
        <v>0.75</v>
      </c>
      <c r="Q30" s="8">
        <f>MAX(0,(TRUNC((M30+N30*0.8)-P30)))</f>
        <v>0</v>
      </c>
      <c r="R30" s="1"/>
      <c r="S30" s="1">
        <v>2.06</v>
      </c>
      <c r="T30" s="1">
        <v>0.12</v>
      </c>
      <c r="U30" s="7">
        <v>3</v>
      </c>
      <c r="V30" s="1">
        <v>0</v>
      </c>
      <c r="W30" s="1">
        <v>0</v>
      </c>
      <c r="X30" s="8">
        <f t="shared" ref="X30:X36" si="18">MAX(0,(TRUNC((V30*0.8)-W30)))</f>
        <v>0</v>
      </c>
      <c r="Y30" s="1"/>
      <c r="Z30" s="1">
        <v>0</v>
      </c>
      <c r="AA30" s="48">
        <f t="shared" si="9"/>
        <v>2.41</v>
      </c>
      <c r="AB30" s="20">
        <f t="shared" si="10"/>
        <v>1616.1460000000002</v>
      </c>
      <c r="AC30" s="48">
        <f t="shared" si="11"/>
        <v>0.87</v>
      </c>
      <c r="AD30" s="3">
        <f t="shared" si="12"/>
        <v>583.42200000000003</v>
      </c>
      <c r="AE30" s="1">
        <v>0</v>
      </c>
      <c r="AF30" s="1">
        <v>0</v>
      </c>
      <c r="AG30" s="1">
        <v>4</v>
      </c>
      <c r="AH30" s="1">
        <v>0</v>
      </c>
      <c r="AI30" s="1">
        <v>0</v>
      </c>
      <c r="AJ30" s="1">
        <v>7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6</v>
      </c>
      <c r="BA30" s="1">
        <v>21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</row>
    <row r="31" spans="1:71" ht="12.75" x14ac:dyDescent="0.2">
      <c r="A31" s="1">
        <v>88138</v>
      </c>
      <c r="B31" s="1" t="s">
        <v>153</v>
      </c>
      <c r="C31" s="1">
        <v>24</v>
      </c>
      <c r="D31" s="1">
        <v>162</v>
      </c>
      <c r="E31" s="1" t="s">
        <v>65</v>
      </c>
      <c r="F31" s="1">
        <v>974</v>
      </c>
      <c r="G31" s="1" t="s">
        <v>70</v>
      </c>
      <c r="H31" s="3">
        <v>107.6336</v>
      </c>
      <c r="I31" s="3">
        <v>2583.2064</v>
      </c>
      <c r="J31" s="2">
        <f t="shared" si="2"/>
        <v>5166.4128000000001</v>
      </c>
      <c r="K31" s="16">
        <f t="shared" si="8"/>
        <v>2</v>
      </c>
      <c r="L31" s="5"/>
      <c r="M31" s="1">
        <v>0.31</v>
      </c>
      <c r="N31" s="1">
        <f>IFERROR(VLOOKUP(A31:A207,'140726 ph k.'!$A$190:$S$260,19,FALSE),"")</f>
        <v>0.2</v>
      </c>
      <c r="O31" s="1">
        <f>IFERROR(VLOOKUP(A31:A207,'140726 ph k.'!$A$6:$G$186,7,FALSE),"")</f>
        <v>53</v>
      </c>
      <c r="P31" s="1">
        <f>IFERROR(VLOOKUP(A31:A207,'140726 ph k.'!$A$190:$N$260,14,FALSE),"")</f>
        <v>0.37</v>
      </c>
      <c r="Q31" s="7">
        <v>2</v>
      </c>
      <c r="R31" s="1"/>
      <c r="S31" s="1">
        <v>2.27</v>
      </c>
      <c r="T31" s="1">
        <v>2.17</v>
      </c>
      <c r="U31" s="7">
        <v>0</v>
      </c>
      <c r="V31" s="1">
        <v>0</v>
      </c>
      <c r="W31" s="1">
        <v>2</v>
      </c>
      <c r="X31" s="8">
        <f t="shared" si="18"/>
        <v>0</v>
      </c>
      <c r="Y31" s="1"/>
      <c r="Z31" s="1">
        <v>0</v>
      </c>
      <c r="AA31" s="48">
        <f t="shared" si="9"/>
        <v>2.7800000000000002</v>
      </c>
      <c r="AB31" s="27">
        <f t="shared" si="10"/>
        <v>7181.3137920000008</v>
      </c>
      <c r="AC31" s="48">
        <f t="shared" si="11"/>
        <v>4.54</v>
      </c>
      <c r="AD31" s="3">
        <f t="shared" si="12"/>
        <v>11727.757056</v>
      </c>
      <c r="AE31" s="3">
        <f t="shared" ref="AE31:AE32" si="19">AD31-AB31</f>
        <v>4546.4432639999995</v>
      </c>
      <c r="AF31" s="1">
        <v>0</v>
      </c>
      <c r="AG31" s="1">
        <v>7</v>
      </c>
      <c r="AH31" s="1">
        <v>3</v>
      </c>
      <c r="AI31" s="1">
        <v>2</v>
      </c>
      <c r="AJ31" s="1">
        <v>15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9</v>
      </c>
      <c r="BA31" s="1">
        <v>20</v>
      </c>
      <c r="BB31" s="1">
        <v>20</v>
      </c>
      <c r="BC31" s="1">
        <v>31</v>
      </c>
      <c r="BD31" s="1">
        <v>52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48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</row>
    <row r="32" spans="1:71" ht="12.75" x14ac:dyDescent="0.2">
      <c r="A32" s="1">
        <v>6012</v>
      </c>
      <c r="B32" s="1" t="s">
        <v>161</v>
      </c>
      <c r="C32" s="1">
        <v>18</v>
      </c>
      <c r="D32" s="1">
        <v>162</v>
      </c>
      <c r="E32" s="1" t="s">
        <v>65</v>
      </c>
      <c r="F32" s="1">
        <v>558</v>
      </c>
      <c r="G32" s="1" t="s">
        <v>74</v>
      </c>
      <c r="H32" s="3">
        <v>96.61</v>
      </c>
      <c r="I32" s="3">
        <v>1738.98</v>
      </c>
      <c r="J32" s="2">
        <f t="shared" si="2"/>
        <v>3477.96</v>
      </c>
      <c r="K32" s="16">
        <f t="shared" si="8"/>
        <v>2</v>
      </c>
      <c r="L32" s="5"/>
      <c r="M32" s="1">
        <v>1.42</v>
      </c>
      <c r="N32" s="1">
        <f>IFERROR(VLOOKUP(A32:A208,'140726 ph k.'!$A$190:$S$260,19,FALSE),"")</f>
        <v>0.1</v>
      </c>
      <c r="O32" s="1">
        <f>IFERROR(VLOOKUP(A32:A208,'140726 ph k.'!$A$6:$G$186,7,FALSE),"")</f>
        <v>34</v>
      </c>
      <c r="P32" s="1">
        <f>IFERROR(VLOOKUP(A32:A208,'140726 ph k.'!$A$190:$N$260,14,FALSE),"")</f>
        <v>1.89</v>
      </c>
      <c r="Q32" s="7">
        <v>2</v>
      </c>
      <c r="R32" s="1"/>
      <c r="S32" s="1">
        <v>2.0299999999999998</v>
      </c>
      <c r="T32" s="1">
        <v>5.72</v>
      </c>
      <c r="U32" s="7">
        <v>0</v>
      </c>
      <c r="V32" s="1">
        <v>0.42</v>
      </c>
      <c r="W32" s="1">
        <v>1.28</v>
      </c>
      <c r="X32" s="8">
        <f t="shared" si="18"/>
        <v>0</v>
      </c>
      <c r="Y32" s="1"/>
      <c r="Z32" s="1">
        <v>0</v>
      </c>
      <c r="AA32" s="48">
        <f t="shared" si="9"/>
        <v>3.9699999999999998</v>
      </c>
      <c r="AB32" s="27">
        <f t="shared" si="10"/>
        <v>6903.7505999999994</v>
      </c>
      <c r="AC32" s="48">
        <f t="shared" si="11"/>
        <v>8.8899999999999988</v>
      </c>
      <c r="AD32" s="3">
        <f t="shared" si="12"/>
        <v>15459.532199999998</v>
      </c>
      <c r="AE32" s="3">
        <f t="shared" si="19"/>
        <v>8555.7815999999984</v>
      </c>
      <c r="AF32" s="1">
        <v>0</v>
      </c>
      <c r="AG32" s="1">
        <v>22</v>
      </c>
      <c r="AH32" s="1">
        <v>12</v>
      </c>
      <c r="AI32" s="1">
        <v>5</v>
      </c>
      <c r="AJ32" s="1">
        <v>43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26</v>
      </c>
      <c r="BA32" s="1">
        <v>21</v>
      </c>
      <c r="BB32" s="1">
        <v>0</v>
      </c>
      <c r="BC32" s="1">
        <v>0</v>
      </c>
      <c r="BD32" s="1">
        <v>103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</v>
      </c>
      <c r="BK32" s="1">
        <v>0</v>
      </c>
      <c r="BL32" s="1">
        <v>5</v>
      </c>
      <c r="BM32" s="1">
        <v>3</v>
      </c>
      <c r="BN32" s="1">
        <v>23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</row>
    <row r="33" spans="1:71" ht="12.75" x14ac:dyDescent="0.2">
      <c r="A33" s="1">
        <v>6170</v>
      </c>
      <c r="B33" s="1" t="s">
        <v>157</v>
      </c>
      <c r="C33" s="1">
        <v>6</v>
      </c>
      <c r="D33" s="1">
        <v>162</v>
      </c>
      <c r="E33" s="1" t="s">
        <v>65</v>
      </c>
      <c r="F33" s="1">
        <v>123</v>
      </c>
      <c r="G33" s="1" t="s">
        <v>138</v>
      </c>
      <c r="H33" s="3">
        <v>119.37090000000001</v>
      </c>
      <c r="I33" s="3">
        <v>716.22540000000004</v>
      </c>
      <c r="J33" s="2" t="e">
        <f t="shared" si="2"/>
        <v>#VALUE!</v>
      </c>
      <c r="K33" s="16" t="e">
        <f t="shared" si="8"/>
        <v>#VALUE!</v>
      </c>
      <c r="L33" s="5"/>
      <c r="M33" s="1">
        <v>0.42</v>
      </c>
      <c r="N33" s="1" t="str">
        <f>IFERROR(VLOOKUP(A33:A209,'140726 ph k.'!$A$190:$S$260,19,FALSE),"")</f>
        <v/>
      </c>
      <c r="O33" s="1">
        <f>IFERROR(VLOOKUP(A33:A209,'140726 ph k.'!$A$6:$G$186,7,FALSE),"")</f>
        <v>9</v>
      </c>
      <c r="P33" s="1">
        <f>O33/C33</f>
        <v>1.5</v>
      </c>
      <c r="Q33" s="8" t="e">
        <f t="shared" ref="Q33:Q44" si="20">MAX(0,(TRUNC((M33+N33*0.8)-P33)))</f>
        <v>#VALUE!</v>
      </c>
      <c r="R33" s="1"/>
      <c r="S33" s="1">
        <v>4.25</v>
      </c>
      <c r="T33" s="1">
        <v>3</v>
      </c>
      <c r="U33" s="7">
        <v>2</v>
      </c>
      <c r="V33" s="1">
        <v>0.25</v>
      </c>
      <c r="W33" s="1">
        <v>0</v>
      </c>
      <c r="X33" s="8">
        <f t="shared" si="18"/>
        <v>0</v>
      </c>
      <c r="Y33" s="1"/>
      <c r="Z33" s="1">
        <v>0</v>
      </c>
      <c r="AA33" s="48" t="e">
        <f t="shared" si="9"/>
        <v>#VALUE!</v>
      </c>
      <c r="AB33" s="20" t="e">
        <f t="shared" si="10"/>
        <v>#VALUE!</v>
      </c>
      <c r="AC33" s="48">
        <f t="shared" si="11"/>
        <v>4.5</v>
      </c>
      <c r="AD33" s="3">
        <f t="shared" si="12"/>
        <v>3223.0143000000003</v>
      </c>
      <c r="AE33" s="1">
        <v>0</v>
      </c>
      <c r="AF33" s="1">
        <v>0</v>
      </c>
      <c r="AG33" s="1">
        <v>0</v>
      </c>
      <c r="AH33" s="1">
        <v>2</v>
      </c>
      <c r="AI33" s="1">
        <v>1</v>
      </c>
      <c r="AJ33" s="1">
        <v>9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6</v>
      </c>
      <c r="BA33" s="1">
        <v>12</v>
      </c>
      <c r="BB33" s="1">
        <v>4</v>
      </c>
      <c r="BC33" s="1">
        <v>19</v>
      </c>
      <c r="BD33" s="1">
        <v>18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</v>
      </c>
      <c r="BK33" s="1">
        <v>0</v>
      </c>
      <c r="BL33" s="1">
        <v>0</v>
      </c>
      <c r="BM33" s="1">
        <v>1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</row>
    <row r="34" spans="1:71" ht="12.75" hidden="1" x14ac:dyDescent="0.2">
      <c r="A34" s="1">
        <v>27</v>
      </c>
      <c r="B34" s="1" t="s">
        <v>235</v>
      </c>
      <c r="C34" s="1">
        <v>6</v>
      </c>
      <c r="D34" s="1">
        <v>162</v>
      </c>
      <c r="E34" s="1" t="s">
        <v>65</v>
      </c>
      <c r="F34" s="1">
        <v>1</v>
      </c>
      <c r="G34" s="1" t="s">
        <v>98</v>
      </c>
      <c r="H34" s="3">
        <v>9.4879999999999995</v>
      </c>
      <c r="I34" s="3">
        <v>56.927999999999997</v>
      </c>
      <c r="J34" s="2">
        <f t="shared" si="2"/>
        <v>0</v>
      </c>
      <c r="K34" s="6">
        <v>0</v>
      </c>
      <c r="L34" s="6"/>
      <c r="M34" s="1">
        <v>1.17</v>
      </c>
      <c r="N34" s="1" t="str">
        <f>IFERROR(VLOOKUP(A34:A210,'140726 ph k.'!$A$190:$S$260,19,FALSE),"")</f>
        <v/>
      </c>
      <c r="O34" s="1" t="str">
        <f>IFERROR(VLOOKUP(A34:A210,'140726 ph k.'!$A$6:$G$186,7,FALSE),"")</f>
        <v/>
      </c>
      <c r="P34" s="1" t="str">
        <f>IFERROR(VLOOKUP(A34:A210,'140726 ph k.'!$A$190:$N$260,14,FALSE),"")</f>
        <v/>
      </c>
      <c r="Q34" s="8" t="e">
        <f t="shared" si="20"/>
        <v>#VALUE!</v>
      </c>
      <c r="R34" s="1"/>
      <c r="S34" s="1">
        <v>0</v>
      </c>
      <c r="T34" s="1">
        <v>0</v>
      </c>
      <c r="U34" s="8">
        <f t="shared" ref="U34:U35" si="21">MAX(0,(TRUNC((S34*0.8)-T34)))</f>
        <v>0</v>
      </c>
      <c r="V34" s="1">
        <v>0</v>
      </c>
      <c r="W34" s="1">
        <v>0</v>
      </c>
      <c r="X34" s="8">
        <f t="shared" si="18"/>
        <v>0</v>
      </c>
      <c r="Y34" s="1"/>
      <c r="Z34" s="1">
        <v>0</v>
      </c>
      <c r="AA34" s="48" t="e">
        <f t="shared" si="9"/>
        <v>#VALUE!</v>
      </c>
      <c r="AB34" s="20" t="e">
        <f t="shared" si="10"/>
        <v>#VALUE!</v>
      </c>
      <c r="AC34" s="48" t="e">
        <f t="shared" si="11"/>
        <v>#VALUE!</v>
      </c>
      <c r="AD34" s="3" t="e">
        <f t="shared" si="12"/>
        <v>#VALUE!</v>
      </c>
      <c r="AE34" s="1">
        <v>0</v>
      </c>
      <c r="AF34" s="1">
        <v>0</v>
      </c>
      <c r="AG34" s="1">
        <v>12</v>
      </c>
      <c r="AH34" s="1">
        <v>1</v>
      </c>
      <c r="AI34" s="1">
        <v>0</v>
      </c>
      <c r="AJ34" s="1">
        <v>-12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</row>
    <row r="35" spans="1:71" ht="12.75" hidden="1" x14ac:dyDescent="0.2">
      <c r="A35" s="1">
        <v>486</v>
      </c>
      <c r="B35" s="1" t="s">
        <v>228</v>
      </c>
      <c r="C35" s="1">
        <v>1</v>
      </c>
      <c r="D35" s="1">
        <v>162</v>
      </c>
      <c r="E35" s="1" t="s">
        <v>65</v>
      </c>
      <c r="F35" s="1">
        <v>1</v>
      </c>
      <c r="G35" s="1" t="s">
        <v>98</v>
      </c>
      <c r="H35" s="3">
        <v>14.447800000000001</v>
      </c>
      <c r="I35" s="3">
        <v>14.447800000000001</v>
      </c>
      <c r="J35" s="2">
        <f t="shared" si="2"/>
        <v>0</v>
      </c>
      <c r="K35" s="6">
        <v>0</v>
      </c>
      <c r="L35" s="6"/>
      <c r="M35" s="1">
        <v>1.5</v>
      </c>
      <c r="N35" s="1" t="str">
        <f>IFERROR(VLOOKUP(A35:A211,'140726 ph k.'!$A$190:$S$260,19,FALSE),"")</f>
        <v/>
      </c>
      <c r="O35" s="1" t="str">
        <f>IFERROR(VLOOKUP(A35:A211,'140726 ph k.'!$A$6:$G$186,7,FALSE),"")</f>
        <v/>
      </c>
      <c r="P35" s="1" t="str">
        <f>IFERROR(VLOOKUP(A35:A211,'140726 ph k.'!$A$190:$N$260,14,FALSE),"")</f>
        <v/>
      </c>
      <c r="Q35" s="8" t="e">
        <f t="shared" si="20"/>
        <v>#VALUE!</v>
      </c>
      <c r="R35" s="1"/>
      <c r="S35" s="1">
        <v>0</v>
      </c>
      <c r="T35" s="1">
        <v>0</v>
      </c>
      <c r="U35" s="8">
        <f t="shared" si="21"/>
        <v>0</v>
      </c>
      <c r="V35" s="1">
        <v>1</v>
      </c>
      <c r="W35" s="1">
        <v>0</v>
      </c>
      <c r="X35" s="8">
        <f t="shared" si="18"/>
        <v>0</v>
      </c>
      <c r="Y35" s="1"/>
      <c r="Z35" s="1">
        <v>0</v>
      </c>
      <c r="AA35" s="48" t="e">
        <f t="shared" si="9"/>
        <v>#VALUE!</v>
      </c>
      <c r="AB35" s="20" t="e">
        <f t="shared" si="10"/>
        <v>#VALUE!</v>
      </c>
      <c r="AC35" s="48" t="e">
        <f t="shared" si="11"/>
        <v>#VALUE!</v>
      </c>
      <c r="AD35" s="3" t="e">
        <f t="shared" si="12"/>
        <v>#VALUE!</v>
      </c>
      <c r="AE35" s="1">
        <v>0</v>
      </c>
      <c r="AF35" s="1">
        <v>0</v>
      </c>
      <c r="AG35" s="1">
        <v>3</v>
      </c>
      <c r="AH35" s="1">
        <v>0</v>
      </c>
      <c r="AI35" s="1">
        <v>0</v>
      </c>
      <c r="AJ35" s="1">
        <v>7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2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</row>
    <row r="36" spans="1:71" ht="12.75" hidden="1" x14ac:dyDescent="0.2">
      <c r="A36" s="1">
        <v>88031</v>
      </c>
      <c r="B36" s="1" t="s">
        <v>123</v>
      </c>
      <c r="C36" s="1">
        <v>40</v>
      </c>
      <c r="D36" s="1">
        <v>162</v>
      </c>
      <c r="E36" s="1" t="s">
        <v>65</v>
      </c>
      <c r="F36" s="1">
        <v>974</v>
      </c>
      <c r="G36" s="1" t="s">
        <v>70</v>
      </c>
      <c r="H36" s="3">
        <v>123.2556</v>
      </c>
      <c r="I36" s="3">
        <v>4930.2240000000002</v>
      </c>
      <c r="J36" s="2">
        <f t="shared" si="2"/>
        <v>0</v>
      </c>
      <c r="K36" s="5">
        <f t="shared" ref="K36:K180" si="22">SUM(Q36+U36+X36)</f>
        <v>0</v>
      </c>
      <c r="L36" s="5"/>
      <c r="M36" s="1">
        <v>2.44</v>
      </c>
      <c r="N36" s="1">
        <f>IFERROR(VLOOKUP(A36:A212,'140726 ph k.'!$A$190:$S$260,19,FALSE),"")</f>
        <v>0.3</v>
      </c>
      <c r="O36" s="1">
        <f>IFERROR(VLOOKUP(A36:A212,'140726 ph k.'!$A$6:$G$186,7,FALSE),"")</f>
        <v>4984</v>
      </c>
      <c r="P36" s="1">
        <f>IFERROR(VLOOKUP(A36:A212,'140726 ph k.'!$A$190:$N$260,14,FALSE),"")</f>
        <v>6.23</v>
      </c>
      <c r="Q36" s="8">
        <f t="shared" si="20"/>
        <v>0</v>
      </c>
      <c r="R36" s="1"/>
      <c r="S36" s="1">
        <v>3.02</v>
      </c>
      <c r="T36" s="1">
        <v>5.28</v>
      </c>
      <c r="U36" s="7">
        <v>0</v>
      </c>
      <c r="V36" s="1">
        <v>3.4</v>
      </c>
      <c r="W36" s="1">
        <v>7.2</v>
      </c>
      <c r="X36" s="8">
        <f t="shared" si="18"/>
        <v>0</v>
      </c>
      <c r="Y36" s="1"/>
      <c r="Z36" s="1">
        <v>0</v>
      </c>
      <c r="AA36" s="48">
        <f t="shared" si="9"/>
        <v>9.16</v>
      </c>
      <c r="AB36" s="19">
        <f t="shared" si="10"/>
        <v>45160.851840000003</v>
      </c>
      <c r="AC36" s="48">
        <f t="shared" si="11"/>
        <v>18.71</v>
      </c>
      <c r="AD36" s="3">
        <f t="shared" si="12"/>
        <v>92244.491040000008</v>
      </c>
      <c r="AE36" s="3">
        <f t="shared" ref="AE36:AE55" si="23">AD36-AB36</f>
        <v>47083.639200000005</v>
      </c>
      <c r="AF36" s="1">
        <v>0</v>
      </c>
      <c r="AG36" s="1">
        <v>19</v>
      </c>
      <c r="AH36" s="1">
        <v>56</v>
      </c>
      <c r="AI36" s="1">
        <v>64</v>
      </c>
      <c r="AJ36" s="1">
        <v>293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35</v>
      </c>
      <c r="BA36" s="1">
        <v>79</v>
      </c>
      <c r="BB36" s="1">
        <v>32</v>
      </c>
      <c r="BC36" s="1">
        <v>29</v>
      </c>
      <c r="BD36" s="1">
        <v>211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39</v>
      </c>
      <c r="BK36" s="1">
        <v>39</v>
      </c>
      <c r="BL36" s="1">
        <v>52</v>
      </c>
      <c r="BM36" s="1">
        <v>51</v>
      </c>
      <c r="BN36" s="1">
        <v>288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</row>
    <row r="37" spans="1:71" ht="12.75" hidden="1" x14ac:dyDescent="0.2">
      <c r="A37" s="1">
        <v>88060</v>
      </c>
      <c r="B37" s="1" t="s">
        <v>86</v>
      </c>
      <c r="C37" s="1">
        <v>24</v>
      </c>
      <c r="D37" s="1">
        <v>162</v>
      </c>
      <c r="E37" s="1" t="s">
        <v>65</v>
      </c>
      <c r="F37" s="1">
        <v>807</v>
      </c>
      <c r="G37" s="1" t="s">
        <v>67</v>
      </c>
      <c r="H37" s="3">
        <v>61.51</v>
      </c>
      <c r="I37" s="3">
        <v>1476.24</v>
      </c>
      <c r="J37" s="2">
        <f t="shared" si="2"/>
        <v>0</v>
      </c>
      <c r="K37" s="5">
        <f t="shared" si="22"/>
        <v>0</v>
      </c>
      <c r="L37" s="5"/>
      <c r="M37" s="1">
        <v>3.56</v>
      </c>
      <c r="N37" s="1">
        <f>IFERROR(VLOOKUP(A37:A213,'140726 ph k.'!$A$190:$S$260,19,FALSE),"")</f>
        <v>1.6</v>
      </c>
      <c r="O37" s="1">
        <f>IFERROR(VLOOKUP(A37:A213,'140726 ph k.'!$A$6:$G$186,7,FALSE),"")</f>
        <v>2197.6</v>
      </c>
      <c r="P37" s="1">
        <f>IFERROR(VLOOKUP(A37:A213,'140726 ph k.'!$A$190:$N$260,14,FALSE),"")</f>
        <v>9.16</v>
      </c>
      <c r="Q37" s="8">
        <f t="shared" si="20"/>
        <v>0</v>
      </c>
      <c r="R37" s="1"/>
      <c r="S37" s="1">
        <v>11.9</v>
      </c>
      <c r="T37" s="1">
        <v>27.75</v>
      </c>
      <c r="U37" s="7">
        <v>0</v>
      </c>
      <c r="V37" s="1">
        <v>10.54</v>
      </c>
      <c r="W37" s="1">
        <v>12.92</v>
      </c>
      <c r="X37" s="7">
        <v>0</v>
      </c>
      <c r="Y37" s="1" t="s">
        <v>320</v>
      </c>
      <c r="Z37" s="1">
        <v>0</v>
      </c>
      <c r="AA37" s="48">
        <f t="shared" si="9"/>
        <v>27.6</v>
      </c>
      <c r="AB37" s="19">
        <f t="shared" si="10"/>
        <v>40744.224000000002</v>
      </c>
      <c r="AC37" s="48">
        <f t="shared" si="11"/>
        <v>49.83</v>
      </c>
      <c r="AD37" s="3">
        <f t="shared" si="12"/>
        <v>73561.039199999999</v>
      </c>
      <c r="AE37" s="3">
        <f t="shared" si="23"/>
        <v>32816.815199999997</v>
      </c>
      <c r="AF37" s="1">
        <v>0</v>
      </c>
      <c r="AG37" s="1">
        <v>75</v>
      </c>
      <c r="AH37" s="1">
        <v>1</v>
      </c>
      <c r="AI37" s="1">
        <v>94</v>
      </c>
      <c r="AJ37" s="1">
        <v>331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63</v>
      </c>
      <c r="BA37" s="1">
        <v>125</v>
      </c>
      <c r="BB37" s="1">
        <v>111</v>
      </c>
      <c r="BC37" s="1">
        <v>98</v>
      </c>
      <c r="BD37" s="1">
        <v>666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48</v>
      </c>
      <c r="BK37" s="1">
        <v>86</v>
      </c>
      <c r="BL37" s="1">
        <v>132</v>
      </c>
      <c r="BM37" s="1">
        <v>60</v>
      </c>
      <c r="BN37" s="1">
        <v>310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</row>
    <row r="38" spans="1:71" ht="12.75" hidden="1" x14ac:dyDescent="0.2">
      <c r="A38" s="1">
        <v>65100</v>
      </c>
      <c r="B38" s="1" t="s">
        <v>104</v>
      </c>
      <c r="C38" s="1">
        <v>24</v>
      </c>
      <c r="D38" s="1">
        <v>162</v>
      </c>
      <c r="E38" s="1" t="s">
        <v>65</v>
      </c>
      <c r="F38" s="1">
        <v>807</v>
      </c>
      <c r="G38" s="1" t="s">
        <v>67</v>
      </c>
      <c r="H38" s="3">
        <v>80.936000000000007</v>
      </c>
      <c r="I38" s="3">
        <v>1942.4639999999999</v>
      </c>
      <c r="J38" s="2">
        <f t="shared" si="2"/>
        <v>0</v>
      </c>
      <c r="K38" s="5">
        <f t="shared" si="22"/>
        <v>0</v>
      </c>
      <c r="L38" s="5"/>
      <c r="M38" s="1">
        <v>5.83</v>
      </c>
      <c r="N38" s="1">
        <f>IFERROR(VLOOKUP(A38:A214,'140726 ph k.'!$A$190:$S$260,19,FALSE),"")</f>
        <v>0.3</v>
      </c>
      <c r="O38" s="1">
        <f>IFERROR(VLOOKUP(A38:A214,'140726 ph k.'!$A$6:$G$186,7,FALSE),"")</f>
        <v>133</v>
      </c>
      <c r="P38" s="1">
        <f>IFERROR(VLOOKUP(A38:A214,'140726 ph k.'!$A$190:$N$260,14,FALSE),"")</f>
        <v>5.54</v>
      </c>
      <c r="Q38" s="8">
        <f t="shared" si="20"/>
        <v>0</v>
      </c>
      <c r="R38" s="1"/>
      <c r="S38" s="1">
        <v>6.54</v>
      </c>
      <c r="T38" s="1">
        <v>13.71</v>
      </c>
      <c r="U38" s="7">
        <v>0</v>
      </c>
      <c r="V38" s="1">
        <v>5.0599999999999996</v>
      </c>
      <c r="W38" s="1">
        <v>2.5</v>
      </c>
      <c r="X38" s="7">
        <v>0</v>
      </c>
      <c r="Y38" s="1" t="s">
        <v>321</v>
      </c>
      <c r="Z38" s="1">
        <v>0</v>
      </c>
      <c r="AA38" s="48">
        <f t="shared" si="9"/>
        <v>17.73</v>
      </c>
      <c r="AB38" s="19">
        <f t="shared" si="10"/>
        <v>34439.886720000002</v>
      </c>
      <c r="AC38" s="48">
        <f t="shared" si="11"/>
        <v>21.75</v>
      </c>
      <c r="AD38" s="3">
        <f t="shared" si="12"/>
        <v>42248.591999999997</v>
      </c>
      <c r="AE38" s="3">
        <f t="shared" si="23"/>
        <v>7808.7052799999947</v>
      </c>
      <c r="AF38" s="1">
        <v>0</v>
      </c>
      <c r="AG38" s="1">
        <v>29</v>
      </c>
      <c r="AH38" s="1">
        <v>109</v>
      </c>
      <c r="AI38" s="1">
        <v>33</v>
      </c>
      <c r="AJ38" s="1">
        <v>189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35</v>
      </c>
      <c r="BA38" s="1">
        <v>48</v>
      </c>
      <c r="BB38" s="1">
        <v>45</v>
      </c>
      <c r="BC38" s="1">
        <v>106</v>
      </c>
      <c r="BD38" s="1">
        <v>329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52</v>
      </c>
      <c r="BK38" s="1">
        <v>19</v>
      </c>
      <c r="BL38" s="1">
        <v>43</v>
      </c>
      <c r="BM38" s="1">
        <v>34</v>
      </c>
      <c r="BN38" s="1">
        <v>60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</row>
    <row r="39" spans="1:71" ht="12.75" hidden="1" x14ac:dyDescent="0.2">
      <c r="A39" s="1">
        <v>88161</v>
      </c>
      <c r="B39" s="1" t="s">
        <v>109</v>
      </c>
      <c r="C39" s="1">
        <v>24</v>
      </c>
      <c r="D39" s="1">
        <v>162</v>
      </c>
      <c r="E39" s="1" t="s">
        <v>65</v>
      </c>
      <c r="F39" s="1">
        <v>807</v>
      </c>
      <c r="G39" s="1" t="s">
        <v>67</v>
      </c>
      <c r="H39" s="3">
        <v>61.51</v>
      </c>
      <c r="I39" s="3">
        <v>1476.24</v>
      </c>
      <c r="J39" s="2">
        <f t="shared" si="2"/>
        <v>0</v>
      </c>
      <c r="K39" s="5">
        <f t="shared" si="22"/>
        <v>0</v>
      </c>
      <c r="L39" s="5"/>
      <c r="M39" s="1">
        <v>4.8499999999999996</v>
      </c>
      <c r="N39" s="1">
        <f>IFERROR(VLOOKUP(A39:A215,'140726 ph k.'!$A$190:$S$260,19,FALSE),"")</f>
        <v>0.8</v>
      </c>
      <c r="O39" s="1">
        <f>IFERROR(VLOOKUP(A39:A215,'140726 ph k.'!$A$6:$G$186,7,FALSE),"")</f>
        <v>4242</v>
      </c>
      <c r="P39" s="1">
        <f>IFERROR(VLOOKUP(A39:A215,'140726 ph k.'!$A$190:$N$260,14,FALSE),"")</f>
        <v>17.68</v>
      </c>
      <c r="Q39" s="8">
        <f t="shared" si="20"/>
        <v>0</v>
      </c>
      <c r="R39" s="1"/>
      <c r="S39" s="1">
        <v>7.08</v>
      </c>
      <c r="T39" s="1">
        <v>6.42</v>
      </c>
      <c r="U39" s="7">
        <v>0</v>
      </c>
      <c r="V39" s="1">
        <v>7.62</v>
      </c>
      <c r="W39" s="1">
        <v>5.08</v>
      </c>
      <c r="X39" s="7">
        <v>0</v>
      </c>
      <c r="Y39" s="1"/>
      <c r="Z39" s="1">
        <v>0</v>
      </c>
      <c r="AA39" s="48">
        <f t="shared" si="9"/>
        <v>20.350000000000001</v>
      </c>
      <c r="AB39" s="19">
        <f t="shared" si="10"/>
        <v>30041.484000000004</v>
      </c>
      <c r="AC39" s="48">
        <f t="shared" si="11"/>
        <v>29.18</v>
      </c>
      <c r="AD39" s="3">
        <f t="shared" si="12"/>
        <v>43076.683199999999</v>
      </c>
      <c r="AE39" s="3">
        <f t="shared" si="23"/>
        <v>13035.199199999995</v>
      </c>
      <c r="AF39" s="1">
        <v>0</v>
      </c>
      <c r="AG39" s="1">
        <v>55</v>
      </c>
      <c r="AH39" s="1">
        <v>68</v>
      </c>
      <c r="AI39" s="1">
        <v>42</v>
      </c>
      <c r="AJ39" s="1">
        <v>187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38</v>
      </c>
      <c r="BA39" s="1">
        <v>48</v>
      </c>
      <c r="BB39" s="1">
        <v>79</v>
      </c>
      <c r="BC39" s="1">
        <v>58</v>
      </c>
      <c r="BD39" s="1">
        <v>154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55</v>
      </c>
      <c r="BK39" s="1">
        <v>73</v>
      </c>
      <c r="BL39" s="1">
        <v>79</v>
      </c>
      <c r="BM39" s="1">
        <v>25</v>
      </c>
      <c r="BN39" s="1">
        <v>122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</row>
    <row r="40" spans="1:71" ht="12.75" hidden="1" x14ac:dyDescent="0.2">
      <c r="A40" s="1">
        <v>65126</v>
      </c>
      <c r="B40" s="1" t="s">
        <v>111</v>
      </c>
      <c r="C40" s="1">
        <v>24</v>
      </c>
      <c r="D40" s="1">
        <v>162</v>
      </c>
      <c r="E40" s="1" t="s">
        <v>65</v>
      </c>
      <c r="F40" s="1">
        <v>807</v>
      </c>
      <c r="G40" s="1" t="s">
        <v>67</v>
      </c>
      <c r="H40" s="3">
        <v>80.936199999999999</v>
      </c>
      <c r="I40" s="3">
        <v>1942.4688000000001</v>
      </c>
      <c r="J40" s="2">
        <f t="shared" si="2"/>
        <v>0</v>
      </c>
      <c r="K40" s="5">
        <f t="shared" si="22"/>
        <v>0</v>
      </c>
      <c r="L40" s="5"/>
      <c r="M40" s="1">
        <v>4.29</v>
      </c>
      <c r="N40" s="1">
        <f>IFERROR(VLOOKUP(A40:A216,'140726 ph k.'!$A$190:$S$260,19,FALSE),"")</f>
        <v>0.6</v>
      </c>
      <c r="O40" s="1">
        <f>IFERROR(VLOOKUP(A40:A216,'140726 ph k.'!$A$6:$G$186,7,FALSE),"")</f>
        <v>108</v>
      </c>
      <c r="P40" s="1">
        <f>IFERROR(VLOOKUP(A40:A216,'140726 ph k.'!$A$190:$N$260,14,FALSE),"")</f>
        <v>4.5</v>
      </c>
      <c r="Q40" s="8">
        <f t="shared" si="20"/>
        <v>0</v>
      </c>
      <c r="R40" s="1"/>
      <c r="S40" s="1">
        <v>5.17</v>
      </c>
      <c r="T40" s="1">
        <v>12.54</v>
      </c>
      <c r="U40" s="7">
        <v>0</v>
      </c>
      <c r="V40" s="1">
        <v>3.17</v>
      </c>
      <c r="W40" s="1">
        <v>5.62</v>
      </c>
      <c r="X40" s="8">
        <f t="shared" ref="X40:X41" si="24">MAX(0,(TRUNC((V40*0.8)-W40)))</f>
        <v>0</v>
      </c>
      <c r="Y40" s="1"/>
      <c r="Z40" s="1">
        <v>0</v>
      </c>
      <c r="AA40" s="48">
        <f t="shared" si="9"/>
        <v>13.229999999999999</v>
      </c>
      <c r="AB40" s="19">
        <f t="shared" si="10"/>
        <v>25698.862224</v>
      </c>
      <c r="AC40" s="48">
        <f t="shared" si="11"/>
        <v>22.66</v>
      </c>
      <c r="AD40" s="3">
        <f t="shared" si="12"/>
        <v>44016.343008000003</v>
      </c>
      <c r="AE40" s="3">
        <f t="shared" si="23"/>
        <v>18317.480784000003</v>
      </c>
      <c r="AF40" s="1">
        <v>0</v>
      </c>
      <c r="AG40" s="1">
        <v>39</v>
      </c>
      <c r="AH40" s="1">
        <v>69</v>
      </c>
      <c r="AI40" s="1">
        <v>29</v>
      </c>
      <c r="AJ40" s="1">
        <v>128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23</v>
      </c>
      <c r="BA40" s="1">
        <v>33</v>
      </c>
      <c r="BB40" s="1">
        <v>41</v>
      </c>
      <c r="BC40" s="1">
        <v>87</v>
      </c>
      <c r="BD40" s="1">
        <v>301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32</v>
      </c>
      <c r="BK40" s="1">
        <v>21</v>
      </c>
      <c r="BL40" s="1">
        <v>13</v>
      </c>
      <c r="BM40" s="1">
        <v>41</v>
      </c>
      <c r="BN40" s="1">
        <v>135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</row>
    <row r="41" spans="1:71" ht="12.75" hidden="1" x14ac:dyDescent="0.2">
      <c r="A41" s="1">
        <v>88033</v>
      </c>
      <c r="B41" s="1" t="s">
        <v>89</v>
      </c>
      <c r="C41" s="1">
        <v>40</v>
      </c>
      <c r="D41" s="1">
        <v>162</v>
      </c>
      <c r="E41" s="1" t="s">
        <v>65</v>
      </c>
      <c r="F41" s="1">
        <v>974</v>
      </c>
      <c r="G41" s="1" t="s">
        <v>70</v>
      </c>
      <c r="H41" s="3">
        <v>123.2556</v>
      </c>
      <c r="I41" s="3">
        <v>4930.2240000000002</v>
      </c>
      <c r="J41" s="2">
        <f t="shared" si="2"/>
        <v>0</v>
      </c>
      <c r="K41" s="5">
        <f t="shared" si="22"/>
        <v>0</v>
      </c>
      <c r="L41" s="5"/>
      <c r="M41" s="1">
        <v>0.75</v>
      </c>
      <c r="N41" s="1">
        <f>IFERROR(VLOOKUP(A41:A217,'140726 ph k.'!$A$190:$S$260,19,FALSE),"")</f>
        <v>0.2</v>
      </c>
      <c r="O41" s="1">
        <f>IFERROR(VLOOKUP(A41:A217,'140726 ph k.'!$A$6:$G$186,7,FALSE),"")</f>
        <v>4220</v>
      </c>
      <c r="P41" s="1">
        <f>IFERROR(VLOOKUP(A41:A217,'140726 ph k.'!$A$190:$N$260,14,FALSE),"")</f>
        <v>5.28</v>
      </c>
      <c r="Q41" s="8">
        <f t="shared" si="20"/>
        <v>0</v>
      </c>
      <c r="R41" s="1"/>
      <c r="S41" s="1">
        <v>2.06</v>
      </c>
      <c r="T41" s="1">
        <v>5.15</v>
      </c>
      <c r="U41" s="7">
        <v>0</v>
      </c>
      <c r="V41" s="1">
        <v>1.74</v>
      </c>
      <c r="W41" s="1">
        <v>3.55</v>
      </c>
      <c r="X41" s="8">
        <f t="shared" si="24"/>
        <v>0</v>
      </c>
      <c r="Y41" s="1"/>
      <c r="Z41" s="1">
        <v>0</v>
      </c>
      <c r="AA41" s="48">
        <f t="shared" si="9"/>
        <v>4.75</v>
      </c>
      <c r="AB41" s="19">
        <f t="shared" si="10"/>
        <v>23418.564000000002</v>
      </c>
      <c r="AC41" s="48">
        <f t="shared" si="11"/>
        <v>13.98</v>
      </c>
      <c r="AD41" s="3">
        <f t="shared" si="12"/>
        <v>68924.531520000004</v>
      </c>
      <c r="AE41" s="3">
        <f t="shared" si="23"/>
        <v>45505.967520000006</v>
      </c>
      <c r="AF41" s="1">
        <v>0</v>
      </c>
      <c r="AG41" s="1">
        <v>20</v>
      </c>
      <c r="AH41" s="1">
        <v>0</v>
      </c>
      <c r="AI41" s="1">
        <v>40</v>
      </c>
      <c r="AJ41" s="1">
        <v>237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34</v>
      </c>
      <c r="BA41" s="1">
        <v>68</v>
      </c>
      <c r="BB41" s="1">
        <v>0</v>
      </c>
      <c r="BC41" s="1">
        <v>29</v>
      </c>
      <c r="BD41" s="1">
        <v>206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44</v>
      </c>
      <c r="BK41" s="1">
        <v>31</v>
      </c>
      <c r="BL41" s="1">
        <v>0</v>
      </c>
      <c r="BM41" s="1">
        <v>20</v>
      </c>
      <c r="BN41" s="1">
        <v>142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</row>
    <row r="42" spans="1:71" ht="12.75" hidden="1" x14ac:dyDescent="0.2">
      <c r="A42" s="1">
        <v>65165</v>
      </c>
      <c r="B42" s="1" t="s">
        <v>108</v>
      </c>
      <c r="C42" s="1">
        <v>24</v>
      </c>
      <c r="D42" s="1">
        <v>162</v>
      </c>
      <c r="E42" s="1" t="s">
        <v>65</v>
      </c>
      <c r="F42" s="1">
        <v>807</v>
      </c>
      <c r="G42" s="1" t="s">
        <v>67</v>
      </c>
      <c r="H42" s="3">
        <v>63.79</v>
      </c>
      <c r="I42" s="3">
        <v>1530.96</v>
      </c>
      <c r="J42" s="2">
        <f t="shared" si="2"/>
        <v>0</v>
      </c>
      <c r="K42" s="5">
        <f t="shared" si="22"/>
        <v>0</v>
      </c>
      <c r="L42" s="5"/>
      <c r="M42" s="1">
        <v>1.1200000000000001</v>
      </c>
      <c r="N42" s="1">
        <f>IFERROR(VLOOKUP(A42:A218,'140726 ph k.'!$A$190:$S$260,19,FALSE),"")</f>
        <v>0.2</v>
      </c>
      <c r="O42" s="1">
        <f>IFERROR(VLOOKUP(A42:A218,'140726 ph k.'!$A$6:$G$186,7,FALSE),"")</f>
        <v>149</v>
      </c>
      <c r="P42" s="1">
        <f>IFERROR(VLOOKUP(A42:A218,'140726 ph k.'!$A$190:$N$260,14,FALSE),"")</f>
        <v>6.21</v>
      </c>
      <c r="Q42" s="8">
        <f t="shared" si="20"/>
        <v>0</v>
      </c>
      <c r="R42" s="1"/>
      <c r="S42" s="1">
        <v>5.42</v>
      </c>
      <c r="T42" s="1">
        <v>9.5</v>
      </c>
      <c r="U42" s="7">
        <v>0</v>
      </c>
      <c r="V42" s="1">
        <v>5.9</v>
      </c>
      <c r="W42" s="1">
        <v>0.88</v>
      </c>
      <c r="X42" s="7">
        <v>0</v>
      </c>
      <c r="Y42" s="1" t="s">
        <v>365</v>
      </c>
      <c r="Z42" s="1">
        <v>0</v>
      </c>
      <c r="AA42" s="48">
        <f t="shared" si="9"/>
        <v>12.64</v>
      </c>
      <c r="AB42" s="19">
        <f t="shared" si="10"/>
        <v>19351.3344</v>
      </c>
      <c r="AC42" s="48">
        <f t="shared" si="11"/>
        <v>16.59</v>
      </c>
      <c r="AD42" s="3">
        <f t="shared" si="12"/>
        <v>25398.626400000001</v>
      </c>
      <c r="AE42" s="3">
        <f t="shared" si="23"/>
        <v>6047.2920000000013</v>
      </c>
      <c r="AF42" s="1">
        <v>0</v>
      </c>
      <c r="AG42" s="1">
        <v>13</v>
      </c>
      <c r="AH42" s="1">
        <v>4</v>
      </c>
      <c r="AI42" s="1">
        <v>33</v>
      </c>
      <c r="AJ42" s="1">
        <v>221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33</v>
      </c>
      <c r="BA42" s="1">
        <v>44</v>
      </c>
      <c r="BB42" s="1">
        <v>34</v>
      </c>
      <c r="BC42" s="1">
        <v>82</v>
      </c>
      <c r="BD42" s="1">
        <v>228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86</v>
      </c>
      <c r="BK42" s="1">
        <v>18</v>
      </c>
      <c r="BL42" s="1">
        <v>27</v>
      </c>
      <c r="BM42" s="1">
        <v>39</v>
      </c>
      <c r="BN42" s="1">
        <v>21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</row>
    <row r="43" spans="1:71" ht="12.75" hidden="1" x14ac:dyDescent="0.2">
      <c r="A43" s="1">
        <v>6020</v>
      </c>
      <c r="B43" s="1" t="s">
        <v>116</v>
      </c>
      <c r="C43" s="1">
        <v>24</v>
      </c>
      <c r="D43" s="1">
        <v>162</v>
      </c>
      <c r="E43" s="1" t="s">
        <v>65</v>
      </c>
      <c r="F43" s="1">
        <v>974</v>
      </c>
      <c r="G43" s="1" t="s">
        <v>70</v>
      </c>
      <c r="H43" s="3">
        <v>107.6336</v>
      </c>
      <c r="I43" s="3">
        <v>2583.2064</v>
      </c>
      <c r="J43" s="2">
        <f t="shared" si="2"/>
        <v>0</v>
      </c>
      <c r="K43" s="5">
        <f t="shared" si="22"/>
        <v>0</v>
      </c>
      <c r="L43" s="5"/>
      <c r="M43" s="1">
        <v>0.88</v>
      </c>
      <c r="N43" s="1">
        <f>IFERROR(VLOOKUP(A43:A219,'140726 ph k.'!$A$190:$S$260,19,FALSE),"")</f>
        <v>0.4</v>
      </c>
      <c r="O43" s="1">
        <f>IFERROR(VLOOKUP(A43:A219,'140726 ph k.'!$A$6:$G$186,7,FALSE),"")</f>
        <v>922</v>
      </c>
      <c r="P43" s="1">
        <f>IFERROR(VLOOKUP(A43:A219,'140726 ph k.'!$A$190:$N$260,14,FALSE),"")</f>
        <v>6.4</v>
      </c>
      <c r="Q43" s="8">
        <f t="shared" si="20"/>
        <v>0</v>
      </c>
      <c r="R43" s="1"/>
      <c r="S43" s="1">
        <v>4.21</v>
      </c>
      <c r="T43" s="1">
        <v>4.29</v>
      </c>
      <c r="U43" s="7">
        <v>0</v>
      </c>
      <c r="V43" s="1">
        <v>0.98</v>
      </c>
      <c r="W43" s="1">
        <v>7</v>
      </c>
      <c r="X43" s="8">
        <f>MAX(0,(TRUNC((V43*0.8)-W43)))</f>
        <v>0</v>
      </c>
      <c r="Y43" s="1"/>
      <c r="Z43" s="1">
        <v>0</v>
      </c>
      <c r="AA43" s="48">
        <f t="shared" si="9"/>
        <v>6.4700000000000006</v>
      </c>
      <c r="AB43" s="19">
        <f t="shared" si="10"/>
        <v>16713.345408000001</v>
      </c>
      <c r="AC43" s="48">
        <f t="shared" si="11"/>
        <v>17.690000000000001</v>
      </c>
      <c r="AD43" s="3">
        <f t="shared" si="12"/>
        <v>45696.921216000002</v>
      </c>
      <c r="AE43" s="3">
        <f t="shared" si="23"/>
        <v>28983.575808000001</v>
      </c>
      <c r="AF43" s="1">
        <v>0</v>
      </c>
      <c r="AG43" s="1">
        <v>12</v>
      </c>
      <c r="AH43" s="1">
        <v>10</v>
      </c>
      <c r="AI43" s="1">
        <v>10</v>
      </c>
      <c r="AJ43" s="1">
        <v>169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47</v>
      </c>
      <c r="BA43" s="1">
        <v>23</v>
      </c>
      <c r="BB43" s="1">
        <v>33</v>
      </c>
      <c r="BC43" s="1">
        <v>19</v>
      </c>
      <c r="BD43" s="1">
        <v>103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4</v>
      </c>
      <c r="BK43" s="1">
        <v>27</v>
      </c>
      <c r="BL43" s="1">
        <v>0</v>
      </c>
      <c r="BM43" s="1">
        <v>12</v>
      </c>
      <c r="BN43" s="1">
        <v>168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</row>
    <row r="44" spans="1:71" ht="12.75" hidden="1" x14ac:dyDescent="0.2">
      <c r="A44" s="1">
        <v>65890</v>
      </c>
      <c r="B44" s="1" t="s">
        <v>129</v>
      </c>
      <c r="C44" s="1">
        <v>24</v>
      </c>
      <c r="D44" s="1">
        <v>162</v>
      </c>
      <c r="E44" s="1" t="s">
        <v>65</v>
      </c>
      <c r="F44" s="1">
        <v>807</v>
      </c>
      <c r="G44" s="1" t="s">
        <v>67</v>
      </c>
      <c r="H44" s="3">
        <v>63.79</v>
      </c>
      <c r="I44" s="3">
        <v>1530.96</v>
      </c>
      <c r="J44" s="2">
        <f t="shared" si="2"/>
        <v>0</v>
      </c>
      <c r="K44" s="5">
        <f t="shared" si="22"/>
        <v>0</v>
      </c>
      <c r="L44" s="5"/>
      <c r="M44" s="1">
        <v>0.56000000000000005</v>
      </c>
      <c r="N44" s="1">
        <f>IFERROR(VLOOKUP(A44:A220,'140726 ph k.'!$A$190:$S$260,19,FALSE),"")</f>
        <v>0.3</v>
      </c>
      <c r="O44" s="1">
        <f>IFERROR(VLOOKUP(A44:A220,'140726 ph k.'!$A$6:$G$186,7,FALSE),"")</f>
        <v>213</v>
      </c>
      <c r="P44" s="1">
        <f>IFERROR(VLOOKUP(A44:A220,'140726 ph k.'!$A$190:$N$260,14,FALSE),"")</f>
        <v>8.8800000000000008</v>
      </c>
      <c r="Q44" s="8">
        <f t="shared" si="20"/>
        <v>0</v>
      </c>
      <c r="R44" s="1"/>
      <c r="S44" s="1">
        <v>4.96</v>
      </c>
      <c r="T44" s="1">
        <v>10.17</v>
      </c>
      <c r="U44" s="7">
        <v>0</v>
      </c>
      <c r="V44" s="1">
        <v>4.4400000000000004</v>
      </c>
      <c r="W44" s="1">
        <v>0.04</v>
      </c>
      <c r="X44" s="7">
        <v>0</v>
      </c>
      <c r="Y44" s="1" t="s">
        <v>365</v>
      </c>
      <c r="Z44" s="1">
        <v>0</v>
      </c>
      <c r="AA44" s="48">
        <f t="shared" si="9"/>
        <v>10.260000000000002</v>
      </c>
      <c r="AB44" s="19">
        <f t="shared" si="10"/>
        <v>15707.649600000002</v>
      </c>
      <c r="AC44" s="48">
        <f t="shared" si="11"/>
        <v>19.09</v>
      </c>
      <c r="AD44" s="3">
        <f t="shared" si="12"/>
        <v>29226.026399999999</v>
      </c>
      <c r="AE44" s="3">
        <f t="shared" si="23"/>
        <v>13518.376799999996</v>
      </c>
      <c r="AF44" s="1">
        <v>0</v>
      </c>
      <c r="AG44" s="1">
        <v>12</v>
      </c>
      <c r="AH44" s="1">
        <v>0</v>
      </c>
      <c r="AI44" s="1">
        <v>15</v>
      </c>
      <c r="AJ44" s="1">
        <v>236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36</v>
      </c>
      <c r="BA44" s="1">
        <v>37</v>
      </c>
      <c r="BB44" s="1">
        <v>38</v>
      </c>
      <c r="BC44" s="1">
        <v>53</v>
      </c>
      <c r="BD44" s="1">
        <v>244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31</v>
      </c>
      <c r="BK44" s="1">
        <v>54</v>
      </c>
      <c r="BL44" s="1">
        <v>32</v>
      </c>
      <c r="BM44" s="1">
        <v>33</v>
      </c>
      <c r="BN44" s="1">
        <v>1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</row>
    <row r="45" spans="1:71" ht="12.75" hidden="1" x14ac:dyDescent="0.2">
      <c r="A45" s="1">
        <v>6036</v>
      </c>
      <c r="B45" s="1" t="s">
        <v>131</v>
      </c>
      <c r="C45" s="1">
        <v>24</v>
      </c>
      <c r="D45" s="1">
        <v>162</v>
      </c>
      <c r="E45" s="1" t="s">
        <v>65</v>
      </c>
      <c r="F45" s="1">
        <v>558</v>
      </c>
      <c r="G45" s="1" t="s">
        <v>74</v>
      </c>
      <c r="H45" s="3">
        <v>103.33</v>
      </c>
      <c r="I45" s="3">
        <v>2479.92</v>
      </c>
      <c r="J45" s="2">
        <f t="shared" si="2"/>
        <v>0</v>
      </c>
      <c r="K45" s="5">
        <f t="shared" si="22"/>
        <v>0</v>
      </c>
      <c r="L45" s="5"/>
      <c r="M45" s="1">
        <v>1.02</v>
      </c>
      <c r="N45" s="1">
        <f>IFERROR(VLOOKUP(A45:A221,'140726 ph k.'!$A$190:$S$260,19,FALSE),"")</f>
        <v>0.1</v>
      </c>
      <c r="O45" s="1">
        <f>IFERROR(VLOOKUP(A45:A221,'140726 ph k.'!$A$6:$G$186,7,FALSE),"")</f>
        <v>12</v>
      </c>
      <c r="P45" s="1">
        <f>IFERROR(VLOOKUP(A45:A221,'140726 ph k.'!$A$190:$N$260,14,FALSE),"")</f>
        <v>0.08</v>
      </c>
      <c r="Q45" s="7">
        <v>0</v>
      </c>
      <c r="R45" s="1" t="s">
        <v>320</v>
      </c>
      <c r="S45" s="1">
        <v>3.75</v>
      </c>
      <c r="T45" s="1">
        <v>18.75</v>
      </c>
      <c r="U45" s="7">
        <v>0</v>
      </c>
      <c r="V45" s="1">
        <v>0.85</v>
      </c>
      <c r="W45" s="1">
        <v>1.71</v>
      </c>
      <c r="X45" s="8">
        <f t="shared" ref="X45:X49" si="25">MAX(0,(TRUNC((V45*0.8)-W45)))</f>
        <v>0</v>
      </c>
      <c r="Y45" s="1"/>
      <c r="Z45" s="1">
        <v>0</v>
      </c>
      <c r="AA45" s="48">
        <f t="shared" si="9"/>
        <v>5.72</v>
      </c>
      <c r="AB45" s="19">
        <f t="shared" si="10"/>
        <v>14185.142400000001</v>
      </c>
      <c r="AC45" s="48">
        <f t="shared" si="11"/>
        <v>20.54</v>
      </c>
      <c r="AD45" s="3">
        <f t="shared" si="12"/>
        <v>50937.556799999998</v>
      </c>
      <c r="AE45" s="3">
        <f t="shared" si="23"/>
        <v>36752.414399999994</v>
      </c>
      <c r="AF45" s="1">
        <v>0</v>
      </c>
      <c r="AG45" s="1">
        <v>17</v>
      </c>
      <c r="AH45" s="1">
        <v>13</v>
      </c>
      <c r="AI45" s="1">
        <v>6</v>
      </c>
      <c r="AJ45" s="1">
        <v>16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19</v>
      </c>
      <c r="BA45" s="1">
        <v>19</v>
      </c>
      <c r="BB45" s="1">
        <v>40</v>
      </c>
      <c r="BC45" s="1">
        <v>43</v>
      </c>
      <c r="BD45" s="1">
        <v>450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13</v>
      </c>
      <c r="BK45" s="1">
        <v>5</v>
      </c>
      <c r="BL45" s="1">
        <v>0</v>
      </c>
      <c r="BM45" s="1">
        <v>10</v>
      </c>
      <c r="BN45" s="1">
        <v>41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</row>
    <row r="46" spans="1:71" ht="12.75" hidden="1" x14ac:dyDescent="0.2">
      <c r="A46" s="1">
        <v>6018</v>
      </c>
      <c r="B46" s="1" t="s">
        <v>197</v>
      </c>
      <c r="C46" s="1">
        <v>12</v>
      </c>
      <c r="D46" s="1">
        <v>162</v>
      </c>
      <c r="E46" s="1" t="s">
        <v>65</v>
      </c>
      <c r="F46" s="1">
        <v>558</v>
      </c>
      <c r="G46" s="1" t="s">
        <v>74</v>
      </c>
      <c r="H46" s="3">
        <v>151.91</v>
      </c>
      <c r="I46" s="3">
        <v>1822.92</v>
      </c>
      <c r="J46" s="2">
        <f t="shared" si="2"/>
        <v>0</v>
      </c>
      <c r="K46" s="5">
        <f t="shared" si="22"/>
        <v>0</v>
      </c>
      <c r="L46" s="5"/>
      <c r="M46" s="1">
        <v>2.08</v>
      </c>
      <c r="N46" s="1" t="str">
        <f>IFERROR(VLOOKUP(A46:A222,'140726 ph k.'!$A$190:$S$260,19,FALSE),"")</f>
        <v/>
      </c>
      <c r="O46" s="1">
        <f>IFERROR(VLOOKUP(A46:A222,'140726 ph k.'!$A$6:$G$186,7,FALSE),"")</f>
        <v>15</v>
      </c>
      <c r="P46" s="98">
        <f t="shared" ref="P46:P47" si="26">O46/C46</f>
        <v>1.25</v>
      </c>
      <c r="Q46" s="7">
        <v>0</v>
      </c>
      <c r="R46" s="1" t="s">
        <v>320</v>
      </c>
      <c r="S46" s="1">
        <v>3.25</v>
      </c>
      <c r="T46" s="1">
        <v>14.58</v>
      </c>
      <c r="U46" s="7">
        <v>0</v>
      </c>
      <c r="V46" s="1">
        <v>1.75</v>
      </c>
      <c r="W46" s="1">
        <v>1.92</v>
      </c>
      <c r="X46" s="8">
        <f t="shared" si="25"/>
        <v>0</v>
      </c>
      <c r="Y46" s="1"/>
      <c r="Z46" s="1">
        <v>0</v>
      </c>
      <c r="AA46" s="48" t="e">
        <f t="shared" si="9"/>
        <v>#VALUE!</v>
      </c>
      <c r="AB46" s="19" t="e">
        <f t="shared" si="10"/>
        <v>#VALUE!</v>
      </c>
      <c r="AC46" s="48">
        <f t="shared" si="11"/>
        <v>17.75</v>
      </c>
      <c r="AD46" s="3">
        <f t="shared" si="12"/>
        <v>32356.83</v>
      </c>
      <c r="AE46" s="3" t="e">
        <f t="shared" si="23"/>
        <v>#VALUE!</v>
      </c>
      <c r="AF46" s="1">
        <v>0</v>
      </c>
      <c r="AG46" s="1">
        <v>1</v>
      </c>
      <c r="AH46" s="1">
        <v>20</v>
      </c>
      <c r="AI46" s="1">
        <v>9</v>
      </c>
      <c r="AJ46" s="1">
        <v>23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5</v>
      </c>
      <c r="BA46" s="1">
        <v>12</v>
      </c>
      <c r="BB46" s="1">
        <v>15</v>
      </c>
      <c r="BC46" s="1">
        <v>26</v>
      </c>
      <c r="BD46" s="1">
        <v>175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12</v>
      </c>
      <c r="BK46" s="1">
        <v>3</v>
      </c>
      <c r="BL46" s="1">
        <v>6</v>
      </c>
      <c r="BM46" s="1">
        <v>3</v>
      </c>
      <c r="BN46" s="1">
        <v>23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</row>
    <row r="47" spans="1:71" ht="12.75" hidden="1" x14ac:dyDescent="0.2">
      <c r="A47" s="1">
        <v>2048</v>
      </c>
      <c r="B47" s="1" t="s">
        <v>126</v>
      </c>
      <c r="C47" s="1">
        <v>24</v>
      </c>
      <c r="D47" s="1">
        <v>162</v>
      </c>
      <c r="E47" s="1" t="s">
        <v>65</v>
      </c>
      <c r="F47" s="1">
        <v>974</v>
      </c>
      <c r="G47" s="1" t="s">
        <v>70</v>
      </c>
      <c r="H47" s="3">
        <v>107.6336</v>
      </c>
      <c r="I47" s="3">
        <v>2583.2064</v>
      </c>
      <c r="J47" s="2" t="e">
        <f t="shared" si="2"/>
        <v>#VALUE!</v>
      </c>
      <c r="K47" s="5" t="e">
        <f t="shared" si="22"/>
        <v>#VALUE!</v>
      </c>
      <c r="L47" s="5"/>
      <c r="M47" s="1">
        <v>0.25</v>
      </c>
      <c r="N47" s="1" t="str">
        <f>IFERROR(VLOOKUP(A47:A223,'140726 ph k.'!$A$190:$S$260,19,FALSE),"")</f>
        <v/>
      </c>
      <c r="O47" s="1">
        <f>IFERROR(VLOOKUP(A47:A223,'140726 ph k.'!$A$6:$G$186,7,FALSE),"")</f>
        <v>29</v>
      </c>
      <c r="P47" s="98">
        <f t="shared" si="26"/>
        <v>1.2083333333333333</v>
      </c>
      <c r="Q47" s="8" t="e">
        <f t="shared" ref="Q47:Q51" si="27">MAX(0,(TRUNC((M47+N47*0.8)-P47)))</f>
        <v>#VALUE!</v>
      </c>
      <c r="R47" s="1" t="s">
        <v>303</v>
      </c>
      <c r="S47" s="1">
        <v>3.73</v>
      </c>
      <c r="T47" s="1">
        <v>4.71</v>
      </c>
      <c r="U47" s="7">
        <v>0</v>
      </c>
      <c r="V47" s="1">
        <v>0.65</v>
      </c>
      <c r="W47" s="1">
        <v>7.88</v>
      </c>
      <c r="X47" s="8">
        <f t="shared" si="25"/>
        <v>0</v>
      </c>
      <c r="Y47" s="1"/>
      <c r="Z47" s="1">
        <v>0</v>
      </c>
      <c r="AA47" s="48" t="e">
        <f t="shared" si="9"/>
        <v>#VALUE!</v>
      </c>
      <c r="AB47" s="19" t="e">
        <f t="shared" si="10"/>
        <v>#VALUE!</v>
      </c>
      <c r="AC47" s="48">
        <f t="shared" si="11"/>
        <v>13.798333333333332</v>
      </c>
      <c r="AD47" s="3">
        <f t="shared" si="12"/>
        <v>35643.942975999998</v>
      </c>
      <c r="AE47" s="3" t="e">
        <f t="shared" si="23"/>
        <v>#VALUE!</v>
      </c>
      <c r="AF47" s="1">
        <v>0</v>
      </c>
      <c r="AG47" s="1">
        <v>6</v>
      </c>
      <c r="AH47" s="1">
        <v>3</v>
      </c>
      <c r="AI47" s="1">
        <v>0</v>
      </c>
      <c r="AJ47" s="1">
        <v>31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31</v>
      </c>
      <c r="BA47" s="1">
        <v>26</v>
      </c>
      <c r="BB47" s="1">
        <v>28</v>
      </c>
      <c r="BC47" s="1">
        <v>35</v>
      </c>
      <c r="BD47" s="1">
        <v>113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7</v>
      </c>
      <c r="BK47" s="1">
        <v>6</v>
      </c>
      <c r="BL47" s="1">
        <v>1</v>
      </c>
      <c r="BM47" s="1">
        <v>9</v>
      </c>
      <c r="BN47" s="1">
        <v>189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</row>
    <row r="48" spans="1:71" ht="12.75" hidden="1" x14ac:dyDescent="0.2">
      <c r="A48" s="1">
        <v>6021</v>
      </c>
      <c r="B48" s="1" t="s">
        <v>122</v>
      </c>
      <c r="C48" s="1">
        <v>24</v>
      </c>
      <c r="D48" s="1">
        <v>162</v>
      </c>
      <c r="E48" s="1" t="s">
        <v>65</v>
      </c>
      <c r="F48" s="1">
        <v>974</v>
      </c>
      <c r="G48" s="1" t="s">
        <v>70</v>
      </c>
      <c r="H48" s="3">
        <v>107.6336</v>
      </c>
      <c r="I48" s="3">
        <v>2583.2064</v>
      </c>
      <c r="J48" s="2">
        <f t="shared" si="2"/>
        <v>0</v>
      </c>
      <c r="K48" s="5">
        <f t="shared" si="22"/>
        <v>0</v>
      </c>
      <c r="L48" s="5"/>
      <c r="M48" s="1">
        <v>0.65</v>
      </c>
      <c r="N48" s="1">
        <f>IFERROR(VLOOKUP(A48:A224,'140726 ph k.'!$A$190:$S$260,19,FALSE),"")</f>
        <v>0.1</v>
      </c>
      <c r="O48" s="1">
        <f>IFERROR(VLOOKUP(A48:A224,'140726 ph k.'!$A$6:$G$186,7,FALSE),"")</f>
        <v>489</v>
      </c>
      <c r="P48" s="1">
        <f>IFERROR(VLOOKUP(A48:A224,'140726 ph k.'!$A$190:$N$260,14,FALSE),"")</f>
        <v>3.4</v>
      </c>
      <c r="Q48" s="8">
        <f t="shared" si="27"/>
        <v>0</v>
      </c>
      <c r="R48" s="1"/>
      <c r="S48" s="1">
        <v>2.58</v>
      </c>
      <c r="T48" s="1">
        <v>1.67</v>
      </c>
      <c r="U48" s="7">
        <v>0</v>
      </c>
      <c r="V48" s="1">
        <v>0.98</v>
      </c>
      <c r="W48" s="1">
        <v>6.38</v>
      </c>
      <c r="X48" s="8">
        <f t="shared" si="25"/>
        <v>0</v>
      </c>
      <c r="Y48" s="1"/>
      <c r="Z48" s="1">
        <v>0</v>
      </c>
      <c r="AA48" s="48">
        <f t="shared" si="9"/>
        <v>4.3100000000000005</v>
      </c>
      <c r="AB48" s="19">
        <f t="shared" si="10"/>
        <v>11133.619584000002</v>
      </c>
      <c r="AC48" s="48">
        <f t="shared" si="11"/>
        <v>11.45</v>
      </c>
      <c r="AD48" s="3">
        <f t="shared" si="12"/>
        <v>29577.71328</v>
      </c>
      <c r="AE48" s="3">
        <f t="shared" si="23"/>
        <v>18444.093695999996</v>
      </c>
      <c r="AF48" s="1">
        <v>0</v>
      </c>
      <c r="AG48" s="1">
        <v>6</v>
      </c>
      <c r="AH48" s="1">
        <v>9</v>
      </c>
      <c r="AI48" s="1">
        <v>7</v>
      </c>
      <c r="AJ48" s="1">
        <v>90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29</v>
      </c>
      <c r="BA48" s="1">
        <v>20</v>
      </c>
      <c r="BB48" s="1">
        <v>13</v>
      </c>
      <c r="BC48" s="1">
        <v>20</v>
      </c>
      <c r="BD48" s="1">
        <v>40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10</v>
      </c>
      <c r="BK48" s="1">
        <v>3</v>
      </c>
      <c r="BL48" s="1">
        <v>6</v>
      </c>
      <c r="BM48" s="1">
        <v>12</v>
      </c>
      <c r="BN48" s="1">
        <v>153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</row>
    <row r="49" spans="1:71" ht="12.75" hidden="1" x14ac:dyDescent="0.2">
      <c r="A49" s="1">
        <v>6015</v>
      </c>
      <c r="B49" s="1" t="s">
        <v>121</v>
      </c>
      <c r="C49" s="1">
        <v>18</v>
      </c>
      <c r="D49" s="1">
        <v>162</v>
      </c>
      <c r="E49" s="1" t="s">
        <v>65</v>
      </c>
      <c r="F49" s="1">
        <v>558</v>
      </c>
      <c r="G49" s="1" t="s">
        <v>74</v>
      </c>
      <c r="H49" s="3">
        <v>96.61</v>
      </c>
      <c r="I49" s="3">
        <v>1738.98</v>
      </c>
      <c r="J49" s="2">
        <f t="shared" si="2"/>
        <v>0</v>
      </c>
      <c r="K49" s="5">
        <f t="shared" si="22"/>
        <v>0</v>
      </c>
      <c r="L49" s="5"/>
      <c r="M49" s="1">
        <v>1</v>
      </c>
      <c r="N49" s="1">
        <f>IFERROR(VLOOKUP(A49:A225,'140726 ph k.'!$A$190:$S$260,19,FALSE),"")</f>
        <v>0.2</v>
      </c>
      <c r="O49" s="1">
        <f>IFERROR(VLOOKUP(A49:A225,'140726 ph k.'!$A$6:$G$186,7,FALSE),"")</f>
        <v>1056</v>
      </c>
      <c r="P49" s="1">
        <f>IFERROR(VLOOKUP(A49:A225,'140726 ph k.'!$A$190:$N$260,14,FALSE),"")</f>
        <v>5.33</v>
      </c>
      <c r="Q49" s="8">
        <f t="shared" si="27"/>
        <v>0</v>
      </c>
      <c r="R49" s="1"/>
      <c r="S49" s="1">
        <v>4.6399999999999997</v>
      </c>
      <c r="T49" s="1">
        <v>7.11</v>
      </c>
      <c r="U49" s="7">
        <v>0</v>
      </c>
      <c r="V49" s="1">
        <v>0.25</v>
      </c>
      <c r="W49" s="1">
        <v>1.83</v>
      </c>
      <c r="X49" s="8">
        <f t="shared" si="25"/>
        <v>0</v>
      </c>
      <c r="Y49" s="1"/>
      <c r="Z49" s="1">
        <v>0</v>
      </c>
      <c r="AA49" s="48">
        <f t="shared" si="9"/>
        <v>6.09</v>
      </c>
      <c r="AB49" s="19">
        <f t="shared" si="10"/>
        <v>10590.388199999999</v>
      </c>
      <c r="AC49" s="48">
        <f t="shared" si="11"/>
        <v>14.270000000000001</v>
      </c>
      <c r="AD49" s="3">
        <f t="shared" si="12"/>
        <v>24815.244600000002</v>
      </c>
      <c r="AE49" s="3">
        <f t="shared" si="23"/>
        <v>14224.856400000002</v>
      </c>
      <c r="AF49" s="1">
        <v>0</v>
      </c>
      <c r="AG49" s="1">
        <v>0</v>
      </c>
      <c r="AH49" s="1">
        <v>14</v>
      </c>
      <c r="AI49" s="1">
        <v>8</v>
      </c>
      <c r="AJ49" s="1">
        <v>33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27</v>
      </c>
      <c r="BA49" s="1">
        <v>35</v>
      </c>
      <c r="BB49" s="1">
        <v>39</v>
      </c>
      <c r="BC49" s="1">
        <v>0</v>
      </c>
      <c r="BD49" s="1">
        <v>128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4</v>
      </c>
      <c r="BM49" s="1">
        <v>1</v>
      </c>
      <c r="BN49" s="1">
        <v>33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</row>
    <row r="50" spans="1:71" ht="12.75" hidden="1" x14ac:dyDescent="0.2">
      <c r="A50" s="1">
        <v>6017</v>
      </c>
      <c r="B50" s="1" t="s">
        <v>134</v>
      </c>
      <c r="C50" s="1">
        <v>12</v>
      </c>
      <c r="D50" s="1">
        <v>162</v>
      </c>
      <c r="E50" s="1" t="s">
        <v>65</v>
      </c>
      <c r="F50" s="1">
        <v>558</v>
      </c>
      <c r="G50" s="1" t="s">
        <v>74</v>
      </c>
      <c r="H50" s="3">
        <v>151.91</v>
      </c>
      <c r="I50" s="3">
        <v>1822.92</v>
      </c>
      <c r="J50" s="2">
        <f t="shared" si="2"/>
        <v>0</v>
      </c>
      <c r="K50" s="5">
        <f t="shared" si="22"/>
        <v>0</v>
      </c>
      <c r="L50" s="5"/>
      <c r="M50" s="1">
        <v>0.67</v>
      </c>
      <c r="N50" s="1">
        <f>IFERROR(VLOOKUP(A50:A226,'140726 ph k.'!$A$190:$S$260,19,FALSE),"")</f>
        <v>0.2</v>
      </c>
      <c r="O50" s="1">
        <f>IFERROR(VLOOKUP(A50:A226,'140726 ph k.'!$A$6:$G$186,7,FALSE),"")</f>
        <v>31.04</v>
      </c>
      <c r="P50" s="1">
        <f>IFERROR(VLOOKUP(A50:A226,'140726 ph k.'!$A$190:$N$260,14,FALSE),"")</f>
        <v>2.59</v>
      </c>
      <c r="Q50" s="8">
        <f t="shared" si="27"/>
        <v>0</v>
      </c>
      <c r="R50" s="1"/>
      <c r="S50" s="1">
        <v>2</v>
      </c>
      <c r="T50" s="1">
        <v>18.920000000000002</v>
      </c>
      <c r="U50" s="7">
        <v>0</v>
      </c>
      <c r="V50" s="1">
        <v>2.88</v>
      </c>
      <c r="W50" s="1">
        <v>0.25</v>
      </c>
      <c r="X50" s="7">
        <v>0</v>
      </c>
      <c r="Y50" s="1" t="s">
        <v>370</v>
      </c>
      <c r="Z50" s="1">
        <v>0</v>
      </c>
      <c r="AA50" s="48">
        <f t="shared" si="9"/>
        <v>5.75</v>
      </c>
      <c r="AB50" s="19">
        <f t="shared" si="10"/>
        <v>10481.790000000001</v>
      </c>
      <c r="AC50" s="48">
        <f t="shared" si="11"/>
        <v>21.76</v>
      </c>
      <c r="AD50" s="3">
        <f t="shared" si="12"/>
        <v>39666.739200000004</v>
      </c>
      <c r="AE50" s="3">
        <f t="shared" si="23"/>
        <v>29184.949200000003</v>
      </c>
      <c r="AF50" s="1">
        <v>0</v>
      </c>
      <c r="AG50" s="1">
        <v>2</v>
      </c>
      <c r="AH50" s="1">
        <v>3</v>
      </c>
      <c r="AI50" s="1">
        <v>8</v>
      </c>
      <c r="AJ50" s="1">
        <v>44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12</v>
      </c>
      <c r="BA50" s="1">
        <v>9</v>
      </c>
      <c r="BB50" s="1">
        <v>0</v>
      </c>
      <c r="BC50" s="1">
        <v>15</v>
      </c>
      <c r="BD50" s="1">
        <v>227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14</v>
      </c>
      <c r="BK50" s="1">
        <v>15</v>
      </c>
      <c r="BL50" s="1">
        <v>10</v>
      </c>
      <c r="BM50" s="1">
        <v>6</v>
      </c>
      <c r="BN50" s="1">
        <v>3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</row>
    <row r="51" spans="1:71" ht="12.75" hidden="1" x14ac:dyDescent="0.2">
      <c r="A51" s="1">
        <v>96183</v>
      </c>
      <c r="B51" s="1" t="s">
        <v>119</v>
      </c>
      <c r="C51" s="1">
        <v>20</v>
      </c>
      <c r="D51" s="1">
        <v>162</v>
      </c>
      <c r="E51" s="1" t="s">
        <v>65</v>
      </c>
      <c r="F51" s="1">
        <v>807</v>
      </c>
      <c r="G51" s="1" t="s">
        <v>67</v>
      </c>
      <c r="H51" s="3">
        <v>73.948700000000002</v>
      </c>
      <c r="I51" s="3">
        <v>1478.9739999999999</v>
      </c>
      <c r="J51" s="2">
        <f t="shared" si="2"/>
        <v>0</v>
      </c>
      <c r="K51" s="5">
        <f t="shared" si="22"/>
        <v>0</v>
      </c>
      <c r="L51" s="5"/>
      <c r="M51" s="1">
        <v>0.4</v>
      </c>
      <c r="N51" s="1">
        <f>IFERROR(VLOOKUP(A51:A227,'140726 ph k.'!$A$190:$S$260,19,FALSE),"")</f>
        <v>0.1</v>
      </c>
      <c r="O51" s="1">
        <f>IFERROR(VLOOKUP(A51:A227,'140726 ph k.'!$A$6:$G$186,7,FALSE),"")</f>
        <v>-2</v>
      </c>
      <c r="P51" s="1">
        <f>IFERROR(VLOOKUP(A51:A227,'140726 ph k.'!$A$190:$N$260,14,FALSE),"")</f>
        <v>0</v>
      </c>
      <c r="Q51" s="8">
        <f t="shared" si="27"/>
        <v>0</v>
      </c>
      <c r="R51" s="1" t="s">
        <v>320</v>
      </c>
      <c r="S51" s="1">
        <v>5.08</v>
      </c>
      <c r="T51" s="1">
        <v>14.9</v>
      </c>
      <c r="U51" s="7">
        <v>0</v>
      </c>
      <c r="V51" s="1">
        <v>1.48</v>
      </c>
      <c r="W51" s="1">
        <v>3.1</v>
      </c>
      <c r="X51" s="8">
        <f t="shared" ref="X51:X180" si="28">MAX(0,(TRUNC((V51*0.8)-W51)))</f>
        <v>0</v>
      </c>
      <c r="Y51" s="1"/>
      <c r="Z51" s="1">
        <v>0</v>
      </c>
      <c r="AA51" s="48">
        <f t="shared" si="9"/>
        <v>7.0600000000000005</v>
      </c>
      <c r="AB51" s="19">
        <f t="shared" si="10"/>
        <v>10441.55644</v>
      </c>
      <c r="AC51" s="48">
        <f t="shared" si="11"/>
        <v>18</v>
      </c>
      <c r="AD51" s="3">
        <f t="shared" si="12"/>
        <v>26621.531999999999</v>
      </c>
      <c r="AE51" s="3">
        <f t="shared" si="23"/>
        <v>16179.975559999999</v>
      </c>
      <c r="AF51" s="1">
        <v>0</v>
      </c>
      <c r="AG51" s="1">
        <v>7</v>
      </c>
      <c r="AH51" s="1">
        <v>2</v>
      </c>
      <c r="AI51" s="1">
        <v>5</v>
      </c>
      <c r="AJ51" s="1">
        <v>2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28</v>
      </c>
      <c r="BA51" s="1">
        <v>33</v>
      </c>
      <c r="BB51" s="1">
        <v>39</v>
      </c>
      <c r="BC51" s="1">
        <v>36</v>
      </c>
      <c r="BD51" s="1">
        <v>298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8</v>
      </c>
      <c r="BK51" s="1">
        <v>8</v>
      </c>
      <c r="BL51" s="1">
        <v>9</v>
      </c>
      <c r="BM51" s="1">
        <v>17</v>
      </c>
      <c r="BN51" s="1">
        <v>62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</row>
    <row r="52" spans="1:71" ht="12.75" hidden="1" x14ac:dyDescent="0.2">
      <c r="A52" s="1">
        <v>6093</v>
      </c>
      <c r="B52" s="1" t="s">
        <v>127</v>
      </c>
      <c r="C52" s="1">
        <v>12</v>
      </c>
      <c r="D52" s="1">
        <v>162</v>
      </c>
      <c r="E52" s="1" t="s">
        <v>65</v>
      </c>
      <c r="F52" s="1">
        <v>558</v>
      </c>
      <c r="G52" s="1" t="s">
        <v>74</v>
      </c>
      <c r="H52" s="3">
        <v>84.167500000000004</v>
      </c>
      <c r="I52" s="3">
        <v>1010.01</v>
      </c>
      <c r="J52" s="2">
        <f t="shared" si="2"/>
        <v>0</v>
      </c>
      <c r="K52" s="5">
        <f t="shared" si="22"/>
        <v>0</v>
      </c>
      <c r="L52" s="5"/>
      <c r="M52" s="1">
        <v>2.58</v>
      </c>
      <c r="N52" s="1">
        <f>IFERROR(VLOOKUP(A52:A228,'140726 ph k.'!$A$190:$S$260,19,FALSE),"")</f>
        <v>0.2</v>
      </c>
      <c r="O52" s="1">
        <f>IFERROR(VLOOKUP(A52:A228,'140726 ph k.'!$A$6:$G$186,7,FALSE),"")</f>
        <v>6</v>
      </c>
      <c r="P52" s="1">
        <f>IFERROR(VLOOKUP(A52:A228,'140726 ph k.'!$A$190:$N$260,14,FALSE),"")</f>
        <v>0.08</v>
      </c>
      <c r="Q52" s="7">
        <v>0</v>
      </c>
      <c r="R52" s="1" t="s">
        <v>372</v>
      </c>
      <c r="S52" s="1">
        <v>3.5</v>
      </c>
      <c r="T52" s="1">
        <v>8.33</v>
      </c>
      <c r="U52" s="7">
        <v>0</v>
      </c>
      <c r="V52" s="1">
        <v>3.5</v>
      </c>
      <c r="W52" s="1">
        <v>8</v>
      </c>
      <c r="X52" s="8">
        <f t="shared" si="28"/>
        <v>0</v>
      </c>
      <c r="Y52" s="1"/>
      <c r="Z52" s="1">
        <v>0</v>
      </c>
      <c r="AA52" s="48">
        <f t="shared" si="9"/>
        <v>9.7800000000000011</v>
      </c>
      <c r="AB52" s="27">
        <f t="shared" si="10"/>
        <v>9877.8978000000006</v>
      </c>
      <c r="AC52" s="48">
        <f t="shared" si="11"/>
        <v>16.41</v>
      </c>
      <c r="AD52" s="3">
        <f t="shared" si="12"/>
        <v>16574.2641</v>
      </c>
      <c r="AE52" s="3">
        <f t="shared" si="23"/>
        <v>6696.3662999999997</v>
      </c>
      <c r="AF52" s="1">
        <v>0</v>
      </c>
      <c r="AG52" s="1">
        <v>20</v>
      </c>
      <c r="AH52" s="1">
        <v>14</v>
      </c>
      <c r="AI52" s="1">
        <v>14</v>
      </c>
      <c r="AJ52" s="1">
        <v>3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4</v>
      </c>
      <c r="BA52" s="1">
        <v>10</v>
      </c>
      <c r="BB52" s="1">
        <v>21</v>
      </c>
      <c r="BC52" s="1">
        <v>24</v>
      </c>
      <c r="BD52" s="1">
        <v>100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10</v>
      </c>
      <c r="BK52" s="1">
        <v>22</v>
      </c>
      <c r="BL52" s="1">
        <v>19</v>
      </c>
      <c r="BM52" s="1">
        <v>4</v>
      </c>
      <c r="BN52" s="1">
        <v>96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</row>
    <row r="53" spans="1:71" ht="12.75" hidden="1" x14ac:dyDescent="0.2">
      <c r="A53" s="1">
        <v>6022</v>
      </c>
      <c r="B53" s="1" t="s">
        <v>155</v>
      </c>
      <c r="C53" s="1">
        <v>24</v>
      </c>
      <c r="D53" s="1">
        <v>162</v>
      </c>
      <c r="E53" s="1" t="s">
        <v>65</v>
      </c>
      <c r="F53" s="1">
        <v>974</v>
      </c>
      <c r="G53" s="1" t="s">
        <v>70</v>
      </c>
      <c r="H53" s="3">
        <v>107.6336</v>
      </c>
      <c r="I53" s="3">
        <v>2583.2064</v>
      </c>
      <c r="J53" s="2">
        <f t="shared" si="2"/>
        <v>0</v>
      </c>
      <c r="K53" s="5">
        <f t="shared" si="22"/>
        <v>0</v>
      </c>
      <c r="L53" s="5"/>
      <c r="M53" s="1">
        <v>0.54</v>
      </c>
      <c r="N53" s="1">
        <f>IFERROR(VLOOKUP(A53:A229,'140726 ph k.'!$A$190:$S$260,19,FALSE),"")</f>
        <v>0.3</v>
      </c>
      <c r="O53" s="1">
        <f>IFERROR(VLOOKUP(A53:A229,'140726 ph k.'!$A$6:$G$186,7,FALSE),"")</f>
        <v>344.52</v>
      </c>
      <c r="P53" s="1">
        <f>IFERROR(VLOOKUP(A53:A229,'140726 ph k.'!$A$190:$N$260,14,FALSE),"")</f>
        <v>2.39</v>
      </c>
      <c r="Q53" s="8">
        <f t="shared" ref="Q53:Q55" si="29">MAX(0,(TRUNC((M53+N53*0.8)-P53)))</f>
        <v>0</v>
      </c>
      <c r="R53" s="1"/>
      <c r="S53" s="1">
        <v>2.38</v>
      </c>
      <c r="T53" s="1">
        <v>8.2100000000000009</v>
      </c>
      <c r="U53" s="7">
        <v>0</v>
      </c>
      <c r="V53" s="1">
        <v>0.44</v>
      </c>
      <c r="W53" s="1">
        <v>5.67</v>
      </c>
      <c r="X53" s="8">
        <f t="shared" si="28"/>
        <v>0</v>
      </c>
      <c r="Y53" s="1"/>
      <c r="Z53" s="1">
        <v>0</v>
      </c>
      <c r="AA53" s="48">
        <f t="shared" si="9"/>
        <v>3.6599999999999997</v>
      </c>
      <c r="AB53" s="27">
        <f t="shared" si="10"/>
        <v>9454.5354239999997</v>
      </c>
      <c r="AC53" s="48">
        <f t="shared" si="11"/>
        <v>16.270000000000003</v>
      </c>
      <c r="AD53" s="3">
        <f t="shared" si="12"/>
        <v>42028.768128000011</v>
      </c>
      <c r="AE53" s="3">
        <f t="shared" si="23"/>
        <v>32574.232704000009</v>
      </c>
      <c r="AF53" s="1">
        <v>0</v>
      </c>
      <c r="AG53" s="1">
        <v>5</v>
      </c>
      <c r="AH53" s="1">
        <v>8</v>
      </c>
      <c r="AI53" s="1">
        <v>5</v>
      </c>
      <c r="AJ53" s="1">
        <v>68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20</v>
      </c>
      <c r="BA53" s="1">
        <v>12</v>
      </c>
      <c r="BB53" s="1">
        <v>21</v>
      </c>
      <c r="BC53" s="1">
        <v>20</v>
      </c>
      <c r="BD53" s="1">
        <v>197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4</v>
      </c>
      <c r="BK53" s="1">
        <v>4</v>
      </c>
      <c r="BL53" s="1">
        <v>0</v>
      </c>
      <c r="BM53" s="1">
        <v>9</v>
      </c>
      <c r="BN53" s="1">
        <v>136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</row>
    <row r="54" spans="1:71" ht="12.75" hidden="1" x14ac:dyDescent="0.2">
      <c r="A54" s="1">
        <v>65102</v>
      </c>
      <c r="B54" s="1" t="s">
        <v>149</v>
      </c>
      <c r="C54" s="1">
        <v>30</v>
      </c>
      <c r="D54" s="1">
        <v>162</v>
      </c>
      <c r="E54" s="1" t="s">
        <v>65</v>
      </c>
      <c r="F54" s="1">
        <v>807</v>
      </c>
      <c r="G54" s="1" t="s">
        <v>67</v>
      </c>
      <c r="H54" s="3">
        <v>65.2744</v>
      </c>
      <c r="I54" s="3">
        <v>1958.232</v>
      </c>
      <c r="J54" s="2">
        <f t="shared" si="2"/>
        <v>0</v>
      </c>
      <c r="K54" s="5">
        <f t="shared" si="22"/>
        <v>0</v>
      </c>
      <c r="L54" s="5"/>
      <c r="M54" s="1">
        <v>1.55</v>
      </c>
      <c r="N54" s="1">
        <f>IFERROR(VLOOKUP(A54:A230,'140726 ph k.'!$A$190:$S$260,19,FALSE),"")</f>
        <v>0.4</v>
      </c>
      <c r="O54" s="1">
        <f>IFERROR(VLOOKUP(A54:A230,'140726 ph k.'!$A$6:$G$186,7,FALSE),"")</f>
        <v>96</v>
      </c>
      <c r="P54" s="1">
        <f>IFERROR(VLOOKUP(A54:A230,'140726 ph k.'!$A$190:$N$260,14,FALSE),"")</f>
        <v>3.2</v>
      </c>
      <c r="Q54" s="8">
        <f t="shared" si="29"/>
        <v>0</v>
      </c>
      <c r="R54" s="1"/>
      <c r="S54" s="1">
        <v>1.8</v>
      </c>
      <c r="T54" s="1">
        <v>2</v>
      </c>
      <c r="U54" s="7">
        <v>0</v>
      </c>
      <c r="V54" s="1">
        <v>0.98</v>
      </c>
      <c r="W54" s="1">
        <v>2.33</v>
      </c>
      <c r="X54" s="8">
        <f t="shared" si="28"/>
        <v>0</v>
      </c>
      <c r="Y54" s="1"/>
      <c r="Z54" s="1">
        <v>0</v>
      </c>
      <c r="AA54" s="48">
        <f t="shared" si="9"/>
        <v>4.7300000000000004</v>
      </c>
      <c r="AB54" s="27">
        <f t="shared" si="10"/>
        <v>9262.4373599999999</v>
      </c>
      <c r="AC54" s="48">
        <f t="shared" si="11"/>
        <v>7.53</v>
      </c>
      <c r="AD54" s="3">
        <f t="shared" si="12"/>
        <v>14745.48696</v>
      </c>
      <c r="AE54" s="3">
        <f t="shared" si="23"/>
        <v>5483.0496000000003</v>
      </c>
      <c r="AF54" s="1">
        <v>0</v>
      </c>
      <c r="AG54" s="1">
        <v>43</v>
      </c>
      <c r="AH54" s="1">
        <v>21</v>
      </c>
      <c r="AI54" s="1">
        <v>8</v>
      </c>
      <c r="AJ54" s="1">
        <v>114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11</v>
      </c>
      <c r="BA54" s="1">
        <v>32</v>
      </c>
      <c r="BB54" s="1">
        <v>19</v>
      </c>
      <c r="BC54" s="1">
        <v>16</v>
      </c>
      <c r="BD54" s="1">
        <v>60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7</v>
      </c>
      <c r="BK54" s="1">
        <v>10</v>
      </c>
      <c r="BL54" s="1">
        <v>13</v>
      </c>
      <c r="BM54" s="1">
        <v>9</v>
      </c>
      <c r="BN54" s="1">
        <v>70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</row>
    <row r="55" spans="1:71" ht="12.75" hidden="1" x14ac:dyDescent="0.2">
      <c r="A55" s="1">
        <v>6013</v>
      </c>
      <c r="B55" s="1" t="s">
        <v>140</v>
      </c>
      <c r="C55" s="1">
        <v>6</v>
      </c>
      <c r="D55" s="1">
        <v>162</v>
      </c>
      <c r="E55" s="1" t="s">
        <v>65</v>
      </c>
      <c r="F55" s="1">
        <v>123</v>
      </c>
      <c r="G55" s="1" t="s">
        <v>138</v>
      </c>
      <c r="H55" s="3">
        <v>119.37</v>
      </c>
      <c r="I55" s="3">
        <v>716.22</v>
      </c>
      <c r="J55" s="2">
        <f t="shared" si="2"/>
        <v>0</v>
      </c>
      <c r="K55" s="5">
        <f t="shared" si="22"/>
        <v>0</v>
      </c>
      <c r="L55" s="5"/>
      <c r="M55" s="1">
        <v>2.83</v>
      </c>
      <c r="N55" s="1">
        <f>IFERROR(VLOOKUP(A55:A231,'140726 ph k.'!$A$190:$S$260,19,FALSE),"")</f>
        <v>0.3</v>
      </c>
      <c r="O55" s="1">
        <f>IFERROR(VLOOKUP(A55:A231,'140726 ph k.'!$A$6:$G$186,7,FALSE),"")</f>
        <v>25</v>
      </c>
      <c r="P55" s="1">
        <f>IFERROR(VLOOKUP(A55:A231,'140726 ph k.'!$A$190:$N$260,14,FALSE),"")</f>
        <v>4.17</v>
      </c>
      <c r="Q55" s="8">
        <f t="shared" si="29"/>
        <v>0</v>
      </c>
      <c r="R55" s="1"/>
      <c r="S55" s="1">
        <v>8.25</v>
      </c>
      <c r="T55" s="1">
        <v>9</v>
      </c>
      <c r="U55" s="7">
        <v>0</v>
      </c>
      <c r="V55" s="1">
        <v>0.83</v>
      </c>
      <c r="W55" s="1">
        <v>8</v>
      </c>
      <c r="X55" s="8">
        <f t="shared" si="28"/>
        <v>0</v>
      </c>
      <c r="Y55" s="1"/>
      <c r="Z55" s="1">
        <v>0</v>
      </c>
      <c r="AA55" s="48">
        <f t="shared" si="9"/>
        <v>12.209999999999999</v>
      </c>
      <c r="AB55" s="27">
        <f t="shared" si="10"/>
        <v>8745.0461999999989</v>
      </c>
      <c r="AC55" s="48">
        <f t="shared" si="11"/>
        <v>21.17</v>
      </c>
      <c r="AD55" s="3">
        <f t="shared" si="12"/>
        <v>15162.377400000001</v>
      </c>
      <c r="AE55" s="3">
        <f t="shared" si="23"/>
        <v>6417.3312000000024</v>
      </c>
      <c r="AF55" s="1">
        <v>0</v>
      </c>
      <c r="AG55" s="1">
        <v>8</v>
      </c>
      <c r="AH55" s="1">
        <v>12</v>
      </c>
      <c r="AI55" s="1">
        <v>2</v>
      </c>
      <c r="AJ55" s="1">
        <v>33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8</v>
      </c>
      <c r="BA55" s="1">
        <v>23</v>
      </c>
      <c r="BB55" s="1">
        <v>12</v>
      </c>
      <c r="BC55" s="1">
        <v>36</v>
      </c>
      <c r="BD55" s="1">
        <v>54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</v>
      </c>
      <c r="BK55" s="1">
        <v>2</v>
      </c>
      <c r="BL55" s="1">
        <v>3</v>
      </c>
      <c r="BM55" s="1">
        <v>0</v>
      </c>
      <c r="BN55" s="1">
        <v>48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</row>
    <row r="56" spans="1:71" ht="12.75" hidden="1" x14ac:dyDescent="0.2">
      <c r="A56" s="1">
        <v>65103</v>
      </c>
      <c r="B56" s="1" t="s">
        <v>297</v>
      </c>
      <c r="C56" s="1">
        <v>24</v>
      </c>
      <c r="D56" s="1">
        <v>162</v>
      </c>
      <c r="E56" s="1" t="s">
        <v>65</v>
      </c>
      <c r="F56" s="1">
        <v>807</v>
      </c>
      <c r="G56" s="1" t="s">
        <v>67</v>
      </c>
      <c r="H56" s="3">
        <v>61.1678</v>
      </c>
      <c r="I56" s="3">
        <v>1468.0272</v>
      </c>
      <c r="J56" s="2">
        <f t="shared" si="2"/>
        <v>0</v>
      </c>
      <c r="K56" s="5">
        <f t="shared" si="22"/>
        <v>0</v>
      </c>
      <c r="L56" s="5"/>
      <c r="M56" s="1">
        <v>2.04</v>
      </c>
      <c r="N56" s="1" t="str">
        <f>IFERROR(VLOOKUP(A56:A232,'140726 ph k.'!$A$190:$S$260,19,FALSE),"")</f>
        <v/>
      </c>
      <c r="O56" s="1">
        <f>IFERROR(VLOOKUP(A56:A232,'140726 ph k.'!$A$6:$G$186,7,FALSE),"")</f>
        <v>0</v>
      </c>
      <c r="P56" s="1" t="str">
        <f>IFERROR(VLOOKUP(A56:A232,'140726 ph k.'!$A$190:$N$260,14,FALSE),"")</f>
        <v/>
      </c>
      <c r="Q56" s="7">
        <v>0</v>
      </c>
      <c r="R56" s="1"/>
      <c r="S56" s="1">
        <v>2.88</v>
      </c>
      <c r="T56" s="1">
        <v>0</v>
      </c>
      <c r="U56" s="7">
        <v>0</v>
      </c>
      <c r="V56" s="1">
        <v>0.96</v>
      </c>
      <c r="W56" s="1">
        <v>0</v>
      </c>
      <c r="X56" s="8">
        <f t="shared" si="28"/>
        <v>0</v>
      </c>
      <c r="Y56" s="1"/>
      <c r="Z56" s="1">
        <v>0</v>
      </c>
      <c r="AA56" s="48" t="e">
        <f t="shared" si="9"/>
        <v>#VALUE!</v>
      </c>
      <c r="AB56" s="27" t="e">
        <f t="shared" si="10"/>
        <v>#VALUE!</v>
      </c>
      <c r="AC56" s="48" t="e">
        <f t="shared" si="11"/>
        <v>#VALUE!</v>
      </c>
      <c r="AD56" s="3" t="e">
        <f t="shared" si="12"/>
        <v>#VALUE!</v>
      </c>
      <c r="AE56" s="1">
        <v>0</v>
      </c>
      <c r="AF56" s="1">
        <v>0</v>
      </c>
      <c r="AG56" s="1">
        <v>0</v>
      </c>
      <c r="AH56" s="1">
        <v>42</v>
      </c>
      <c r="AI56" s="1">
        <v>14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63</v>
      </c>
      <c r="BC56" s="1">
        <v>12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14</v>
      </c>
      <c r="BM56" s="1">
        <v>18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</row>
    <row r="57" spans="1:71" ht="12.75" hidden="1" x14ac:dyDescent="0.2">
      <c r="A57" s="1">
        <v>6016</v>
      </c>
      <c r="B57" s="1" t="s">
        <v>142</v>
      </c>
      <c r="C57" s="1">
        <v>20</v>
      </c>
      <c r="D57" s="1">
        <v>162</v>
      </c>
      <c r="E57" s="1" t="s">
        <v>65</v>
      </c>
      <c r="F57" s="1">
        <v>807</v>
      </c>
      <c r="G57" s="1" t="s">
        <v>67</v>
      </c>
      <c r="H57" s="3">
        <v>87.816999999999993</v>
      </c>
      <c r="I57" s="3">
        <v>1756.34</v>
      </c>
      <c r="J57" s="2">
        <f t="shared" si="2"/>
        <v>0</v>
      </c>
      <c r="K57" s="5">
        <f t="shared" si="22"/>
        <v>0</v>
      </c>
      <c r="L57" s="5"/>
      <c r="M57" s="1">
        <v>0.38</v>
      </c>
      <c r="N57" s="1">
        <f>IFERROR(VLOOKUP(A57:A233,'140726 ph k.'!$A$190:$S$260,19,FALSE),"")</f>
        <v>0.4</v>
      </c>
      <c r="O57" s="1">
        <f>IFERROR(VLOOKUP(A57:A233,'140726 ph k.'!$A$6:$G$186,7,FALSE),"")</f>
        <v>4</v>
      </c>
      <c r="P57" s="1">
        <f>IFERROR(VLOOKUP(A57:A233,'140726 ph k.'!$A$190:$N$260,14,FALSE),"")</f>
        <v>0.2</v>
      </c>
      <c r="Q57" s="8">
        <f t="shared" ref="Q57:Q63" si="30">MAX(0,(TRUNC((M57+N57*0.8)-P57)))</f>
        <v>0</v>
      </c>
      <c r="R57" s="1" t="s">
        <v>321</v>
      </c>
      <c r="S57" s="1">
        <v>3.08</v>
      </c>
      <c r="T57" s="1">
        <v>11.3</v>
      </c>
      <c r="U57" s="7">
        <v>0</v>
      </c>
      <c r="V57" s="1">
        <v>1.02</v>
      </c>
      <c r="W57" s="1">
        <v>0.85</v>
      </c>
      <c r="X57" s="8">
        <f t="shared" si="28"/>
        <v>0</v>
      </c>
      <c r="Y57" s="1"/>
      <c r="Z57" s="1">
        <v>0</v>
      </c>
      <c r="AA57" s="48">
        <f t="shared" si="9"/>
        <v>4.8800000000000008</v>
      </c>
      <c r="AB57" s="27">
        <f t="shared" si="10"/>
        <v>8570.9392000000007</v>
      </c>
      <c r="AC57" s="48">
        <f t="shared" si="11"/>
        <v>12.35</v>
      </c>
      <c r="AD57" s="3">
        <f t="shared" si="12"/>
        <v>21690.798999999999</v>
      </c>
      <c r="AE57" s="3">
        <f t="shared" ref="AE57:AE58" si="31">AD57-AB57</f>
        <v>13119.859799999998</v>
      </c>
      <c r="AF57" s="1">
        <v>0</v>
      </c>
      <c r="AG57" s="1">
        <v>15</v>
      </c>
      <c r="AH57" s="1">
        <v>0</v>
      </c>
      <c r="AI57" s="1">
        <v>0</v>
      </c>
      <c r="AJ57" s="1">
        <v>19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40</v>
      </c>
      <c r="BA57" s="1">
        <v>43</v>
      </c>
      <c r="BB57" s="1">
        <v>0</v>
      </c>
      <c r="BC57" s="1">
        <v>0</v>
      </c>
      <c r="BD57" s="1">
        <v>226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17</v>
      </c>
      <c r="BK57" s="1">
        <v>7</v>
      </c>
      <c r="BL57" s="1">
        <v>0</v>
      </c>
      <c r="BM57" s="1">
        <v>0</v>
      </c>
      <c r="BN57" s="1">
        <v>17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</row>
    <row r="58" spans="1:71" ht="12.75" hidden="1" x14ac:dyDescent="0.2">
      <c r="A58" s="1">
        <v>65153</v>
      </c>
      <c r="B58" s="1" t="s">
        <v>143</v>
      </c>
      <c r="C58" s="1">
        <v>20</v>
      </c>
      <c r="D58" s="1">
        <v>162</v>
      </c>
      <c r="E58" s="1" t="s">
        <v>65</v>
      </c>
      <c r="F58" s="1">
        <v>807</v>
      </c>
      <c r="G58" s="1" t="s">
        <v>67</v>
      </c>
      <c r="H58" s="3">
        <v>73.948700000000002</v>
      </c>
      <c r="I58" s="3">
        <v>1478.9739999999999</v>
      </c>
      <c r="J58" s="2">
        <f t="shared" si="2"/>
        <v>0</v>
      </c>
      <c r="K58" s="5">
        <f t="shared" si="22"/>
        <v>0</v>
      </c>
      <c r="L58" s="5"/>
      <c r="M58" s="1">
        <v>0.28000000000000003</v>
      </c>
      <c r="N58" s="1">
        <f>IFERROR(VLOOKUP(A58:A234,'140726 ph k.'!$A$190:$S$260,19,FALSE),"")</f>
        <v>0.7</v>
      </c>
      <c r="O58" s="1">
        <f>IFERROR(VLOOKUP(A58:A234,'140726 ph k.'!$A$6:$G$186,7,FALSE),"")</f>
        <v>152</v>
      </c>
      <c r="P58" s="1">
        <f>IFERROR(VLOOKUP(A58:A234,'140726 ph k.'!$A$190:$N$260,14,FALSE),"")</f>
        <v>1.27</v>
      </c>
      <c r="Q58" s="8">
        <f t="shared" si="30"/>
        <v>0</v>
      </c>
      <c r="R58" s="1" t="s">
        <v>320</v>
      </c>
      <c r="S58" s="1">
        <v>2.88</v>
      </c>
      <c r="T58" s="1">
        <v>23.85</v>
      </c>
      <c r="U58" s="7">
        <v>0</v>
      </c>
      <c r="V58" s="1">
        <v>0.2</v>
      </c>
      <c r="W58" s="1">
        <v>1</v>
      </c>
      <c r="X58" s="8">
        <f t="shared" si="28"/>
        <v>0</v>
      </c>
      <c r="Y58" s="1"/>
      <c r="Z58" s="1">
        <v>0</v>
      </c>
      <c r="AA58" s="48">
        <f t="shared" si="9"/>
        <v>4.0599999999999996</v>
      </c>
      <c r="AB58" s="27">
        <f t="shared" si="10"/>
        <v>6004.6344399999989</v>
      </c>
      <c r="AC58" s="48">
        <f t="shared" si="11"/>
        <v>26.12</v>
      </c>
      <c r="AD58" s="3">
        <f t="shared" si="12"/>
        <v>38630.800880000003</v>
      </c>
      <c r="AE58" s="3">
        <f t="shared" si="31"/>
        <v>32626.166440000005</v>
      </c>
      <c r="AF58" s="1">
        <v>0</v>
      </c>
      <c r="AG58" s="1">
        <v>10</v>
      </c>
      <c r="AH58" s="1">
        <v>0</v>
      </c>
      <c r="AI58" s="1">
        <v>1</v>
      </c>
      <c r="AJ58" s="1">
        <v>41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11</v>
      </c>
      <c r="BA58" s="1">
        <v>22</v>
      </c>
      <c r="BB58" s="1">
        <v>26</v>
      </c>
      <c r="BC58" s="1">
        <v>19</v>
      </c>
      <c r="BD58" s="1">
        <v>477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2</v>
      </c>
      <c r="BK58" s="1">
        <v>4</v>
      </c>
      <c r="BL58" s="1">
        <v>0</v>
      </c>
      <c r="BM58" s="1">
        <v>0</v>
      </c>
      <c r="BN58" s="1">
        <v>20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</row>
    <row r="59" spans="1:71" ht="12.75" hidden="1" x14ac:dyDescent="0.2">
      <c r="A59" s="1">
        <v>6063</v>
      </c>
      <c r="B59" s="1" t="s">
        <v>171</v>
      </c>
      <c r="C59" s="1">
        <v>3</v>
      </c>
      <c r="D59" s="1">
        <v>162</v>
      </c>
      <c r="E59" s="1" t="s">
        <v>65</v>
      </c>
      <c r="F59" s="1">
        <v>123</v>
      </c>
      <c r="G59" s="1" t="s">
        <v>138</v>
      </c>
      <c r="H59" s="3">
        <v>220.18870000000001</v>
      </c>
      <c r="I59" s="3">
        <v>660.56610000000001</v>
      </c>
      <c r="J59" s="2" t="e">
        <f t="shared" si="2"/>
        <v>#VALUE!</v>
      </c>
      <c r="K59" s="5" t="e">
        <f t="shared" si="22"/>
        <v>#VALUE!</v>
      </c>
      <c r="L59" s="5"/>
      <c r="M59" s="1">
        <v>0.33</v>
      </c>
      <c r="N59" s="1" t="str">
        <f>IFERROR(VLOOKUP(A59:A235,'140726 ph k.'!$A$190:$S$260,19,FALSE),"")</f>
        <v/>
      </c>
      <c r="O59" s="1">
        <f>IFERROR(VLOOKUP(A59:A235,'140726 ph k.'!$A$6:$G$186,7,FALSE),"")</f>
        <v>72</v>
      </c>
      <c r="P59" s="1">
        <v>3</v>
      </c>
      <c r="Q59" s="8" t="e">
        <f t="shared" si="30"/>
        <v>#VALUE!</v>
      </c>
      <c r="R59" s="1"/>
      <c r="S59" s="1">
        <v>7.83</v>
      </c>
      <c r="T59" s="1">
        <v>7.33</v>
      </c>
      <c r="U59" s="7">
        <v>0</v>
      </c>
      <c r="V59" s="1">
        <v>0</v>
      </c>
      <c r="W59" s="1">
        <v>0</v>
      </c>
      <c r="X59" s="8">
        <f t="shared" si="28"/>
        <v>0</v>
      </c>
      <c r="Y59" s="1"/>
      <c r="Z59" s="1">
        <v>0</v>
      </c>
      <c r="AA59" s="48" t="e">
        <f t="shared" si="9"/>
        <v>#VALUE!</v>
      </c>
      <c r="AB59" s="27" t="e">
        <f t="shared" si="10"/>
        <v>#VALUE!</v>
      </c>
      <c r="AC59" s="48">
        <f t="shared" si="11"/>
        <v>10.33</v>
      </c>
      <c r="AD59" s="3">
        <f t="shared" si="12"/>
        <v>6823.6478130000005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12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4</v>
      </c>
      <c r="BA59" s="1">
        <v>7</v>
      </c>
      <c r="BB59" s="1">
        <v>10</v>
      </c>
      <c r="BC59" s="1">
        <v>12</v>
      </c>
      <c r="BD59" s="1">
        <v>22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</row>
    <row r="60" spans="1:71" ht="12.75" hidden="1" x14ac:dyDescent="0.2">
      <c r="A60" s="1">
        <v>88155</v>
      </c>
      <c r="B60" s="1" t="s">
        <v>167</v>
      </c>
      <c r="C60" s="1">
        <v>12</v>
      </c>
      <c r="D60" s="1">
        <v>162</v>
      </c>
      <c r="E60" s="1" t="s">
        <v>65</v>
      </c>
      <c r="F60" s="1">
        <v>974</v>
      </c>
      <c r="G60" s="1" t="s">
        <v>70</v>
      </c>
      <c r="H60" s="3">
        <v>140.29910000000001</v>
      </c>
      <c r="I60" s="3">
        <v>1683.5891999999999</v>
      </c>
      <c r="J60" s="2">
        <f t="shared" si="2"/>
        <v>0</v>
      </c>
      <c r="K60" s="5">
        <f t="shared" si="22"/>
        <v>0</v>
      </c>
      <c r="L60" s="5"/>
      <c r="M60" s="1">
        <v>0.54</v>
      </c>
      <c r="N60" s="1">
        <f>IFERROR(VLOOKUP(A60:A236,'140726 ph k.'!$A$190:$S$260,19,FALSE),"")</f>
        <v>0.1</v>
      </c>
      <c r="O60" s="1">
        <f>IFERROR(VLOOKUP(A60:A236,'140726 ph k.'!$A$6:$G$186,7,FALSE),"")</f>
        <v>1574</v>
      </c>
      <c r="P60" s="1">
        <f>IFERROR(VLOOKUP(A60:A236,'140726 ph k.'!$A$190:$N$260,14,FALSE),"")</f>
        <v>10.93</v>
      </c>
      <c r="Q60" s="8">
        <f t="shared" si="30"/>
        <v>0</v>
      </c>
      <c r="R60" s="1"/>
      <c r="S60" s="1">
        <v>1.1200000000000001</v>
      </c>
      <c r="T60" s="1">
        <v>1</v>
      </c>
      <c r="U60" s="7">
        <v>0</v>
      </c>
      <c r="V60" s="1">
        <v>1.38</v>
      </c>
      <c r="W60" s="1">
        <v>16.75</v>
      </c>
      <c r="X60" s="8">
        <f t="shared" si="28"/>
        <v>0</v>
      </c>
      <c r="Y60" s="1"/>
      <c r="Z60" s="1">
        <v>0</v>
      </c>
      <c r="AA60" s="48">
        <f t="shared" si="9"/>
        <v>3.14</v>
      </c>
      <c r="AB60" s="27">
        <f t="shared" si="10"/>
        <v>5286.470088</v>
      </c>
      <c r="AC60" s="48">
        <f t="shared" si="11"/>
        <v>28.68</v>
      </c>
      <c r="AD60" s="3">
        <f t="shared" si="12"/>
        <v>48285.338255999995</v>
      </c>
      <c r="AE60" s="3">
        <f t="shared" ref="AE60:AE61" si="32">AD60-AB60</f>
        <v>42998.868167999994</v>
      </c>
      <c r="AF60" s="1">
        <v>0</v>
      </c>
      <c r="AG60" s="1">
        <v>9</v>
      </c>
      <c r="AH60" s="1">
        <v>0</v>
      </c>
      <c r="AI60" s="1">
        <v>4</v>
      </c>
      <c r="AJ60" s="1">
        <v>133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3</v>
      </c>
      <c r="BA60" s="1">
        <v>6</v>
      </c>
      <c r="BB60" s="1">
        <v>5</v>
      </c>
      <c r="BC60" s="1">
        <v>5</v>
      </c>
      <c r="BD60" s="1">
        <v>12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16</v>
      </c>
      <c r="BK60" s="1">
        <v>1</v>
      </c>
      <c r="BL60" s="1">
        <v>0</v>
      </c>
      <c r="BM60" s="1">
        <v>0</v>
      </c>
      <c r="BN60" s="1">
        <v>201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</row>
    <row r="61" spans="1:71" ht="12.75" hidden="1" x14ac:dyDescent="0.2">
      <c r="A61" s="1">
        <v>6087</v>
      </c>
      <c r="B61" s="1" t="s">
        <v>164</v>
      </c>
      <c r="C61" s="1">
        <v>4</v>
      </c>
      <c r="D61" s="1">
        <v>162</v>
      </c>
      <c r="E61" s="1" t="s">
        <v>65</v>
      </c>
      <c r="F61" s="1">
        <v>123</v>
      </c>
      <c r="G61" s="1" t="s">
        <v>138</v>
      </c>
      <c r="H61" s="3">
        <v>255.4675</v>
      </c>
      <c r="I61" s="3">
        <v>1021.87</v>
      </c>
      <c r="J61" s="2">
        <f t="shared" si="2"/>
        <v>0</v>
      </c>
      <c r="K61" s="5">
        <f t="shared" si="22"/>
        <v>0</v>
      </c>
      <c r="L61" s="5"/>
      <c r="M61" s="1">
        <v>0</v>
      </c>
      <c r="N61" s="1">
        <f>IFERROR(VLOOKUP(A61:A237,'140726 ph k.'!$A$190:$S$260,19,FALSE),"")</f>
        <v>0.5</v>
      </c>
      <c r="O61" s="1">
        <f>IFERROR(VLOOKUP(A61:A237,'140726 ph k.'!$A$6:$G$186,7,FALSE),"")</f>
        <v>37</v>
      </c>
      <c r="P61" s="1">
        <f>IFERROR(VLOOKUP(A61:A237,'140726 ph k.'!$A$190:$N$260,14,FALSE),"")</f>
        <v>9.25</v>
      </c>
      <c r="Q61" s="8">
        <f t="shared" si="30"/>
        <v>0</v>
      </c>
      <c r="R61" s="1"/>
      <c r="S61" s="1">
        <v>4.38</v>
      </c>
      <c r="T61" s="1">
        <v>5.5</v>
      </c>
      <c r="U61" s="7">
        <v>0</v>
      </c>
      <c r="V61" s="1">
        <v>0.12</v>
      </c>
      <c r="W61" s="1">
        <v>0</v>
      </c>
      <c r="X61" s="8">
        <f t="shared" si="28"/>
        <v>0</v>
      </c>
      <c r="Y61" s="1"/>
      <c r="Z61" s="1">
        <v>0</v>
      </c>
      <c r="AA61" s="48">
        <f t="shared" si="9"/>
        <v>5</v>
      </c>
      <c r="AB61" s="27">
        <f t="shared" si="10"/>
        <v>5109.3500000000004</v>
      </c>
      <c r="AC61" s="48">
        <f t="shared" si="11"/>
        <v>14.75</v>
      </c>
      <c r="AD61" s="3">
        <f t="shared" si="12"/>
        <v>15072.5825</v>
      </c>
      <c r="AE61" s="3">
        <f t="shared" si="32"/>
        <v>9963.2325000000001</v>
      </c>
      <c r="AF61" s="1">
        <v>0</v>
      </c>
      <c r="AG61" s="1">
        <v>0</v>
      </c>
      <c r="AH61" s="1">
        <v>0</v>
      </c>
      <c r="AI61" s="1">
        <v>0</v>
      </c>
      <c r="AJ61" s="1">
        <v>39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5</v>
      </c>
      <c r="BA61" s="1">
        <v>7</v>
      </c>
      <c r="BB61" s="1">
        <v>9</v>
      </c>
      <c r="BC61" s="1">
        <v>0</v>
      </c>
      <c r="BD61" s="1">
        <v>22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1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</row>
    <row r="62" spans="1:71" ht="12.75" hidden="1" x14ac:dyDescent="0.2">
      <c r="A62" s="1">
        <v>91067</v>
      </c>
      <c r="B62" s="1" t="s">
        <v>159</v>
      </c>
      <c r="C62" s="1">
        <v>6</v>
      </c>
      <c r="D62" s="1">
        <v>162</v>
      </c>
      <c r="E62" s="1" t="s">
        <v>65</v>
      </c>
      <c r="F62" s="1">
        <v>123</v>
      </c>
      <c r="G62" s="1" t="s">
        <v>138</v>
      </c>
      <c r="H62" s="3">
        <v>119.37</v>
      </c>
      <c r="I62" s="3">
        <v>716.22</v>
      </c>
      <c r="J62" s="2" t="e">
        <f t="shared" si="2"/>
        <v>#VALUE!</v>
      </c>
      <c r="K62" s="5" t="e">
        <f t="shared" si="22"/>
        <v>#VALUE!</v>
      </c>
      <c r="L62" s="5"/>
      <c r="M62" s="1">
        <v>2.33</v>
      </c>
      <c r="N62" s="1" t="str">
        <f>IFERROR(VLOOKUP(A62:A238,'140726 ph k.'!$A$190:$S$260,19,FALSE),"")</f>
        <v/>
      </c>
      <c r="O62" s="1">
        <f>IFERROR(VLOOKUP(A62:A238,'140726 ph k.'!$A$6:$G$186,7,FALSE),"")</f>
        <v>37</v>
      </c>
      <c r="P62" s="26">
        <v>5</v>
      </c>
      <c r="Q62" s="8" t="e">
        <f t="shared" si="30"/>
        <v>#VALUE!</v>
      </c>
      <c r="R62" s="1"/>
      <c r="S62" s="1">
        <v>2.75</v>
      </c>
      <c r="T62" s="1">
        <v>3.17</v>
      </c>
      <c r="U62" s="7">
        <v>0</v>
      </c>
      <c r="V62" s="1">
        <v>1.83</v>
      </c>
      <c r="W62" s="1">
        <v>2.67</v>
      </c>
      <c r="X62" s="8">
        <f t="shared" si="28"/>
        <v>0</v>
      </c>
      <c r="Y62" s="1"/>
      <c r="Z62" s="1">
        <v>0</v>
      </c>
      <c r="AA62" s="48" t="e">
        <f t="shared" si="9"/>
        <v>#VALUE!</v>
      </c>
      <c r="AB62" s="20" t="e">
        <f t="shared" si="10"/>
        <v>#VALUE!</v>
      </c>
      <c r="AC62" s="48">
        <f t="shared" si="11"/>
        <v>10.84</v>
      </c>
      <c r="AD62" s="3">
        <f t="shared" si="12"/>
        <v>7763.8248000000003</v>
      </c>
      <c r="AE62" s="1">
        <v>0</v>
      </c>
      <c r="AF62" s="1">
        <v>0</v>
      </c>
      <c r="AG62" s="1">
        <v>11</v>
      </c>
      <c r="AH62" s="1">
        <v>8</v>
      </c>
      <c r="AI62" s="1">
        <v>1</v>
      </c>
      <c r="AJ62" s="1">
        <v>19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6</v>
      </c>
      <c r="BA62" s="1">
        <v>11</v>
      </c>
      <c r="BB62" s="1">
        <v>1</v>
      </c>
      <c r="BC62" s="1">
        <v>8</v>
      </c>
      <c r="BD62" s="1">
        <v>19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6</v>
      </c>
      <c r="BK62" s="1">
        <v>2</v>
      </c>
      <c r="BL62" s="1">
        <v>4</v>
      </c>
      <c r="BM62" s="1">
        <v>0</v>
      </c>
      <c r="BN62" s="1">
        <v>16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</row>
    <row r="63" spans="1:71" ht="12.75" hidden="1" x14ac:dyDescent="0.2">
      <c r="A63" s="1">
        <v>65045</v>
      </c>
      <c r="B63" s="1" t="s">
        <v>137</v>
      </c>
      <c r="C63" s="1">
        <v>18</v>
      </c>
      <c r="D63" s="1">
        <v>162</v>
      </c>
      <c r="E63" s="1" t="s">
        <v>65</v>
      </c>
      <c r="F63" s="1">
        <v>123</v>
      </c>
      <c r="G63" s="1" t="s">
        <v>138</v>
      </c>
      <c r="H63" s="3">
        <v>60.876300000000001</v>
      </c>
      <c r="I63" s="3">
        <v>1095.7734</v>
      </c>
      <c r="J63" s="2">
        <f t="shared" si="2"/>
        <v>0</v>
      </c>
      <c r="K63" s="5">
        <f t="shared" si="22"/>
        <v>0</v>
      </c>
      <c r="L63" s="5"/>
      <c r="M63" s="1">
        <v>0.44</v>
      </c>
      <c r="N63" s="1">
        <f>IFERROR(VLOOKUP(A63:A239,'140726 ph k.'!$A$190:$S$260,19,FALSE),"")</f>
        <v>0.1</v>
      </c>
      <c r="O63" s="1">
        <f>IFERROR(VLOOKUP(A63:A239,'140726 ph k.'!$A$6:$G$186,7,FALSE),"")</f>
        <v>97</v>
      </c>
      <c r="P63" s="1">
        <f>IFERROR(VLOOKUP(A63:A239,'140726 ph k.'!$A$190:$N$260,14,FALSE),"")</f>
        <v>5.39</v>
      </c>
      <c r="Q63" s="8">
        <f t="shared" si="30"/>
        <v>0</v>
      </c>
      <c r="R63" s="1"/>
      <c r="S63" s="1">
        <v>3.33</v>
      </c>
      <c r="T63" s="1">
        <v>7.56</v>
      </c>
      <c r="U63" s="7">
        <v>0</v>
      </c>
      <c r="V63" s="1">
        <v>0.39</v>
      </c>
      <c r="W63" s="1">
        <v>1.06</v>
      </c>
      <c r="X63" s="8">
        <f t="shared" si="28"/>
        <v>0</v>
      </c>
      <c r="Y63" s="1"/>
      <c r="Z63" s="1">
        <v>0</v>
      </c>
      <c r="AA63" s="48">
        <f t="shared" si="9"/>
        <v>4.26</v>
      </c>
      <c r="AB63" s="20">
        <f t="shared" si="10"/>
        <v>4667.9946840000002</v>
      </c>
      <c r="AC63" s="48">
        <f t="shared" si="11"/>
        <v>14.01</v>
      </c>
      <c r="AD63" s="3">
        <f t="shared" si="12"/>
        <v>15351.785334</v>
      </c>
      <c r="AE63" s="3">
        <f t="shared" ref="AE63:AE69" si="33">AD63-AB63</f>
        <v>10683.790649999999</v>
      </c>
      <c r="AF63" s="1">
        <v>0</v>
      </c>
      <c r="AG63" s="1">
        <v>6</v>
      </c>
      <c r="AH63" s="1">
        <v>1</v>
      </c>
      <c r="AI63" s="1">
        <v>8</v>
      </c>
      <c r="AJ63" s="1">
        <v>117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15</v>
      </c>
      <c r="BA63" s="1">
        <v>21</v>
      </c>
      <c r="BB63" s="1">
        <v>22</v>
      </c>
      <c r="BC63" s="1">
        <v>25</v>
      </c>
      <c r="BD63" s="1">
        <v>136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</v>
      </c>
      <c r="BK63" s="1">
        <v>5</v>
      </c>
      <c r="BL63" s="1">
        <v>2</v>
      </c>
      <c r="BM63" s="1">
        <v>3</v>
      </c>
      <c r="BN63" s="1">
        <v>19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</row>
    <row r="64" spans="1:71" ht="12.75" hidden="1" x14ac:dyDescent="0.2">
      <c r="A64" s="1">
        <v>91046</v>
      </c>
      <c r="B64" s="1" t="s">
        <v>150</v>
      </c>
      <c r="C64" s="1">
        <v>6</v>
      </c>
      <c r="D64" s="1">
        <v>162</v>
      </c>
      <c r="E64" s="1" t="s">
        <v>65</v>
      </c>
      <c r="F64" s="1">
        <v>123</v>
      </c>
      <c r="G64" s="1" t="s">
        <v>138</v>
      </c>
      <c r="H64" s="3">
        <v>119.37</v>
      </c>
      <c r="I64" s="3">
        <v>716.22</v>
      </c>
      <c r="J64" s="2">
        <f t="shared" si="2"/>
        <v>0</v>
      </c>
      <c r="K64" s="5">
        <f t="shared" si="22"/>
        <v>0</v>
      </c>
      <c r="L64" s="5"/>
      <c r="M64" s="1">
        <v>1.83</v>
      </c>
      <c r="N64" s="1" t="str">
        <f>IFERROR(VLOOKUP(A64:A240,'140726 ph k.'!$A$190:$S$260,19,FALSE),"")</f>
        <v/>
      </c>
      <c r="O64" s="1">
        <f>IFERROR(VLOOKUP(A64:A240,'140726 ph k.'!$A$6:$G$186,7,FALSE),"")</f>
        <v>10</v>
      </c>
      <c r="P64" s="48">
        <f>O64/6</f>
        <v>1.6666666666666667</v>
      </c>
      <c r="Q64" s="7">
        <v>0</v>
      </c>
      <c r="R64" s="1"/>
      <c r="S64" s="1">
        <v>3.17</v>
      </c>
      <c r="T64" s="1">
        <v>3.83</v>
      </c>
      <c r="U64" s="7">
        <v>0</v>
      </c>
      <c r="V64" s="1">
        <v>1.33</v>
      </c>
      <c r="W64" s="1">
        <v>3</v>
      </c>
      <c r="X64" s="8">
        <f t="shared" si="28"/>
        <v>0</v>
      </c>
      <c r="Y64" s="1"/>
      <c r="Z64" s="1">
        <v>0</v>
      </c>
      <c r="AA64" s="48" t="e">
        <f t="shared" si="9"/>
        <v>#VALUE!</v>
      </c>
      <c r="AB64" s="20" t="e">
        <f t="shared" si="10"/>
        <v>#VALUE!</v>
      </c>
      <c r="AC64" s="48">
        <f t="shared" si="11"/>
        <v>8.4966666666666661</v>
      </c>
      <c r="AD64" s="3">
        <f t="shared" si="12"/>
        <v>6085.4826000000003</v>
      </c>
      <c r="AE64" s="3" t="e">
        <f t="shared" si="33"/>
        <v>#VALUE!</v>
      </c>
      <c r="AF64" s="1">
        <v>0</v>
      </c>
      <c r="AG64" s="1">
        <v>6</v>
      </c>
      <c r="AH64" s="1">
        <v>8</v>
      </c>
      <c r="AI64" s="1">
        <v>0</v>
      </c>
      <c r="AJ64" s="1">
        <v>10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2</v>
      </c>
      <c r="BA64" s="1">
        <v>19</v>
      </c>
      <c r="BB64" s="1">
        <v>4</v>
      </c>
      <c r="BC64" s="1">
        <v>7</v>
      </c>
      <c r="BD64" s="1">
        <v>23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6</v>
      </c>
      <c r="BK64" s="1">
        <v>4</v>
      </c>
      <c r="BL64" s="1">
        <v>0</v>
      </c>
      <c r="BM64" s="1">
        <v>0</v>
      </c>
      <c r="BN64" s="1">
        <v>18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</row>
    <row r="65" spans="1:71" ht="12.75" hidden="1" x14ac:dyDescent="0.2">
      <c r="A65" s="1">
        <v>97302</v>
      </c>
      <c r="B65" s="1" t="s">
        <v>215</v>
      </c>
      <c r="C65" s="1">
        <v>14</v>
      </c>
      <c r="D65" s="1">
        <v>162</v>
      </c>
      <c r="E65" s="1" t="s">
        <v>65</v>
      </c>
      <c r="F65" s="1">
        <v>807</v>
      </c>
      <c r="G65" s="1" t="s">
        <v>67</v>
      </c>
      <c r="H65" s="3">
        <v>119.52</v>
      </c>
      <c r="I65" s="3">
        <v>1673.28</v>
      </c>
      <c r="J65" s="2">
        <f t="shared" si="2"/>
        <v>0</v>
      </c>
      <c r="K65" s="5">
        <f t="shared" si="22"/>
        <v>0</v>
      </c>
      <c r="L65" s="5"/>
      <c r="M65" s="1">
        <v>0.04</v>
      </c>
      <c r="N65" s="1">
        <f>IFERROR(VLOOKUP(A65:A241,'140726 ph k.'!$A$190:$S$260,19,FALSE),"")</f>
        <v>0.8</v>
      </c>
      <c r="O65" s="1">
        <f>IFERROR(VLOOKUP(A65:A241,'140726 ph k.'!$A$6:$G$186,7,FALSE),"")</f>
        <v>2</v>
      </c>
      <c r="P65" s="1">
        <f>IFERROR(VLOOKUP(A65:A241,'140726 ph k.'!$A$190:$N$260,14,FALSE),"")</f>
        <v>0.14000000000000001</v>
      </c>
      <c r="Q65" s="8">
        <f t="shared" ref="Q65:Q70" si="34">MAX(0,(TRUNC((M65+N65*0.8)-P65)))</f>
        <v>0</v>
      </c>
      <c r="R65" s="1"/>
      <c r="S65" s="1">
        <v>1.46</v>
      </c>
      <c r="T65" s="1">
        <v>1.57</v>
      </c>
      <c r="U65" s="7">
        <v>0</v>
      </c>
      <c r="V65" s="1">
        <v>0.36</v>
      </c>
      <c r="W65" s="1">
        <v>1.21</v>
      </c>
      <c r="X65" s="8">
        <f t="shared" si="28"/>
        <v>0</v>
      </c>
      <c r="Y65" s="1"/>
      <c r="Z65" s="1">
        <v>0</v>
      </c>
      <c r="AA65" s="48">
        <f t="shared" si="9"/>
        <v>2.6599999999999997</v>
      </c>
      <c r="AB65" s="20">
        <f t="shared" si="10"/>
        <v>4450.9247999999998</v>
      </c>
      <c r="AC65" s="48">
        <f t="shared" si="11"/>
        <v>2.92</v>
      </c>
      <c r="AD65" s="3">
        <f t="shared" si="12"/>
        <v>4885.9776000000002</v>
      </c>
      <c r="AE65" s="3">
        <f t="shared" si="33"/>
        <v>435.05280000000039</v>
      </c>
      <c r="AF65" s="1">
        <v>0</v>
      </c>
      <c r="AG65" s="1">
        <v>1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7</v>
      </c>
      <c r="BA65" s="1">
        <v>13</v>
      </c>
      <c r="BB65" s="1">
        <v>0</v>
      </c>
      <c r="BC65" s="1">
        <v>14</v>
      </c>
      <c r="BD65" s="1">
        <v>22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4</v>
      </c>
      <c r="BK65" s="1">
        <v>2</v>
      </c>
      <c r="BL65" s="1">
        <v>0</v>
      </c>
      <c r="BM65" s="1">
        <v>0</v>
      </c>
      <c r="BN65" s="1">
        <v>17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</row>
    <row r="66" spans="1:71" ht="12.75" hidden="1" x14ac:dyDescent="0.2">
      <c r="A66" s="1">
        <v>6077</v>
      </c>
      <c r="B66" s="1" t="s">
        <v>145</v>
      </c>
      <c r="C66" s="1">
        <v>12</v>
      </c>
      <c r="D66" s="1">
        <v>162</v>
      </c>
      <c r="E66" s="1" t="s">
        <v>65</v>
      </c>
      <c r="F66" s="1">
        <v>123</v>
      </c>
      <c r="G66" s="1" t="s">
        <v>138</v>
      </c>
      <c r="H66" s="3">
        <v>99.373900000000006</v>
      </c>
      <c r="I66" s="3">
        <v>1192.4867999999999</v>
      </c>
      <c r="J66" s="2" t="e">
        <f t="shared" si="2"/>
        <v>#VALUE!</v>
      </c>
      <c r="K66" s="5" t="e">
        <f t="shared" si="22"/>
        <v>#VALUE!</v>
      </c>
      <c r="L66" s="5"/>
      <c r="M66" s="1">
        <v>0.38</v>
      </c>
      <c r="N66" s="1" t="str">
        <f>IFERROR(VLOOKUP(A66:A242,'140726 ph k.'!$A$190:$S$260,19,FALSE),"")</f>
        <v/>
      </c>
      <c r="O66" s="1">
        <f>IFERROR(VLOOKUP(A66:A242,'140726 ph k.'!$A$6:$G$186,7,FALSE),"")</f>
        <v>0</v>
      </c>
      <c r="P66" s="1" t="str">
        <f>IFERROR(VLOOKUP(A66:A242,'140726 ph k.'!$A$190:$N$260,14,FALSE),"")</f>
        <v/>
      </c>
      <c r="Q66" s="8" t="e">
        <f t="shared" si="34"/>
        <v>#VALUE!</v>
      </c>
      <c r="R66" s="1"/>
      <c r="S66" s="1">
        <v>2.79</v>
      </c>
      <c r="T66" s="37">
        <v>13.42</v>
      </c>
      <c r="U66" s="7">
        <v>0</v>
      </c>
      <c r="V66" s="1">
        <v>0.42</v>
      </c>
      <c r="W66" s="1">
        <v>-0.25</v>
      </c>
      <c r="X66" s="8">
        <f t="shared" si="28"/>
        <v>0</v>
      </c>
      <c r="Y66" s="1"/>
      <c r="Z66" s="1">
        <v>0</v>
      </c>
      <c r="AA66" s="48" t="e">
        <f t="shared" si="9"/>
        <v>#VALUE!</v>
      </c>
      <c r="AB66" s="20" t="e">
        <f t="shared" si="10"/>
        <v>#VALUE!</v>
      </c>
      <c r="AC66" s="48" t="e">
        <f t="shared" si="11"/>
        <v>#VALUE!</v>
      </c>
      <c r="AD66" s="3" t="e">
        <f t="shared" si="12"/>
        <v>#VALUE!</v>
      </c>
      <c r="AE66" s="3" t="e">
        <f t="shared" si="33"/>
        <v>#VALUE!</v>
      </c>
      <c r="AF66" s="1">
        <v>0</v>
      </c>
      <c r="AG66" s="1">
        <v>1</v>
      </c>
      <c r="AH66" s="1">
        <v>3</v>
      </c>
      <c r="AI66" s="1">
        <v>2</v>
      </c>
      <c r="AJ66" s="1">
        <v>-1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12</v>
      </c>
      <c r="BA66" s="1">
        <v>11</v>
      </c>
      <c r="BB66" s="1">
        <v>8</v>
      </c>
      <c r="BC66" s="1">
        <v>16</v>
      </c>
      <c r="BD66" s="1">
        <v>161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3</v>
      </c>
      <c r="BK66" s="1">
        <v>1</v>
      </c>
      <c r="BL66" s="1">
        <v>0</v>
      </c>
      <c r="BM66" s="1">
        <v>3</v>
      </c>
      <c r="BN66" s="1">
        <v>-3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</row>
    <row r="67" spans="1:71" ht="12.75" hidden="1" x14ac:dyDescent="0.2">
      <c r="A67" s="1">
        <v>97301</v>
      </c>
      <c r="B67" s="1" t="s">
        <v>195</v>
      </c>
      <c r="C67" s="1">
        <v>12</v>
      </c>
      <c r="D67" s="1">
        <v>162</v>
      </c>
      <c r="E67" s="1" t="s">
        <v>65</v>
      </c>
      <c r="F67" s="1">
        <v>807</v>
      </c>
      <c r="G67" s="1" t="s">
        <v>67</v>
      </c>
      <c r="H67" s="3">
        <v>82.12</v>
      </c>
      <c r="I67" s="3">
        <v>985.44</v>
      </c>
      <c r="J67" s="2">
        <f t="shared" si="2"/>
        <v>0</v>
      </c>
      <c r="K67" s="5">
        <f t="shared" si="22"/>
        <v>0</v>
      </c>
      <c r="L67" s="5"/>
      <c r="M67" s="1">
        <v>0.17</v>
      </c>
      <c r="N67" s="1">
        <f>IFERROR(VLOOKUP(A67:A243,'140726 ph k.'!$A$190:$S$260,19,FALSE),"")</f>
        <v>1.3</v>
      </c>
      <c r="O67" s="1">
        <f>IFERROR(VLOOKUP(A67:A243,'140726 ph k.'!$A$6:$G$186,7,FALSE),"")</f>
        <v>13</v>
      </c>
      <c r="P67" s="1">
        <f>IFERROR(VLOOKUP(A67:A243,'140726 ph k.'!$A$190:$N$260,14,FALSE),"")</f>
        <v>1.08</v>
      </c>
      <c r="Q67" s="8">
        <f t="shared" si="34"/>
        <v>0</v>
      </c>
      <c r="R67" s="1"/>
      <c r="S67" s="1">
        <v>2.04</v>
      </c>
      <c r="T67" s="1">
        <v>3.92</v>
      </c>
      <c r="U67" s="7">
        <v>0</v>
      </c>
      <c r="V67" s="1">
        <v>0.5</v>
      </c>
      <c r="W67" s="1">
        <v>2</v>
      </c>
      <c r="X67" s="8">
        <f t="shared" si="28"/>
        <v>0</v>
      </c>
      <c r="Y67" s="1"/>
      <c r="Z67" s="1">
        <v>0</v>
      </c>
      <c r="AA67" s="48">
        <f t="shared" si="9"/>
        <v>4.01</v>
      </c>
      <c r="AB67" s="20">
        <f t="shared" si="10"/>
        <v>3951.6143999999999</v>
      </c>
      <c r="AC67" s="48">
        <f t="shared" si="11"/>
        <v>7</v>
      </c>
      <c r="AD67" s="3">
        <f t="shared" si="12"/>
        <v>6898.08</v>
      </c>
      <c r="AE67" s="3">
        <f t="shared" si="33"/>
        <v>2946.4656</v>
      </c>
      <c r="AF67" s="1">
        <v>0</v>
      </c>
      <c r="AG67" s="1">
        <v>1</v>
      </c>
      <c r="AH67" s="1">
        <v>0</v>
      </c>
      <c r="AI67" s="1">
        <v>3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13</v>
      </c>
      <c r="BA67" s="1">
        <v>12</v>
      </c>
      <c r="BB67" s="1">
        <v>0</v>
      </c>
      <c r="BC67" s="1">
        <v>11</v>
      </c>
      <c r="BD67" s="1">
        <v>47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12</v>
      </c>
      <c r="BL67" s="1">
        <v>0</v>
      </c>
      <c r="BM67" s="1">
        <v>0</v>
      </c>
      <c r="BN67" s="1">
        <v>24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</row>
    <row r="68" spans="1:71" ht="12.75" hidden="1" x14ac:dyDescent="0.2">
      <c r="A68" s="1">
        <v>91047</v>
      </c>
      <c r="B68" s="1" t="s">
        <v>154</v>
      </c>
      <c r="C68" s="1">
        <v>6</v>
      </c>
      <c r="D68" s="1">
        <v>162</v>
      </c>
      <c r="E68" s="1" t="s">
        <v>65</v>
      </c>
      <c r="F68" s="1">
        <v>123</v>
      </c>
      <c r="G68" s="1" t="s">
        <v>138</v>
      </c>
      <c r="H68" s="3">
        <v>119.37</v>
      </c>
      <c r="I68" s="3">
        <v>716.22</v>
      </c>
      <c r="J68" s="2">
        <f t="shared" si="2"/>
        <v>0</v>
      </c>
      <c r="K68" s="5">
        <f t="shared" si="22"/>
        <v>0</v>
      </c>
      <c r="L68" s="5"/>
      <c r="M68" s="1">
        <v>0.92</v>
      </c>
      <c r="N68" s="1">
        <f>IFERROR(VLOOKUP(A68:A244,'140726 ph k.'!$A$190:$S$260,19,FALSE),"")</f>
        <v>0.2</v>
      </c>
      <c r="O68" s="1">
        <f>IFERROR(VLOOKUP(A68:A244,'140726 ph k.'!$A$6:$G$186,7,FALSE),"")</f>
        <v>33</v>
      </c>
      <c r="P68" s="1">
        <f>IFERROR(VLOOKUP(A68:A244,'140726 ph k.'!$A$190:$N$260,14,FALSE),"")</f>
        <v>5.5</v>
      </c>
      <c r="Q68" s="8">
        <f t="shared" si="34"/>
        <v>0</v>
      </c>
      <c r="R68" s="1"/>
      <c r="S68" s="1">
        <v>3.42</v>
      </c>
      <c r="T68" s="1">
        <v>3</v>
      </c>
      <c r="U68" s="7">
        <v>0</v>
      </c>
      <c r="V68" s="1">
        <v>0.17</v>
      </c>
      <c r="W68" s="1">
        <v>1.83</v>
      </c>
      <c r="X68" s="8">
        <f t="shared" si="28"/>
        <v>0</v>
      </c>
      <c r="Y68" s="1"/>
      <c r="Z68" s="1">
        <v>0</v>
      </c>
      <c r="AA68" s="48">
        <f t="shared" si="9"/>
        <v>4.71</v>
      </c>
      <c r="AB68" s="20">
        <f t="shared" si="10"/>
        <v>3373.3962000000001</v>
      </c>
      <c r="AC68" s="48">
        <f t="shared" si="11"/>
        <v>10.33</v>
      </c>
      <c r="AD68" s="3">
        <f t="shared" si="12"/>
        <v>7398.5526</v>
      </c>
      <c r="AE68" s="3">
        <f t="shared" si="33"/>
        <v>4025.1563999999998</v>
      </c>
      <c r="AF68" s="1">
        <v>0</v>
      </c>
      <c r="AG68" s="1">
        <v>10</v>
      </c>
      <c r="AH68" s="1">
        <v>0</v>
      </c>
      <c r="AI68" s="1">
        <v>1</v>
      </c>
      <c r="AJ68" s="1">
        <v>40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2</v>
      </c>
      <c r="BA68" s="1">
        <v>16</v>
      </c>
      <c r="BB68" s="1">
        <v>6</v>
      </c>
      <c r="BC68" s="1">
        <v>9</v>
      </c>
      <c r="BD68" s="1">
        <v>18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</v>
      </c>
      <c r="BK68" s="1">
        <v>0</v>
      </c>
      <c r="BL68" s="1">
        <v>0</v>
      </c>
      <c r="BM68" s="1">
        <v>0</v>
      </c>
      <c r="BN68" s="1">
        <v>11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</row>
    <row r="69" spans="1:71" ht="12.75" hidden="1" x14ac:dyDescent="0.2">
      <c r="A69" s="1">
        <v>6060</v>
      </c>
      <c r="B69" s="1" t="s">
        <v>172</v>
      </c>
      <c r="C69" s="1">
        <v>5</v>
      </c>
      <c r="D69" s="1">
        <v>162</v>
      </c>
      <c r="E69" s="1" t="s">
        <v>65</v>
      </c>
      <c r="F69" s="1">
        <v>123</v>
      </c>
      <c r="G69" s="1" t="s">
        <v>138</v>
      </c>
      <c r="H69" s="3">
        <v>208.38839999999999</v>
      </c>
      <c r="I69" s="3">
        <v>1041.942</v>
      </c>
      <c r="J69" s="2">
        <f t="shared" si="2"/>
        <v>0</v>
      </c>
      <c r="K69" s="5">
        <f t="shared" si="22"/>
        <v>0</v>
      </c>
      <c r="L69" s="5"/>
      <c r="M69" s="1">
        <v>0</v>
      </c>
      <c r="N69" s="1">
        <f>IFERROR(VLOOKUP(A69:A245,'140726 ph k.'!$A$190:$S$260,19,FALSE),"")</f>
        <v>0.2</v>
      </c>
      <c r="O69" s="1">
        <f>IFERROR(VLOOKUP(A69:A245,'140726 ph k.'!$A$6:$G$186,7,FALSE),"")</f>
        <v>9</v>
      </c>
      <c r="P69" s="1">
        <f>IFERROR(VLOOKUP(A69:A245,'140726 ph k.'!$A$190:$N$260,14,FALSE),"")</f>
        <v>1.8</v>
      </c>
      <c r="Q69" s="8">
        <f t="shared" si="34"/>
        <v>0</v>
      </c>
      <c r="R69" s="1"/>
      <c r="S69" s="1">
        <v>2.8</v>
      </c>
      <c r="T69" s="1">
        <v>7.2</v>
      </c>
      <c r="U69" s="7">
        <v>0</v>
      </c>
      <c r="V69" s="1">
        <v>0</v>
      </c>
      <c r="W69" s="1">
        <v>0</v>
      </c>
      <c r="X69" s="8">
        <f t="shared" si="28"/>
        <v>0</v>
      </c>
      <c r="Y69" s="1"/>
      <c r="Z69" s="1">
        <v>0</v>
      </c>
      <c r="AA69" s="48">
        <f t="shared" si="9"/>
        <v>3</v>
      </c>
      <c r="AB69" s="20">
        <f t="shared" si="10"/>
        <v>3125.826</v>
      </c>
      <c r="AC69" s="48">
        <f t="shared" si="11"/>
        <v>9</v>
      </c>
      <c r="AD69" s="3">
        <f t="shared" si="12"/>
        <v>9377.4779999999992</v>
      </c>
      <c r="AE69" s="3">
        <f t="shared" si="33"/>
        <v>6251.6519999999991</v>
      </c>
      <c r="AF69" s="1">
        <v>0</v>
      </c>
      <c r="AG69" s="1">
        <v>0</v>
      </c>
      <c r="AH69" s="1">
        <v>0</v>
      </c>
      <c r="AI69" s="1">
        <v>0</v>
      </c>
      <c r="AJ69" s="1">
        <v>10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8</v>
      </c>
      <c r="BA69" s="1">
        <v>7</v>
      </c>
      <c r="BB69" s="1">
        <v>0</v>
      </c>
      <c r="BC69" s="1">
        <v>5</v>
      </c>
      <c r="BD69" s="1">
        <v>36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</row>
    <row r="70" spans="1:71" ht="12.75" hidden="1" x14ac:dyDescent="0.2">
      <c r="A70" s="1">
        <v>6011</v>
      </c>
      <c r="B70" s="1" t="s">
        <v>188</v>
      </c>
      <c r="C70" s="1">
        <v>24</v>
      </c>
      <c r="D70" s="1">
        <v>162</v>
      </c>
      <c r="E70" s="1" t="s">
        <v>65</v>
      </c>
      <c r="F70" s="1">
        <v>558</v>
      </c>
      <c r="G70" s="1" t="s">
        <v>74</v>
      </c>
      <c r="H70" s="3">
        <v>80.55</v>
      </c>
      <c r="I70" s="3">
        <v>1933.2</v>
      </c>
      <c r="J70" s="2" t="e">
        <f t="shared" si="2"/>
        <v>#VALUE!</v>
      </c>
      <c r="K70" s="5" t="e">
        <f t="shared" si="22"/>
        <v>#VALUE!</v>
      </c>
      <c r="L70" s="5"/>
      <c r="M70" s="1">
        <v>0</v>
      </c>
      <c r="N70" s="1" t="str">
        <f>IFERROR(VLOOKUP(A70:A246,'140726 ph k.'!$A$190:$S$260,19,FALSE),"")</f>
        <v/>
      </c>
      <c r="O70" s="1">
        <f>IFERROR(VLOOKUP(A70:A246,'140726 ph k.'!$A$6:$G$186,7,FALSE),"")</f>
        <v>0</v>
      </c>
      <c r="P70" s="1" t="str">
        <f>IFERROR(VLOOKUP(A70:A246,'140726 ph k.'!$A$190:$N$260,14,FALSE),"")</f>
        <v/>
      </c>
      <c r="Q70" s="8" t="e">
        <f t="shared" si="34"/>
        <v>#VALUE!</v>
      </c>
      <c r="R70" s="1"/>
      <c r="S70" s="1">
        <v>1.56</v>
      </c>
      <c r="T70" s="1">
        <v>0</v>
      </c>
      <c r="U70" s="7">
        <v>0</v>
      </c>
      <c r="V70" s="1">
        <v>0</v>
      </c>
      <c r="W70" s="1">
        <v>0</v>
      </c>
      <c r="X70" s="8">
        <f t="shared" si="28"/>
        <v>0</v>
      </c>
      <c r="Y70" s="1"/>
      <c r="Z70" s="1">
        <v>0</v>
      </c>
      <c r="AA70" s="48" t="e">
        <f t="shared" si="9"/>
        <v>#VALUE!</v>
      </c>
      <c r="AB70" s="20" t="e">
        <f t="shared" si="10"/>
        <v>#VALUE!</v>
      </c>
      <c r="AC70" s="48" t="e">
        <f t="shared" si="11"/>
        <v>#VALUE!</v>
      </c>
      <c r="AD70" s="3" t="e">
        <f t="shared" si="12"/>
        <v>#VALUE!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27</v>
      </c>
      <c r="BC70" s="1">
        <v>21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</row>
    <row r="71" spans="1:71" ht="12.75" hidden="1" x14ac:dyDescent="0.2">
      <c r="A71" s="1">
        <v>95804</v>
      </c>
      <c r="B71" s="1" t="s">
        <v>179</v>
      </c>
      <c r="C71" s="1">
        <v>12</v>
      </c>
      <c r="D71" s="1">
        <v>162</v>
      </c>
      <c r="E71" s="1" t="s">
        <v>65</v>
      </c>
      <c r="F71" s="1">
        <v>807</v>
      </c>
      <c r="G71" s="1" t="s">
        <v>67</v>
      </c>
      <c r="H71" s="3">
        <v>33.909999999999997</v>
      </c>
      <c r="I71" s="3">
        <v>406.92</v>
      </c>
      <c r="J71" s="2">
        <f t="shared" si="2"/>
        <v>0</v>
      </c>
      <c r="K71" s="5">
        <f t="shared" si="22"/>
        <v>0</v>
      </c>
      <c r="L71" s="5"/>
      <c r="M71" s="1">
        <v>1.5</v>
      </c>
      <c r="N71" s="1" t="str">
        <f>IFERROR(VLOOKUP(A71:A247,'140726 ph k.'!$A$190:$S$260,19,FALSE),"")</f>
        <v/>
      </c>
      <c r="O71" s="1">
        <f>IFERROR(VLOOKUP(A71:A247,'140726 ph k.'!$A$6:$G$186,7,FALSE),"")</f>
        <v>0</v>
      </c>
      <c r="P71" s="1" t="str">
        <f>IFERROR(VLOOKUP(A71:A247,'140726 ph k.'!$A$190:$N$260,14,FALSE),"")</f>
        <v/>
      </c>
      <c r="Q71" s="7">
        <v>0</v>
      </c>
      <c r="R71" s="1"/>
      <c r="S71" s="1">
        <v>5.54</v>
      </c>
      <c r="T71" s="1">
        <v>8.92</v>
      </c>
      <c r="U71" s="7">
        <v>0</v>
      </c>
      <c r="V71" s="1">
        <v>0</v>
      </c>
      <c r="W71" s="1">
        <v>0</v>
      </c>
      <c r="X71" s="8">
        <f t="shared" si="28"/>
        <v>0</v>
      </c>
      <c r="Y71" s="1"/>
      <c r="Z71" s="1">
        <v>0</v>
      </c>
      <c r="AA71" s="48" t="e">
        <f t="shared" si="9"/>
        <v>#VALUE!</v>
      </c>
      <c r="AB71" s="20" t="e">
        <f t="shared" si="10"/>
        <v>#VALUE!</v>
      </c>
      <c r="AC71" s="48" t="e">
        <f t="shared" si="11"/>
        <v>#VALUE!</v>
      </c>
      <c r="AD71" s="3" t="e">
        <f t="shared" si="12"/>
        <v>#VALUE!</v>
      </c>
      <c r="AE71" s="3" t="e">
        <f t="shared" ref="AE71:AE75" si="35">AD71-AB71</f>
        <v>#VALUE!</v>
      </c>
      <c r="AF71" s="1">
        <v>0</v>
      </c>
      <c r="AG71" s="1">
        <v>0</v>
      </c>
      <c r="AH71" s="1">
        <v>13</v>
      </c>
      <c r="AI71" s="1">
        <v>10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13</v>
      </c>
      <c r="BA71" s="1">
        <v>0</v>
      </c>
      <c r="BB71" s="1">
        <v>36</v>
      </c>
      <c r="BC71" s="1">
        <v>35</v>
      </c>
      <c r="BD71" s="1">
        <v>107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</row>
    <row r="72" spans="1:71" ht="12.75" hidden="1" x14ac:dyDescent="0.2">
      <c r="A72" s="1">
        <v>97300</v>
      </c>
      <c r="B72" s="1" t="s">
        <v>203</v>
      </c>
      <c r="C72" s="1">
        <v>12</v>
      </c>
      <c r="D72" s="1">
        <v>162</v>
      </c>
      <c r="E72" s="1" t="s">
        <v>65</v>
      </c>
      <c r="F72" s="1">
        <v>807</v>
      </c>
      <c r="G72" s="1" t="s">
        <v>67</v>
      </c>
      <c r="H72" s="3">
        <v>82.12</v>
      </c>
      <c r="I72" s="3">
        <v>985.44</v>
      </c>
      <c r="J72" s="2">
        <f t="shared" si="2"/>
        <v>0</v>
      </c>
      <c r="K72" s="5">
        <f t="shared" si="22"/>
        <v>0</v>
      </c>
      <c r="L72" s="5"/>
      <c r="M72" s="1">
        <v>0.38</v>
      </c>
      <c r="N72" s="1">
        <f>IFERROR(VLOOKUP(A72:A248,'140726 ph k.'!$A$190:$S$260,19,FALSE),"")</f>
        <v>0.2</v>
      </c>
      <c r="O72" s="1">
        <f>IFERROR(VLOOKUP(A72:A248,'140726 ph k.'!$A$6:$G$186,7,FALSE),"")</f>
        <v>13</v>
      </c>
      <c r="P72" s="1">
        <f>IFERROR(VLOOKUP(A72:A248,'140726 ph k.'!$A$190:$N$260,14,FALSE),"")</f>
        <v>1.08</v>
      </c>
      <c r="Q72" s="8">
        <f t="shared" ref="Q72:Q180" si="36">MAX(0,(TRUNC((M72+N72*0.8)-P72)))</f>
        <v>0</v>
      </c>
      <c r="R72" s="1"/>
      <c r="S72" s="1">
        <v>1.88</v>
      </c>
      <c r="T72" s="1">
        <v>2.58</v>
      </c>
      <c r="U72" s="7">
        <v>0</v>
      </c>
      <c r="V72" s="1">
        <v>0.42</v>
      </c>
      <c r="W72" s="1">
        <v>3</v>
      </c>
      <c r="X72" s="8">
        <f t="shared" si="28"/>
        <v>0</v>
      </c>
      <c r="Y72" s="1"/>
      <c r="Z72" s="1">
        <v>0</v>
      </c>
      <c r="AA72" s="48">
        <f t="shared" si="9"/>
        <v>2.88</v>
      </c>
      <c r="AB72" s="20">
        <f t="shared" si="10"/>
        <v>2838.0672</v>
      </c>
      <c r="AC72" s="48">
        <f t="shared" si="11"/>
        <v>6.66</v>
      </c>
      <c r="AD72" s="3">
        <f t="shared" si="12"/>
        <v>6563.0304000000006</v>
      </c>
      <c r="AE72" s="3">
        <f t="shared" si="35"/>
        <v>3724.9632000000006</v>
      </c>
      <c r="AF72" s="1">
        <v>0</v>
      </c>
      <c r="AG72" s="1">
        <v>5</v>
      </c>
      <c r="AH72" s="1">
        <v>0</v>
      </c>
      <c r="AI72" s="1">
        <v>4</v>
      </c>
      <c r="AJ72" s="1">
        <v>12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7</v>
      </c>
      <c r="BA72" s="1">
        <v>16</v>
      </c>
      <c r="BB72" s="1">
        <v>0</v>
      </c>
      <c r="BC72" s="1">
        <v>15</v>
      </c>
      <c r="BD72" s="1">
        <v>31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10</v>
      </c>
      <c r="BL72" s="1">
        <v>0</v>
      </c>
      <c r="BM72" s="1">
        <v>0</v>
      </c>
      <c r="BN72" s="1">
        <v>36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</row>
    <row r="73" spans="1:71" ht="12.75" hidden="1" x14ac:dyDescent="0.2">
      <c r="A73" s="1">
        <v>91106</v>
      </c>
      <c r="B73" s="1" t="s">
        <v>187</v>
      </c>
      <c r="C73" s="1">
        <v>8</v>
      </c>
      <c r="D73" s="1">
        <v>162</v>
      </c>
      <c r="E73" s="1" t="s">
        <v>65</v>
      </c>
      <c r="F73" s="1">
        <v>123</v>
      </c>
      <c r="G73" s="1" t="s">
        <v>138</v>
      </c>
      <c r="H73" s="3">
        <v>83.825400000000002</v>
      </c>
      <c r="I73" s="3">
        <v>670.60320000000002</v>
      </c>
      <c r="J73" s="2">
        <f t="shared" si="2"/>
        <v>0</v>
      </c>
      <c r="K73" s="5">
        <f t="shared" si="22"/>
        <v>0</v>
      </c>
      <c r="L73" s="5"/>
      <c r="M73" s="1">
        <v>0.62</v>
      </c>
      <c r="N73" s="1">
        <f>IFERROR(VLOOKUP(A73:A249,'140726 ph k.'!$A$190:$S$260,19,FALSE),"")</f>
        <v>0.5</v>
      </c>
      <c r="O73" s="1">
        <f>IFERROR(VLOOKUP(A73:A249,'140726 ph k.'!$A$6:$G$186,7,FALSE),"")</f>
        <v>18</v>
      </c>
      <c r="P73" s="1">
        <f>IFERROR(VLOOKUP(A73:A249,'140726 ph k.'!$A$190:$N$260,14,FALSE),"")</f>
        <v>2.25</v>
      </c>
      <c r="Q73" s="8">
        <f t="shared" si="36"/>
        <v>0</v>
      </c>
      <c r="R73" s="1"/>
      <c r="S73" s="1">
        <v>2.62</v>
      </c>
      <c r="T73" s="1">
        <v>5.75</v>
      </c>
      <c r="U73" s="7">
        <v>0</v>
      </c>
      <c r="V73" s="1">
        <v>0</v>
      </c>
      <c r="W73" s="1">
        <v>0</v>
      </c>
      <c r="X73" s="8">
        <f t="shared" si="28"/>
        <v>0</v>
      </c>
      <c r="Y73" s="1"/>
      <c r="Z73" s="1">
        <v>0</v>
      </c>
      <c r="AA73" s="48">
        <f t="shared" si="9"/>
        <v>3.74</v>
      </c>
      <c r="AB73" s="20">
        <f t="shared" si="10"/>
        <v>2508.0559680000001</v>
      </c>
      <c r="AC73" s="48">
        <f t="shared" si="11"/>
        <v>8</v>
      </c>
      <c r="AD73" s="3">
        <f t="shared" si="12"/>
        <v>5364.8256000000001</v>
      </c>
      <c r="AE73" s="3">
        <f t="shared" si="35"/>
        <v>2856.769632</v>
      </c>
      <c r="AF73" s="1">
        <v>0</v>
      </c>
      <c r="AG73" s="1">
        <v>4</v>
      </c>
      <c r="AH73" s="1">
        <v>3</v>
      </c>
      <c r="AI73" s="1">
        <v>0</v>
      </c>
      <c r="AJ73" s="1">
        <v>30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2</v>
      </c>
      <c r="BA73" s="1">
        <v>14</v>
      </c>
      <c r="BB73" s="1">
        <v>7</v>
      </c>
      <c r="BC73" s="1">
        <v>10</v>
      </c>
      <c r="BD73" s="1">
        <v>46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</row>
    <row r="74" spans="1:71" ht="12.75" hidden="1" x14ac:dyDescent="0.2">
      <c r="A74" s="1">
        <v>88153</v>
      </c>
      <c r="B74" s="1" t="s">
        <v>166</v>
      </c>
      <c r="C74" s="1">
        <v>12</v>
      </c>
      <c r="D74" s="1">
        <v>162</v>
      </c>
      <c r="E74" s="1" t="s">
        <v>65</v>
      </c>
      <c r="F74" s="1">
        <v>974</v>
      </c>
      <c r="G74" s="1" t="s">
        <v>70</v>
      </c>
      <c r="H74" s="3">
        <v>140.29910000000001</v>
      </c>
      <c r="I74" s="3">
        <v>1683.5891999999999</v>
      </c>
      <c r="J74" s="2" t="e">
        <f t="shared" si="2"/>
        <v>#VALUE!</v>
      </c>
      <c r="K74" s="5" t="e">
        <f t="shared" si="22"/>
        <v>#VALUE!</v>
      </c>
      <c r="L74" s="5"/>
      <c r="M74" s="1">
        <v>0.5</v>
      </c>
      <c r="N74" s="1" t="str">
        <f>IFERROR(VLOOKUP(A74:A250,'140726 ph k.'!$A$190:$S$260,19,FALSE),"")</f>
        <v/>
      </c>
      <c r="O74" s="1">
        <f>IFERROR(VLOOKUP(A74:A250,'140726 ph k.'!$A$6:$G$186,7,FALSE),"")</f>
        <v>144</v>
      </c>
      <c r="P74" s="1">
        <f>O74/C74</f>
        <v>12</v>
      </c>
      <c r="Q74" s="8" t="e">
        <f t="shared" si="36"/>
        <v>#VALUE!</v>
      </c>
      <c r="R74" s="1"/>
      <c r="S74" s="1">
        <v>0.75</v>
      </c>
      <c r="T74" s="1">
        <v>1.25</v>
      </c>
      <c r="U74" s="7">
        <v>0</v>
      </c>
      <c r="V74" s="1">
        <v>0.17</v>
      </c>
      <c r="W74" s="1">
        <v>6.67</v>
      </c>
      <c r="X74" s="8">
        <f t="shared" si="28"/>
        <v>0</v>
      </c>
      <c r="Y74" s="1"/>
      <c r="Z74" s="1">
        <v>0</v>
      </c>
      <c r="AA74" s="48" t="e">
        <f t="shared" si="9"/>
        <v>#VALUE!</v>
      </c>
      <c r="AB74" s="20" t="e">
        <f t="shared" si="10"/>
        <v>#VALUE!</v>
      </c>
      <c r="AC74" s="48">
        <f t="shared" si="11"/>
        <v>19.920000000000002</v>
      </c>
      <c r="AD74" s="3">
        <f t="shared" si="12"/>
        <v>33537.096863999999</v>
      </c>
      <c r="AE74" s="3" t="e">
        <f t="shared" si="35"/>
        <v>#VALUE!</v>
      </c>
      <c r="AF74" s="1">
        <v>0</v>
      </c>
      <c r="AG74" s="1">
        <v>8</v>
      </c>
      <c r="AH74" s="1">
        <v>0</v>
      </c>
      <c r="AI74" s="1">
        <v>4</v>
      </c>
      <c r="AJ74" s="1">
        <v>12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2</v>
      </c>
      <c r="BA74" s="1">
        <v>1</v>
      </c>
      <c r="BB74" s="1">
        <v>4</v>
      </c>
      <c r="BC74" s="1">
        <v>5</v>
      </c>
      <c r="BD74" s="1">
        <v>15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2</v>
      </c>
      <c r="BK74" s="1">
        <v>0</v>
      </c>
      <c r="BL74" s="1">
        <v>0</v>
      </c>
      <c r="BM74" s="1">
        <v>0</v>
      </c>
      <c r="BN74" s="1">
        <v>80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</row>
    <row r="75" spans="1:71" ht="12.75" hidden="1" x14ac:dyDescent="0.2">
      <c r="A75" s="1">
        <v>88152</v>
      </c>
      <c r="B75" s="1" t="s">
        <v>169</v>
      </c>
      <c r="C75" s="1">
        <v>12</v>
      </c>
      <c r="D75" s="1">
        <v>162</v>
      </c>
      <c r="E75" s="1" t="s">
        <v>65</v>
      </c>
      <c r="F75" s="1">
        <v>974</v>
      </c>
      <c r="G75" s="1" t="s">
        <v>70</v>
      </c>
      <c r="H75" s="3">
        <v>140.29910000000001</v>
      </c>
      <c r="I75" s="3">
        <v>1683.5891999999999</v>
      </c>
      <c r="J75" s="2">
        <f t="shared" si="2"/>
        <v>0</v>
      </c>
      <c r="K75" s="5">
        <f t="shared" si="22"/>
        <v>0</v>
      </c>
      <c r="L75" s="5"/>
      <c r="M75" s="1">
        <v>0.33</v>
      </c>
      <c r="N75" s="1">
        <f>IFERROR(VLOOKUP(A75:A251,'140726 ph k.'!$A$190:$S$260,19,FALSE),"")</f>
        <v>0.1</v>
      </c>
      <c r="O75" s="1">
        <f>IFERROR(VLOOKUP(A75:A251,'140726 ph k.'!$A$6:$G$186,7,FALSE),"")</f>
        <v>25</v>
      </c>
      <c r="P75" s="1">
        <f>IFERROR(VLOOKUP(A75:A251,'140726 ph k.'!$A$190:$N$260,14,FALSE),"")</f>
        <v>2.08</v>
      </c>
      <c r="Q75" s="8">
        <f t="shared" si="36"/>
        <v>0</v>
      </c>
      <c r="R75" s="1"/>
      <c r="S75" s="1">
        <v>0.88</v>
      </c>
      <c r="T75" s="1">
        <v>2.58</v>
      </c>
      <c r="U75" s="7">
        <v>0</v>
      </c>
      <c r="V75" s="1">
        <v>0.08</v>
      </c>
      <c r="W75" s="1">
        <v>1.92</v>
      </c>
      <c r="X75" s="8">
        <f t="shared" si="28"/>
        <v>0</v>
      </c>
      <c r="Y75" s="1"/>
      <c r="Z75" s="1">
        <v>0</v>
      </c>
      <c r="AA75" s="48">
        <f t="shared" si="9"/>
        <v>1.3900000000000001</v>
      </c>
      <c r="AB75" s="20">
        <f t="shared" si="10"/>
        <v>2340.1889879999999</v>
      </c>
      <c r="AC75" s="48">
        <f t="shared" si="11"/>
        <v>6.58</v>
      </c>
      <c r="AD75" s="3">
        <f t="shared" si="12"/>
        <v>11078.016936</v>
      </c>
      <c r="AE75" s="3">
        <f t="shared" si="35"/>
        <v>8737.8279480000001</v>
      </c>
      <c r="AF75" s="1">
        <v>0</v>
      </c>
      <c r="AG75" s="1">
        <v>8</v>
      </c>
      <c r="AH75" s="1">
        <v>0</v>
      </c>
      <c r="AI75" s="1">
        <v>0</v>
      </c>
      <c r="AJ75" s="1">
        <v>16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2</v>
      </c>
      <c r="BA75" s="1">
        <v>4</v>
      </c>
      <c r="BB75" s="1">
        <v>5</v>
      </c>
      <c r="BC75" s="1">
        <v>3</v>
      </c>
      <c r="BD75" s="1">
        <v>31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</v>
      </c>
      <c r="BK75" s="1">
        <v>0</v>
      </c>
      <c r="BL75" s="1">
        <v>0</v>
      </c>
      <c r="BM75" s="1">
        <v>0</v>
      </c>
      <c r="BN75" s="1">
        <v>23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</row>
    <row r="76" spans="1:71" ht="12.75" hidden="1" x14ac:dyDescent="0.2">
      <c r="A76" s="1">
        <v>96156</v>
      </c>
      <c r="B76" s="1" t="s">
        <v>184</v>
      </c>
      <c r="C76" s="1">
        <v>24</v>
      </c>
      <c r="D76" s="1">
        <v>162</v>
      </c>
      <c r="E76" s="1" t="s">
        <v>65</v>
      </c>
      <c r="F76" s="1">
        <v>999</v>
      </c>
      <c r="G76" s="1" t="s">
        <v>68</v>
      </c>
      <c r="H76" s="3">
        <v>291.06</v>
      </c>
      <c r="I76" s="3">
        <v>6985.44</v>
      </c>
      <c r="J76" s="2" t="e">
        <f t="shared" si="2"/>
        <v>#VALUE!</v>
      </c>
      <c r="K76" s="5" t="e">
        <f t="shared" si="22"/>
        <v>#VALUE!</v>
      </c>
      <c r="L76" s="5"/>
      <c r="M76" s="1">
        <v>0.33</v>
      </c>
      <c r="N76" s="1" t="str">
        <f>IFERROR(VLOOKUP(A76:A252,'140726 ph k.'!$A$190:$S$260,19,FALSE),"")</f>
        <v/>
      </c>
      <c r="O76" s="1">
        <f>IFERROR(VLOOKUP(A76:A252,'140726 ph k.'!$A$6:$G$186,7,FALSE),"")</f>
        <v>0</v>
      </c>
      <c r="P76" s="1" t="str">
        <f>IFERROR(VLOOKUP(A76:A252,'140726 ph k.'!$A$190:$N$260,14,FALSE),"")</f>
        <v/>
      </c>
      <c r="Q76" s="8" t="e">
        <f t="shared" si="36"/>
        <v>#VALUE!</v>
      </c>
      <c r="R76" s="1"/>
      <c r="S76" s="1">
        <v>0</v>
      </c>
      <c r="T76" s="1">
        <v>0</v>
      </c>
      <c r="U76" s="7">
        <v>0</v>
      </c>
      <c r="V76" s="1">
        <v>0</v>
      </c>
      <c r="W76" s="1">
        <v>0</v>
      </c>
      <c r="X76" s="8">
        <f t="shared" si="28"/>
        <v>0</v>
      </c>
      <c r="Y76" s="1"/>
      <c r="Z76" s="1">
        <v>0</v>
      </c>
      <c r="AA76" s="48" t="e">
        <f t="shared" si="9"/>
        <v>#VALUE!</v>
      </c>
      <c r="AB76" s="20" t="e">
        <f t="shared" si="10"/>
        <v>#VALUE!</v>
      </c>
      <c r="AC76" s="48" t="e">
        <f t="shared" si="11"/>
        <v>#VALUE!</v>
      </c>
      <c r="AD76" s="3" t="e">
        <f t="shared" si="12"/>
        <v>#VALUE!</v>
      </c>
      <c r="AE76" s="1">
        <v>0</v>
      </c>
      <c r="AF76" s="1">
        <v>0</v>
      </c>
      <c r="AG76" s="1">
        <v>1</v>
      </c>
      <c r="AH76" s="1">
        <v>5</v>
      </c>
      <c r="AI76" s="1">
        <v>5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</row>
    <row r="77" spans="1:71" ht="12.75" hidden="1" x14ac:dyDescent="0.2">
      <c r="A77" s="1">
        <v>88156</v>
      </c>
      <c r="B77" s="1" t="s">
        <v>165</v>
      </c>
      <c r="C77" s="1">
        <v>12</v>
      </c>
      <c r="D77" s="1">
        <v>162</v>
      </c>
      <c r="E77" s="1" t="s">
        <v>65</v>
      </c>
      <c r="F77" s="1">
        <v>974</v>
      </c>
      <c r="G77" s="1" t="s">
        <v>70</v>
      </c>
      <c r="H77" s="3">
        <v>140.29910000000001</v>
      </c>
      <c r="I77" s="3">
        <v>1683.5891999999999</v>
      </c>
      <c r="J77" s="2">
        <f t="shared" si="2"/>
        <v>0</v>
      </c>
      <c r="K77" s="5">
        <f t="shared" si="22"/>
        <v>0</v>
      </c>
      <c r="L77" s="5"/>
      <c r="M77" s="1">
        <v>0</v>
      </c>
      <c r="N77" s="1">
        <f>IFERROR(VLOOKUP(A77:A253,'140726 ph k.'!$A$190:$S$260,19,FALSE),"")</f>
        <v>0.1</v>
      </c>
      <c r="O77" s="1">
        <f>IFERROR(VLOOKUP(A77:A253,'140726 ph k.'!$A$6:$G$186,7,FALSE),"")</f>
        <v>1030</v>
      </c>
      <c r="P77" s="1">
        <f>IFERROR(VLOOKUP(A77:A253,'140726 ph k.'!$A$190:$N$260,14,FALSE),"")</f>
        <v>7.15</v>
      </c>
      <c r="Q77" s="8">
        <f t="shared" si="36"/>
        <v>0</v>
      </c>
      <c r="R77" s="1"/>
      <c r="S77" s="1">
        <v>0.38</v>
      </c>
      <c r="T77" s="1">
        <v>4.92</v>
      </c>
      <c r="U77" s="7">
        <v>0</v>
      </c>
      <c r="V77" s="1">
        <v>0.88</v>
      </c>
      <c r="W77" s="1">
        <v>0</v>
      </c>
      <c r="X77" s="8">
        <f t="shared" si="28"/>
        <v>0</v>
      </c>
      <c r="Y77" s="1"/>
      <c r="Z77" s="1">
        <v>0</v>
      </c>
      <c r="AA77" s="48">
        <f t="shared" si="9"/>
        <v>1.3599999999999999</v>
      </c>
      <c r="AB77" s="20">
        <f t="shared" si="10"/>
        <v>2289.6813119999997</v>
      </c>
      <c r="AC77" s="48">
        <f t="shared" si="11"/>
        <v>12.07</v>
      </c>
      <c r="AD77" s="3">
        <f t="shared" si="12"/>
        <v>20320.921643999998</v>
      </c>
      <c r="AE77" s="3">
        <f t="shared" ref="AE77:AE85" si="37">AD77-AB77</f>
        <v>18031.240331999998</v>
      </c>
      <c r="AF77" s="1">
        <v>0</v>
      </c>
      <c r="AG77" s="1">
        <v>0</v>
      </c>
      <c r="AH77" s="1">
        <v>0</v>
      </c>
      <c r="AI77" s="1">
        <v>0</v>
      </c>
      <c r="AJ77" s="1">
        <v>81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2</v>
      </c>
      <c r="BA77" s="1">
        <v>4</v>
      </c>
      <c r="BB77" s="1">
        <v>0</v>
      </c>
      <c r="BC77" s="1">
        <v>1</v>
      </c>
      <c r="BD77" s="1">
        <v>59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10</v>
      </c>
      <c r="BK77" s="1">
        <v>1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</row>
    <row r="78" spans="1:71" ht="12.75" hidden="1" x14ac:dyDescent="0.2">
      <c r="A78" s="1">
        <v>6034</v>
      </c>
      <c r="B78" s="1" t="s">
        <v>214</v>
      </c>
      <c r="C78" s="1">
        <v>8</v>
      </c>
      <c r="D78" s="1">
        <v>162</v>
      </c>
      <c r="E78" s="1" t="s">
        <v>65</v>
      </c>
      <c r="F78" s="1">
        <v>123</v>
      </c>
      <c r="G78" s="1" t="s">
        <v>138</v>
      </c>
      <c r="H78" s="3">
        <v>83.825400000000002</v>
      </c>
      <c r="I78" s="3">
        <v>670.60320000000002</v>
      </c>
      <c r="J78" s="2">
        <f t="shared" si="2"/>
        <v>0</v>
      </c>
      <c r="K78" s="5">
        <f t="shared" si="22"/>
        <v>0</v>
      </c>
      <c r="L78" s="5"/>
      <c r="M78" s="1">
        <v>0.38</v>
      </c>
      <c r="N78" s="1">
        <f>IFERROR(VLOOKUP(A78:A254,'140726 ph k.'!$A$190:$S$260,19,FALSE),"")</f>
        <v>0.4</v>
      </c>
      <c r="O78" s="1">
        <f>IFERROR(VLOOKUP(A78:A254,'140726 ph k.'!$A$6:$G$186,7,FALSE),"")</f>
        <v>7</v>
      </c>
      <c r="P78" s="1">
        <f>IFERROR(VLOOKUP(A78:A254,'140726 ph k.'!$A$190:$N$260,14,FALSE),"")</f>
        <v>0.88</v>
      </c>
      <c r="Q78" s="8">
        <f t="shared" si="36"/>
        <v>0</v>
      </c>
      <c r="R78" s="1"/>
      <c r="S78" s="1">
        <v>2.44</v>
      </c>
      <c r="T78" s="1">
        <v>4.38</v>
      </c>
      <c r="U78" s="7">
        <v>0</v>
      </c>
      <c r="V78" s="1">
        <v>0</v>
      </c>
      <c r="W78" s="1">
        <v>0</v>
      </c>
      <c r="X78" s="8">
        <f t="shared" si="28"/>
        <v>0</v>
      </c>
      <c r="Y78" s="1"/>
      <c r="Z78" s="1">
        <v>0</v>
      </c>
      <c r="AA78" s="48">
        <f t="shared" si="9"/>
        <v>3.2199999999999998</v>
      </c>
      <c r="AB78" s="20">
        <f t="shared" si="10"/>
        <v>2159.3423039999998</v>
      </c>
      <c r="AC78" s="48">
        <f t="shared" si="11"/>
        <v>5.26</v>
      </c>
      <c r="AD78" s="3">
        <f t="shared" si="12"/>
        <v>3527.372832</v>
      </c>
      <c r="AE78" s="3">
        <f t="shared" si="37"/>
        <v>1368.0305280000002</v>
      </c>
      <c r="AF78" s="1">
        <v>0</v>
      </c>
      <c r="AG78" s="1">
        <v>3</v>
      </c>
      <c r="AH78" s="1">
        <v>1</v>
      </c>
      <c r="AI78" s="1">
        <v>1</v>
      </c>
      <c r="AJ78" s="1">
        <v>10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4</v>
      </c>
      <c r="BA78" s="1">
        <v>14</v>
      </c>
      <c r="BB78" s="1">
        <v>5</v>
      </c>
      <c r="BC78" s="1">
        <v>7</v>
      </c>
      <c r="BD78" s="1">
        <v>35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</row>
    <row r="79" spans="1:71" ht="12.75" hidden="1" x14ac:dyDescent="0.2">
      <c r="A79" s="1">
        <v>91052</v>
      </c>
      <c r="B79" s="1" t="s">
        <v>185</v>
      </c>
      <c r="C79" s="1">
        <v>6</v>
      </c>
      <c r="D79" s="1">
        <v>162</v>
      </c>
      <c r="E79" s="1" t="s">
        <v>65</v>
      </c>
      <c r="F79" s="1">
        <v>123</v>
      </c>
      <c r="G79" s="1" t="s">
        <v>138</v>
      </c>
      <c r="H79" s="3">
        <v>107.96559999999999</v>
      </c>
      <c r="I79" s="3">
        <v>647.79359999999997</v>
      </c>
      <c r="J79" s="2">
        <f t="shared" si="2"/>
        <v>0</v>
      </c>
      <c r="K79" s="5">
        <f t="shared" si="22"/>
        <v>0</v>
      </c>
      <c r="L79" s="5"/>
      <c r="M79" s="1">
        <v>0.08</v>
      </c>
      <c r="N79" s="1">
        <f>IFERROR(VLOOKUP(A79:A255,'140726 ph k.'!$A$190:$S$260,19,FALSE),"")</f>
        <v>0.3</v>
      </c>
      <c r="O79" s="1">
        <f>IFERROR(VLOOKUP(A79:A255,'140726 ph k.'!$A$6:$G$186,7,FALSE),"")</f>
        <v>6</v>
      </c>
      <c r="P79" s="1">
        <f>IFERROR(VLOOKUP(A79:A255,'140726 ph k.'!$A$190:$N$260,14,FALSE),"")</f>
        <v>1</v>
      </c>
      <c r="Q79" s="8">
        <f t="shared" si="36"/>
        <v>0</v>
      </c>
      <c r="R79" s="1"/>
      <c r="S79" s="1">
        <v>2.83</v>
      </c>
      <c r="T79" s="1">
        <v>10.67</v>
      </c>
      <c r="U79" s="7">
        <v>0</v>
      </c>
      <c r="V79" s="1">
        <v>0</v>
      </c>
      <c r="W79" s="1">
        <v>0</v>
      </c>
      <c r="X79" s="8">
        <f t="shared" si="28"/>
        <v>0</v>
      </c>
      <c r="Y79" s="1"/>
      <c r="Z79" s="1">
        <v>0</v>
      </c>
      <c r="AA79" s="48">
        <f t="shared" si="9"/>
        <v>3.21</v>
      </c>
      <c r="AB79" s="20">
        <f t="shared" si="10"/>
        <v>2079.4174559999997</v>
      </c>
      <c r="AC79" s="48">
        <f t="shared" si="11"/>
        <v>11.67</v>
      </c>
      <c r="AD79" s="3">
        <f t="shared" si="12"/>
        <v>7559.7513119999994</v>
      </c>
      <c r="AE79" s="3">
        <f t="shared" si="37"/>
        <v>5480.3338559999993</v>
      </c>
      <c r="AF79" s="1">
        <v>0</v>
      </c>
      <c r="AG79" s="1">
        <v>1</v>
      </c>
      <c r="AH79" s="1">
        <v>0</v>
      </c>
      <c r="AI79" s="1">
        <v>0</v>
      </c>
      <c r="AJ79" s="1">
        <v>8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</v>
      </c>
      <c r="BA79" s="1">
        <v>17</v>
      </c>
      <c r="BB79" s="1">
        <v>3</v>
      </c>
      <c r="BC79" s="1">
        <v>5</v>
      </c>
      <c r="BD79" s="1">
        <v>64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</row>
    <row r="80" spans="1:71" ht="12.75" hidden="1" x14ac:dyDescent="0.2">
      <c r="A80" s="1">
        <v>95863</v>
      </c>
      <c r="B80" s="1" t="s">
        <v>305</v>
      </c>
      <c r="C80" s="1">
        <v>12</v>
      </c>
      <c r="D80" s="1">
        <v>162</v>
      </c>
      <c r="E80" s="1" t="s">
        <v>65</v>
      </c>
      <c r="F80" s="1">
        <v>807</v>
      </c>
      <c r="G80" s="1" t="s">
        <v>67</v>
      </c>
      <c r="H80" s="3">
        <v>33.910200000000003</v>
      </c>
      <c r="I80" s="3">
        <v>406.92239999999998</v>
      </c>
      <c r="J80" s="2" t="e">
        <f t="shared" si="2"/>
        <v>#VALUE!</v>
      </c>
      <c r="K80" s="5" t="e">
        <f t="shared" si="22"/>
        <v>#VALUE!</v>
      </c>
      <c r="L80" s="5"/>
      <c r="M80" s="1">
        <v>0.08</v>
      </c>
      <c r="N80" s="1" t="str">
        <f>IFERROR(VLOOKUP(A80:A256,'140726 ph k.'!$A$190:$S$260,19,FALSE),"")</f>
        <v/>
      </c>
      <c r="O80" s="1">
        <f>IFERROR(VLOOKUP(A80:A256,'140726 ph k.'!$A$6:$G$186,7,FALSE),"")</f>
        <v>0</v>
      </c>
      <c r="P80" s="1" t="str">
        <f>IFERROR(VLOOKUP(A80:A256,'140726 ph k.'!$A$190:$N$260,14,FALSE),"")</f>
        <v/>
      </c>
      <c r="Q80" s="8" t="e">
        <f t="shared" si="36"/>
        <v>#VALUE!</v>
      </c>
      <c r="R80" s="1"/>
      <c r="S80" s="1">
        <v>5</v>
      </c>
      <c r="T80" s="1">
        <v>7.75</v>
      </c>
      <c r="U80" s="7">
        <v>0</v>
      </c>
      <c r="V80" s="1">
        <v>0</v>
      </c>
      <c r="W80" s="1">
        <v>0</v>
      </c>
      <c r="X80" s="8">
        <f t="shared" si="28"/>
        <v>0</v>
      </c>
      <c r="Y80" s="1"/>
      <c r="Z80" s="1">
        <v>0</v>
      </c>
      <c r="AA80" s="48" t="e">
        <f t="shared" si="9"/>
        <v>#VALUE!</v>
      </c>
      <c r="AB80" s="20" t="e">
        <f t="shared" si="10"/>
        <v>#VALUE!</v>
      </c>
      <c r="AC80" s="48" t="e">
        <f t="shared" si="11"/>
        <v>#VALUE!</v>
      </c>
      <c r="AD80" s="3" t="e">
        <f t="shared" si="12"/>
        <v>#VALUE!</v>
      </c>
      <c r="AE80" s="3" t="e">
        <f t="shared" si="37"/>
        <v>#VALUE!</v>
      </c>
      <c r="AF80" s="1">
        <v>0</v>
      </c>
      <c r="AG80" s="1">
        <v>0</v>
      </c>
      <c r="AH80" s="1">
        <v>0</v>
      </c>
      <c r="AI80" s="1">
        <v>2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14</v>
      </c>
      <c r="BA80" s="1">
        <v>31</v>
      </c>
      <c r="BB80" s="1">
        <v>25</v>
      </c>
      <c r="BC80" s="1">
        <v>11</v>
      </c>
      <c r="BD80" s="1">
        <v>93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</row>
    <row r="81" spans="1:71" ht="12.75" hidden="1" x14ac:dyDescent="0.2">
      <c r="A81" s="1">
        <v>95253</v>
      </c>
      <c r="B81" s="1" t="s">
        <v>189</v>
      </c>
      <c r="C81" s="1">
        <v>6</v>
      </c>
      <c r="D81" s="1">
        <v>162</v>
      </c>
      <c r="E81" s="1" t="s">
        <v>65</v>
      </c>
      <c r="F81" s="1">
        <v>123</v>
      </c>
      <c r="G81" s="1" t="s">
        <v>138</v>
      </c>
      <c r="H81" s="3">
        <v>119.3703</v>
      </c>
      <c r="I81" s="3">
        <v>716.22180000000003</v>
      </c>
      <c r="J81" s="2" t="e">
        <f t="shared" si="2"/>
        <v>#VALUE!</v>
      </c>
      <c r="K81" s="5" t="e">
        <f t="shared" si="22"/>
        <v>#VALUE!</v>
      </c>
      <c r="L81" s="5"/>
      <c r="M81" s="1">
        <v>1.17</v>
      </c>
      <c r="N81" s="1" t="str">
        <f>IFERROR(VLOOKUP(A81:A257,'140726 ph k.'!$A$190:$S$260,19,FALSE),"")</f>
        <v/>
      </c>
      <c r="O81" s="1">
        <f>IFERROR(VLOOKUP(A81:A257,'140726 ph k.'!$A$6:$G$186,7,FALSE),"")</f>
        <v>7</v>
      </c>
      <c r="P81" s="48">
        <f>O81/C81</f>
        <v>1.1666666666666667</v>
      </c>
      <c r="Q81" s="8" t="e">
        <f t="shared" si="36"/>
        <v>#VALUE!</v>
      </c>
      <c r="R81" s="1"/>
      <c r="S81" s="1">
        <v>1.42</v>
      </c>
      <c r="T81" s="1">
        <v>7.83</v>
      </c>
      <c r="U81" s="7">
        <v>0</v>
      </c>
      <c r="V81" s="1">
        <v>0.25</v>
      </c>
      <c r="W81" s="1">
        <v>0.17</v>
      </c>
      <c r="X81" s="8">
        <f t="shared" si="28"/>
        <v>0</v>
      </c>
      <c r="Y81" s="1"/>
      <c r="Z81" s="1">
        <v>0</v>
      </c>
      <c r="AA81" s="48" t="e">
        <f t="shared" si="9"/>
        <v>#VALUE!</v>
      </c>
      <c r="AB81" s="20" t="e">
        <f t="shared" si="10"/>
        <v>#VALUE!</v>
      </c>
      <c r="AC81" s="48">
        <f t="shared" si="11"/>
        <v>9.1666666666666661</v>
      </c>
      <c r="AD81" s="3">
        <f t="shared" si="12"/>
        <v>6565.3665000000001</v>
      </c>
      <c r="AE81" s="3" t="e">
        <f t="shared" si="37"/>
        <v>#VALUE!</v>
      </c>
      <c r="AF81" s="1">
        <v>0</v>
      </c>
      <c r="AG81" s="1">
        <v>2</v>
      </c>
      <c r="AH81" s="1">
        <v>5</v>
      </c>
      <c r="AI81" s="1">
        <v>2</v>
      </c>
      <c r="AJ81" s="1">
        <v>7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3</v>
      </c>
      <c r="BA81" s="1">
        <v>10</v>
      </c>
      <c r="BB81" s="1">
        <v>0</v>
      </c>
      <c r="BC81" s="1">
        <v>1</v>
      </c>
      <c r="BD81" s="1">
        <v>47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1</v>
      </c>
      <c r="BK81" s="1">
        <v>1</v>
      </c>
      <c r="BL81" s="1">
        <v>0</v>
      </c>
      <c r="BM81" s="1">
        <v>0</v>
      </c>
      <c r="BN81" s="1">
        <v>1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</row>
    <row r="82" spans="1:71" ht="12.75" hidden="1" x14ac:dyDescent="0.2">
      <c r="A82" s="1">
        <v>91003</v>
      </c>
      <c r="B82" s="1" t="s">
        <v>177</v>
      </c>
      <c r="C82" s="1">
        <v>6</v>
      </c>
      <c r="D82" s="1">
        <v>162</v>
      </c>
      <c r="E82" s="1" t="s">
        <v>65</v>
      </c>
      <c r="F82" s="1">
        <v>123</v>
      </c>
      <c r="G82" s="1" t="s">
        <v>138</v>
      </c>
      <c r="H82" s="3">
        <v>119.3702</v>
      </c>
      <c r="I82" s="3">
        <v>716.22119999999995</v>
      </c>
      <c r="J82" s="2">
        <f t="shared" si="2"/>
        <v>0</v>
      </c>
      <c r="K82" s="5">
        <f t="shared" si="22"/>
        <v>0</v>
      </c>
      <c r="L82" s="5"/>
      <c r="M82" s="1">
        <v>0</v>
      </c>
      <c r="N82" s="1">
        <f>IFERROR(VLOOKUP(A82:A258,'140726 ph k.'!$A$190:$S$260,19,FALSE),"")</f>
        <v>0.3</v>
      </c>
      <c r="O82" s="1">
        <f>IFERROR(VLOOKUP(A82:A258,'140726 ph k.'!$A$6:$G$186,7,FALSE),"")</f>
        <v>4</v>
      </c>
      <c r="P82" s="1">
        <f>IFERROR(VLOOKUP(A82:A258,'140726 ph k.'!$A$190:$N$260,14,FALSE),"")</f>
        <v>0.67</v>
      </c>
      <c r="Q82" s="8">
        <f t="shared" si="36"/>
        <v>0</v>
      </c>
      <c r="R82" s="1"/>
      <c r="S82" s="1">
        <v>2.42</v>
      </c>
      <c r="T82" s="1">
        <v>3</v>
      </c>
      <c r="U82" s="7">
        <v>0</v>
      </c>
      <c r="V82" s="1">
        <v>0</v>
      </c>
      <c r="W82" s="1">
        <v>0</v>
      </c>
      <c r="X82" s="8">
        <f t="shared" si="28"/>
        <v>0</v>
      </c>
      <c r="Y82" s="1"/>
      <c r="Z82" s="1">
        <v>0</v>
      </c>
      <c r="AA82" s="48">
        <f t="shared" si="9"/>
        <v>2.7199999999999998</v>
      </c>
      <c r="AB82" s="20">
        <f t="shared" si="10"/>
        <v>1948.1216639999998</v>
      </c>
      <c r="AC82" s="48">
        <f t="shared" si="11"/>
        <v>3.67</v>
      </c>
      <c r="AD82" s="3">
        <f t="shared" si="12"/>
        <v>2628.5318039999997</v>
      </c>
      <c r="AE82" s="3">
        <f t="shared" si="37"/>
        <v>680.41013999999996</v>
      </c>
      <c r="AF82" s="1">
        <v>0</v>
      </c>
      <c r="AG82" s="1">
        <v>0</v>
      </c>
      <c r="AH82" s="1">
        <v>0</v>
      </c>
      <c r="AI82" s="1">
        <v>0</v>
      </c>
      <c r="AJ82" s="1">
        <v>6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4</v>
      </c>
      <c r="BA82" s="1">
        <v>14</v>
      </c>
      <c r="BB82" s="1">
        <v>0</v>
      </c>
      <c r="BC82" s="1">
        <v>7</v>
      </c>
      <c r="BD82" s="1">
        <v>18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</row>
    <row r="83" spans="1:71" ht="12.75" hidden="1" x14ac:dyDescent="0.2">
      <c r="A83" s="1">
        <v>6171</v>
      </c>
      <c r="B83" s="1" t="s">
        <v>168</v>
      </c>
      <c r="C83" s="1">
        <v>6</v>
      </c>
      <c r="D83" s="1">
        <v>162</v>
      </c>
      <c r="E83" s="1" t="s">
        <v>65</v>
      </c>
      <c r="F83" s="1">
        <v>123</v>
      </c>
      <c r="G83" s="1" t="s">
        <v>138</v>
      </c>
      <c r="H83" s="3">
        <v>119.37</v>
      </c>
      <c r="I83" s="3">
        <v>716.22</v>
      </c>
      <c r="J83" s="2" t="e">
        <f t="shared" si="2"/>
        <v>#VALUE!</v>
      </c>
      <c r="K83" s="5" t="e">
        <f t="shared" si="22"/>
        <v>#VALUE!</v>
      </c>
      <c r="L83" s="5"/>
      <c r="M83" s="1">
        <v>0.5</v>
      </c>
      <c r="N83" s="1" t="str">
        <f>IFERROR(VLOOKUP(A83:A259,'140726 ph k.'!$A$190:$S$260,19,FALSE),"")</f>
        <v/>
      </c>
      <c r="O83" s="1">
        <f>IFERROR(VLOOKUP(A83:A259,'140726 ph k.'!$A$6:$G$186,7,FALSE),"")</f>
        <v>20</v>
      </c>
      <c r="P83" s="26">
        <v>1</v>
      </c>
      <c r="Q83" s="8" t="e">
        <f t="shared" si="36"/>
        <v>#VALUE!</v>
      </c>
      <c r="R83" s="1"/>
      <c r="S83" s="1">
        <v>1.58</v>
      </c>
      <c r="T83" s="1">
        <v>3</v>
      </c>
      <c r="U83" s="7">
        <v>0</v>
      </c>
      <c r="V83" s="1">
        <v>0.33</v>
      </c>
      <c r="W83" s="1">
        <v>0.17</v>
      </c>
      <c r="X83" s="8">
        <f t="shared" si="28"/>
        <v>0</v>
      </c>
      <c r="Y83" s="1"/>
      <c r="Z83" s="1">
        <v>0</v>
      </c>
      <c r="AA83" s="48" t="e">
        <f t="shared" si="9"/>
        <v>#VALUE!</v>
      </c>
      <c r="AB83" s="20" t="e">
        <f t="shared" si="10"/>
        <v>#VALUE!</v>
      </c>
      <c r="AC83" s="48">
        <f t="shared" si="11"/>
        <v>4.17</v>
      </c>
      <c r="AD83" s="3">
        <f t="shared" si="12"/>
        <v>2986.6374000000001</v>
      </c>
      <c r="AE83" s="3" t="e">
        <f t="shared" si="37"/>
        <v>#VALUE!</v>
      </c>
      <c r="AF83" s="1">
        <v>0</v>
      </c>
      <c r="AG83" s="1">
        <v>2</v>
      </c>
      <c r="AH83" s="1">
        <v>2</v>
      </c>
      <c r="AI83" s="1">
        <v>0</v>
      </c>
      <c r="AJ83" s="1">
        <v>20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13</v>
      </c>
      <c r="BB83" s="1">
        <v>1</v>
      </c>
      <c r="BC83" s="1">
        <v>2</v>
      </c>
      <c r="BD83" s="1">
        <v>18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1</v>
      </c>
      <c r="BK83" s="1">
        <v>2</v>
      </c>
      <c r="BL83" s="1">
        <v>0</v>
      </c>
      <c r="BM83" s="1">
        <v>0</v>
      </c>
      <c r="BN83" s="1">
        <v>1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</row>
    <row r="84" spans="1:71" ht="12.75" hidden="1" x14ac:dyDescent="0.2">
      <c r="A84" s="1">
        <v>6045</v>
      </c>
      <c r="B84" s="1" t="s">
        <v>162</v>
      </c>
      <c r="C84" s="1">
        <v>12</v>
      </c>
      <c r="D84" s="1">
        <v>162</v>
      </c>
      <c r="E84" s="1" t="s">
        <v>65</v>
      </c>
      <c r="F84" s="1">
        <v>807</v>
      </c>
      <c r="G84" s="1" t="s">
        <v>67</v>
      </c>
      <c r="H84" s="3">
        <v>73.979100000000003</v>
      </c>
      <c r="I84" s="3">
        <v>887.74919999999997</v>
      </c>
      <c r="J84" s="2">
        <f t="shared" si="2"/>
        <v>0</v>
      </c>
      <c r="K84" s="5">
        <f t="shared" si="22"/>
        <v>0</v>
      </c>
      <c r="L84" s="5"/>
      <c r="M84" s="1">
        <v>0.28999999999999998</v>
      </c>
      <c r="N84" s="1">
        <f>IFERROR(VLOOKUP(A84:A260,'140726 ph k.'!$A$190:$S$260,19,FALSE),"")</f>
        <v>0.1</v>
      </c>
      <c r="O84" s="1">
        <f>IFERROR(VLOOKUP(A84:A260,'140726 ph k.'!$A$6:$G$186,7,FALSE),"")</f>
        <v>0</v>
      </c>
      <c r="P84" s="1">
        <f>IFERROR(VLOOKUP(A84:A260,'140726 ph k.'!$A$190:$N$260,14,FALSE),"")</f>
        <v>0</v>
      </c>
      <c r="Q84" s="8">
        <f t="shared" si="36"/>
        <v>0</v>
      </c>
      <c r="R84" s="1"/>
      <c r="S84" s="1">
        <v>1.29</v>
      </c>
      <c r="T84" s="1">
        <v>3.75</v>
      </c>
      <c r="U84" s="7">
        <v>0</v>
      </c>
      <c r="V84" s="1">
        <v>0.25</v>
      </c>
      <c r="W84" s="1">
        <v>1.67</v>
      </c>
      <c r="X84" s="8">
        <f t="shared" si="28"/>
        <v>0</v>
      </c>
      <c r="Y84" s="1"/>
      <c r="Z84" s="1">
        <v>0</v>
      </c>
      <c r="AA84" s="48">
        <f t="shared" si="9"/>
        <v>1.9300000000000002</v>
      </c>
      <c r="AB84" s="20">
        <f t="shared" si="10"/>
        <v>1713.3559560000001</v>
      </c>
      <c r="AC84" s="48">
        <f t="shared" si="11"/>
        <v>5.42</v>
      </c>
      <c r="AD84" s="3">
        <f t="shared" si="12"/>
        <v>4811.6006639999996</v>
      </c>
      <c r="AE84" s="3">
        <f t="shared" si="37"/>
        <v>3098.2447079999993</v>
      </c>
      <c r="AF84" s="1">
        <v>0</v>
      </c>
      <c r="AG84" s="1">
        <v>1</v>
      </c>
      <c r="AH84" s="1">
        <v>2</v>
      </c>
      <c r="AI84" s="1">
        <v>2</v>
      </c>
      <c r="AJ84" s="1">
        <v>1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9</v>
      </c>
      <c r="BA84" s="1">
        <v>6</v>
      </c>
      <c r="BB84" s="1">
        <v>1</v>
      </c>
      <c r="BC84" s="1">
        <v>5</v>
      </c>
      <c r="BD84" s="1">
        <v>45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3</v>
      </c>
      <c r="BK84" s="1">
        <v>0</v>
      </c>
      <c r="BL84" s="1">
        <v>0</v>
      </c>
      <c r="BM84" s="1">
        <v>0</v>
      </c>
      <c r="BN84" s="1">
        <v>20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</row>
    <row r="85" spans="1:71" ht="12.75" hidden="1" x14ac:dyDescent="0.2">
      <c r="A85" s="1">
        <v>6098</v>
      </c>
      <c r="B85" s="1" t="s">
        <v>193</v>
      </c>
      <c r="C85" s="1">
        <v>12</v>
      </c>
      <c r="D85" s="1">
        <v>162</v>
      </c>
      <c r="E85" s="1" t="s">
        <v>65</v>
      </c>
      <c r="F85" s="1">
        <v>807</v>
      </c>
      <c r="G85" s="1" t="s">
        <v>67</v>
      </c>
      <c r="H85" s="3">
        <v>59.191099999999999</v>
      </c>
      <c r="I85" s="3">
        <v>710.29319999999996</v>
      </c>
      <c r="J85" s="2">
        <f t="shared" si="2"/>
        <v>0</v>
      </c>
      <c r="K85" s="5">
        <f t="shared" si="22"/>
        <v>0</v>
      </c>
      <c r="L85" s="5"/>
      <c r="M85" s="1">
        <v>0.08</v>
      </c>
      <c r="N85" s="1">
        <f>IFERROR(VLOOKUP(A85:A261,'140726 ph k.'!$A$190:$S$260,19,FALSE),"")</f>
        <v>0.7</v>
      </c>
      <c r="O85" s="1">
        <f>IFERROR(VLOOKUP(A85:A261,'140726 ph k.'!$A$6:$G$186,7,FALSE),"")</f>
        <v>10</v>
      </c>
      <c r="P85" s="1">
        <f>IFERROR(VLOOKUP(A85:A261,'140726 ph k.'!$A$190:$N$260,14,FALSE),"")</f>
        <v>0.83</v>
      </c>
      <c r="Q85" s="8">
        <f t="shared" si="36"/>
        <v>0</v>
      </c>
      <c r="R85" s="1"/>
      <c r="S85" s="1">
        <v>1.1200000000000001</v>
      </c>
      <c r="T85" s="1">
        <v>9.58</v>
      </c>
      <c r="U85" s="7">
        <v>0</v>
      </c>
      <c r="V85" s="1">
        <v>0.33</v>
      </c>
      <c r="W85" s="1">
        <v>0.5</v>
      </c>
      <c r="X85" s="8">
        <f t="shared" si="28"/>
        <v>0</v>
      </c>
      <c r="Y85" s="1"/>
      <c r="Z85" s="1">
        <v>0</v>
      </c>
      <c r="AA85" s="48">
        <f t="shared" si="9"/>
        <v>2.23</v>
      </c>
      <c r="AB85" s="20">
        <f t="shared" si="10"/>
        <v>1583.9538359999999</v>
      </c>
      <c r="AC85" s="48">
        <f t="shared" si="11"/>
        <v>10.91</v>
      </c>
      <c r="AD85" s="3">
        <f t="shared" si="12"/>
        <v>7749.298812</v>
      </c>
      <c r="AE85" s="3">
        <f t="shared" si="37"/>
        <v>6165.3449760000003</v>
      </c>
      <c r="AF85" s="1">
        <v>0</v>
      </c>
      <c r="AG85" s="1">
        <v>2</v>
      </c>
      <c r="AH85" s="1">
        <v>0</v>
      </c>
      <c r="AI85" s="1">
        <v>0</v>
      </c>
      <c r="AJ85" s="1">
        <v>36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11</v>
      </c>
      <c r="BA85" s="1">
        <v>5</v>
      </c>
      <c r="BB85" s="1">
        <v>0</v>
      </c>
      <c r="BC85" s="1">
        <v>0</v>
      </c>
      <c r="BD85" s="1">
        <v>115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4</v>
      </c>
      <c r="BK85" s="1">
        <v>0</v>
      </c>
      <c r="BL85" s="1">
        <v>0</v>
      </c>
      <c r="BM85" s="1">
        <v>0</v>
      </c>
      <c r="BN85" s="1">
        <v>6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</row>
    <row r="86" spans="1:71" ht="12.75" hidden="1" x14ac:dyDescent="0.2">
      <c r="A86" s="1">
        <v>269</v>
      </c>
      <c r="B86" s="1" t="s">
        <v>191</v>
      </c>
      <c r="C86" s="1">
        <v>144</v>
      </c>
      <c r="D86" s="1">
        <v>162</v>
      </c>
      <c r="E86" s="1" t="s">
        <v>65</v>
      </c>
      <c r="F86" s="1">
        <v>1</v>
      </c>
      <c r="G86" s="1" t="s">
        <v>98</v>
      </c>
      <c r="H86" s="3">
        <v>18.5505</v>
      </c>
      <c r="I86" s="3">
        <v>2671.2719999999999</v>
      </c>
      <c r="J86" s="2" t="e">
        <f t="shared" si="2"/>
        <v>#VALUE!</v>
      </c>
      <c r="K86" s="5" t="e">
        <f t="shared" si="22"/>
        <v>#VALUE!</v>
      </c>
      <c r="L86" s="5"/>
      <c r="M86" s="1">
        <v>0.45</v>
      </c>
      <c r="N86" s="1" t="str">
        <f>IFERROR(VLOOKUP(A86:A262,'140726 ph k.'!$A$190:$S$260,19,FALSE),"")</f>
        <v/>
      </c>
      <c r="O86" s="1" t="str">
        <f>IFERROR(VLOOKUP(A86:A262,'140726 ph k.'!$A$6:$G$186,7,FALSE),"")</f>
        <v/>
      </c>
      <c r="P86" s="1" t="str">
        <f>IFERROR(VLOOKUP(A86:A262,'140726 ph k.'!$A$190:$N$260,14,FALSE),"")</f>
        <v/>
      </c>
      <c r="Q86" s="8" t="e">
        <f t="shared" si="36"/>
        <v>#VALUE!</v>
      </c>
      <c r="R86" s="1"/>
      <c r="S86" s="1">
        <v>0</v>
      </c>
      <c r="T86" s="1">
        <v>0</v>
      </c>
      <c r="U86" s="7">
        <v>0</v>
      </c>
      <c r="V86" s="1">
        <v>0.08</v>
      </c>
      <c r="W86" s="1">
        <v>0.01</v>
      </c>
      <c r="X86" s="8">
        <f t="shared" si="28"/>
        <v>0</v>
      </c>
      <c r="Y86" s="1"/>
      <c r="Z86" s="1">
        <v>0</v>
      </c>
      <c r="AA86" s="48" t="e">
        <f t="shared" si="9"/>
        <v>#VALUE!</v>
      </c>
      <c r="AB86" s="20" t="e">
        <f t="shared" si="10"/>
        <v>#VALUE!</v>
      </c>
      <c r="AC86" s="48" t="e">
        <f t="shared" si="11"/>
        <v>#VALUE!</v>
      </c>
      <c r="AD86" s="3" t="e">
        <f t="shared" si="12"/>
        <v>#VALUE!</v>
      </c>
      <c r="AE86" s="1">
        <v>0</v>
      </c>
      <c r="AF86" s="1">
        <v>0</v>
      </c>
      <c r="AG86" s="1">
        <v>22</v>
      </c>
      <c r="AH86" s="1">
        <v>40</v>
      </c>
      <c r="AI86" s="1">
        <v>27</v>
      </c>
      <c r="AJ86" s="1">
        <v>-9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9</v>
      </c>
      <c r="BK86" s="1">
        <v>5</v>
      </c>
      <c r="BL86" s="1">
        <v>0</v>
      </c>
      <c r="BM86" s="1">
        <v>1</v>
      </c>
      <c r="BN86" s="1">
        <v>2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</row>
    <row r="87" spans="1:71" ht="12.75" hidden="1" x14ac:dyDescent="0.2">
      <c r="A87" s="1">
        <v>6032</v>
      </c>
      <c r="B87" s="1" t="s">
        <v>199</v>
      </c>
      <c r="C87" s="1">
        <v>12</v>
      </c>
      <c r="D87" s="1">
        <v>162</v>
      </c>
      <c r="E87" s="1" t="s">
        <v>65</v>
      </c>
      <c r="F87" s="1">
        <v>807</v>
      </c>
      <c r="G87" s="1" t="s">
        <v>67</v>
      </c>
      <c r="H87" s="3">
        <v>59.190899999999999</v>
      </c>
      <c r="I87" s="3">
        <v>710.29079999999999</v>
      </c>
      <c r="J87" s="2">
        <f t="shared" si="2"/>
        <v>0</v>
      </c>
      <c r="K87" s="5">
        <f t="shared" si="22"/>
        <v>0</v>
      </c>
      <c r="L87" s="5"/>
      <c r="M87" s="1">
        <v>0.12</v>
      </c>
      <c r="N87" s="1">
        <f>IFERROR(VLOOKUP(A87:A263,'140726 ph k.'!$A$190:$S$260,19,FALSE),"")</f>
        <v>0.3</v>
      </c>
      <c r="O87" s="1">
        <f>IFERROR(VLOOKUP(A87:A263,'140726 ph k.'!$A$6:$G$186,7,FALSE),"")</f>
        <v>15</v>
      </c>
      <c r="P87" s="1">
        <f>IFERROR(VLOOKUP(A87:A263,'140726 ph k.'!$A$190:$N$260,14,FALSE),"")</f>
        <v>1.25</v>
      </c>
      <c r="Q87" s="8">
        <f t="shared" si="36"/>
        <v>0</v>
      </c>
      <c r="R87" s="1"/>
      <c r="S87" s="1">
        <v>1.46</v>
      </c>
      <c r="T87" s="37">
        <v>13.17</v>
      </c>
      <c r="U87" s="7">
        <v>0</v>
      </c>
      <c r="V87" s="1">
        <v>0.04</v>
      </c>
      <c r="W87" s="1">
        <v>0.75</v>
      </c>
      <c r="X87" s="8">
        <f t="shared" si="28"/>
        <v>0</v>
      </c>
      <c r="Y87" s="1"/>
      <c r="Z87" s="1">
        <v>0</v>
      </c>
      <c r="AA87" s="48">
        <f t="shared" si="9"/>
        <v>1.92</v>
      </c>
      <c r="AB87" s="20">
        <f t="shared" si="10"/>
        <v>1363.7583359999999</v>
      </c>
      <c r="AC87" s="48">
        <f t="shared" si="11"/>
        <v>15.17</v>
      </c>
      <c r="AD87" s="3">
        <f t="shared" si="12"/>
        <v>10775.111435999999</v>
      </c>
      <c r="AE87" s="3">
        <f t="shared" ref="AE87:AE88" si="38">AD87-AB87</f>
        <v>9411.3531000000003</v>
      </c>
      <c r="AF87" s="1">
        <v>0</v>
      </c>
      <c r="AG87" s="1">
        <v>3</v>
      </c>
      <c r="AH87" s="1">
        <v>0</v>
      </c>
      <c r="AI87" s="1">
        <v>0</v>
      </c>
      <c r="AJ87" s="1">
        <v>15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14</v>
      </c>
      <c r="BA87" s="1">
        <v>7</v>
      </c>
      <c r="BB87" s="1">
        <v>0</v>
      </c>
      <c r="BC87" s="1">
        <v>0</v>
      </c>
      <c r="BD87" s="1">
        <v>158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</v>
      </c>
      <c r="BL87" s="1">
        <v>0</v>
      </c>
      <c r="BM87" s="1">
        <v>0</v>
      </c>
      <c r="BN87" s="1">
        <v>9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</row>
    <row r="88" spans="1:71" ht="12.75" hidden="1" x14ac:dyDescent="0.2">
      <c r="A88" s="1">
        <v>95285</v>
      </c>
      <c r="B88" s="1" t="s">
        <v>248</v>
      </c>
      <c r="C88" s="1">
        <v>1</v>
      </c>
      <c r="D88" s="1">
        <v>162</v>
      </c>
      <c r="E88" s="1" t="s">
        <v>65</v>
      </c>
      <c r="F88" s="1">
        <v>999</v>
      </c>
      <c r="G88" s="1" t="s">
        <v>68</v>
      </c>
      <c r="H88" s="3">
        <v>4356.72</v>
      </c>
      <c r="I88" s="3">
        <v>4356.72</v>
      </c>
      <c r="J88" s="2">
        <f t="shared" si="2"/>
        <v>0</v>
      </c>
      <c r="K88" s="5">
        <f t="shared" si="22"/>
        <v>0</v>
      </c>
      <c r="L88" s="5"/>
      <c r="M88" s="1">
        <v>0</v>
      </c>
      <c r="N88" s="1">
        <f>IFERROR(VLOOKUP(A88:A264,'140726 ph k.'!$A$190:$S$260,19,FALSE),"")</f>
        <v>0.3</v>
      </c>
      <c r="O88" s="1">
        <f>IFERROR(VLOOKUP(A88:A264,'140726 ph k.'!$A$6:$G$186,7,FALSE),"")</f>
        <v>86</v>
      </c>
      <c r="P88" s="1">
        <f>IFERROR(VLOOKUP(A88:A264,'140726 ph k.'!$A$190:$N$260,14,FALSE),"")</f>
        <v>2.69</v>
      </c>
      <c r="Q88" s="8">
        <f t="shared" si="36"/>
        <v>0</v>
      </c>
      <c r="R88" s="1"/>
      <c r="S88" s="1">
        <v>0</v>
      </c>
      <c r="T88" s="1">
        <v>0</v>
      </c>
      <c r="U88" s="8">
        <f t="shared" ref="U88:U91" si="39">S88-T88</f>
        <v>0</v>
      </c>
      <c r="V88" s="1">
        <v>0</v>
      </c>
      <c r="W88" s="1">
        <v>0</v>
      </c>
      <c r="X88" s="8">
        <f t="shared" si="28"/>
        <v>0</v>
      </c>
      <c r="Y88" s="1"/>
      <c r="Z88" s="1">
        <v>0</v>
      </c>
      <c r="AA88" s="48">
        <f t="shared" si="9"/>
        <v>0.3</v>
      </c>
      <c r="AB88" s="20">
        <f t="shared" si="10"/>
        <v>1307.0160000000001</v>
      </c>
      <c r="AC88" s="48">
        <f t="shared" si="11"/>
        <v>2.69</v>
      </c>
      <c r="AD88" s="3">
        <f t="shared" si="12"/>
        <v>11719.576800000001</v>
      </c>
      <c r="AE88" s="3">
        <f t="shared" si="38"/>
        <v>10412.560800000001</v>
      </c>
      <c r="AF88" s="1">
        <v>0</v>
      </c>
      <c r="AG88" s="1">
        <v>0</v>
      </c>
      <c r="AH88" s="1">
        <v>0</v>
      </c>
      <c r="AI88" s="1">
        <v>0</v>
      </c>
      <c r="AJ88" s="1">
        <v>3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</row>
    <row r="89" spans="1:71" ht="12.75" hidden="1" x14ac:dyDescent="0.2">
      <c r="A89" s="1">
        <v>96418</v>
      </c>
      <c r="B89" s="1" t="s">
        <v>204</v>
      </c>
      <c r="C89" s="1">
        <v>6</v>
      </c>
      <c r="D89" s="1">
        <v>162</v>
      </c>
      <c r="E89" s="1" t="s">
        <v>65</v>
      </c>
      <c r="F89" s="1">
        <v>999</v>
      </c>
      <c r="G89" s="1" t="s">
        <v>68</v>
      </c>
      <c r="H89" s="3">
        <v>399.52600000000001</v>
      </c>
      <c r="I89" s="3">
        <v>2397.1559999999999</v>
      </c>
      <c r="J89" s="2" t="e">
        <f t="shared" si="2"/>
        <v>#VALUE!</v>
      </c>
      <c r="K89" s="5" t="e">
        <f t="shared" si="22"/>
        <v>#VALUE!</v>
      </c>
      <c r="L89" s="5"/>
      <c r="M89" s="1">
        <v>0.42</v>
      </c>
      <c r="N89" s="1" t="str">
        <f>IFERROR(VLOOKUP(A89:A265,'140726 ph k.'!$A$190:$S$260,19,FALSE),"")</f>
        <v/>
      </c>
      <c r="O89" s="1">
        <f>IFERROR(VLOOKUP(A89:A265,'140726 ph k.'!$A$6:$G$186,7,FALSE),"")</f>
        <v>11</v>
      </c>
      <c r="P89" s="1" t="str">
        <f>IFERROR(VLOOKUP(A89:A265,'140726 ph k.'!$A$190:$N$260,14,FALSE),"")</f>
        <v/>
      </c>
      <c r="Q89" s="8" t="e">
        <f t="shared" si="36"/>
        <v>#VALUE!</v>
      </c>
      <c r="R89" s="1"/>
      <c r="S89" s="1">
        <v>0</v>
      </c>
      <c r="T89" s="1">
        <v>0</v>
      </c>
      <c r="U89" s="8">
        <f t="shared" si="39"/>
        <v>0</v>
      </c>
      <c r="V89" s="1">
        <v>0</v>
      </c>
      <c r="W89" s="1">
        <v>0</v>
      </c>
      <c r="X89" s="8">
        <f t="shared" si="28"/>
        <v>0</v>
      </c>
      <c r="Y89" s="1"/>
      <c r="Z89" s="1">
        <v>0</v>
      </c>
      <c r="AA89" s="48" t="e">
        <f t="shared" si="9"/>
        <v>#VALUE!</v>
      </c>
      <c r="AB89" s="20" t="e">
        <f t="shared" si="10"/>
        <v>#VALUE!</v>
      </c>
      <c r="AC89" s="48" t="e">
        <f t="shared" si="11"/>
        <v>#VALUE!</v>
      </c>
      <c r="AD89" s="3" t="e">
        <f t="shared" si="12"/>
        <v>#VALUE!</v>
      </c>
      <c r="AE89" s="1">
        <v>0</v>
      </c>
      <c r="AF89" s="1">
        <v>0</v>
      </c>
      <c r="AG89" s="1">
        <v>0</v>
      </c>
      <c r="AH89" s="1">
        <v>2</v>
      </c>
      <c r="AI89" s="1">
        <v>1</v>
      </c>
      <c r="AJ89" s="1">
        <v>11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</row>
    <row r="90" spans="1:71" ht="12.75" hidden="1" x14ac:dyDescent="0.2">
      <c r="A90" s="1">
        <v>88128</v>
      </c>
      <c r="B90" s="1" t="s">
        <v>226</v>
      </c>
      <c r="C90" s="1">
        <v>800</v>
      </c>
      <c r="D90" s="1">
        <v>162</v>
      </c>
      <c r="E90" s="1" t="s">
        <v>65</v>
      </c>
      <c r="F90" s="1">
        <v>1</v>
      </c>
      <c r="G90" s="1" t="s">
        <v>98</v>
      </c>
      <c r="H90" s="3">
        <v>5.7229999999999999</v>
      </c>
      <c r="I90" s="3">
        <v>4578.3999999999996</v>
      </c>
      <c r="J90" s="2" t="e">
        <f t="shared" si="2"/>
        <v>#VALUE!</v>
      </c>
      <c r="K90" s="5" t="e">
        <f t="shared" si="22"/>
        <v>#VALUE!</v>
      </c>
      <c r="L90" s="5"/>
      <c r="M90" s="1">
        <v>0.13</v>
      </c>
      <c r="N90" s="1" t="str">
        <f>IFERROR(VLOOKUP(A90:A266,'140726 ph k.'!$A$190:$S$260,19,FALSE),"")</f>
        <v/>
      </c>
      <c r="O90" s="1" t="str">
        <f>IFERROR(VLOOKUP(A90:A266,'140726 ph k.'!$A$6:$G$186,7,FALSE),"")</f>
        <v/>
      </c>
      <c r="P90" s="1" t="str">
        <f>IFERROR(VLOOKUP(A90:A266,'140726 ph k.'!$A$190:$N$260,14,FALSE),"")</f>
        <v/>
      </c>
      <c r="Q90" s="8" t="e">
        <f t="shared" si="36"/>
        <v>#VALUE!</v>
      </c>
      <c r="R90" s="1"/>
      <c r="S90" s="1">
        <v>0</v>
      </c>
      <c r="T90" s="1">
        <v>0</v>
      </c>
      <c r="U90" s="8">
        <f t="shared" si="39"/>
        <v>0</v>
      </c>
      <c r="V90" s="1">
        <v>0.08</v>
      </c>
      <c r="W90" s="1">
        <v>0</v>
      </c>
      <c r="X90" s="8">
        <f t="shared" si="28"/>
        <v>0</v>
      </c>
      <c r="Y90" s="1"/>
      <c r="Z90" s="1">
        <v>0</v>
      </c>
      <c r="AA90" s="48" t="e">
        <f t="shared" si="9"/>
        <v>#VALUE!</v>
      </c>
      <c r="AB90" s="20" t="e">
        <f t="shared" si="10"/>
        <v>#VALUE!</v>
      </c>
      <c r="AC90" s="48" t="e">
        <f t="shared" si="11"/>
        <v>#VALUE!</v>
      </c>
      <c r="AD90" s="3" t="e">
        <f t="shared" si="12"/>
        <v>#VALUE!</v>
      </c>
      <c r="AE90" s="1">
        <v>0</v>
      </c>
      <c r="AF90" s="1">
        <v>0</v>
      </c>
      <c r="AG90" s="1">
        <v>44</v>
      </c>
      <c r="AH90" s="1">
        <v>57</v>
      </c>
      <c r="AI90" s="1">
        <v>54</v>
      </c>
      <c r="AJ90" s="1">
        <v>-4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19</v>
      </c>
      <c r="BK90" s="1">
        <v>10</v>
      </c>
      <c r="BL90" s="1">
        <v>29</v>
      </c>
      <c r="BM90" s="1">
        <v>25</v>
      </c>
      <c r="BN90" s="1">
        <v>2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</row>
    <row r="91" spans="1:71" ht="12.75" hidden="1" x14ac:dyDescent="0.2">
      <c r="A91" s="1">
        <v>96910</v>
      </c>
      <c r="B91" s="1" t="s">
        <v>110</v>
      </c>
      <c r="C91" s="1">
        <v>32</v>
      </c>
      <c r="D91" s="1">
        <v>162</v>
      </c>
      <c r="E91" s="1" t="s">
        <v>65</v>
      </c>
      <c r="F91" s="1">
        <v>1</v>
      </c>
      <c r="G91" s="1" t="s">
        <v>98</v>
      </c>
      <c r="H91" s="3">
        <v>136.14750000000001</v>
      </c>
      <c r="I91" s="3">
        <v>4356.72</v>
      </c>
      <c r="J91" s="2" t="e">
        <f t="shared" si="2"/>
        <v>#VALUE!</v>
      </c>
      <c r="K91" s="5" t="e">
        <f t="shared" si="22"/>
        <v>#VALUE!</v>
      </c>
      <c r="L91" s="5"/>
      <c r="M91" s="1">
        <v>0.22</v>
      </c>
      <c r="N91" s="1" t="str">
        <f>IFERROR(VLOOKUP(A91:A267,'140726 ph k.'!$A$190:$S$260,19,FALSE),"")</f>
        <v/>
      </c>
      <c r="O91" s="1" t="str">
        <f>IFERROR(VLOOKUP(A91:A267,'140726 ph k.'!$A$6:$G$186,7,FALSE),"")</f>
        <v/>
      </c>
      <c r="P91" s="1" t="str">
        <f>IFERROR(VLOOKUP(A91:A267,'140726 ph k.'!$A$190:$N$260,14,FALSE),"")</f>
        <v/>
      </c>
      <c r="Q91" s="8" t="e">
        <f t="shared" si="36"/>
        <v>#VALUE!</v>
      </c>
      <c r="R91" s="1"/>
      <c r="S91" s="1">
        <v>0</v>
      </c>
      <c r="T91" s="1">
        <v>0</v>
      </c>
      <c r="U91" s="8">
        <f t="shared" si="39"/>
        <v>0</v>
      </c>
      <c r="V91" s="1">
        <v>0</v>
      </c>
      <c r="W91" s="1">
        <v>0</v>
      </c>
      <c r="X91" s="8">
        <f t="shared" si="28"/>
        <v>0</v>
      </c>
      <c r="Y91" s="1"/>
      <c r="Z91" s="1">
        <v>0</v>
      </c>
      <c r="AA91" s="48" t="e">
        <f t="shared" si="9"/>
        <v>#VALUE!</v>
      </c>
      <c r="AB91" s="20" t="e">
        <f t="shared" si="10"/>
        <v>#VALUE!</v>
      </c>
      <c r="AC91" s="48" t="e">
        <f t="shared" si="11"/>
        <v>#VALUE!</v>
      </c>
      <c r="AD91" s="3" t="e">
        <f t="shared" si="12"/>
        <v>#VALUE!</v>
      </c>
      <c r="AE91" s="1">
        <v>0</v>
      </c>
      <c r="AF91" s="1">
        <v>0</v>
      </c>
      <c r="AG91" s="1">
        <v>11</v>
      </c>
      <c r="AH91" s="1">
        <v>0</v>
      </c>
      <c r="AI91" s="1">
        <v>3</v>
      </c>
      <c r="AJ91" s="1">
        <v>23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</row>
    <row r="92" spans="1:71" ht="12.75" hidden="1" x14ac:dyDescent="0.2">
      <c r="A92" s="1">
        <v>65151</v>
      </c>
      <c r="B92" s="1" t="s">
        <v>190</v>
      </c>
      <c r="C92" s="1">
        <v>12</v>
      </c>
      <c r="D92" s="1">
        <v>162</v>
      </c>
      <c r="E92" s="1" t="s">
        <v>65</v>
      </c>
      <c r="F92" s="1">
        <v>807</v>
      </c>
      <c r="G92" s="1" t="s">
        <v>67</v>
      </c>
      <c r="H92" s="3">
        <v>33.910299999999999</v>
      </c>
      <c r="I92" s="3">
        <v>406.92360000000002</v>
      </c>
      <c r="J92" s="2" t="e">
        <f t="shared" si="2"/>
        <v>#VALUE!</v>
      </c>
      <c r="K92" s="5" t="e">
        <f t="shared" si="22"/>
        <v>#VALUE!</v>
      </c>
      <c r="L92" s="5"/>
      <c r="M92" s="1">
        <v>0</v>
      </c>
      <c r="N92" s="1" t="str">
        <f>IFERROR(VLOOKUP(A92:A268,'140726 ph k.'!$A$190:$S$260,19,FALSE),"")</f>
        <v/>
      </c>
      <c r="O92" s="1">
        <f>IFERROR(VLOOKUP(A92:A268,'140726 ph k.'!$A$6:$G$186,7,FALSE),"")</f>
        <v>0</v>
      </c>
      <c r="P92" s="1" t="str">
        <f>IFERROR(VLOOKUP(A92:A268,'140726 ph k.'!$A$190:$N$260,14,FALSE),"")</f>
        <v/>
      </c>
      <c r="Q92" s="8" t="e">
        <f t="shared" si="36"/>
        <v>#VALUE!</v>
      </c>
      <c r="R92" s="1"/>
      <c r="S92" s="1">
        <v>2.33</v>
      </c>
      <c r="T92" s="1">
        <v>2.83</v>
      </c>
      <c r="U92" s="7">
        <v>0</v>
      </c>
      <c r="V92" s="1">
        <v>0</v>
      </c>
      <c r="W92" s="1">
        <v>0</v>
      </c>
      <c r="X92" s="8">
        <f t="shared" si="28"/>
        <v>0</v>
      </c>
      <c r="Y92" s="1"/>
      <c r="Z92" s="1">
        <v>0</v>
      </c>
      <c r="AA92" s="48" t="e">
        <f t="shared" si="9"/>
        <v>#VALUE!</v>
      </c>
      <c r="AB92" s="20" t="e">
        <f t="shared" si="10"/>
        <v>#VALUE!</v>
      </c>
      <c r="AC92" s="48" t="e">
        <f t="shared" si="11"/>
        <v>#VALUE!</v>
      </c>
      <c r="AD92" s="3" t="e">
        <f t="shared" si="12"/>
        <v>#VALUE!</v>
      </c>
      <c r="AE92" s="3" t="e">
        <f>AD92-AB92</f>
        <v>#VALUE!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12</v>
      </c>
      <c r="BA92" s="1">
        <v>15</v>
      </c>
      <c r="BB92" s="1">
        <v>0</v>
      </c>
      <c r="BC92" s="1">
        <v>17</v>
      </c>
      <c r="BD92" s="1">
        <v>34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</row>
    <row r="93" spans="1:71" ht="12.75" hidden="1" x14ac:dyDescent="0.2">
      <c r="A93" s="1">
        <v>88168</v>
      </c>
      <c r="B93" s="1" t="s">
        <v>233</v>
      </c>
      <c r="C93" s="1">
        <v>16</v>
      </c>
      <c r="D93" s="1">
        <v>162</v>
      </c>
      <c r="E93" s="1" t="s">
        <v>65</v>
      </c>
      <c r="F93" s="1">
        <v>123</v>
      </c>
      <c r="G93" s="1" t="s">
        <v>138</v>
      </c>
      <c r="H93" s="3">
        <v>70.367699999999999</v>
      </c>
      <c r="I93" s="3">
        <v>1125.8832</v>
      </c>
      <c r="J93" s="2" t="e">
        <f t="shared" si="2"/>
        <v>#VALUE!</v>
      </c>
      <c r="K93" s="5" t="e">
        <f t="shared" si="22"/>
        <v>#VALUE!</v>
      </c>
      <c r="L93" s="5"/>
      <c r="M93" s="1">
        <v>0</v>
      </c>
      <c r="N93" s="1" t="str">
        <f>IFERROR(VLOOKUP(A93:A269,'140726 ph k.'!$A$190:$S$260,19,FALSE),"")</f>
        <v/>
      </c>
      <c r="O93" s="1">
        <f>IFERROR(VLOOKUP(A93:A269,'140726 ph k.'!$A$6:$G$186,7,FALSE),"")</f>
        <v>0</v>
      </c>
      <c r="P93" s="1" t="str">
        <f>IFERROR(VLOOKUP(A93:A269,'140726 ph k.'!$A$190:$N$260,14,FALSE),"")</f>
        <v/>
      </c>
      <c r="Q93" s="8" t="e">
        <f t="shared" si="36"/>
        <v>#VALUE!</v>
      </c>
      <c r="R93" s="1"/>
      <c r="S93" s="1">
        <v>0.84</v>
      </c>
      <c r="T93" s="1">
        <v>0</v>
      </c>
      <c r="U93" s="7">
        <v>0</v>
      </c>
      <c r="V93" s="1">
        <v>0</v>
      </c>
      <c r="W93" s="1">
        <v>0</v>
      </c>
      <c r="X93" s="8">
        <f t="shared" si="28"/>
        <v>0</v>
      </c>
      <c r="Y93" s="1"/>
      <c r="Z93" s="1">
        <v>0</v>
      </c>
      <c r="AA93" s="48" t="e">
        <f t="shared" si="9"/>
        <v>#VALUE!</v>
      </c>
      <c r="AB93" s="20" t="e">
        <f t="shared" si="10"/>
        <v>#VALUE!</v>
      </c>
      <c r="AC93" s="48" t="e">
        <f t="shared" si="11"/>
        <v>#VALUE!</v>
      </c>
      <c r="AD93" s="3" t="e">
        <f t="shared" si="12"/>
        <v>#VALUE!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2</v>
      </c>
      <c r="BA93" s="1">
        <v>0</v>
      </c>
      <c r="BB93" s="1">
        <v>7</v>
      </c>
      <c r="BC93" s="1">
        <v>9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</row>
    <row r="94" spans="1:71" ht="12.75" hidden="1" x14ac:dyDescent="0.2">
      <c r="A94" s="1">
        <v>91115</v>
      </c>
      <c r="B94" s="1" t="s">
        <v>186</v>
      </c>
      <c r="C94" s="1">
        <v>12</v>
      </c>
      <c r="D94" s="1">
        <v>162</v>
      </c>
      <c r="E94" s="1" t="s">
        <v>65</v>
      </c>
      <c r="F94" s="1">
        <v>123</v>
      </c>
      <c r="G94" s="1" t="s">
        <v>138</v>
      </c>
      <c r="H94" s="3">
        <v>101.88249999999999</v>
      </c>
      <c r="I94" s="3">
        <v>1222.5899999999999</v>
      </c>
      <c r="J94" s="2">
        <f t="shared" si="2"/>
        <v>0</v>
      </c>
      <c r="K94" s="5">
        <f t="shared" si="22"/>
        <v>0</v>
      </c>
      <c r="L94" s="5"/>
      <c r="M94" s="1">
        <v>0.04</v>
      </c>
      <c r="N94" s="1">
        <f>IFERROR(VLOOKUP(A94:A270,'140726 ph k.'!$A$190:$S$260,19,FALSE),"")</f>
        <v>0.1</v>
      </c>
      <c r="O94" s="1">
        <f>IFERROR(VLOOKUP(A94:A270,'140726 ph k.'!$A$6:$G$186,7,FALSE),"")</f>
        <v>46</v>
      </c>
      <c r="P94" s="1">
        <f>IFERROR(VLOOKUP(A94:A270,'140726 ph k.'!$A$190:$N$260,14,FALSE),"")</f>
        <v>3.83</v>
      </c>
      <c r="Q94" s="8">
        <f t="shared" si="36"/>
        <v>0</v>
      </c>
      <c r="R94" s="1"/>
      <c r="S94" s="1">
        <v>0.62</v>
      </c>
      <c r="T94" s="1">
        <v>1.08</v>
      </c>
      <c r="U94" s="7">
        <v>0</v>
      </c>
      <c r="V94" s="1">
        <v>0</v>
      </c>
      <c r="W94" s="1">
        <v>0.57999999999999996</v>
      </c>
      <c r="X94" s="8">
        <f t="shared" si="28"/>
        <v>0</v>
      </c>
      <c r="Y94" s="1"/>
      <c r="Z94" s="1">
        <v>0</v>
      </c>
      <c r="AA94" s="48">
        <f t="shared" si="9"/>
        <v>0.76</v>
      </c>
      <c r="AB94" s="20">
        <f t="shared" si="10"/>
        <v>929.16839999999991</v>
      </c>
      <c r="AC94" s="48">
        <f t="shared" si="11"/>
        <v>5.49</v>
      </c>
      <c r="AD94" s="3">
        <f t="shared" si="12"/>
        <v>6712.0190999999995</v>
      </c>
      <c r="AE94" s="3">
        <f t="shared" ref="AE94:AE98" si="40">AD94-AB94</f>
        <v>5782.8507</v>
      </c>
      <c r="AF94" s="1">
        <v>0</v>
      </c>
      <c r="AG94" s="1">
        <v>1</v>
      </c>
      <c r="AH94" s="1">
        <v>0</v>
      </c>
      <c r="AI94" s="1">
        <v>0</v>
      </c>
      <c r="AJ94" s="1">
        <v>47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7</v>
      </c>
      <c r="BB94" s="1">
        <v>2</v>
      </c>
      <c r="BC94" s="1">
        <v>4</v>
      </c>
      <c r="BD94" s="1">
        <v>13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7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</row>
    <row r="95" spans="1:71" ht="12.75" hidden="1" x14ac:dyDescent="0.2">
      <c r="A95" s="1">
        <v>91014</v>
      </c>
      <c r="B95" s="1" t="s">
        <v>175</v>
      </c>
      <c r="C95" s="1">
        <v>4</v>
      </c>
      <c r="D95" s="1">
        <v>162</v>
      </c>
      <c r="E95" s="1" t="s">
        <v>65</v>
      </c>
      <c r="F95" s="1">
        <v>123</v>
      </c>
      <c r="G95" s="1" t="s">
        <v>138</v>
      </c>
      <c r="H95" s="3">
        <v>191.6</v>
      </c>
      <c r="I95" s="3">
        <v>766.4</v>
      </c>
      <c r="J95" s="2">
        <f t="shared" si="2"/>
        <v>0</v>
      </c>
      <c r="K95" s="5">
        <f t="shared" si="22"/>
        <v>0</v>
      </c>
      <c r="L95" s="5"/>
      <c r="M95" s="1">
        <v>0.12</v>
      </c>
      <c r="N95" s="1">
        <f>IFERROR(VLOOKUP(A95:A271,'140726 ph k.'!$A$190:$S$260,19,FALSE),"")</f>
        <v>0.3</v>
      </c>
      <c r="O95" s="1">
        <f>IFERROR(VLOOKUP(A95:A271,'140726 ph k.'!$A$6:$G$186,7,FALSE),"")</f>
        <v>19</v>
      </c>
      <c r="P95" s="1">
        <f>IFERROR(VLOOKUP(A95:A271,'140726 ph k.'!$A$190:$N$260,14,FALSE),"")</f>
        <v>4.75</v>
      </c>
      <c r="Q95" s="8">
        <f t="shared" si="36"/>
        <v>0</v>
      </c>
      <c r="R95" s="1"/>
      <c r="S95" s="1">
        <v>0.75</v>
      </c>
      <c r="T95" s="1">
        <v>4</v>
      </c>
      <c r="U95" s="7">
        <v>0</v>
      </c>
      <c r="V95" s="1">
        <v>0</v>
      </c>
      <c r="W95" s="1">
        <v>0</v>
      </c>
      <c r="X95" s="8">
        <f t="shared" si="28"/>
        <v>0</v>
      </c>
      <c r="Y95" s="1"/>
      <c r="Z95" s="1">
        <v>0</v>
      </c>
      <c r="AA95" s="48">
        <f t="shared" si="9"/>
        <v>1.17</v>
      </c>
      <c r="AB95" s="20">
        <f t="shared" si="10"/>
        <v>896.68799999999987</v>
      </c>
      <c r="AC95" s="48">
        <f t="shared" si="11"/>
        <v>8.75</v>
      </c>
      <c r="AD95" s="3">
        <f t="shared" si="12"/>
        <v>6706</v>
      </c>
      <c r="AE95" s="3">
        <f t="shared" si="40"/>
        <v>5809.3119999999999</v>
      </c>
      <c r="AF95" s="1">
        <v>0</v>
      </c>
      <c r="AG95" s="1">
        <v>1</v>
      </c>
      <c r="AH95" s="1">
        <v>0</v>
      </c>
      <c r="AI95" s="1">
        <v>0</v>
      </c>
      <c r="AJ95" s="1">
        <v>20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1</v>
      </c>
      <c r="BA95" s="1">
        <v>0</v>
      </c>
      <c r="BB95" s="1">
        <v>1</v>
      </c>
      <c r="BC95" s="1">
        <v>2</v>
      </c>
      <c r="BD95" s="1">
        <v>16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</row>
    <row r="96" spans="1:71" ht="12.75" hidden="1" x14ac:dyDescent="0.2">
      <c r="A96" s="1">
        <v>91027</v>
      </c>
      <c r="B96" s="1" t="s">
        <v>196</v>
      </c>
      <c r="C96" s="1">
        <v>12</v>
      </c>
      <c r="D96" s="1">
        <v>162</v>
      </c>
      <c r="E96" s="1" t="s">
        <v>65</v>
      </c>
      <c r="F96" s="1">
        <v>123</v>
      </c>
      <c r="G96" s="1" t="s">
        <v>138</v>
      </c>
      <c r="H96" s="3">
        <v>119.37</v>
      </c>
      <c r="I96" s="3">
        <v>1432.44</v>
      </c>
      <c r="J96" s="2" t="e">
        <f t="shared" si="2"/>
        <v>#VALUE!</v>
      </c>
      <c r="K96" s="5" t="e">
        <f t="shared" si="22"/>
        <v>#VALUE!</v>
      </c>
      <c r="L96" s="5"/>
      <c r="M96" s="1">
        <v>0.04</v>
      </c>
      <c r="N96" s="1" t="str">
        <f>IFERROR(VLOOKUP(A96:A272,'140726 ph k.'!$A$190:$S$260,19,FALSE),"")</f>
        <v/>
      </c>
      <c r="O96" s="1">
        <f>IFERROR(VLOOKUP(A96:A272,'140726 ph k.'!$A$6:$G$186,7,FALSE),"")</f>
        <v>0</v>
      </c>
      <c r="P96" s="1" t="str">
        <f>IFERROR(VLOOKUP(A96:A272,'140726 ph k.'!$A$190:$N$260,14,FALSE),"")</f>
        <v/>
      </c>
      <c r="Q96" s="8" t="e">
        <f t="shared" si="36"/>
        <v>#VALUE!</v>
      </c>
      <c r="R96" s="1"/>
      <c r="S96" s="1">
        <v>0.54</v>
      </c>
      <c r="T96" s="1">
        <v>1.33</v>
      </c>
      <c r="U96" s="7">
        <v>0</v>
      </c>
      <c r="V96" s="1">
        <v>0.04</v>
      </c>
      <c r="W96" s="1">
        <v>0.5</v>
      </c>
      <c r="X96" s="8">
        <f t="shared" si="28"/>
        <v>0</v>
      </c>
      <c r="Y96" s="1"/>
      <c r="Z96" s="1">
        <v>0</v>
      </c>
      <c r="AA96" s="48" t="e">
        <f t="shared" si="9"/>
        <v>#VALUE!</v>
      </c>
      <c r="AB96" s="20" t="e">
        <f t="shared" si="10"/>
        <v>#VALUE!</v>
      </c>
      <c r="AC96" s="48" t="e">
        <f t="shared" si="11"/>
        <v>#VALUE!</v>
      </c>
      <c r="AD96" s="3" t="e">
        <f t="shared" si="12"/>
        <v>#VALUE!</v>
      </c>
      <c r="AE96" s="3" t="e">
        <f t="shared" si="40"/>
        <v>#VALUE!</v>
      </c>
      <c r="AF96" s="1">
        <v>0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1</v>
      </c>
      <c r="BA96" s="1">
        <v>6</v>
      </c>
      <c r="BB96" s="1">
        <v>0</v>
      </c>
      <c r="BC96" s="1">
        <v>5</v>
      </c>
      <c r="BD96" s="1">
        <v>16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1</v>
      </c>
      <c r="BL96" s="1">
        <v>0</v>
      </c>
      <c r="BM96" s="1">
        <v>0</v>
      </c>
      <c r="BN96" s="1">
        <v>6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</row>
    <row r="97" spans="1:71" ht="12.75" hidden="1" x14ac:dyDescent="0.2">
      <c r="A97" s="1">
        <v>6043</v>
      </c>
      <c r="B97" s="1" t="s">
        <v>209</v>
      </c>
      <c r="C97" s="1">
        <v>12</v>
      </c>
      <c r="D97" s="1">
        <v>162</v>
      </c>
      <c r="E97" s="1" t="s">
        <v>65</v>
      </c>
      <c r="F97" s="1">
        <v>807</v>
      </c>
      <c r="G97" s="1" t="s">
        <v>67</v>
      </c>
      <c r="H97" s="3">
        <v>33.910299999999999</v>
      </c>
      <c r="I97" s="3">
        <v>406.92360000000002</v>
      </c>
      <c r="J97" s="2">
        <f t="shared" si="2"/>
        <v>0</v>
      </c>
      <c r="K97" s="5">
        <f t="shared" si="22"/>
        <v>0</v>
      </c>
      <c r="L97" s="5"/>
      <c r="M97" s="1">
        <v>0.08</v>
      </c>
      <c r="N97" s="1">
        <f>IFERROR(VLOOKUP(A97:A273,'140726 ph k.'!$A$190:$S$260,19,FALSE),"")</f>
        <v>0.2</v>
      </c>
      <c r="O97" s="1">
        <f>IFERROR(VLOOKUP(A97:A273,'140726 ph k.'!$A$6:$G$186,7,FALSE),"")</f>
        <v>1</v>
      </c>
      <c r="P97" s="1">
        <f>IFERROR(VLOOKUP(A97:A273,'140726 ph k.'!$A$190:$N$260,14,FALSE),"")</f>
        <v>0.08</v>
      </c>
      <c r="Q97" s="8">
        <f t="shared" si="36"/>
        <v>0</v>
      </c>
      <c r="R97" s="1"/>
      <c r="S97" s="1">
        <v>1.88</v>
      </c>
      <c r="T97" s="1">
        <v>8.17</v>
      </c>
      <c r="U97" s="7">
        <v>0</v>
      </c>
      <c r="V97" s="1">
        <v>0</v>
      </c>
      <c r="W97" s="1">
        <v>0.67</v>
      </c>
      <c r="X97" s="8">
        <f t="shared" si="28"/>
        <v>0</v>
      </c>
      <c r="Y97" s="1"/>
      <c r="Z97" s="1">
        <v>0</v>
      </c>
      <c r="AA97" s="48">
        <f t="shared" si="9"/>
        <v>2.16</v>
      </c>
      <c r="AB97" s="20">
        <f t="shared" si="10"/>
        <v>878.9549760000001</v>
      </c>
      <c r="AC97" s="48">
        <f t="shared" si="11"/>
        <v>8.92</v>
      </c>
      <c r="AD97" s="3">
        <f t="shared" si="12"/>
        <v>3629.7585120000003</v>
      </c>
      <c r="AE97" s="3">
        <f t="shared" si="40"/>
        <v>2750.8035360000003</v>
      </c>
      <c r="AF97" s="1">
        <v>0</v>
      </c>
      <c r="AG97" s="1">
        <v>2</v>
      </c>
      <c r="AH97" s="1">
        <v>0</v>
      </c>
      <c r="AI97" s="1">
        <v>0</v>
      </c>
      <c r="AJ97" s="1">
        <v>3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19</v>
      </c>
      <c r="BA97" s="1">
        <v>7</v>
      </c>
      <c r="BB97" s="1">
        <v>0</v>
      </c>
      <c r="BC97" s="1">
        <v>0</v>
      </c>
      <c r="BD97" s="1">
        <v>98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8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</row>
    <row r="98" spans="1:71" ht="12.75" hidden="1" x14ac:dyDescent="0.2">
      <c r="A98" s="1">
        <v>91013</v>
      </c>
      <c r="B98" s="1" t="s">
        <v>151</v>
      </c>
      <c r="C98" s="1">
        <v>12</v>
      </c>
      <c r="D98" s="1">
        <v>162</v>
      </c>
      <c r="E98" s="1" t="s">
        <v>65</v>
      </c>
      <c r="F98" s="1">
        <v>123</v>
      </c>
      <c r="G98" s="1" t="s">
        <v>138</v>
      </c>
      <c r="H98" s="3">
        <v>101.8831</v>
      </c>
      <c r="I98" s="3">
        <v>1222.5971999999999</v>
      </c>
      <c r="J98" s="2" t="e">
        <f t="shared" si="2"/>
        <v>#VALUE!</v>
      </c>
      <c r="K98" s="5" t="e">
        <f t="shared" si="22"/>
        <v>#VALUE!</v>
      </c>
      <c r="L98" s="5"/>
      <c r="M98" s="1">
        <v>0.25</v>
      </c>
      <c r="N98" s="1" t="str">
        <f>IFERROR(VLOOKUP(A98:A274,'140726 ph k.'!$A$190:$S$260,19,FALSE),"")</f>
        <v/>
      </c>
      <c r="O98" s="1">
        <f>IFERROR(VLOOKUP(A98:A274,'140726 ph k.'!$A$6:$G$186,7,FALSE),"")</f>
        <v>18</v>
      </c>
      <c r="P98" s="1">
        <f>O98/C98</f>
        <v>1.5</v>
      </c>
      <c r="Q98" s="8" t="e">
        <f t="shared" si="36"/>
        <v>#VALUE!</v>
      </c>
      <c r="R98" s="1"/>
      <c r="S98" s="1">
        <v>0.46</v>
      </c>
      <c r="T98" s="1">
        <v>4.92</v>
      </c>
      <c r="U98" s="7">
        <v>0</v>
      </c>
      <c r="V98" s="1">
        <v>0</v>
      </c>
      <c r="W98" s="1">
        <v>0.57999999999999996</v>
      </c>
      <c r="X98" s="8">
        <f t="shared" si="28"/>
        <v>0</v>
      </c>
      <c r="Y98" s="1"/>
      <c r="Z98" s="1">
        <v>0</v>
      </c>
      <c r="AA98" s="48" t="e">
        <f t="shared" si="9"/>
        <v>#VALUE!</v>
      </c>
      <c r="AB98" s="20" t="e">
        <f t="shared" si="10"/>
        <v>#VALUE!</v>
      </c>
      <c r="AC98" s="48">
        <f t="shared" si="11"/>
        <v>7</v>
      </c>
      <c r="AD98" s="3">
        <f t="shared" si="12"/>
        <v>8558.1803999999993</v>
      </c>
      <c r="AE98" s="3" t="e">
        <f t="shared" si="40"/>
        <v>#VALUE!</v>
      </c>
      <c r="AF98" s="1">
        <v>0</v>
      </c>
      <c r="AG98" s="1">
        <v>4</v>
      </c>
      <c r="AH98" s="1">
        <v>0</v>
      </c>
      <c r="AI98" s="1">
        <v>2</v>
      </c>
      <c r="AJ98" s="1">
        <v>30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2</v>
      </c>
      <c r="BA98" s="1">
        <v>3</v>
      </c>
      <c r="BB98" s="1">
        <v>0</v>
      </c>
      <c r="BC98" s="1">
        <v>4</v>
      </c>
      <c r="BD98" s="1">
        <v>59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7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</row>
    <row r="99" spans="1:71" ht="12.75" hidden="1" x14ac:dyDescent="0.2">
      <c r="A99" s="1">
        <v>88136</v>
      </c>
      <c r="B99" s="1" t="s">
        <v>198</v>
      </c>
      <c r="C99" s="1">
        <v>12</v>
      </c>
      <c r="D99" s="1">
        <v>162</v>
      </c>
      <c r="E99" s="1" t="s">
        <v>65</v>
      </c>
      <c r="F99" s="1">
        <v>974</v>
      </c>
      <c r="G99" s="1" t="s">
        <v>70</v>
      </c>
      <c r="H99" s="3">
        <v>107.7872</v>
      </c>
      <c r="I99" s="3">
        <v>1293.4464</v>
      </c>
      <c r="J99" s="2" t="e">
        <f t="shared" si="2"/>
        <v>#VALUE!</v>
      </c>
      <c r="K99" s="5" t="e">
        <f t="shared" si="22"/>
        <v>#VALUE!</v>
      </c>
      <c r="L99" s="5"/>
      <c r="M99" s="1">
        <v>0</v>
      </c>
      <c r="N99" s="1" t="str">
        <f>IFERROR(VLOOKUP(A99:A275,'140726 ph k.'!$A$190:$S$260,19,FALSE),"")</f>
        <v/>
      </c>
      <c r="O99" s="1">
        <f>IFERROR(VLOOKUP(A99:A275,'140726 ph k.'!$A$6:$G$186,7,FALSE),"")</f>
        <v>0</v>
      </c>
      <c r="P99" s="1" t="str">
        <f>IFERROR(VLOOKUP(A99:A275,'140726 ph k.'!$A$190:$N$260,14,FALSE),"")</f>
        <v/>
      </c>
      <c r="Q99" s="8" t="e">
        <f t="shared" si="36"/>
        <v>#VALUE!</v>
      </c>
      <c r="R99" s="1"/>
      <c r="S99" s="1">
        <v>0.62</v>
      </c>
      <c r="T99" s="1">
        <v>0</v>
      </c>
      <c r="U99" s="7">
        <v>0</v>
      </c>
      <c r="V99" s="1">
        <v>0.04</v>
      </c>
      <c r="W99" s="1">
        <v>0</v>
      </c>
      <c r="X99" s="8">
        <f t="shared" si="28"/>
        <v>0</v>
      </c>
      <c r="Y99" s="1"/>
      <c r="Z99" s="1">
        <v>0</v>
      </c>
      <c r="AA99" s="48" t="e">
        <f t="shared" si="9"/>
        <v>#VALUE!</v>
      </c>
      <c r="AB99" s="20" t="e">
        <f t="shared" si="10"/>
        <v>#VALUE!</v>
      </c>
      <c r="AC99" s="48" t="e">
        <f t="shared" si="11"/>
        <v>#VALUE!</v>
      </c>
      <c r="AD99" s="3" t="e">
        <f t="shared" si="12"/>
        <v>#VALUE!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7</v>
      </c>
      <c r="BC99" s="1">
        <v>1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1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</row>
    <row r="100" spans="1:71" ht="12.75" hidden="1" x14ac:dyDescent="0.2">
      <c r="A100" s="1">
        <v>24</v>
      </c>
      <c r="B100" s="1" t="s">
        <v>207</v>
      </c>
      <c r="C100" s="1">
        <v>240</v>
      </c>
      <c r="D100" s="1">
        <v>162</v>
      </c>
      <c r="E100" s="1" t="s">
        <v>65</v>
      </c>
      <c r="F100" s="1">
        <v>1</v>
      </c>
      <c r="G100" s="1" t="s">
        <v>98</v>
      </c>
      <c r="H100" s="3">
        <v>5.7160000000000002</v>
      </c>
      <c r="I100" s="3">
        <v>1371.84</v>
      </c>
      <c r="J100" s="2" t="e">
        <f t="shared" si="2"/>
        <v>#VALUE!</v>
      </c>
      <c r="K100" s="5" t="e">
        <f t="shared" si="22"/>
        <v>#VALUE!</v>
      </c>
      <c r="L100" s="5"/>
      <c r="M100" s="1">
        <v>0.21</v>
      </c>
      <c r="N100" s="1" t="str">
        <f>IFERROR(VLOOKUP(A100:A276,'140726 ph k.'!$A$190:$S$260,19,FALSE),"")</f>
        <v/>
      </c>
      <c r="O100" s="1" t="str">
        <f>IFERROR(VLOOKUP(A100:A276,'140726 ph k.'!$A$6:$G$186,7,FALSE),"")</f>
        <v/>
      </c>
      <c r="P100" s="1" t="str">
        <f>IFERROR(VLOOKUP(A100:A276,'140726 ph k.'!$A$190:$N$260,14,FALSE),"")</f>
        <v/>
      </c>
      <c r="Q100" s="8" t="e">
        <f t="shared" si="36"/>
        <v>#VALUE!</v>
      </c>
      <c r="R100" s="1"/>
      <c r="S100" s="1">
        <v>0</v>
      </c>
      <c r="T100" s="1">
        <v>0</v>
      </c>
      <c r="U100" s="7">
        <v>0</v>
      </c>
      <c r="V100" s="1">
        <v>0.41</v>
      </c>
      <c r="W100" s="1">
        <v>-0.11</v>
      </c>
      <c r="X100" s="8">
        <f t="shared" si="28"/>
        <v>0</v>
      </c>
      <c r="Y100" s="1"/>
      <c r="Z100" s="1">
        <v>0</v>
      </c>
      <c r="AA100" s="48" t="e">
        <f t="shared" si="9"/>
        <v>#VALUE!</v>
      </c>
      <c r="AB100" s="20" t="e">
        <f t="shared" si="10"/>
        <v>#VALUE!</v>
      </c>
      <c r="AC100" s="48" t="e">
        <f t="shared" si="11"/>
        <v>#VALUE!</v>
      </c>
      <c r="AD100" s="3" t="e">
        <f t="shared" si="12"/>
        <v>#VALUE!</v>
      </c>
      <c r="AE100" s="1">
        <v>0</v>
      </c>
      <c r="AF100" s="1">
        <v>0</v>
      </c>
      <c r="AG100" s="1">
        <v>0</v>
      </c>
      <c r="AH100" s="1">
        <v>35</v>
      </c>
      <c r="AI100" s="1">
        <v>32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48</v>
      </c>
      <c r="BK100" s="1">
        <v>25</v>
      </c>
      <c r="BL100" s="1">
        <v>32</v>
      </c>
      <c r="BM100" s="1">
        <v>13</v>
      </c>
      <c r="BN100" s="1">
        <v>-26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</row>
    <row r="101" spans="1:71" ht="12.75" x14ac:dyDescent="0.2">
      <c r="A101" s="1">
        <v>91118</v>
      </c>
      <c r="B101" s="1" t="s">
        <v>173</v>
      </c>
      <c r="C101" s="1">
        <v>12</v>
      </c>
      <c r="D101" s="1">
        <v>162</v>
      </c>
      <c r="E101" s="1" t="s">
        <v>65</v>
      </c>
      <c r="F101" s="1">
        <v>123</v>
      </c>
      <c r="G101" s="1" t="s">
        <v>138</v>
      </c>
      <c r="H101" s="3">
        <v>59.000900000000001</v>
      </c>
      <c r="I101" s="3">
        <v>708.01080000000002</v>
      </c>
      <c r="J101" s="2" t="e">
        <f t="shared" si="2"/>
        <v>#VALUE!</v>
      </c>
      <c r="K101" s="5" t="e">
        <f t="shared" si="22"/>
        <v>#VALUE!</v>
      </c>
      <c r="L101" s="22">
        <v>5</v>
      </c>
      <c r="M101" s="1">
        <v>0</v>
      </c>
      <c r="N101" s="1" t="str">
        <f>IFERROR(VLOOKUP(A101:A277,'140726 ph k.'!$A$190:$S$260,19,FALSE),"")</f>
        <v/>
      </c>
      <c r="O101" s="1">
        <f>IFERROR(VLOOKUP(A101:A277,'140726 ph k.'!$A$6:$G$186,7,FALSE),"")</f>
        <v>0</v>
      </c>
      <c r="P101" s="1" t="str">
        <f>IFERROR(VLOOKUP(A101:A277,'140726 ph k.'!$A$190:$N$260,14,FALSE),"")</f>
        <v/>
      </c>
      <c r="Q101" s="8" t="e">
        <f t="shared" si="36"/>
        <v>#VALUE!</v>
      </c>
      <c r="R101" s="1"/>
      <c r="S101" s="1">
        <v>1.1200000000000001</v>
      </c>
      <c r="T101" s="1">
        <v>0</v>
      </c>
      <c r="U101" s="7">
        <v>0</v>
      </c>
      <c r="V101" s="1">
        <v>0</v>
      </c>
      <c r="W101" s="1">
        <v>0</v>
      </c>
      <c r="X101" s="8">
        <f t="shared" si="28"/>
        <v>0</v>
      </c>
      <c r="Y101" s="1"/>
      <c r="Z101" s="1">
        <v>0</v>
      </c>
      <c r="AA101" s="48" t="e">
        <f t="shared" si="9"/>
        <v>#VALUE!</v>
      </c>
      <c r="AB101" s="20" t="e">
        <f t="shared" si="10"/>
        <v>#VALUE!</v>
      </c>
      <c r="AC101" s="48" t="e">
        <f t="shared" si="11"/>
        <v>#VALUE!</v>
      </c>
      <c r="AD101" s="3" t="e">
        <f t="shared" si="12"/>
        <v>#VALUE!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27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</row>
    <row r="102" spans="1:71" ht="12.75" x14ac:dyDescent="0.2">
      <c r="A102" s="1">
        <v>6033</v>
      </c>
      <c r="B102" s="1" t="s">
        <v>183</v>
      </c>
      <c r="C102" s="1">
        <v>16</v>
      </c>
      <c r="D102" s="1">
        <v>162</v>
      </c>
      <c r="E102" s="1" t="s">
        <v>65</v>
      </c>
      <c r="F102" s="1">
        <v>123</v>
      </c>
      <c r="G102" s="1" t="s">
        <v>138</v>
      </c>
      <c r="H102" s="3">
        <v>70.367699999999999</v>
      </c>
      <c r="I102" s="3">
        <v>1125.8832</v>
      </c>
      <c r="J102" s="2" t="e">
        <f t="shared" si="2"/>
        <v>#VALUE!</v>
      </c>
      <c r="K102" s="5" t="e">
        <f t="shared" si="22"/>
        <v>#VALUE!</v>
      </c>
      <c r="L102" s="5"/>
      <c r="M102" s="1">
        <v>0.38</v>
      </c>
      <c r="N102" s="1" t="str">
        <f>IFERROR(VLOOKUP(A102:A278,'140726 ph k.'!$A$190:$S$260,19,FALSE),"")</f>
        <v/>
      </c>
      <c r="O102" s="1">
        <f>IFERROR(VLOOKUP(A102:A278,'140726 ph k.'!$A$6:$G$186,7,FALSE),"")</f>
        <v>0</v>
      </c>
      <c r="P102" s="1" t="str">
        <f>IFERROR(VLOOKUP(A102:A278,'140726 ph k.'!$A$190:$N$260,14,FALSE),"")</f>
        <v/>
      </c>
      <c r="Q102" s="8" t="e">
        <f t="shared" si="36"/>
        <v>#VALUE!</v>
      </c>
      <c r="R102" s="1"/>
      <c r="S102" s="1">
        <v>0</v>
      </c>
      <c r="T102" s="1">
        <v>0</v>
      </c>
      <c r="U102" s="7">
        <v>0</v>
      </c>
      <c r="V102" s="1">
        <v>0.28000000000000003</v>
      </c>
      <c r="W102" s="1">
        <v>0</v>
      </c>
      <c r="X102" s="8">
        <f t="shared" si="28"/>
        <v>0</v>
      </c>
      <c r="Y102" s="1"/>
      <c r="Z102" s="1">
        <v>0</v>
      </c>
      <c r="AA102" s="48" t="e">
        <f t="shared" si="9"/>
        <v>#VALUE!</v>
      </c>
      <c r="AB102" s="20" t="e">
        <f t="shared" si="10"/>
        <v>#VALUE!</v>
      </c>
      <c r="AC102" s="48" t="e">
        <f t="shared" si="11"/>
        <v>#VALUE!</v>
      </c>
      <c r="AD102" s="3" t="e">
        <f t="shared" si="12"/>
        <v>#VALUE!</v>
      </c>
      <c r="AE102" s="1">
        <v>0</v>
      </c>
      <c r="AF102" s="1">
        <v>0</v>
      </c>
      <c r="AG102" s="1">
        <v>0</v>
      </c>
      <c r="AH102" s="1">
        <v>5</v>
      </c>
      <c r="AI102" s="1">
        <v>2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1</v>
      </c>
      <c r="BM102" s="1">
        <v>7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</row>
    <row r="103" spans="1:71" ht="12.75" x14ac:dyDescent="0.2">
      <c r="A103" s="1">
        <v>78180</v>
      </c>
      <c r="B103" s="1" t="s">
        <v>106</v>
      </c>
      <c r="C103" s="1">
        <v>32</v>
      </c>
      <c r="D103" s="1">
        <v>162</v>
      </c>
      <c r="E103" s="1" t="s">
        <v>65</v>
      </c>
      <c r="F103" s="1">
        <v>1</v>
      </c>
      <c r="G103" s="1" t="s">
        <v>98</v>
      </c>
      <c r="H103" s="3">
        <v>156.33000000000001</v>
      </c>
      <c r="I103" s="3">
        <v>5002.5600000000004</v>
      </c>
      <c r="J103" s="2" t="e">
        <f t="shared" si="2"/>
        <v>#VALUE!</v>
      </c>
      <c r="K103" s="5" t="e">
        <f t="shared" si="22"/>
        <v>#VALUE!</v>
      </c>
      <c r="L103" s="5"/>
      <c r="M103" s="1">
        <v>0.14000000000000001</v>
      </c>
      <c r="N103" s="1" t="str">
        <f>IFERROR(VLOOKUP(A103:A279,'140726 ph k.'!$A$190:$S$260,19,FALSE),"")</f>
        <v/>
      </c>
      <c r="O103" s="1" t="str">
        <f>IFERROR(VLOOKUP(A103:A279,'140726 ph k.'!$A$6:$G$186,7,FALSE),"")</f>
        <v/>
      </c>
      <c r="P103" s="1" t="str">
        <f>IFERROR(VLOOKUP(A103:A279,'140726 ph k.'!$A$190:$N$260,14,FALSE),"")</f>
        <v/>
      </c>
      <c r="Q103" s="8" t="e">
        <f t="shared" si="36"/>
        <v>#VALUE!</v>
      </c>
      <c r="R103" s="1"/>
      <c r="S103" s="1">
        <v>0</v>
      </c>
      <c r="T103" s="1">
        <v>0</v>
      </c>
      <c r="U103" s="7">
        <v>0</v>
      </c>
      <c r="V103" s="1">
        <v>0</v>
      </c>
      <c r="W103" s="1">
        <v>0</v>
      </c>
      <c r="X103" s="8">
        <f t="shared" si="28"/>
        <v>0</v>
      </c>
      <c r="Y103" s="1"/>
      <c r="Z103" s="1">
        <v>0</v>
      </c>
      <c r="AA103" s="48" t="e">
        <f t="shared" si="9"/>
        <v>#VALUE!</v>
      </c>
      <c r="AB103" s="20" t="e">
        <f t="shared" si="10"/>
        <v>#VALUE!</v>
      </c>
      <c r="AC103" s="48" t="e">
        <f t="shared" si="11"/>
        <v>#VALUE!</v>
      </c>
      <c r="AD103" s="3" t="e">
        <f t="shared" si="12"/>
        <v>#VALUE!</v>
      </c>
      <c r="AE103" s="1">
        <v>0</v>
      </c>
      <c r="AF103" s="1">
        <v>0</v>
      </c>
      <c r="AG103" s="1">
        <v>1</v>
      </c>
      <c r="AH103" s="1">
        <v>2</v>
      </c>
      <c r="AI103" s="1">
        <v>4</v>
      </c>
      <c r="AJ103" s="1">
        <v>28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</row>
    <row r="104" spans="1:71" ht="12.75" x14ac:dyDescent="0.2">
      <c r="A104" s="1">
        <v>6083</v>
      </c>
      <c r="B104" s="1" t="s">
        <v>301</v>
      </c>
      <c r="C104" s="1">
        <v>5</v>
      </c>
      <c r="D104" s="1">
        <v>162</v>
      </c>
      <c r="E104" s="1" t="s">
        <v>65</v>
      </c>
      <c r="F104" s="1">
        <v>123</v>
      </c>
      <c r="G104" s="1" t="s">
        <v>138</v>
      </c>
      <c r="H104" s="3">
        <v>208.38820000000001</v>
      </c>
      <c r="I104" s="3">
        <v>1041.941</v>
      </c>
      <c r="J104" s="2">
        <f t="shared" si="2"/>
        <v>0</v>
      </c>
      <c r="K104" s="5">
        <f t="shared" si="22"/>
        <v>0</v>
      </c>
      <c r="L104" s="6"/>
      <c r="M104" s="1">
        <v>0</v>
      </c>
      <c r="N104" s="1">
        <f>IFERROR(VLOOKUP(A104:A280,'140726 ph k.'!$A$190:$S$260,19,FALSE),"")</f>
        <v>0.6</v>
      </c>
      <c r="O104" s="1">
        <f>IFERROR(VLOOKUP(A104:A280,'140726 ph k.'!$A$6:$G$186,7,FALSE),"")</f>
        <v>7</v>
      </c>
      <c r="P104" s="1">
        <f>IFERROR(VLOOKUP(A104:A280,'140726 ph k.'!$A$190:$N$260,14,FALSE),"")</f>
        <v>1.4</v>
      </c>
      <c r="Q104" s="8">
        <f t="shared" si="36"/>
        <v>0</v>
      </c>
      <c r="R104" s="1"/>
      <c r="S104" s="1">
        <v>0</v>
      </c>
      <c r="T104" s="1">
        <v>0</v>
      </c>
      <c r="U104" s="8">
        <f t="shared" ref="U104:U180" si="41">MAX(0,(TRUNC((S104*0.8)-T104)))</f>
        <v>0</v>
      </c>
      <c r="V104" s="1">
        <v>0</v>
      </c>
      <c r="W104" s="1">
        <v>2.2000000000000002</v>
      </c>
      <c r="X104" s="8">
        <f t="shared" si="28"/>
        <v>0</v>
      </c>
      <c r="Y104" s="1"/>
      <c r="Z104" s="1">
        <v>0</v>
      </c>
      <c r="AA104" s="48">
        <f t="shared" si="9"/>
        <v>0.6</v>
      </c>
      <c r="AB104" s="20">
        <f t="shared" si="10"/>
        <v>625.16459999999995</v>
      </c>
      <c r="AC104" s="48">
        <f t="shared" si="11"/>
        <v>3.6</v>
      </c>
      <c r="AD104" s="3">
        <f t="shared" si="12"/>
        <v>3750.9876000000004</v>
      </c>
      <c r="AE104" s="3">
        <f>AD104-AB104</f>
        <v>3125.8230000000003</v>
      </c>
      <c r="AF104" s="1">
        <v>0</v>
      </c>
      <c r="AG104" s="1">
        <v>0</v>
      </c>
      <c r="AH104" s="1">
        <v>0</v>
      </c>
      <c r="AI104" s="1">
        <v>0</v>
      </c>
      <c r="AJ104" s="1">
        <v>10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11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</row>
    <row r="105" spans="1:71" ht="12.75" x14ac:dyDescent="0.2">
      <c r="A105" s="1">
        <v>65105</v>
      </c>
      <c r="B105" s="1" t="s">
        <v>128</v>
      </c>
      <c r="C105" s="1">
        <v>24</v>
      </c>
      <c r="D105" s="1">
        <v>162</v>
      </c>
      <c r="E105" s="1" t="s">
        <v>65</v>
      </c>
      <c r="F105" s="1">
        <v>807</v>
      </c>
      <c r="G105" s="1" t="s">
        <v>67</v>
      </c>
      <c r="H105" s="3">
        <v>61.173400000000001</v>
      </c>
      <c r="I105" s="3">
        <v>1468.1615999999999</v>
      </c>
      <c r="J105" s="2" t="e">
        <f t="shared" si="2"/>
        <v>#VALUE!</v>
      </c>
      <c r="K105" s="5" t="e">
        <f t="shared" si="22"/>
        <v>#VALUE!</v>
      </c>
      <c r="L105" s="5"/>
      <c r="M105" s="1">
        <v>0</v>
      </c>
      <c r="N105" s="1" t="str">
        <f>IFERROR(VLOOKUP(A105:A281,'140726 ph k.'!$A$190:$S$260,19,FALSE),"")</f>
        <v/>
      </c>
      <c r="O105" s="1">
        <f>IFERROR(VLOOKUP(A105:A281,'140726 ph k.'!$A$6:$G$186,7,FALSE),"")</f>
        <v>0</v>
      </c>
      <c r="P105" s="1" t="str">
        <f>IFERROR(VLOOKUP(A105:A281,'140726 ph k.'!$A$190:$N$260,14,FALSE),"")</f>
        <v/>
      </c>
      <c r="Q105" s="8" t="e">
        <f t="shared" si="36"/>
        <v>#VALUE!</v>
      </c>
      <c r="R105" s="1"/>
      <c r="S105" s="1">
        <v>0.42</v>
      </c>
      <c r="T105" s="1">
        <v>0</v>
      </c>
      <c r="U105" s="8">
        <f t="shared" si="41"/>
        <v>0</v>
      </c>
      <c r="V105" s="1">
        <v>0</v>
      </c>
      <c r="W105" s="1">
        <v>0</v>
      </c>
      <c r="X105" s="8">
        <f t="shared" si="28"/>
        <v>0</v>
      </c>
      <c r="Y105" s="1"/>
      <c r="Z105" s="1">
        <v>0</v>
      </c>
      <c r="AA105" s="48" t="e">
        <f t="shared" si="9"/>
        <v>#VALUE!</v>
      </c>
      <c r="AB105" s="20" t="e">
        <f t="shared" si="10"/>
        <v>#VALUE!</v>
      </c>
      <c r="AC105" s="48" t="e">
        <f t="shared" si="11"/>
        <v>#VALUE!</v>
      </c>
      <c r="AD105" s="3" t="e">
        <f t="shared" si="12"/>
        <v>#VALUE!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</row>
    <row r="106" spans="1:71" ht="12.75" x14ac:dyDescent="0.2">
      <c r="A106" s="1">
        <v>59902</v>
      </c>
      <c r="B106" s="1" t="s">
        <v>75</v>
      </c>
      <c r="C106" s="1">
        <v>12</v>
      </c>
      <c r="D106" s="1">
        <v>162</v>
      </c>
      <c r="E106" s="1" t="s">
        <v>65</v>
      </c>
      <c r="F106" s="1">
        <v>999</v>
      </c>
      <c r="G106" s="1" t="s">
        <v>68</v>
      </c>
      <c r="H106" s="3">
        <v>155.34</v>
      </c>
      <c r="I106" s="3">
        <v>1864.08</v>
      </c>
      <c r="J106" s="2" t="e">
        <f t="shared" si="2"/>
        <v>#VALUE!</v>
      </c>
      <c r="K106" s="5" t="e">
        <f t="shared" si="22"/>
        <v>#VALUE!</v>
      </c>
      <c r="L106" s="5"/>
      <c r="M106" s="1">
        <v>0.33</v>
      </c>
      <c r="N106" s="1" t="str">
        <f>IFERROR(VLOOKUP(A106:A282,'140726 ph k.'!$A$190:$S$260,19,FALSE),"")</f>
        <v/>
      </c>
      <c r="O106" s="1" t="str">
        <f>IFERROR(VLOOKUP(A106:A282,'140726 ph k.'!$A$6:$G$186,7,FALSE),"")</f>
        <v/>
      </c>
      <c r="P106" s="1" t="str">
        <f>IFERROR(VLOOKUP(A106:A282,'140726 ph k.'!$A$190:$N$260,14,FALSE),"")</f>
        <v/>
      </c>
      <c r="Q106" s="8" t="e">
        <f t="shared" si="36"/>
        <v>#VALUE!</v>
      </c>
      <c r="R106" s="1"/>
      <c r="S106" s="1">
        <v>0</v>
      </c>
      <c r="T106" s="1">
        <v>0</v>
      </c>
      <c r="U106" s="8">
        <f t="shared" si="41"/>
        <v>0</v>
      </c>
      <c r="V106" s="1">
        <v>0</v>
      </c>
      <c r="W106" s="1">
        <v>0</v>
      </c>
      <c r="X106" s="8">
        <f t="shared" si="28"/>
        <v>0</v>
      </c>
      <c r="Y106" s="1"/>
      <c r="Z106" s="1">
        <v>0</v>
      </c>
      <c r="AA106" s="48" t="e">
        <f t="shared" si="9"/>
        <v>#VALUE!</v>
      </c>
      <c r="AB106" s="20" t="e">
        <f t="shared" si="10"/>
        <v>#VALUE!</v>
      </c>
      <c r="AC106" s="48" t="e">
        <f t="shared" si="11"/>
        <v>#VALUE!</v>
      </c>
      <c r="AD106" s="3" t="e">
        <f t="shared" si="12"/>
        <v>#VALUE!</v>
      </c>
      <c r="AE106" s="1">
        <v>0</v>
      </c>
      <c r="AF106" s="1">
        <v>0</v>
      </c>
      <c r="AG106" s="1">
        <v>0</v>
      </c>
      <c r="AH106" s="1">
        <v>1</v>
      </c>
      <c r="AI106" s="1">
        <v>6</v>
      </c>
      <c r="AJ106" s="1">
        <v>11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</row>
    <row r="107" spans="1:71" ht="12.75" x14ac:dyDescent="0.2">
      <c r="A107" s="1">
        <v>70</v>
      </c>
      <c r="B107" s="1" t="s">
        <v>201</v>
      </c>
      <c r="C107" s="1">
        <v>192</v>
      </c>
      <c r="D107" s="1">
        <v>162</v>
      </c>
      <c r="E107" s="1" t="s">
        <v>65</v>
      </c>
      <c r="F107" s="1">
        <v>1</v>
      </c>
      <c r="G107" s="1" t="s">
        <v>98</v>
      </c>
      <c r="H107" s="3">
        <v>14.5062</v>
      </c>
      <c r="I107" s="3">
        <v>2785.1904</v>
      </c>
      <c r="J107" s="2" t="e">
        <f t="shared" si="2"/>
        <v>#VALUE!</v>
      </c>
      <c r="K107" s="5" t="e">
        <f t="shared" si="22"/>
        <v>#VALUE!</v>
      </c>
      <c r="L107" s="5"/>
      <c r="M107" s="1">
        <v>0.1</v>
      </c>
      <c r="N107" s="1" t="str">
        <f>IFERROR(VLOOKUP(A107:A283,'140726 ph k.'!$A$190:$S$260,19,FALSE),"")</f>
        <v/>
      </c>
      <c r="O107" s="1" t="str">
        <f>IFERROR(VLOOKUP(A107:A283,'140726 ph k.'!$A$6:$G$186,7,FALSE),"")</f>
        <v/>
      </c>
      <c r="P107" s="1" t="str">
        <f>IFERROR(VLOOKUP(A107:A283,'140726 ph k.'!$A$190:$N$260,14,FALSE),"")</f>
        <v/>
      </c>
      <c r="Q107" s="8" t="e">
        <f t="shared" si="36"/>
        <v>#VALUE!</v>
      </c>
      <c r="R107" s="1"/>
      <c r="S107" s="1">
        <v>0</v>
      </c>
      <c r="T107" s="1">
        <v>0</v>
      </c>
      <c r="U107" s="8">
        <f t="shared" si="41"/>
        <v>0</v>
      </c>
      <c r="V107" s="1">
        <v>0.11</v>
      </c>
      <c r="W107" s="1">
        <v>-0.01</v>
      </c>
      <c r="X107" s="8">
        <f t="shared" si="28"/>
        <v>0</v>
      </c>
      <c r="Y107" s="1"/>
      <c r="Z107" s="1">
        <v>0</v>
      </c>
      <c r="AA107" s="48" t="e">
        <f t="shared" si="9"/>
        <v>#VALUE!</v>
      </c>
      <c r="AB107" s="20" t="e">
        <f t="shared" si="10"/>
        <v>#VALUE!</v>
      </c>
      <c r="AC107" s="48" t="e">
        <f t="shared" si="11"/>
        <v>#VALUE!</v>
      </c>
      <c r="AD107" s="3" t="e">
        <f t="shared" si="12"/>
        <v>#VALUE!</v>
      </c>
      <c r="AE107" s="1">
        <v>0</v>
      </c>
      <c r="AF107" s="1">
        <v>0</v>
      </c>
      <c r="AG107" s="1">
        <v>7</v>
      </c>
      <c r="AH107" s="1">
        <v>11</v>
      </c>
      <c r="AI107" s="1">
        <v>8</v>
      </c>
      <c r="AJ107" s="1">
        <v>1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8</v>
      </c>
      <c r="BK107" s="1">
        <v>8</v>
      </c>
      <c r="BL107" s="1">
        <v>8</v>
      </c>
      <c r="BM107" s="1">
        <v>3</v>
      </c>
      <c r="BN107" s="1">
        <v>-2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</row>
    <row r="108" spans="1:71" ht="12.75" x14ac:dyDescent="0.2">
      <c r="A108" s="1">
        <v>507</v>
      </c>
      <c r="B108" s="1" t="s">
        <v>100</v>
      </c>
      <c r="C108" s="1">
        <v>32</v>
      </c>
      <c r="D108" s="1">
        <v>162</v>
      </c>
      <c r="E108" s="1" t="s">
        <v>65</v>
      </c>
      <c r="F108" s="1">
        <v>1</v>
      </c>
      <c r="G108" s="1" t="s">
        <v>98</v>
      </c>
      <c r="H108" s="3">
        <v>101.25</v>
      </c>
      <c r="I108" s="3">
        <v>3240</v>
      </c>
      <c r="J108" s="2" t="e">
        <f t="shared" si="2"/>
        <v>#VALUE!</v>
      </c>
      <c r="K108" s="5" t="e">
        <f t="shared" si="22"/>
        <v>#VALUE!</v>
      </c>
      <c r="L108" s="5"/>
      <c r="M108" s="1">
        <v>0.17</v>
      </c>
      <c r="N108" s="1" t="str">
        <f>IFERROR(VLOOKUP(A108:A284,'140726 ph k.'!$A$190:$S$260,19,FALSE),"")</f>
        <v/>
      </c>
      <c r="O108" s="1" t="str">
        <f>IFERROR(VLOOKUP(A108:A284,'140726 ph k.'!$A$6:$G$186,7,FALSE),"")</f>
        <v/>
      </c>
      <c r="P108" s="1" t="str">
        <f>IFERROR(VLOOKUP(A108:A284,'140726 ph k.'!$A$190:$N$260,14,FALSE),"")</f>
        <v/>
      </c>
      <c r="Q108" s="8" t="e">
        <f t="shared" si="36"/>
        <v>#VALUE!</v>
      </c>
      <c r="R108" s="1"/>
      <c r="S108" s="1">
        <v>0</v>
      </c>
      <c r="T108" s="1">
        <v>0</v>
      </c>
      <c r="U108" s="8">
        <f t="shared" si="41"/>
        <v>0</v>
      </c>
      <c r="V108" s="1">
        <v>0</v>
      </c>
      <c r="W108" s="1">
        <v>0</v>
      </c>
      <c r="X108" s="8">
        <f t="shared" si="28"/>
        <v>0</v>
      </c>
      <c r="Y108" s="1"/>
      <c r="Z108" s="1">
        <v>0</v>
      </c>
      <c r="AA108" s="48" t="e">
        <f t="shared" si="9"/>
        <v>#VALUE!</v>
      </c>
      <c r="AB108" s="20" t="e">
        <f t="shared" si="10"/>
        <v>#VALUE!</v>
      </c>
      <c r="AC108" s="48" t="e">
        <f t="shared" si="11"/>
        <v>#VALUE!</v>
      </c>
      <c r="AD108" s="3" t="e">
        <f t="shared" si="12"/>
        <v>#VALUE!</v>
      </c>
      <c r="AE108" s="1">
        <v>0</v>
      </c>
      <c r="AF108" s="1">
        <v>0</v>
      </c>
      <c r="AG108" s="1">
        <v>0</v>
      </c>
      <c r="AH108" s="1">
        <v>4</v>
      </c>
      <c r="AI108" s="1">
        <v>3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</row>
    <row r="109" spans="1:71" ht="12.75" x14ac:dyDescent="0.2">
      <c r="A109" s="1">
        <v>426</v>
      </c>
      <c r="B109" s="1" t="s">
        <v>217</v>
      </c>
      <c r="C109" s="1">
        <v>240</v>
      </c>
      <c r="D109" s="1">
        <v>162</v>
      </c>
      <c r="E109" s="1" t="s">
        <v>65</v>
      </c>
      <c r="F109" s="1">
        <v>1</v>
      </c>
      <c r="G109" s="1" t="s">
        <v>98</v>
      </c>
      <c r="H109" s="3">
        <v>5.7</v>
      </c>
      <c r="I109" s="3">
        <v>1368</v>
      </c>
      <c r="J109" s="2" t="e">
        <f t="shared" si="2"/>
        <v>#VALUE!</v>
      </c>
      <c r="K109" s="5" t="e">
        <f t="shared" si="22"/>
        <v>#VALUE!</v>
      </c>
      <c r="L109" s="5"/>
      <c r="M109" s="1">
        <v>0.22</v>
      </c>
      <c r="N109" s="1" t="str">
        <f>IFERROR(VLOOKUP(A109:A285,'140726 ph k.'!$A$190:$S$260,19,FALSE),"")</f>
        <v/>
      </c>
      <c r="O109" s="1" t="str">
        <f>IFERROR(VLOOKUP(A109:A285,'140726 ph k.'!$A$6:$G$186,7,FALSE),"")</f>
        <v/>
      </c>
      <c r="P109" s="1" t="str">
        <f>IFERROR(VLOOKUP(A109:A285,'140726 ph k.'!$A$190:$N$260,14,FALSE),"")</f>
        <v/>
      </c>
      <c r="Q109" s="8" t="e">
        <f t="shared" si="36"/>
        <v>#VALUE!</v>
      </c>
      <c r="R109" s="1"/>
      <c r="S109" s="1">
        <v>0</v>
      </c>
      <c r="T109" s="1">
        <v>0</v>
      </c>
      <c r="U109" s="8">
        <f t="shared" si="41"/>
        <v>0</v>
      </c>
      <c r="V109" s="1">
        <v>0.17</v>
      </c>
      <c r="W109" s="1">
        <v>-0.05</v>
      </c>
      <c r="X109" s="8">
        <f t="shared" si="28"/>
        <v>0</v>
      </c>
      <c r="Y109" s="1"/>
      <c r="Z109" s="1">
        <v>0</v>
      </c>
      <c r="AA109" s="48" t="e">
        <f t="shared" si="9"/>
        <v>#VALUE!</v>
      </c>
      <c r="AB109" s="20" t="e">
        <f t="shared" si="10"/>
        <v>#VALUE!</v>
      </c>
      <c r="AC109" s="48" t="e">
        <f t="shared" si="11"/>
        <v>#VALUE!</v>
      </c>
      <c r="AD109" s="3" t="e">
        <f t="shared" si="12"/>
        <v>#VALUE!</v>
      </c>
      <c r="AE109" s="1">
        <v>0</v>
      </c>
      <c r="AF109" s="1">
        <v>0</v>
      </c>
      <c r="AG109" s="1">
        <v>25</v>
      </c>
      <c r="AH109" s="1">
        <v>31</v>
      </c>
      <c r="AI109" s="1">
        <v>18</v>
      </c>
      <c r="AJ109" s="1">
        <v>-19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16</v>
      </c>
      <c r="BK109" s="1">
        <v>8</v>
      </c>
      <c r="BL109" s="1">
        <v>12</v>
      </c>
      <c r="BM109" s="1">
        <v>17</v>
      </c>
      <c r="BN109" s="1">
        <v>-11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</row>
    <row r="110" spans="1:71" ht="12.75" x14ac:dyDescent="0.2">
      <c r="A110" s="1">
        <v>71</v>
      </c>
      <c r="B110" s="1" t="s">
        <v>213</v>
      </c>
      <c r="C110" s="1">
        <v>192</v>
      </c>
      <c r="D110" s="1">
        <v>162</v>
      </c>
      <c r="E110" s="1" t="s">
        <v>65</v>
      </c>
      <c r="F110" s="1">
        <v>1</v>
      </c>
      <c r="G110" s="1" t="s">
        <v>98</v>
      </c>
      <c r="H110" s="3">
        <v>14.5062</v>
      </c>
      <c r="I110" s="3">
        <v>2785.1904</v>
      </c>
      <c r="J110" s="2" t="e">
        <f t="shared" si="2"/>
        <v>#VALUE!</v>
      </c>
      <c r="K110" s="5" t="e">
        <f t="shared" si="22"/>
        <v>#VALUE!</v>
      </c>
      <c r="L110" s="5"/>
      <c r="M110" s="1">
        <v>0.05</v>
      </c>
      <c r="N110" s="1" t="str">
        <f>IFERROR(VLOOKUP(A110:A286,'140726 ph k.'!$A$190:$S$260,19,FALSE),"")</f>
        <v/>
      </c>
      <c r="O110" s="1" t="str">
        <f>IFERROR(VLOOKUP(A110:A286,'140726 ph k.'!$A$6:$G$186,7,FALSE),"")</f>
        <v/>
      </c>
      <c r="P110" s="1" t="str">
        <f>IFERROR(VLOOKUP(A110:A286,'140726 ph k.'!$A$190:$N$260,14,FALSE),"")</f>
        <v/>
      </c>
      <c r="Q110" s="8" t="e">
        <f t="shared" si="36"/>
        <v>#VALUE!</v>
      </c>
      <c r="R110" s="1"/>
      <c r="S110" s="1">
        <v>0</v>
      </c>
      <c r="T110" s="1">
        <v>0</v>
      </c>
      <c r="U110" s="8">
        <f t="shared" si="41"/>
        <v>0</v>
      </c>
      <c r="V110" s="1">
        <v>0.14000000000000001</v>
      </c>
      <c r="W110" s="1">
        <v>0.02</v>
      </c>
      <c r="X110" s="8">
        <f t="shared" si="28"/>
        <v>0</v>
      </c>
      <c r="Y110" s="1"/>
      <c r="Z110" s="1">
        <v>0</v>
      </c>
      <c r="AA110" s="48" t="e">
        <f t="shared" si="9"/>
        <v>#VALUE!</v>
      </c>
      <c r="AB110" s="20" t="e">
        <f t="shared" si="10"/>
        <v>#VALUE!</v>
      </c>
      <c r="AC110" s="48" t="e">
        <f t="shared" si="11"/>
        <v>#VALUE!</v>
      </c>
      <c r="AD110" s="3" t="e">
        <f t="shared" si="12"/>
        <v>#VALUE!</v>
      </c>
      <c r="AE110" s="1">
        <v>0</v>
      </c>
      <c r="AF110" s="1">
        <v>0</v>
      </c>
      <c r="AG110" s="1">
        <v>11</v>
      </c>
      <c r="AH110" s="1">
        <v>4</v>
      </c>
      <c r="AI110" s="1">
        <v>1</v>
      </c>
      <c r="AJ110" s="1">
        <v>3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7</v>
      </c>
      <c r="BK110" s="1">
        <v>8</v>
      </c>
      <c r="BL110" s="1">
        <v>10</v>
      </c>
      <c r="BM110" s="1">
        <v>11</v>
      </c>
      <c r="BN110" s="1">
        <v>4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</row>
    <row r="111" spans="1:71" ht="12.75" x14ac:dyDescent="0.2">
      <c r="A111" s="1">
        <v>91059</v>
      </c>
      <c r="B111" s="1" t="s">
        <v>246</v>
      </c>
      <c r="C111" s="1">
        <v>1</v>
      </c>
      <c r="D111" s="1">
        <v>162</v>
      </c>
      <c r="E111" s="1" t="s">
        <v>65</v>
      </c>
      <c r="F111" s="1">
        <v>999</v>
      </c>
      <c r="G111" s="1" t="s">
        <v>68</v>
      </c>
      <c r="H111" s="3">
        <v>5002.5600000000004</v>
      </c>
      <c r="I111" s="3">
        <v>5002.5600000000004</v>
      </c>
      <c r="J111" s="2">
        <f t="shared" si="2"/>
        <v>0</v>
      </c>
      <c r="K111" s="5">
        <f t="shared" si="22"/>
        <v>0</v>
      </c>
      <c r="L111" s="5"/>
      <c r="M111" s="1">
        <v>0</v>
      </c>
      <c r="N111" s="1">
        <f>IFERROR(VLOOKUP(A111:A287,'140726 ph k.'!$A$190:$S$260,19,FALSE),"")</f>
        <v>0.1</v>
      </c>
      <c r="O111" s="1">
        <f>IFERROR(VLOOKUP(A111:A287,'140726 ph k.'!$A$6:$G$186,7,FALSE),"")</f>
        <v>22</v>
      </c>
      <c r="P111" s="1">
        <f>IFERROR(VLOOKUP(A111:A287,'140726 ph k.'!$A$190:$N$260,14,FALSE),"")</f>
        <v>0.69</v>
      </c>
      <c r="Q111" s="8">
        <f t="shared" si="36"/>
        <v>0</v>
      </c>
      <c r="R111" s="1"/>
      <c r="S111" s="1">
        <v>0</v>
      </c>
      <c r="T111" s="1">
        <v>0</v>
      </c>
      <c r="U111" s="8">
        <f t="shared" si="41"/>
        <v>0</v>
      </c>
      <c r="V111" s="1">
        <v>0</v>
      </c>
      <c r="W111" s="1">
        <v>0</v>
      </c>
      <c r="X111" s="8">
        <f t="shared" si="28"/>
        <v>0</v>
      </c>
      <c r="Y111" s="1"/>
      <c r="Z111" s="1">
        <v>0</v>
      </c>
      <c r="AA111" s="48">
        <f t="shared" si="9"/>
        <v>0.1</v>
      </c>
      <c r="AB111" s="20">
        <f t="shared" si="10"/>
        <v>500.25600000000009</v>
      </c>
      <c r="AC111" s="48">
        <f t="shared" si="11"/>
        <v>0.69</v>
      </c>
      <c r="AD111" s="3">
        <f t="shared" si="12"/>
        <v>3451.7664</v>
      </c>
      <c r="AE111" s="3">
        <f>AD111-AB111</f>
        <v>2951.5104000000001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</row>
    <row r="112" spans="1:71" ht="12.75" x14ac:dyDescent="0.2">
      <c r="A112" s="1">
        <v>69087</v>
      </c>
      <c r="B112" s="1" t="s">
        <v>72</v>
      </c>
      <c r="C112" s="1">
        <v>12</v>
      </c>
      <c r="D112" s="1">
        <v>162</v>
      </c>
      <c r="E112" s="1" t="s">
        <v>65</v>
      </c>
      <c r="F112" s="1">
        <v>999</v>
      </c>
      <c r="G112" s="1" t="s">
        <v>68</v>
      </c>
      <c r="H112" s="3">
        <v>162.9</v>
      </c>
      <c r="I112" s="3">
        <v>1954.8</v>
      </c>
      <c r="J112" s="2" t="e">
        <f t="shared" si="2"/>
        <v>#VALUE!</v>
      </c>
      <c r="K112" s="5" t="e">
        <f t="shared" si="22"/>
        <v>#VALUE!</v>
      </c>
      <c r="L112" s="5"/>
      <c r="M112" s="1">
        <v>0</v>
      </c>
      <c r="N112" s="1" t="str">
        <f>IFERROR(VLOOKUP(A112:A288,'140726 ph k.'!$A$190:$S$260,19,FALSE),"")</f>
        <v/>
      </c>
      <c r="O112" s="1" t="str">
        <f>IFERROR(VLOOKUP(A112:A288,'140726 ph k.'!$A$6:$G$186,7,FALSE),"")</f>
        <v/>
      </c>
      <c r="P112" s="1" t="str">
        <f>IFERROR(VLOOKUP(A112:A288,'140726 ph k.'!$A$190:$N$260,14,FALSE),"")</f>
        <v/>
      </c>
      <c r="Q112" s="8" t="e">
        <f t="shared" si="36"/>
        <v>#VALUE!</v>
      </c>
      <c r="R112" s="1"/>
      <c r="S112" s="1">
        <v>0.25</v>
      </c>
      <c r="T112" s="1">
        <v>0</v>
      </c>
      <c r="U112" s="8">
        <f t="shared" si="41"/>
        <v>0</v>
      </c>
      <c r="V112" s="1">
        <v>0</v>
      </c>
      <c r="W112" s="1">
        <v>0</v>
      </c>
      <c r="X112" s="8">
        <f t="shared" si="28"/>
        <v>0</v>
      </c>
      <c r="Y112" s="1"/>
      <c r="Z112" s="1">
        <v>0</v>
      </c>
      <c r="AA112" s="48" t="e">
        <f t="shared" si="9"/>
        <v>#VALUE!</v>
      </c>
      <c r="AB112" s="20" t="e">
        <f t="shared" si="10"/>
        <v>#VALUE!</v>
      </c>
      <c r="AC112" s="48" t="e">
        <f t="shared" si="11"/>
        <v>#VALUE!</v>
      </c>
      <c r="AD112" s="3" t="e">
        <f t="shared" si="12"/>
        <v>#VALUE!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11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2</v>
      </c>
      <c r="BC112" s="1">
        <v>2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</row>
    <row r="113" spans="1:71" ht="12.75" x14ac:dyDescent="0.2">
      <c r="A113" s="1">
        <v>78155</v>
      </c>
      <c r="B113" s="1" t="s">
        <v>107</v>
      </c>
      <c r="C113" s="1">
        <v>32</v>
      </c>
      <c r="D113" s="1">
        <v>162</v>
      </c>
      <c r="E113" s="1" t="s">
        <v>65</v>
      </c>
      <c r="F113" s="1">
        <v>1</v>
      </c>
      <c r="G113" s="1" t="s">
        <v>98</v>
      </c>
      <c r="H113" s="3">
        <v>82.392499999999998</v>
      </c>
      <c r="I113" s="3">
        <v>2636.56</v>
      </c>
      <c r="J113" s="2" t="e">
        <f t="shared" si="2"/>
        <v>#VALUE!</v>
      </c>
      <c r="K113" s="5" t="e">
        <f t="shared" si="22"/>
        <v>#VALUE!</v>
      </c>
      <c r="L113" s="5"/>
      <c r="M113" s="1">
        <v>0.16</v>
      </c>
      <c r="N113" s="1" t="str">
        <f>IFERROR(VLOOKUP(A113:A289,'140726 ph k.'!$A$190:$S$260,19,FALSE),"")</f>
        <v/>
      </c>
      <c r="O113" s="1" t="str">
        <f>IFERROR(VLOOKUP(A113:A289,'140726 ph k.'!$A$6:$G$186,7,FALSE),"")</f>
        <v/>
      </c>
      <c r="P113" s="1" t="str">
        <f>IFERROR(VLOOKUP(A113:A289,'140726 ph k.'!$A$190:$N$260,14,FALSE),"")</f>
        <v/>
      </c>
      <c r="Q113" s="8" t="e">
        <f t="shared" si="36"/>
        <v>#VALUE!</v>
      </c>
      <c r="R113" s="1"/>
      <c r="S113" s="1">
        <v>0</v>
      </c>
      <c r="T113" s="1">
        <v>0</v>
      </c>
      <c r="U113" s="8">
        <f t="shared" si="41"/>
        <v>0</v>
      </c>
      <c r="V113" s="1">
        <v>0</v>
      </c>
      <c r="W113" s="1">
        <v>0</v>
      </c>
      <c r="X113" s="8">
        <f t="shared" si="28"/>
        <v>0</v>
      </c>
      <c r="Y113" s="1"/>
      <c r="Z113" s="1">
        <v>0</v>
      </c>
      <c r="AA113" s="48" t="e">
        <f t="shared" si="9"/>
        <v>#VALUE!</v>
      </c>
      <c r="AB113" s="20" t="e">
        <f t="shared" si="10"/>
        <v>#VALUE!</v>
      </c>
      <c r="AC113" s="48" t="e">
        <f t="shared" si="11"/>
        <v>#VALUE!</v>
      </c>
      <c r="AD113" s="3" t="e">
        <f t="shared" si="12"/>
        <v>#VALUE!</v>
      </c>
      <c r="AE113" s="1">
        <v>0</v>
      </c>
      <c r="AF113" s="1">
        <v>0</v>
      </c>
      <c r="AG113" s="1">
        <v>0</v>
      </c>
      <c r="AH113" s="1">
        <v>2</v>
      </c>
      <c r="AI113" s="1">
        <v>6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</row>
    <row r="114" spans="1:71" ht="12.75" x14ac:dyDescent="0.2">
      <c r="A114" s="1">
        <v>26</v>
      </c>
      <c r="B114" s="1" t="s">
        <v>221</v>
      </c>
      <c r="C114" s="1">
        <v>144</v>
      </c>
      <c r="D114" s="1">
        <v>162</v>
      </c>
      <c r="E114" s="1" t="s">
        <v>65</v>
      </c>
      <c r="F114" s="1">
        <v>1</v>
      </c>
      <c r="G114" s="1" t="s">
        <v>98</v>
      </c>
      <c r="H114" s="3">
        <v>8.19</v>
      </c>
      <c r="I114" s="3">
        <v>1179.3599999999999</v>
      </c>
      <c r="J114" s="2" t="e">
        <f t="shared" si="2"/>
        <v>#VALUE!</v>
      </c>
      <c r="K114" s="5" t="e">
        <f t="shared" si="22"/>
        <v>#VALUE!</v>
      </c>
      <c r="L114" s="5"/>
      <c r="M114" s="1">
        <v>0.03</v>
      </c>
      <c r="N114" s="1" t="str">
        <f>IFERROR(VLOOKUP(A114:A290,'140726 ph k.'!$A$190:$S$260,19,FALSE),"")</f>
        <v/>
      </c>
      <c r="O114" s="1" t="str">
        <f>IFERROR(VLOOKUP(A114:A290,'140726 ph k.'!$A$6:$G$186,7,FALSE),"")</f>
        <v/>
      </c>
      <c r="P114" s="1" t="str">
        <f>IFERROR(VLOOKUP(A114:A290,'140726 ph k.'!$A$190:$N$260,14,FALSE),"")</f>
        <v/>
      </c>
      <c r="Q114" s="8" t="e">
        <f t="shared" si="36"/>
        <v>#VALUE!</v>
      </c>
      <c r="R114" s="1"/>
      <c r="S114" s="1">
        <v>0</v>
      </c>
      <c r="T114" s="1">
        <v>0</v>
      </c>
      <c r="U114" s="8">
        <f t="shared" si="41"/>
        <v>0</v>
      </c>
      <c r="V114" s="1">
        <v>0.26</v>
      </c>
      <c r="W114" s="1">
        <v>-0.12</v>
      </c>
      <c r="X114" s="8">
        <f t="shared" si="28"/>
        <v>0</v>
      </c>
      <c r="Y114" s="1"/>
      <c r="Z114" s="1">
        <v>0</v>
      </c>
      <c r="AA114" s="48" t="e">
        <f t="shared" si="9"/>
        <v>#VALUE!</v>
      </c>
      <c r="AB114" s="20" t="e">
        <f t="shared" si="10"/>
        <v>#VALUE!</v>
      </c>
      <c r="AC114" s="48" t="e">
        <f t="shared" si="11"/>
        <v>#VALUE!</v>
      </c>
      <c r="AD114" s="3" t="e">
        <f t="shared" si="12"/>
        <v>#VALUE!</v>
      </c>
      <c r="AE114" s="1">
        <v>0</v>
      </c>
      <c r="AF114" s="1">
        <v>0</v>
      </c>
      <c r="AG114" s="1">
        <v>1</v>
      </c>
      <c r="AH114" s="1">
        <v>0</v>
      </c>
      <c r="AI114" s="1">
        <v>9</v>
      </c>
      <c r="AJ114" s="1">
        <v>-1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18</v>
      </c>
      <c r="BK114" s="1">
        <v>6</v>
      </c>
      <c r="BL114" s="1">
        <v>12</v>
      </c>
      <c r="BM114" s="1">
        <v>8</v>
      </c>
      <c r="BN114" s="1">
        <v>-18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</row>
    <row r="115" spans="1:71" ht="12.75" x14ac:dyDescent="0.2">
      <c r="A115" s="1">
        <v>25</v>
      </c>
      <c r="B115" s="1" t="s">
        <v>220</v>
      </c>
      <c r="C115" s="1">
        <v>120</v>
      </c>
      <c r="D115" s="1">
        <v>162</v>
      </c>
      <c r="E115" s="1" t="s">
        <v>65</v>
      </c>
      <c r="F115" s="1">
        <v>1</v>
      </c>
      <c r="G115" s="1" t="s">
        <v>98</v>
      </c>
      <c r="H115" s="3">
        <v>11.7698</v>
      </c>
      <c r="I115" s="3">
        <v>1412.376</v>
      </c>
      <c r="J115" s="2" t="e">
        <f t="shared" si="2"/>
        <v>#VALUE!</v>
      </c>
      <c r="K115" s="5" t="e">
        <f t="shared" si="22"/>
        <v>#VALUE!</v>
      </c>
      <c r="L115" s="5"/>
      <c r="M115" s="1">
        <v>0.18</v>
      </c>
      <c r="N115" s="1" t="str">
        <f>IFERROR(VLOOKUP(A115:A291,'140726 ph k.'!$A$190:$S$260,19,FALSE),"")</f>
        <v/>
      </c>
      <c r="O115" s="1" t="str">
        <f>IFERROR(VLOOKUP(A115:A291,'140726 ph k.'!$A$6:$G$186,7,FALSE),"")</f>
        <v/>
      </c>
      <c r="P115" s="1" t="str">
        <f>IFERROR(VLOOKUP(A115:A291,'140726 ph k.'!$A$190:$N$260,14,FALSE),"")</f>
        <v/>
      </c>
      <c r="Q115" s="8" t="e">
        <f t="shared" si="36"/>
        <v>#VALUE!</v>
      </c>
      <c r="R115" s="1"/>
      <c r="S115" s="1">
        <v>0</v>
      </c>
      <c r="T115" s="1">
        <v>0</v>
      </c>
      <c r="U115" s="8">
        <f t="shared" si="41"/>
        <v>0</v>
      </c>
      <c r="V115" s="1">
        <v>0.05</v>
      </c>
      <c r="W115" s="1">
        <v>0.03</v>
      </c>
      <c r="X115" s="8">
        <f t="shared" si="28"/>
        <v>0</v>
      </c>
      <c r="Y115" s="1"/>
      <c r="Z115" s="1">
        <v>0</v>
      </c>
      <c r="AA115" s="48" t="e">
        <f t="shared" si="9"/>
        <v>#VALUE!</v>
      </c>
      <c r="AB115" s="20" t="e">
        <f t="shared" si="10"/>
        <v>#VALUE!</v>
      </c>
      <c r="AC115" s="48" t="e">
        <f t="shared" si="11"/>
        <v>#VALUE!</v>
      </c>
      <c r="AD115" s="3" t="e">
        <f t="shared" si="12"/>
        <v>#VALUE!</v>
      </c>
      <c r="AE115" s="1">
        <v>0</v>
      </c>
      <c r="AF115" s="1">
        <v>0</v>
      </c>
      <c r="AG115" s="1">
        <v>9</v>
      </c>
      <c r="AH115" s="1">
        <v>12</v>
      </c>
      <c r="AI115" s="1">
        <v>11</v>
      </c>
      <c r="AJ115" s="1">
        <v>-5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5</v>
      </c>
      <c r="BK115" s="1">
        <v>3</v>
      </c>
      <c r="BL115" s="1">
        <v>0</v>
      </c>
      <c r="BM115" s="1">
        <v>0</v>
      </c>
      <c r="BN115" s="1">
        <v>4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</row>
    <row r="116" spans="1:71" ht="12.75" x14ac:dyDescent="0.2">
      <c r="A116" s="1">
        <v>91051</v>
      </c>
      <c r="B116" s="1" t="s">
        <v>160</v>
      </c>
      <c r="C116" s="1">
        <v>7</v>
      </c>
      <c r="D116" s="1">
        <v>162</v>
      </c>
      <c r="E116" s="1" t="s">
        <v>65</v>
      </c>
      <c r="F116" s="1">
        <v>123</v>
      </c>
      <c r="G116" s="1" t="s">
        <v>138</v>
      </c>
      <c r="H116" s="3">
        <v>191.73099999999999</v>
      </c>
      <c r="I116" s="3">
        <v>1342.117</v>
      </c>
      <c r="J116" s="2" t="e">
        <f t="shared" si="2"/>
        <v>#VALUE!</v>
      </c>
      <c r="K116" s="5" t="e">
        <f t="shared" si="22"/>
        <v>#VALUE!</v>
      </c>
      <c r="L116" s="5"/>
      <c r="M116" s="1">
        <v>7.0000000000000007E-2</v>
      </c>
      <c r="N116" s="1" t="str">
        <f>IFERROR(VLOOKUP(A116:A292,'140726 ph k.'!$A$190:$S$260,19,FALSE),"")</f>
        <v/>
      </c>
      <c r="O116" s="1">
        <f>IFERROR(VLOOKUP(A116:A292,'140726 ph k.'!$A$6:$G$186,7,FALSE),"")</f>
        <v>22</v>
      </c>
      <c r="P116" s="26">
        <v>2</v>
      </c>
      <c r="Q116" s="8" t="e">
        <f t="shared" si="36"/>
        <v>#VALUE!</v>
      </c>
      <c r="R116" s="1"/>
      <c r="S116" s="1">
        <v>0.14000000000000001</v>
      </c>
      <c r="T116" s="1">
        <v>2.14</v>
      </c>
      <c r="U116" s="8">
        <f t="shared" si="41"/>
        <v>0</v>
      </c>
      <c r="V116" s="1">
        <v>0</v>
      </c>
      <c r="W116" s="1">
        <v>0</v>
      </c>
      <c r="X116" s="8">
        <f t="shared" si="28"/>
        <v>0</v>
      </c>
      <c r="Y116" s="1"/>
      <c r="Z116" s="1">
        <v>0</v>
      </c>
      <c r="AA116" s="48" t="e">
        <f t="shared" si="9"/>
        <v>#VALUE!</v>
      </c>
      <c r="AB116" s="20" t="e">
        <f t="shared" si="10"/>
        <v>#VALUE!</v>
      </c>
      <c r="AC116" s="48">
        <f t="shared" si="11"/>
        <v>4.1400000000000006</v>
      </c>
      <c r="AD116" s="3">
        <f t="shared" si="12"/>
        <v>5556.3643800000009</v>
      </c>
      <c r="AE116" s="3" t="e">
        <f>AD116-AB116</f>
        <v>#VALUE!</v>
      </c>
      <c r="AF116" s="1">
        <v>0</v>
      </c>
      <c r="AG116" s="1">
        <v>1</v>
      </c>
      <c r="AH116" s="1">
        <v>0</v>
      </c>
      <c r="AI116" s="1">
        <v>0</v>
      </c>
      <c r="AJ116" s="1">
        <v>22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15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</row>
    <row r="117" spans="1:71" ht="12.75" x14ac:dyDescent="0.2">
      <c r="A117" s="1">
        <v>296</v>
      </c>
      <c r="B117" s="1" t="s">
        <v>222</v>
      </c>
      <c r="C117" s="1">
        <v>144</v>
      </c>
      <c r="D117" s="1">
        <v>162</v>
      </c>
      <c r="E117" s="1" t="s">
        <v>65</v>
      </c>
      <c r="F117" s="1">
        <v>1</v>
      </c>
      <c r="G117" s="1" t="s">
        <v>98</v>
      </c>
      <c r="H117" s="3">
        <v>12.886699999999999</v>
      </c>
      <c r="I117" s="3">
        <v>1855.6848</v>
      </c>
      <c r="J117" s="2" t="e">
        <f t="shared" si="2"/>
        <v>#VALUE!</v>
      </c>
      <c r="K117" s="5" t="e">
        <f t="shared" si="22"/>
        <v>#VALUE!</v>
      </c>
      <c r="L117" s="5"/>
      <c r="M117" s="1">
        <v>0.13</v>
      </c>
      <c r="N117" s="1" t="str">
        <f>IFERROR(VLOOKUP(A117:A293,'140726 ph k.'!$A$190:$S$260,19,FALSE),"")</f>
        <v/>
      </c>
      <c r="O117" s="1" t="str">
        <f>IFERROR(VLOOKUP(A117:A293,'140726 ph k.'!$A$6:$G$186,7,FALSE),"")</f>
        <v/>
      </c>
      <c r="P117" s="1" t="str">
        <f>IFERROR(VLOOKUP(A117:A293,'140726 ph k.'!$A$190:$N$260,14,FALSE),"")</f>
        <v/>
      </c>
      <c r="Q117" s="8" t="e">
        <f t="shared" si="36"/>
        <v>#VALUE!</v>
      </c>
      <c r="R117" s="1"/>
      <c r="S117" s="1">
        <v>0</v>
      </c>
      <c r="T117" s="1">
        <v>0</v>
      </c>
      <c r="U117" s="8">
        <f t="shared" si="41"/>
        <v>0</v>
      </c>
      <c r="V117" s="1">
        <v>0.02</v>
      </c>
      <c r="W117" s="1">
        <v>0.02</v>
      </c>
      <c r="X117" s="8">
        <f t="shared" si="28"/>
        <v>0</v>
      </c>
      <c r="Y117" s="1"/>
      <c r="Z117" s="1">
        <v>0</v>
      </c>
      <c r="AA117" s="48" t="e">
        <f t="shared" si="9"/>
        <v>#VALUE!</v>
      </c>
      <c r="AB117" s="20" t="e">
        <f t="shared" si="10"/>
        <v>#VALUE!</v>
      </c>
      <c r="AC117" s="48" t="e">
        <f t="shared" si="11"/>
        <v>#VALUE!</v>
      </c>
      <c r="AD117" s="3" t="e">
        <f t="shared" si="12"/>
        <v>#VALUE!</v>
      </c>
      <c r="AE117" s="1">
        <v>0</v>
      </c>
      <c r="AF117" s="1">
        <v>0</v>
      </c>
      <c r="AG117" s="1">
        <v>7</v>
      </c>
      <c r="AH117" s="1">
        <v>15</v>
      </c>
      <c r="AI117" s="1">
        <v>1</v>
      </c>
      <c r="AJ117" s="1">
        <v>-7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2</v>
      </c>
      <c r="BK117" s="1">
        <v>1</v>
      </c>
      <c r="BL117" s="1">
        <v>0</v>
      </c>
      <c r="BM117" s="1">
        <v>0</v>
      </c>
      <c r="BN117" s="1">
        <v>3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</row>
    <row r="118" spans="1:71" ht="12.75" x14ac:dyDescent="0.2">
      <c r="A118" s="1">
        <v>6101</v>
      </c>
      <c r="B118" s="1" t="s">
        <v>232</v>
      </c>
      <c r="C118" s="1">
        <v>16</v>
      </c>
      <c r="D118" s="1">
        <v>162</v>
      </c>
      <c r="E118" s="1" t="s">
        <v>65</v>
      </c>
      <c r="F118" s="1">
        <v>123</v>
      </c>
      <c r="G118" s="1" t="s">
        <v>138</v>
      </c>
      <c r="H118" s="3">
        <v>64.494200000000006</v>
      </c>
      <c r="I118" s="3">
        <v>1031.9072000000001</v>
      </c>
      <c r="J118" s="2" t="e">
        <f t="shared" si="2"/>
        <v>#VALUE!</v>
      </c>
      <c r="K118" s="5" t="e">
        <f t="shared" si="22"/>
        <v>#VALUE!</v>
      </c>
      <c r="L118" s="5"/>
      <c r="M118" s="1">
        <v>0</v>
      </c>
      <c r="N118" s="1" t="str">
        <f>IFERROR(VLOOKUP(A118:A294,'140726 ph k.'!$A$190:$S$260,19,FALSE),"")</f>
        <v/>
      </c>
      <c r="O118" s="1">
        <f>IFERROR(VLOOKUP(A118:A294,'140726 ph k.'!$A$6:$G$186,7,FALSE),"")</f>
        <v>0</v>
      </c>
      <c r="P118" s="1" t="str">
        <f>IFERROR(VLOOKUP(A118:A294,'140726 ph k.'!$A$190:$N$260,14,FALSE),"")</f>
        <v/>
      </c>
      <c r="Q118" s="8" t="e">
        <f t="shared" si="36"/>
        <v>#VALUE!</v>
      </c>
      <c r="R118" s="1"/>
      <c r="S118" s="1">
        <v>0.25</v>
      </c>
      <c r="T118" s="1">
        <v>2.75</v>
      </c>
      <c r="U118" s="8">
        <f t="shared" si="41"/>
        <v>0</v>
      </c>
      <c r="V118" s="1">
        <v>0</v>
      </c>
      <c r="W118" s="1">
        <v>0</v>
      </c>
      <c r="X118" s="8">
        <f t="shared" si="28"/>
        <v>0</v>
      </c>
      <c r="Y118" s="1"/>
      <c r="Z118" s="1">
        <v>0</v>
      </c>
      <c r="AA118" s="48" t="e">
        <f t="shared" si="9"/>
        <v>#VALUE!</v>
      </c>
      <c r="AB118" s="20" t="e">
        <f t="shared" si="10"/>
        <v>#VALUE!</v>
      </c>
      <c r="AC118" s="48" t="e">
        <f t="shared" si="11"/>
        <v>#VALUE!</v>
      </c>
      <c r="AD118" s="3" t="e">
        <f t="shared" si="12"/>
        <v>#VALUE!</v>
      </c>
      <c r="AE118" s="3" t="e">
        <f>AD118-AB118</f>
        <v>#VALUE!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3</v>
      </c>
      <c r="BA118" s="1">
        <v>2</v>
      </c>
      <c r="BB118" s="1">
        <v>0</v>
      </c>
      <c r="BC118" s="1">
        <v>0</v>
      </c>
      <c r="BD118" s="1">
        <v>44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</row>
    <row r="119" spans="1:71" ht="12.75" x14ac:dyDescent="0.2">
      <c r="A119" s="1">
        <v>88162</v>
      </c>
      <c r="B119" s="1" t="s">
        <v>210</v>
      </c>
      <c r="C119" s="1">
        <v>800</v>
      </c>
      <c r="D119" s="1">
        <v>162</v>
      </c>
      <c r="E119" s="1" t="s">
        <v>65</v>
      </c>
      <c r="F119" s="1">
        <v>1</v>
      </c>
      <c r="G119" s="1" t="s">
        <v>98</v>
      </c>
      <c r="H119" s="3">
        <v>5.7229999999999999</v>
      </c>
      <c r="I119" s="3">
        <v>4578.3999999999996</v>
      </c>
      <c r="J119" s="2" t="e">
        <f t="shared" si="2"/>
        <v>#VALUE!</v>
      </c>
      <c r="K119" s="5" t="e">
        <f t="shared" si="22"/>
        <v>#VALUE!</v>
      </c>
      <c r="L119" s="5"/>
      <c r="M119" s="1">
        <v>0.04</v>
      </c>
      <c r="N119" s="1" t="str">
        <f>IFERROR(VLOOKUP(A119:A295,'140726 ph k.'!$A$190:$S$260,19,FALSE),"")</f>
        <v/>
      </c>
      <c r="O119" s="1" t="str">
        <f>IFERROR(VLOOKUP(A119:A295,'140726 ph k.'!$A$6:$G$186,7,FALSE),"")</f>
        <v/>
      </c>
      <c r="P119" s="1" t="str">
        <f>IFERROR(VLOOKUP(A119:A295,'140726 ph k.'!$A$190:$N$260,14,FALSE),"")</f>
        <v/>
      </c>
      <c r="Q119" s="8" t="e">
        <f t="shared" si="36"/>
        <v>#VALUE!</v>
      </c>
      <c r="R119" s="1"/>
      <c r="S119" s="1">
        <v>0</v>
      </c>
      <c r="T119" s="1">
        <v>0</v>
      </c>
      <c r="U119" s="8">
        <f t="shared" si="41"/>
        <v>0</v>
      </c>
      <c r="V119" s="1">
        <v>0.01</v>
      </c>
      <c r="W119" s="1">
        <v>-0.01</v>
      </c>
      <c r="X119" s="8">
        <f t="shared" si="28"/>
        <v>0</v>
      </c>
      <c r="Y119" s="1"/>
      <c r="Z119" s="1">
        <v>0</v>
      </c>
      <c r="AA119" s="48" t="e">
        <f t="shared" si="9"/>
        <v>#VALUE!</v>
      </c>
      <c r="AB119" s="20" t="e">
        <f t="shared" si="10"/>
        <v>#VALUE!</v>
      </c>
      <c r="AC119" s="48" t="e">
        <f t="shared" si="11"/>
        <v>#VALUE!</v>
      </c>
      <c r="AD119" s="3" t="e">
        <f t="shared" si="12"/>
        <v>#VALUE!</v>
      </c>
      <c r="AE119" s="1">
        <v>0</v>
      </c>
      <c r="AF119" s="1">
        <v>0</v>
      </c>
      <c r="AG119" s="1">
        <v>56</v>
      </c>
      <c r="AH119" s="1">
        <v>0</v>
      </c>
      <c r="AI119" s="1">
        <v>0</v>
      </c>
      <c r="AJ119" s="1">
        <v>-12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7</v>
      </c>
      <c r="BK119" s="1">
        <v>9</v>
      </c>
      <c r="BL119" s="1">
        <v>0</v>
      </c>
      <c r="BM119" s="1">
        <v>0</v>
      </c>
      <c r="BN119" s="1">
        <v>-7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</row>
    <row r="120" spans="1:71" ht="12.75" x14ac:dyDescent="0.2">
      <c r="A120" s="1">
        <v>59502</v>
      </c>
      <c r="B120" s="1" t="s">
        <v>66</v>
      </c>
      <c r="C120" s="1">
        <v>12</v>
      </c>
      <c r="D120" s="1">
        <v>162</v>
      </c>
      <c r="E120" s="1" t="s">
        <v>65</v>
      </c>
      <c r="F120" s="1">
        <v>999</v>
      </c>
      <c r="G120" s="1" t="s">
        <v>68</v>
      </c>
      <c r="H120" s="3">
        <v>147.06</v>
      </c>
      <c r="I120" s="3">
        <v>1764.72</v>
      </c>
      <c r="J120" s="2" t="e">
        <f t="shared" si="2"/>
        <v>#VALUE!</v>
      </c>
      <c r="K120" s="5" t="e">
        <f t="shared" si="22"/>
        <v>#VALUE!</v>
      </c>
      <c r="L120" s="5"/>
      <c r="M120" s="1">
        <v>0.12</v>
      </c>
      <c r="N120" s="1" t="str">
        <f>IFERROR(VLOOKUP(A120:A296,'140726 ph k.'!$A$190:$S$260,19,FALSE),"")</f>
        <v/>
      </c>
      <c r="O120" s="1" t="str">
        <f>IFERROR(VLOOKUP(A120:A296,'140726 ph k.'!$A$6:$G$186,7,FALSE),"")</f>
        <v/>
      </c>
      <c r="P120" s="1" t="str">
        <f>IFERROR(VLOOKUP(A120:A296,'140726 ph k.'!$A$190:$N$260,14,FALSE),"")</f>
        <v/>
      </c>
      <c r="Q120" s="8" t="e">
        <f t="shared" si="36"/>
        <v>#VALUE!</v>
      </c>
      <c r="R120" s="1"/>
      <c r="S120" s="1">
        <v>0</v>
      </c>
      <c r="T120" s="1">
        <v>0</v>
      </c>
      <c r="U120" s="8">
        <f t="shared" si="41"/>
        <v>0</v>
      </c>
      <c r="V120" s="1">
        <v>0</v>
      </c>
      <c r="W120" s="1">
        <v>0</v>
      </c>
      <c r="X120" s="8">
        <f t="shared" si="28"/>
        <v>0</v>
      </c>
      <c r="Y120" s="1"/>
      <c r="Z120" s="1">
        <v>0</v>
      </c>
      <c r="AA120" s="48" t="e">
        <f t="shared" si="9"/>
        <v>#VALUE!</v>
      </c>
      <c r="AB120" s="20" t="e">
        <f t="shared" si="10"/>
        <v>#VALUE!</v>
      </c>
      <c r="AC120" s="48" t="e">
        <f t="shared" si="11"/>
        <v>#VALUE!</v>
      </c>
      <c r="AD120" s="3" t="e">
        <f t="shared" si="12"/>
        <v>#VALUE!</v>
      </c>
      <c r="AE120" s="1">
        <v>0</v>
      </c>
      <c r="AF120" s="1">
        <v>0</v>
      </c>
      <c r="AG120" s="1">
        <v>0</v>
      </c>
      <c r="AH120" s="1">
        <v>1</v>
      </c>
      <c r="AI120" s="1">
        <v>1</v>
      </c>
      <c r="AJ120" s="1">
        <v>18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</row>
    <row r="121" spans="1:71" ht="12.75" x14ac:dyDescent="0.2">
      <c r="A121" s="1">
        <v>97317</v>
      </c>
      <c r="B121" s="1" t="s">
        <v>130</v>
      </c>
      <c r="C121" s="1">
        <v>20</v>
      </c>
      <c r="D121" s="1">
        <v>162</v>
      </c>
      <c r="E121" s="1" t="s">
        <v>65</v>
      </c>
      <c r="F121" s="1">
        <v>162</v>
      </c>
      <c r="G121" s="1" t="s">
        <v>84</v>
      </c>
      <c r="H121" s="3">
        <v>33.9863</v>
      </c>
      <c r="I121" s="3">
        <v>679.726</v>
      </c>
      <c r="J121" s="2">
        <f t="shared" si="2"/>
        <v>0</v>
      </c>
      <c r="K121" s="5">
        <f t="shared" si="22"/>
        <v>0</v>
      </c>
      <c r="L121" s="5"/>
      <c r="M121" s="1">
        <v>0</v>
      </c>
      <c r="N121" s="1">
        <f>IFERROR(VLOOKUP(A121:A297,'140726 ph k.'!$A$190:$S$260,19,FALSE),"")</f>
        <v>0.3</v>
      </c>
      <c r="O121" s="1">
        <f>IFERROR(VLOOKUP(A121:A297,'140726 ph k.'!$A$6:$G$186,7,FALSE),"")</f>
        <v>10</v>
      </c>
      <c r="P121" s="1">
        <f>IFERROR(VLOOKUP(A121:A297,'140726 ph k.'!$A$190:$N$260,14,FALSE),"")</f>
        <v>0.5</v>
      </c>
      <c r="Q121" s="8">
        <f t="shared" si="36"/>
        <v>0</v>
      </c>
      <c r="R121" s="1"/>
      <c r="S121" s="1">
        <v>0</v>
      </c>
      <c r="T121" s="1">
        <v>0</v>
      </c>
      <c r="U121" s="8">
        <f t="shared" si="41"/>
        <v>0</v>
      </c>
      <c r="V121" s="1">
        <v>0</v>
      </c>
      <c r="W121" s="1">
        <v>0</v>
      </c>
      <c r="X121" s="8">
        <f t="shared" si="28"/>
        <v>0</v>
      </c>
      <c r="Y121" s="1"/>
      <c r="Z121" s="1">
        <v>0</v>
      </c>
      <c r="AA121" s="48">
        <f t="shared" si="9"/>
        <v>0.3</v>
      </c>
      <c r="AB121" s="20">
        <f t="shared" si="10"/>
        <v>203.9178</v>
      </c>
      <c r="AC121" s="48">
        <f t="shared" si="11"/>
        <v>0.5</v>
      </c>
      <c r="AD121" s="3">
        <f t="shared" si="12"/>
        <v>339.863</v>
      </c>
      <c r="AE121" s="3">
        <f t="shared" ref="AE121:AE123" si="42">AD121-AB121</f>
        <v>135.9452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</row>
    <row r="122" spans="1:71" ht="12.75" x14ac:dyDescent="0.2">
      <c r="A122" s="1">
        <v>91015</v>
      </c>
      <c r="B122" s="1" t="s">
        <v>192</v>
      </c>
      <c r="C122" s="1">
        <v>4</v>
      </c>
      <c r="D122" s="1">
        <v>162</v>
      </c>
      <c r="E122" s="1" t="s">
        <v>65</v>
      </c>
      <c r="F122" s="1">
        <v>123</v>
      </c>
      <c r="G122" s="1" t="s">
        <v>138</v>
      </c>
      <c r="H122" s="3">
        <v>191.6</v>
      </c>
      <c r="I122" s="3">
        <v>766.4</v>
      </c>
      <c r="J122" s="2" t="e">
        <f t="shared" si="2"/>
        <v>#VALUE!</v>
      </c>
      <c r="K122" s="5" t="e">
        <f t="shared" si="22"/>
        <v>#VALUE!</v>
      </c>
      <c r="L122" s="5"/>
      <c r="M122" s="1">
        <v>0</v>
      </c>
      <c r="N122" s="1" t="str">
        <f>IFERROR(VLOOKUP(A122:A298,'140726 ph k.'!$A$190:$S$260,19,FALSE),"")</f>
        <v/>
      </c>
      <c r="O122" s="1">
        <f>IFERROR(VLOOKUP(A122:A298,'140726 ph k.'!$A$6:$G$186,7,FALSE),"")</f>
        <v>0</v>
      </c>
      <c r="P122" s="1" t="str">
        <f>IFERROR(VLOOKUP(A122:A298,'140726 ph k.'!$A$190:$N$260,14,FALSE),"")</f>
        <v/>
      </c>
      <c r="Q122" s="8" t="e">
        <f t="shared" si="36"/>
        <v>#VALUE!</v>
      </c>
      <c r="R122" s="1"/>
      <c r="S122" s="1">
        <v>0.25</v>
      </c>
      <c r="T122" s="1">
        <v>2</v>
      </c>
      <c r="U122" s="8">
        <f t="shared" si="41"/>
        <v>0</v>
      </c>
      <c r="V122" s="1">
        <v>0</v>
      </c>
      <c r="W122" s="1">
        <v>1</v>
      </c>
      <c r="X122" s="8">
        <f t="shared" si="28"/>
        <v>0</v>
      </c>
      <c r="Y122" s="1"/>
      <c r="Z122" s="1">
        <v>0</v>
      </c>
      <c r="AA122" s="48" t="e">
        <f t="shared" si="9"/>
        <v>#VALUE!</v>
      </c>
      <c r="AB122" s="20" t="e">
        <f t="shared" si="10"/>
        <v>#VALUE!</v>
      </c>
      <c r="AC122" s="48" t="e">
        <f t="shared" si="11"/>
        <v>#VALUE!</v>
      </c>
      <c r="AD122" s="3" t="e">
        <f t="shared" si="12"/>
        <v>#VALUE!</v>
      </c>
      <c r="AE122" s="3" t="e">
        <f t="shared" si="42"/>
        <v>#VALUE!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2</v>
      </c>
      <c r="BD122" s="1">
        <v>8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4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</row>
    <row r="123" spans="1:71" ht="12.75" x14ac:dyDescent="0.2">
      <c r="A123" s="1">
        <v>6173</v>
      </c>
      <c r="B123" s="1" t="s">
        <v>311</v>
      </c>
      <c r="C123" s="1">
        <v>12</v>
      </c>
      <c r="D123" s="1">
        <v>162</v>
      </c>
      <c r="E123" s="1" t="s">
        <v>65</v>
      </c>
      <c r="F123" s="1">
        <v>162</v>
      </c>
      <c r="G123" s="1" t="s">
        <v>84</v>
      </c>
      <c r="H123" s="3">
        <v>92.226900000000001</v>
      </c>
      <c r="I123" s="3">
        <v>1106.7228</v>
      </c>
      <c r="J123" s="2" t="e">
        <f t="shared" si="2"/>
        <v>#VALUE!</v>
      </c>
      <c r="K123" s="5" t="e">
        <f t="shared" si="22"/>
        <v>#VALUE!</v>
      </c>
      <c r="L123" s="5"/>
      <c r="M123" s="1">
        <v>0</v>
      </c>
      <c r="N123" s="1" t="str">
        <f>IFERROR(VLOOKUP(A123:A299,'140726 ph k.'!$A$190:$S$260,19,FALSE),"")</f>
        <v/>
      </c>
      <c r="O123" s="1">
        <f>IFERROR(VLOOKUP(A123:A299,'140726 ph k.'!$A$6:$G$186,7,FALSE),"")</f>
        <v>0</v>
      </c>
      <c r="P123" s="1" t="str">
        <f>IFERROR(VLOOKUP(A123:A299,'140726 ph k.'!$A$190:$N$260,14,FALSE),"")</f>
        <v/>
      </c>
      <c r="Q123" s="8" t="e">
        <f t="shared" si="36"/>
        <v>#VALUE!</v>
      </c>
      <c r="R123" s="1"/>
      <c r="S123" s="1">
        <v>0.12</v>
      </c>
      <c r="T123" s="1">
        <v>5</v>
      </c>
      <c r="U123" s="8">
        <f t="shared" si="41"/>
        <v>0</v>
      </c>
      <c r="V123" s="1">
        <v>0</v>
      </c>
      <c r="W123" s="1">
        <v>2.92</v>
      </c>
      <c r="X123" s="8">
        <f t="shared" si="28"/>
        <v>0</v>
      </c>
      <c r="Y123" s="1"/>
      <c r="Z123" s="1">
        <v>0</v>
      </c>
      <c r="AA123" s="48" t="e">
        <f t="shared" si="9"/>
        <v>#VALUE!</v>
      </c>
      <c r="AB123" s="20" t="e">
        <f t="shared" si="10"/>
        <v>#VALUE!</v>
      </c>
      <c r="AC123" s="48" t="e">
        <f t="shared" si="11"/>
        <v>#VALUE!</v>
      </c>
      <c r="AD123" s="3" t="e">
        <f t="shared" si="12"/>
        <v>#VALUE!</v>
      </c>
      <c r="AE123" s="3" t="e">
        <f t="shared" si="42"/>
        <v>#VALUE!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3</v>
      </c>
      <c r="BB123" s="1">
        <v>0</v>
      </c>
      <c r="BC123" s="1">
        <v>0</v>
      </c>
      <c r="BD123" s="1">
        <v>60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35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</row>
    <row r="124" spans="1:71" ht="12.75" x14ac:dyDescent="0.2">
      <c r="A124" s="1">
        <v>97313</v>
      </c>
      <c r="B124" s="1" t="s">
        <v>236</v>
      </c>
      <c r="C124" s="1">
        <v>6</v>
      </c>
      <c r="D124" s="1">
        <v>162</v>
      </c>
      <c r="E124" s="1" t="s">
        <v>65</v>
      </c>
      <c r="F124" s="1">
        <v>162</v>
      </c>
      <c r="G124" s="1" t="s">
        <v>84</v>
      </c>
      <c r="H124" s="3">
        <v>21.364999999999998</v>
      </c>
      <c r="I124" s="3">
        <v>128.19</v>
      </c>
      <c r="J124" s="2" t="e">
        <f t="shared" si="2"/>
        <v>#VALUE!</v>
      </c>
      <c r="K124" s="5" t="e">
        <f t="shared" si="22"/>
        <v>#VALUE!</v>
      </c>
      <c r="L124" s="5"/>
      <c r="M124" s="1">
        <v>0</v>
      </c>
      <c r="N124" s="1" t="str">
        <f>IFERROR(VLOOKUP(A124:A300,'140726 ph k.'!$A$190:$S$260,19,FALSE),"")</f>
        <v/>
      </c>
      <c r="O124" s="1">
        <f>IFERROR(VLOOKUP(A124:A300,'140726 ph k.'!$A$6:$G$186,7,FALSE),"")</f>
        <v>0</v>
      </c>
      <c r="P124" s="1" t="str">
        <f>IFERROR(VLOOKUP(A124:A300,'140726 ph k.'!$A$190:$N$260,14,FALSE),"")</f>
        <v/>
      </c>
      <c r="Q124" s="8" t="e">
        <f t="shared" si="36"/>
        <v>#VALUE!</v>
      </c>
      <c r="R124" s="1"/>
      <c r="S124" s="1">
        <v>0.33</v>
      </c>
      <c r="T124" s="1">
        <v>0.33</v>
      </c>
      <c r="U124" s="8">
        <f t="shared" si="41"/>
        <v>0</v>
      </c>
      <c r="V124" s="1">
        <v>0.5</v>
      </c>
      <c r="W124" s="1">
        <v>0.17</v>
      </c>
      <c r="X124" s="8">
        <f t="shared" si="28"/>
        <v>0</v>
      </c>
      <c r="Y124" s="1"/>
      <c r="Z124" s="1">
        <v>0</v>
      </c>
      <c r="AA124" s="48" t="e">
        <f t="shared" si="9"/>
        <v>#VALUE!</v>
      </c>
      <c r="AB124" s="20" t="e">
        <f t="shared" si="10"/>
        <v>#VALUE!</v>
      </c>
      <c r="AC124" s="48" t="e">
        <f t="shared" si="11"/>
        <v>#VALUE!</v>
      </c>
      <c r="AD124" s="3" t="e">
        <f t="shared" si="12"/>
        <v>#VALUE!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1</v>
      </c>
      <c r="BA124" s="1">
        <v>2</v>
      </c>
      <c r="BB124" s="1">
        <v>0</v>
      </c>
      <c r="BC124" s="1">
        <v>0</v>
      </c>
      <c r="BD124" s="1">
        <v>2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3</v>
      </c>
      <c r="BK124" s="1">
        <v>0</v>
      </c>
      <c r="BL124" s="1">
        <v>0</v>
      </c>
      <c r="BM124" s="1">
        <v>0</v>
      </c>
      <c r="BN124" s="1">
        <v>1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</row>
    <row r="125" spans="1:71" ht="12.75" x14ac:dyDescent="0.2">
      <c r="A125" s="1">
        <v>97312</v>
      </c>
      <c r="B125" s="1" t="s">
        <v>241</v>
      </c>
      <c r="C125" s="1">
        <v>6</v>
      </c>
      <c r="D125" s="1">
        <v>162</v>
      </c>
      <c r="E125" s="1" t="s">
        <v>65</v>
      </c>
      <c r="F125" s="1">
        <v>162</v>
      </c>
      <c r="G125" s="1" t="s">
        <v>84</v>
      </c>
      <c r="H125" s="3">
        <v>21.364999999999998</v>
      </c>
      <c r="I125" s="3">
        <v>128.19</v>
      </c>
      <c r="J125" s="2" t="e">
        <f t="shared" si="2"/>
        <v>#VALUE!</v>
      </c>
      <c r="K125" s="5" t="e">
        <f t="shared" si="22"/>
        <v>#VALUE!</v>
      </c>
      <c r="L125" s="5"/>
      <c r="M125" s="1">
        <v>0.08</v>
      </c>
      <c r="N125" s="1" t="str">
        <f>IFERROR(VLOOKUP(A125:A301,'140726 ph k.'!$A$190:$S$260,19,FALSE),"")</f>
        <v/>
      </c>
      <c r="O125" s="1">
        <f>IFERROR(VLOOKUP(A125:A301,'140726 ph k.'!$A$6:$G$186,7,FALSE),"")</f>
        <v>2</v>
      </c>
      <c r="P125" s="1" t="str">
        <f>IFERROR(VLOOKUP(A125:A301,'140726 ph k.'!$A$190:$N$260,14,FALSE),"")</f>
        <v/>
      </c>
      <c r="Q125" s="8" t="e">
        <f t="shared" si="36"/>
        <v>#VALUE!</v>
      </c>
      <c r="R125" s="1"/>
      <c r="S125" s="1">
        <v>0.57999999999999996</v>
      </c>
      <c r="T125" s="1">
        <v>1.17</v>
      </c>
      <c r="U125" s="8">
        <f t="shared" si="41"/>
        <v>0</v>
      </c>
      <c r="V125" s="1">
        <v>0.08</v>
      </c>
      <c r="W125" s="1">
        <v>0.33</v>
      </c>
      <c r="X125" s="8">
        <f t="shared" si="28"/>
        <v>0</v>
      </c>
      <c r="Y125" s="1"/>
      <c r="Z125" s="1">
        <v>0</v>
      </c>
      <c r="AA125" s="48" t="e">
        <f t="shared" si="9"/>
        <v>#VALUE!</v>
      </c>
      <c r="AB125" s="20" t="e">
        <f t="shared" si="10"/>
        <v>#VALUE!</v>
      </c>
      <c r="AC125" s="48" t="e">
        <f t="shared" si="11"/>
        <v>#VALUE!</v>
      </c>
      <c r="AD125" s="3" t="e">
        <f t="shared" si="12"/>
        <v>#VALUE!</v>
      </c>
      <c r="AE125" s="1">
        <v>0</v>
      </c>
      <c r="AF125" s="1">
        <v>0</v>
      </c>
      <c r="AG125" s="1">
        <v>1</v>
      </c>
      <c r="AH125" s="1">
        <v>0</v>
      </c>
      <c r="AI125" s="1">
        <v>0</v>
      </c>
      <c r="AJ125" s="1">
        <v>2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2</v>
      </c>
      <c r="BA125" s="1">
        <v>3</v>
      </c>
      <c r="BB125" s="1">
        <v>0</v>
      </c>
      <c r="BC125" s="1">
        <v>0</v>
      </c>
      <c r="BD125" s="1">
        <v>7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1</v>
      </c>
      <c r="BL125" s="1">
        <v>0</v>
      </c>
      <c r="BM125" s="1">
        <v>0</v>
      </c>
      <c r="BN125" s="1">
        <v>2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</row>
    <row r="126" spans="1:71" ht="12.75" x14ac:dyDescent="0.2">
      <c r="A126" s="1">
        <v>297</v>
      </c>
      <c r="B126" s="1" t="s">
        <v>219</v>
      </c>
      <c r="C126" s="1">
        <v>144</v>
      </c>
      <c r="D126" s="1">
        <v>162</v>
      </c>
      <c r="E126" s="1" t="s">
        <v>65</v>
      </c>
      <c r="F126" s="1">
        <v>1</v>
      </c>
      <c r="G126" s="1" t="s">
        <v>98</v>
      </c>
      <c r="H126" s="3">
        <v>12.886699999999999</v>
      </c>
      <c r="I126" s="3">
        <v>1855.6848</v>
      </c>
      <c r="J126" s="2" t="e">
        <f t="shared" si="2"/>
        <v>#VALUE!</v>
      </c>
      <c r="K126" s="5" t="e">
        <f t="shared" si="22"/>
        <v>#VALUE!</v>
      </c>
      <c r="L126" s="5"/>
      <c r="M126" s="1">
        <v>0.01</v>
      </c>
      <c r="N126" s="1" t="str">
        <f>IFERROR(VLOOKUP(A126:A302,'140726 ph k.'!$A$190:$S$260,19,FALSE),"")</f>
        <v/>
      </c>
      <c r="O126" s="1" t="str">
        <f>IFERROR(VLOOKUP(A126:A302,'140726 ph k.'!$A$6:$G$186,7,FALSE),"")</f>
        <v/>
      </c>
      <c r="P126" s="1" t="str">
        <f>IFERROR(VLOOKUP(A126:A302,'140726 ph k.'!$A$190:$N$260,14,FALSE),"")</f>
        <v/>
      </c>
      <c r="Q126" s="8" t="e">
        <f t="shared" si="36"/>
        <v>#VALUE!</v>
      </c>
      <c r="R126" s="1"/>
      <c r="S126" s="1">
        <v>0</v>
      </c>
      <c r="T126" s="1">
        <v>0</v>
      </c>
      <c r="U126" s="8">
        <f t="shared" si="41"/>
        <v>0</v>
      </c>
      <c r="V126" s="1">
        <v>0.04</v>
      </c>
      <c r="W126" s="1">
        <v>0.03</v>
      </c>
      <c r="X126" s="8">
        <f t="shared" si="28"/>
        <v>0</v>
      </c>
      <c r="Y126" s="1"/>
      <c r="Z126" s="1">
        <v>0</v>
      </c>
      <c r="AA126" s="48" t="e">
        <f t="shared" si="9"/>
        <v>#VALUE!</v>
      </c>
      <c r="AB126" s="20" t="e">
        <f t="shared" si="10"/>
        <v>#VALUE!</v>
      </c>
      <c r="AC126" s="48" t="e">
        <f t="shared" si="11"/>
        <v>#VALUE!</v>
      </c>
      <c r="AD126" s="3" t="e">
        <f t="shared" si="12"/>
        <v>#VALUE!</v>
      </c>
      <c r="AE126" s="1">
        <v>0</v>
      </c>
      <c r="AF126" s="1">
        <v>0</v>
      </c>
      <c r="AG126" s="1">
        <v>3</v>
      </c>
      <c r="AH126" s="1">
        <v>0</v>
      </c>
      <c r="AI126" s="1">
        <v>0</v>
      </c>
      <c r="AJ126" s="1">
        <v>-3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1</v>
      </c>
      <c r="BK126" s="1">
        <v>1</v>
      </c>
      <c r="BL126" s="1">
        <v>4</v>
      </c>
      <c r="BM126" s="1">
        <v>0</v>
      </c>
      <c r="BN126" s="1">
        <v>4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</row>
    <row r="127" spans="1:71" ht="12.75" x14ac:dyDescent="0.2">
      <c r="A127" s="1">
        <v>59238</v>
      </c>
      <c r="B127" s="1" t="s">
        <v>103</v>
      </c>
      <c r="C127" s="1">
        <v>24</v>
      </c>
      <c r="D127" s="1">
        <v>162</v>
      </c>
      <c r="E127" s="1" t="s">
        <v>65</v>
      </c>
      <c r="F127" s="1">
        <v>1</v>
      </c>
      <c r="G127" s="1" t="s">
        <v>98</v>
      </c>
      <c r="H127" s="3">
        <v>184.23</v>
      </c>
      <c r="I127" s="3">
        <v>4421.5200000000004</v>
      </c>
      <c r="J127" s="2" t="e">
        <f t="shared" si="2"/>
        <v>#VALUE!</v>
      </c>
      <c r="K127" s="5" t="e">
        <f t="shared" si="22"/>
        <v>#VALUE!</v>
      </c>
      <c r="L127" s="5"/>
      <c r="M127" s="1">
        <v>0.02</v>
      </c>
      <c r="N127" s="1" t="str">
        <f>IFERROR(VLOOKUP(A127:A303,'140726 ph k.'!$A$190:$S$260,19,FALSE),"")</f>
        <v/>
      </c>
      <c r="O127" s="1" t="str">
        <f>IFERROR(VLOOKUP(A127:A303,'140726 ph k.'!$A$6:$G$186,7,FALSE),"")</f>
        <v/>
      </c>
      <c r="P127" s="1" t="str">
        <f>IFERROR(VLOOKUP(A127:A303,'140726 ph k.'!$A$190:$N$260,14,FALSE),"")</f>
        <v/>
      </c>
      <c r="Q127" s="8" t="e">
        <f t="shared" si="36"/>
        <v>#VALUE!</v>
      </c>
      <c r="R127" s="1"/>
      <c r="S127" s="1">
        <v>0</v>
      </c>
      <c r="T127" s="1">
        <v>0</v>
      </c>
      <c r="U127" s="8">
        <f t="shared" si="41"/>
        <v>0</v>
      </c>
      <c r="V127" s="1">
        <v>0</v>
      </c>
      <c r="W127" s="1">
        <v>0</v>
      </c>
      <c r="X127" s="8">
        <f t="shared" si="28"/>
        <v>0</v>
      </c>
      <c r="Y127" s="1"/>
      <c r="Z127" s="1">
        <v>0</v>
      </c>
      <c r="AA127" s="48" t="e">
        <f t="shared" si="9"/>
        <v>#VALUE!</v>
      </c>
      <c r="AB127" s="20" t="e">
        <f t="shared" si="10"/>
        <v>#VALUE!</v>
      </c>
      <c r="AC127" s="48" t="e">
        <f t="shared" si="11"/>
        <v>#VALUE!</v>
      </c>
      <c r="AD127" s="3" t="e">
        <f t="shared" si="12"/>
        <v>#VALUE!</v>
      </c>
      <c r="AE127" s="1">
        <v>0</v>
      </c>
      <c r="AF127" s="1">
        <v>0</v>
      </c>
      <c r="AG127" s="1">
        <v>1</v>
      </c>
      <c r="AH127" s="1">
        <v>0</v>
      </c>
      <c r="AI127" s="1">
        <v>0</v>
      </c>
      <c r="AJ127" s="1">
        <v>15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</row>
    <row r="128" spans="1:71" ht="12.75" x14ac:dyDescent="0.2">
      <c r="A128" s="1">
        <v>6031</v>
      </c>
      <c r="B128" s="1" t="s">
        <v>224</v>
      </c>
      <c r="C128" s="1">
        <v>12</v>
      </c>
      <c r="D128" s="1">
        <v>162</v>
      </c>
      <c r="E128" s="1" t="s">
        <v>65</v>
      </c>
      <c r="F128" s="1">
        <v>123</v>
      </c>
      <c r="G128" s="1" t="s">
        <v>138</v>
      </c>
      <c r="H128" s="3">
        <v>74.130899999999997</v>
      </c>
      <c r="I128" s="3">
        <v>889.57079999999996</v>
      </c>
      <c r="J128" s="2" t="e">
        <f t="shared" si="2"/>
        <v>#VALUE!</v>
      </c>
      <c r="K128" s="5" t="e">
        <f t="shared" si="22"/>
        <v>#VALUE!</v>
      </c>
      <c r="L128" s="5"/>
      <c r="M128" s="1">
        <v>0</v>
      </c>
      <c r="N128" s="1" t="str">
        <f>IFERROR(VLOOKUP(A128:A304,'140726 ph k.'!$A$190:$S$260,19,FALSE),"")</f>
        <v/>
      </c>
      <c r="O128" s="1">
        <f>IFERROR(VLOOKUP(A128:A304,'140726 ph k.'!$A$6:$G$186,7,FALSE),"")</f>
        <v>0</v>
      </c>
      <c r="P128" s="1" t="str">
        <f>IFERROR(VLOOKUP(A128:A304,'140726 ph k.'!$A$190:$N$260,14,FALSE),"")</f>
        <v/>
      </c>
      <c r="Q128" s="8" t="e">
        <f t="shared" si="36"/>
        <v>#VALUE!</v>
      </c>
      <c r="R128" s="1"/>
      <c r="S128" s="1">
        <v>0.08</v>
      </c>
      <c r="T128" s="1">
        <v>2.08</v>
      </c>
      <c r="U128" s="8">
        <f t="shared" si="41"/>
        <v>0</v>
      </c>
      <c r="V128" s="1">
        <v>0</v>
      </c>
      <c r="W128" s="1">
        <v>0</v>
      </c>
      <c r="X128" s="8">
        <f t="shared" si="28"/>
        <v>0</v>
      </c>
      <c r="Y128" s="1"/>
      <c r="Z128" s="1">
        <v>0</v>
      </c>
      <c r="AA128" s="48" t="e">
        <f t="shared" si="9"/>
        <v>#VALUE!</v>
      </c>
      <c r="AB128" s="20" t="e">
        <f t="shared" si="10"/>
        <v>#VALUE!</v>
      </c>
      <c r="AC128" s="48" t="e">
        <f t="shared" si="11"/>
        <v>#VALUE!</v>
      </c>
      <c r="AD128" s="3" t="e">
        <f t="shared" si="12"/>
        <v>#VALUE!</v>
      </c>
      <c r="AE128" s="3" t="e">
        <f t="shared" ref="AE128:AE129" si="43">AD128-AB128</f>
        <v>#VALUE!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1</v>
      </c>
      <c r="BA128" s="1">
        <v>0</v>
      </c>
      <c r="BB128" s="1">
        <v>0</v>
      </c>
      <c r="BC128" s="1">
        <v>0</v>
      </c>
      <c r="BD128" s="1">
        <v>25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</row>
    <row r="129" spans="1:71" ht="12.75" x14ac:dyDescent="0.2">
      <c r="A129" s="1">
        <v>91005</v>
      </c>
      <c r="B129" s="1" t="s">
        <v>310</v>
      </c>
      <c r="C129" s="1">
        <v>12</v>
      </c>
      <c r="D129" s="1">
        <v>162</v>
      </c>
      <c r="E129" s="1" t="s">
        <v>65</v>
      </c>
      <c r="F129" s="1">
        <v>162</v>
      </c>
      <c r="G129" s="1" t="s">
        <v>84</v>
      </c>
      <c r="H129" s="3">
        <v>74.013000000000005</v>
      </c>
      <c r="I129" s="3">
        <v>888.15599999999995</v>
      </c>
      <c r="J129" s="2" t="e">
        <f t="shared" si="2"/>
        <v>#VALUE!</v>
      </c>
      <c r="K129" s="5" t="e">
        <f t="shared" si="22"/>
        <v>#VALUE!</v>
      </c>
      <c r="L129" s="5"/>
      <c r="M129" s="1">
        <v>0</v>
      </c>
      <c r="N129" s="1" t="str">
        <f>IFERROR(VLOOKUP(A129:A305,'140726 ph k.'!$A$190:$S$260,19,FALSE),"")</f>
        <v/>
      </c>
      <c r="O129" s="1">
        <f>IFERROR(VLOOKUP(A129:A305,'140726 ph k.'!$A$6:$G$186,7,FALSE),"")</f>
        <v>0</v>
      </c>
      <c r="P129" s="1" t="str">
        <f>IFERROR(VLOOKUP(A129:A305,'140726 ph k.'!$A$190:$N$260,14,FALSE),"")</f>
        <v/>
      </c>
      <c r="Q129" s="8" t="e">
        <f t="shared" si="36"/>
        <v>#VALUE!</v>
      </c>
      <c r="R129" s="1"/>
      <c r="S129" s="1">
        <v>0.08</v>
      </c>
      <c r="T129" s="1">
        <v>4.17</v>
      </c>
      <c r="U129" s="8">
        <f t="shared" si="41"/>
        <v>0</v>
      </c>
      <c r="V129" s="1">
        <v>0</v>
      </c>
      <c r="W129" s="1">
        <v>0</v>
      </c>
      <c r="X129" s="8">
        <f t="shared" si="28"/>
        <v>0</v>
      </c>
      <c r="Y129" s="1"/>
      <c r="Z129" s="1">
        <v>0</v>
      </c>
      <c r="AA129" s="48" t="e">
        <f t="shared" si="9"/>
        <v>#VALUE!</v>
      </c>
      <c r="AB129" s="20" t="e">
        <f t="shared" si="10"/>
        <v>#VALUE!</v>
      </c>
      <c r="AC129" s="48" t="e">
        <f t="shared" si="11"/>
        <v>#VALUE!</v>
      </c>
      <c r="AD129" s="3" t="e">
        <f t="shared" si="12"/>
        <v>#VALUE!</v>
      </c>
      <c r="AE129" s="3" t="e">
        <f t="shared" si="43"/>
        <v>#VALUE!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1</v>
      </c>
      <c r="BA129" s="1">
        <v>0</v>
      </c>
      <c r="BB129" s="1">
        <v>0</v>
      </c>
      <c r="BC129" s="1">
        <v>0</v>
      </c>
      <c r="BD129" s="1">
        <v>50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</row>
    <row r="130" spans="1:71" ht="12.75" x14ac:dyDescent="0.2">
      <c r="A130" s="1">
        <v>319</v>
      </c>
      <c r="B130" s="1" t="s">
        <v>223</v>
      </c>
      <c r="C130" s="1">
        <v>144</v>
      </c>
      <c r="D130" s="1">
        <v>162</v>
      </c>
      <c r="E130" s="1" t="s">
        <v>65</v>
      </c>
      <c r="F130" s="1">
        <v>1</v>
      </c>
      <c r="G130" s="1" t="s">
        <v>98</v>
      </c>
      <c r="H130" s="3">
        <v>14.447699999999999</v>
      </c>
      <c r="I130" s="3">
        <v>2080.4688000000001</v>
      </c>
      <c r="J130" s="2" t="e">
        <f t="shared" si="2"/>
        <v>#VALUE!</v>
      </c>
      <c r="K130" s="5" t="e">
        <f t="shared" si="22"/>
        <v>#VALUE!</v>
      </c>
      <c r="L130" s="5"/>
      <c r="M130" s="1">
        <v>0.02</v>
      </c>
      <c r="N130" s="1" t="str">
        <f>IFERROR(VLOOKUP(A130:A306,'140726 ph k.'!$A$190:$S$260,19,FALSE),"")</f>
        <v/>
      </c>
      <c r="O130" s="1" t="str">
        <f>IFERROR(VLOOKUP(A130:A306,'140726 ph k.'!$A$6:$G$186,7,FALSE),"")</f>
        <v/>
      </c>
      <c r="P130" s="1" t="str">
        <f>IFERROR(VLOOKUP(A130:A306,'140726 ph k.'!$A$190:$N$260,14,FALSE),"")</f>
        <v/>
      </c>
      <c r="Q130" s="8" t="e">
        <f t="shared" si="36"/>
        <v>#VALUE!</v>
      </c>
      <c r="R130" s="1"/>
      <c r="S130" s="1">
        <v>0</v>
      </c>
      <c r="T130" s="1">
        <v>0</v>
      </c>
      <c r="U130" s="8">
        <f t="shared" si="41"/>
        <v>0</v>
      </c>
      <c r="V130" s="1">
        <v>0.01</v>
      </c>
      <c r="W130" s="1">
        <v>0</v>
      </c>
      <c r="X130" s="8">
        <f t="shared" si="28"/>
        <v>0</v>
      </c>
      <c r="Y130" s="1"/>
      <c r="Z130" s="1">
        <v>0</v>
      </c>
      <c r="AA130" s="48" t="e">
        <f t="shared" si="9"/>
        <v>#VALUE!</v>
      </c>
      <c r="AB130" s="20" t="e">
        <f t="shared" si="10"/>
        <v>#VALUE!</v>
      </c>
      <c r="AC130" s="48" t="e">
        <f t="shared" si="11"/>
        <v>#VALUE!</v>
      </c>
      <c r="AD130" s="3" t="e">
        <f t="shared" si="12"/>
        <v>#VALUE!</v>
      </c>
      <c r="AE130" s="1">
        <v>0</v>
      </c>
      <c r="AF130" s="1">
        <v>0</v>
      </c>
      <c r="AG130" s="1">
        <v>6</v>
      </c>
      <c r="AH130" s="1">
        <v>0</v>
      </c>
      <c r="AI130" s="1">
        <v>0</v>
      </c>
      <c r="AJ130" s="1">
        <v>2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3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</row>
    <row r="131" spans="1:71" ht="12.75" x14ac:dyDescent="0.2">
      <c r="A131" s="1">
        <v>134</v>
      </c>
      <c r="B131" s="1" t="s">
        <v>237</v>
      </c>
      <c r="C131" s="1">
        <v>144</v>
      </c>
      <c r="D131" s="1">
        <v>162</v>
      </c>
      <c r="E131" s="1" t="s">
        <v>65</v>
      </c>
      <c r="F131" s="1">
        <v>1</v>
      </c>
      <c r="G131" s="1" t="s">
        <v>98</v>
      </c>
      <c r="H131" s="3">
        <v>7.0217000000000001</v>
      </c>
      <c r="I131" s="3">
        <v>1011.1248000000001</v>
      </c>
      <c r="J131" s="2" t="e">
        <f t="shared" si="2"/>
        <v>#VALUE!</v>
      </c>
      <c r="K131" s="5" t="e">
        <f t="shared" si="22"/>
        <v>#VALUE!</v>
      </c>
      <c r="L131" s="5"/>
      <c r="M131" s="1">
        <v>0.04</v>
      </c>
      <c r="N131" s="1" t="str">
        <f>IFERROR(VLOOKUP(A131:A307,'140726 ph k.'!$A$190:$S$260,19,FALSE),"")</f>
        <v/>
      </c>
      <c r="O131" s="1" t="str">
        <f>IFERROR(VLOOKUP(A131:A307,'140726 ph k.'!$A$6:$G$186,7,FALSE),"")</f>
        <v/>
      </c>
      <c r="P131" s="1" t="str">
        <f>IFERROR(VLOOKUP(A131:A307,'140726 ph k.'!$A$190:$N$260,14,FALSE),"")</f>
        <v/>
      </c>
      <c r="Q131" s="8" t="e">
        <f t="shared" si="36"/>
        <v>#VALUE!</v>
      </c>
      <c r="R131" s="1"/>
      <c r="S131" s="1">
        <v>0</v>
      </c>
      <c r="T131" s="1">
        <v>0</v>
      </c>
      <c r="U131" s="8">
        <f t="shared" si="41"/>
        <v>0</v>
      </c>
      <c r="V131" s="1">
        <v>0</v>
      </c>
      <c r="W131" s="1">
        <v>0</v>
      </c>
      <c r="X131" s="8">
        <f t="shared" si="28"/>
        <v>0</v>
      </c>
      <c r="Y131" s="1"/>
      <c r="Z131" s="1">
        <v>0</v>
      </c>
      <c r="AA131" s="48" t="e">
        <f t="shared" si="9"/>
        <v>#VALUE!</v>
      </c>
      <c r="AB131" s="20" t="e">
        <f t="shared" si="10"/>
        <v>#VALUE!</v>
      </c>
      <c r="AC131" s="48" t="e">
        <f t="shared" si="11"/>
        <v>#VALUE!</v>
      </c>
      <c r="AD131" s="3" t="e">
        <f t="shared" si="12"/>
        <v>#VALUE!</v>
      </c>
      <c r="AE131" s="1">
        <v>0</v>
      </c>
      <c r="AF131" s="1">
        <v>0</v>
      </c>
      <c r="AG131" s="1">
        <v>0</v>
      </c>
      <c r="AH131" s="1">
        <v>1</v>
      </c>
      <c r="AI131" s="1">
        <v>9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</row>
    <row r="132" spans="1:71" ht="12.75" x14ac:dyDescent="0.2">
      <c r="A132" s="1">
        <v>97303</v>
      </c>
      <c r="B132" s="1" t="s">
        <v>238</v>
      </c>
      <c r="C132" s="1">
        <v>16</v>
      </c>
      <c r="D132" s="1">
        <v>162</v>
      </c>
      <c r="E132" s="1" t="s">
        <v>65</v>
      </c>
      <c r="F132" s="1">
        <v>123</v>
      </c>
      <c r="G132" s="1" t="s">
        <v>138</v>
      </c>
      <c r="H132" s="3">
        <v>70.367699999999999</v>
      </c>
      <c r="I132" s="3">
        <v>1125.8832</v>
      </c>
      <c r="J132" s="2" t="e">
        <f t="shared" si="2"/>
        <v>#VALUE!</v>
      </c>
      <c r="K132" s="5" t="e">
        <f t="shared" si="22"/>
        <v>#VALUE!</v>
      </c>
      <c r="L132" s="5"/>
      <c r="M132" s="1">
        <v>0.03</v>
      </c>
      <c r="N132" s="1" t="str">
        <f>IFERROR(VLOOKUP(A132:A308,'140726 ph k.'!$A$190:$S$260,19,FALSE),"")</f>
        <v/>
      </c>
      <c r="O132" s="1">
        <f>IFERROR(VLOOKUP(A132:A308,'140726 ph k.'!$A$6:$G$186,7,FALSE),"")</f>
        <v>0</v>
      </c>
      <c r="P132" s="1" t="str">
        <f>IFERROR(VLOOKUP(A132:A308,'140726 ph k.'!$A$190:$N$260,14,FALSE),"")</f>
        <v/>
      </c>
      <c r="Q132" s="8" t="e">
        <f t="shared" si="36"/>
        <v>#VALUE!</v>
      </c>
      <c r="R132" s="1"/>
      <c r="S132" s="1">
        <v>0</v>
      </c>
      <c r="T132" s="1">
        <v>4</v>
      </c>
      <c r="U132" s="8">
        <f t="shared" si="41"/>
        <v>0</v>
      </c>
      <c r="V132" s="1">
        <v>0</v>
      </c>
      <c r="W132" s="1">
        <v>0</v>
      </c>
      <c r="X132" s="8">
        <f t="shared" si="28"/>
        <v>0</v>
      </c>
      <c r="Y132" s="1"/>
      <c r="Z132" s="1">
        <v>0</v>
      </c>
      <c r="AA132" s="48" t="e">
        <f t="shared" si="9"/>
        <v>#VALUE!</v>
      </c>
      <c r="AB132" s="20" t="e">
        <f t="shared" si="10"/>
        <v>#VALUE!</v>
      </c>
      <c r="AC132" s="48" t="e">
        <f t="shared" si="11"/>
        <v>#VALUE!</v>
      </c>
      <c r="AD132" s="3" t="e">
        <f t="shared" si="12"/>
        <v>#VALUE!</v>
      </c>
      <c r="AE132" s="3" t="e">
        <f>AD132-AB132</f>
        <v>#VALUE!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64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</row>
    <row r="133" spans="1:71" ht="12.75" x14ac:dyDescent="0.2">
      <c r="A133" s="1">
        <v>91199</v>
      </c>
      <c r="B133" s="1" t="s">
        <v>212</v>
      </c>
      <c r="C133" s="1">
        <v>16</v>
      </c>
      <c r="D133" s="1">
        <v>162</v>
      </c>
      <c r="E133" s="1" t="s">
        <v>65</v>
      </c>
      <c r="F133" s="1">
        <v>123</v>
      </c>
      <c r="G133" s="1" t="s">
        <v>138</v>
      </c>
      <c r="H133" s="3">
        <v>64.494399999999999</v>
      </c>
      <c r="I133" s="3">
        <v>1031.9104</v>
      </c>
      <c r="J133" s="2" t="e">
        <f t="shared" si="2"/>
        <v>#VALUE!</v>
      </c>
      <c r="K133" s="5" t="e">
        <f t="shared" si="22"/>
        <v>#VALUE!</v>
      </c>
      <c r="L133" s="5"/>
      <c r="M133" s="1">
        <v>0.03</v>
      </c>
      <c r="N133" s="1" t="str">
        <f>IFERROR(VLOOKUP(A133:A309,'140726 ph k.'!$A$190:$S$260,19,FALSE),"")</f>
        <v/>
      </c>
      <c r="O133" s="1">
        <f>IFERROR(VLOOKUP(A133:A309,'140726 ph k.'!$A$6:$G$186,7,FALSE),"")</f>
        <v>0</v>
      </c>
      <c r="P133" s="1" t="str">
        <f>IFERROR(VLOOKUP(A133:A309,'140726 ph k.'!$A$190:$N$260,14,FALSE),"")</f>
        <v/>
      </c>
      <c r="Q133" s="8" t="e">
        <f t="shared" si="36"/>
        <v>#VALUE!</v>
      </c>
      <c r="R133" s="1"/>
      <c r="S133" s="1">
        <v>0</v>
      </c>
      <c r="T133" s="1">
        <v>0</v>
      </c>
      <c r="U133" s="8">
        <f t="shared" si="41"/>
        <v>0</v>
      </c>
      <c r="V133" s="1">
        <v>0</v>
      </c>
      <c r="W133" s="1">
        <v>0</v>
      </c>
      <c r="X133" s="8">
        <f t="shared" si="28"/>
        <v>0</v>
      </c>
      <c r="Y133" s="1"/>
      <c r="Z133" s="1">
        <v>0</v>
      </c>
      <c r="AA133" s="48" t="e">
        <f t="shared" si="9"/>
        <v>#VALUE!</v>
      </c>
      <c r="AB133" s="20" t="e">
        <f t="shared" si="10"/>
        <v>#VALUE!</v>
      </c>
      <c r="AC133" s="48" t="e">
        <f t="shared" si="11"/>
        <v>#VALUE!</v>
      </c>
      <c r="AD133" s="3" t="e">
        <f t="shared" si="12"/>
        <v>#VALUE!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</row>
    <row r="134" spans="1:71" ht="12.75" x14ac:dyDescent="0.2">
      <c r="A134" s="1">
        <v>33</v>
      </c>
      <c r="B134" s="1" t="s">
        <v>216</v>
      </c>
      <c r="C134" s="1">
        <v>144</v>
      </c>
      <c r="D134" s="1">
        <v>162</v>
      </c>
      <c r="E134" s="1" t="s">
        <v>65</v>
      </c>
      <c r="F134" s="1">
        <v>1</v>
      </c>
      <c r="G134" s="1" t="s">
        <v>98</v>
      </c>
      <c r="H134" s="3">
        <v>17.020099999999999</v>
      </c>
      <c r="I134" s="3">
        <v>2450.8944000000001</v>
      </c>
      <c r="J134" s="2" t="e">
        <f t="shared" si="2"/>
        <v>#VALUE!</v>
      </c>
      <c r="K134" s="5" t="e">
        <f t="shared" si="22"/>
        <v>#VALUE!</v>
      </c>
      <c r="L134" s="5"/>
      <c r="M134" s="1">
        <v>0</v>
      </c>
      <c r="N134" s="1" t="str">
        <f>IFERROR(VLOOKUP(A134:A310,'140726 ph k.'!$A$190:$S$260,19,FALSE),"")</f>
        <v/>
      </c>
      <c r="O134" s="1" t="str">
        <f>IFERROR(VLOOKUP(A134:A310,'140726 ph k.'!$A$6:$G$186,7,FALSE),"")</f>
        <v/>
      </c>
      <c r="P134" s="1" t="str">
        <f>IFERROR(VLOOKUP(A134:A310,'140726 ph k.'!$A$190:$N$260,14,FALSE),"")</f>
        <v/>
      </c>
      <c r="Q134" s="8" t="e">
        <f t="shared" si="36"/>
        <v>#VALUE!</v>
      </c>
      <c r="R134" s="1"/>
      <c r="S134" s="1">
        <v>0</v>
      </c>
      <c r="T134" s="1">
        <v>0</v>
      </c>
      <c r="U134" s="8">
        <f t="shared" si="41"/>
        <v>0</v>
      </c>
      <c r="V134" s="1">
        <v>0.01</v>
      </c>
      <c r="W134" s="1">
        <v>-0.01</v>
      </c>
      <c r="X134" s="8">
        <f t="shared" si="28"/>
        <v>0</v>
      </c>
      <c r="Y134" s="1"/>
      <c r="Z134" s="1">
        <v>0</v>
      </c>
      <c r="AA134" s="48" t="e">
        <f t="shared" si="9"/>
        <v>#VALUE!</v>
      </c>
      <c r="AB134" s="20" t="e">
        <f t="shared" si="10"/>
        <v>#VALUE!</v>
      </c>
      <c r="AC134" s="48" t="e">
        <f t="shared" si="11"/>
        <v>#VALUE!</v>
      </c>
      <c r="AD134" s="3" t="e">
        <f t="shared" si="12"/>
        <v>#VALUE!</v>
      </c>
      <c r="AE134" s="1">
        <v>0</v>
      </c>
      <c r="AF134" s="1">
        <v>0</v>
      </c>
      <c r="AG134" s="1">
        <v>1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1</v>
      </c>
      <c r="BK134" s="1">
        <v>1</v>
      </c>
      <c r="BL134" s="1">
        <v>0</v>
      </c>
      <c r="BM134" s="1">
        <v>0</v>
      </c>
      <c r="BN134" s="1">
        <v>-1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</row>
    <row r="135" spans="1:71" ht="12.75" x14ac:dyDescent="0.2">
      <c r="A135" s="1">
        <v>419</v>
      </c>
      <c r="B135" s="1" t="s">
        <v>225</v>
      </c>
      <c r="C135" s="1">
        <v>288</v>
      </c>
      <c r="D135" s="1">
        <v>162</v>
      </c>
      <c r="E135" s="1" t="s">
        <v>65</v>
      </c>
      <c r="F135" s="1">
        <v>1</v>
      </c>
      <c r="G135" s="1" t="s">
        <v>98</v>
      </c>
      <c r="H135" s="3">
        <v>5.6608000000000001</v>
      </c>
      <c r="I135" s="3">
        <v>1630.3104000000001</v>
      </c>
      <c r="J135" s="2" t="e">
        <f t="shared" si="2"/>
        <v>#VALUE!</v>
      </c>
      <c r="K135" s="5" t="e">
        <f t="shared" si="22"/>
        <v>#VALUE!</v>
      </c>
      <c r="L135" s="5"/>
      <c r="M135" s="1">
        <v>0.01</v>
      </c>
      <c r="N135" s="1" t="str">
        <f>IFERROR(VLOOKUP(A135:A311,'140726 ph k.'!$A$190:$S$260,19,FALSE),"")</f>
        <v/>
      </c>
      <c r="O135" s="1" t="str">
        <f>IFERROR(VLOOKUP(A135:A311,'140726 ph k.'!$A$6:$G$186,7,FALSE),"")</f>
        <v/>
      </c>
      <c r="P135" s="1" t="str">
        <f>IFERROR(VLOOKUP(A135:A311,'140726 ph k.'!$A$190:$N$260,14,FALSE),"")</f>
        <v/>
      </c>
      <c r="Q135" s="8" t="e">
        <f t="shared" si="36"/>
        <v>#VALUE!</v>
      </c>
      <c r="R135" s="1"/>
      <c r="S135" s="1">
        <v>0</v>
      </c>
      <c r="T135" s="1">
        <v>0</v>
      </c>
      <c r="U135" s="8">
        <f t="shared" si="41"/>
        <v>0</v>
      </c>
      <c r="V135" s="1">
        <v>0</v>
      </c>
      <c r="W135" s="1">
        <v>0</v>
      </c>
      <c r="X135" s="8">
        <f t="shared" si="28"/>
        <v>0</v>
      </c>
      <c r="Y135" s="1"/>
      <c r="Z135" s="1">
        <v>0</v>
      </c>
      <c r="AA135" s="48" t="e">
        <f t="shared" si="9"/>
        <v>#VALUE!</v>
      </c>
      <c r="AB135" s="20" t="e">
        <f t="shared" si="10"/>
        <v>#VALUE!</v>
      </c>
      <c r="AC135" s="48" t="e">
        <f t="shared" si="11"/>
        <v>#VALUE!</v>
      </c>
      <c r="AD135" s="3" t="e">
        <f t="shared" si="12"/>
        <v>#VALUE!</v>
      </c>
      <c r="AE135" s="1">
        <v>0</v>
      </c>
      <c r="AF135" s="1">
        <v>0</v>
      </c>
      <c r="AG135" s="1">
        <v>3</v>
      </c>
      <c r="AH135" s="1">
        <v>0</v>
      </c>
      <c r="AI135" s="1">
        <v>0</v>
      </c>
      <c r="AJ135" s="1">
        <v>-2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</row>
    <row r="136" spans="1:71" ht="12.75" x14ac:dyDescent="0.2">
      <c r="A136" s="1">
        <v>235</v>
      </c>
      <c r="B136" s="1" t="s">
        <v>83</v>
      </c>
      <c r="C136" s="1">
        <v>12</v>
      </c>
      <c r="D136" s="1">
        <v>162</v>
      </c>
      <c r="E136" s="1" t="s">
        <v>65</v>
      </c>
      <c r="F136" s="1">
        <v>999</v>
      </c>
      <c r="G136" s="1" t="s">
        <v>68</v>
      </c>
      <c r="H136" s="3">
        <v>11.292</v>
      </c>
      <c r="I136" s="3">
        <v>135.50399999999999</v>
      </c>
      <c r="J136" s="2" t="e">
        <f t="shared" si="2"/>
        <v>#VALUE!</v>
      </c>
      <c r="K136" s="5" t="e">
        <f t="shared" si="22"/>
        <v>#VALUE!</v>
      </c>
      <c r="L136" s="5"/>
      <c r="M136" s="1">
        <v>0</v>
      </c>
      <c r="N136" s="1" t="str">
        <f>IFERROR(VLOOKUP(A136:A312,'140726 ph k.'!$A$190:$S$260,19,FALSE),"")</f>
        <v/>
      </c>
      <c r="O136" s="1" t="str">
        <f>IFERROR(VLOOKUP(A136:A312,'140726 ph k.'!$A$6:$G$186,7,FALSE),"")</f>
        <v/>
      </c>
      <c r="P136" s="1" t="str">
        <f>IFERROR(VLOOKUP(A136:A312,'140726 ph k.'!$A$190:$N$260,14,FALSE),"")</f>
        <v/>
      </c>
      <c r="Q136" s="8" t="e">
        <f t="shared" si="36"/>
        <v>#VALUE!</v>
      </c>
      <c r="R136" s="1"/>
      <c r="S136" s="1">
        <v>0</v>
      </c>
      <c r="T136" s="1">
        <v>0</v>
      </c>
      <c r="U136" s="8">
        <f t="shared" si="41"/>
        <v>0</v>
      </c>
      <c r="V136" s="1">
        <v>0</v>
      </c>
      <c r="W136" s="1">
        <v>0</v>
      </c>
      <c r="X136" s="8">
        <f t="shared" si="28"/>
        <v>0</v>
      </c>
      <c r="Y136" s="1"/>
      <c r="Z136" s="1">
        <v>0</v>
      </c>
      <c r="AA136" s="48" t="e">
        <f t="shared" si="9"/>
        <v>#VALUE!</v>
      </c>
      <c r="AB136" s="20" t="e">
        <f t="shared" si="10"/>
        <v>#VALUE!</v>
      </c>
      <c r="AC136" s="48" t="e">
        <f t="shared" si="11"/>
        <v>#VALUE!</v>
      </c>
      <c r="AD136" s="3" t="e">
        <f t="shared" si="12"/>
        <v>#VALUE!</v>
      </c>
      <c r="AE136" s="3" t="e">
        <f t="shared" ref="AE136:AE180" si="44">AD136-AB136</f>
        <v>#VALUE!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</row>
    <row r="137" spans="1:71" ht="12.75" x14ac:dyDescent="0.2">
      <c r="A137" s="1">
        <v>298</v>
      </c>
      <c r="B137" s="1" t="s">
        <v>230</v>
      </c>
      <c r="C137" s="1">
        <v>144</v>
      </c>
      <c r="D137" s="1">
        <v>162</v>
      </c>
      <c r="E137" s="1" t="s">
        <v>65</v>
      </c>
      <c r="F137" s="1">
        <v>1</v>
      </c>
      <c r="G137" s="1" t="s">
        <v>98</v>
      </c>
      <c r="H137" s="3">
        <v>12.089</v>
      </c>
      <c r="I137" s="3">
        <v>1740.816</v>
      </c>
      <c r="J137" s="2" t="e">
        <f t="shared" si="2"/>
        <v>#VALUE!</v>
      </c>
      <c r="K137" s="5" t="e">
        <f t="shared" si="22"/>
        <v>#VALUE!</v>
      </c>
      <c r="L137" s="5"/>
      <c r="M137" s="1">
        <v>0</v>
      </c>
      <c r="N137" s="1" t="str">
        <f>IFERROR(VLOOKUP(A137:A313,'140726 ph k.'!$A$190:$S$260,19,FALSE),"")</f>
        <v/>
      </c>
      <c r="O137" s="1" t="str">
        <f>IFERROR(VLOOKUP(A137:A313,'140726 ph k.'!$A$6:$G$186,7,FALSE),"")</f>
        <v/>
      </c>
      <c r="P137" s="1" t="str">
        <f>IFERROR(VLOOKUP(A137:A313,'140726 ph k.'!$A$190:$N$260,14,FALSE),"")</f>
        <v/>
      </c>
      <c r="Q137" s="8" t="e">
        <f t="shared" si="36"/>
        <v>#VALUE!</v>
      </c>
      <c r="R137" s="1"/>
      <c r="S137" s="1">
        <v>0</v>
      </c>
      <c r="T137" s="1">
        <v>0</v>
      </c>
      <c r="U137" s="8">
        <f t="shared" si="41"/>
        <v>0</v>
      </c>
      <c r="V137" s="1">
        <v>0</v>
      </c>
      <c r="W137" s="1">
        <v>0</v>
      </c>
      <c r="X137" s="8">
        <f t="shared" si="28"/>
        <v>0</v>
      </c>
      <c r="Y137" s="1"/>
      <c r="Z137" s="1">
        <v>0</v>
      </c>
      <c r="AA137" s="48" t="e">
        <f t="shared" si="9"/>
        <v>#VALUE!</v>
      </c>
      <c r="AB137" s="20" t="e">
        <f t="shared" si="10"/>
        <v>#VALUE!</v>
      </c>
      <c r="AC137" s="48" t="e">
        <f t="shared" si="11"/>
        <v>#VALUE!</v>
      </c>
      <c r="AD137" s="3" t="e">
        <f t="shared" si="12"/>
        <v>#VALUE!</v>
      </c>
      <c r="AE137" s="3" t="e">
        <f t="shared" si="44"/>
        <v>#VALUE!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</row>
    <row r="138" spans="1:71" ht="12.75" x14ac:dyDescent="0.2">
      <c r="A138" s="1">
        <v>418</v>
      </c>
      <c r="B138" s="1" t="s">
        <v>83</v>
      </c>
      <c r="C138" s="1">
        <v>24</v>
      </c>
      <c r="D138" s="1">
        <v>162</v>
      </c>
      <c r="E138" s="1" t="s">
        <v>65</v>
      </c>
      <c r="F138" s="1">
        <v>162</v>
      </c>
      <c r="G138" s="1" t="s">
        <v>84</v>
      </c>
      <c r="H138" s="3">
        <v>0</v>
      </c>
      <c r="I138" s="3">
        <v>0</v>
      </c>
      <c r="J138" s="2" t="e">
        <f t="shared" si="2"/>
        <v>#VALUE!</v>
      </c>
      <c r="K138" s="5" t="e">
        <f t="shared" si="22"/>
        <v>#VALUE!</v>
      </c>
      <c r="L138" s="5"/>
      <c r="M138" s="1">
        <v>0</v>
      </c>
      <c r="N138" s="1" t="str">
        <f>IFERROR(VLOOKUP(A138:A314,'140726 ph k.'!$A$190:$S$260,19,FALSE),"")</f>
        <v/>
      </c>
      <c r="O138" s="1">
        <f>IFERROR(VLOOKUP(A138:A314,'140726 ph k.'!$A$6:$G$186,7,FALSE),"")</f>
        <v>0</v>
      </c>
      <c r="P138" s="1" t="str">
        <f>IFERROR(VLOOKUP(A138:A314,'140726 ph k.'!$A$190:$N$260,14,FALSE),"")</f>
        <v/>
      </c>
      <c r="Q138" s="8" t="e">
        <f t="shared" si="36"/>
        <v>#VALUE!</v>
      </c>
      <c r="R138" s="1"/>
      <c r="S138" s="1">
        <v>0</v>
      </c>
      <c r="T138" s="1">
        <v>0</v>
      </c>
      <c r="U138" s="8">
        <f t="shared" si="41"/>
        <v>0</v>
      </c>
      <c r="V138" s="1">
        <v>0</v>
      </c>
      <c r="W138" s="1">
        <v>0</v>
      </c>
      <c r="X138" s="8">
        <f t="shared" si="28"/>
        <v>0</v>
      </c>
      <c r="Y138" s="1"/>
      <c r="Z138" s="1">
        <v>0</v>
      </c>
      <c r="AA138" s="48" t="e">
        <f t="shared" si="9"/>
        <v>#VALUE!</v>
      </c>
      <c r="AB138" s="20" t="e">
        <f t="shared" si="10"/>
        <v>#VALUE!</v>
      </c>
      <c r="AC138" s="48" t="e">
        <f t="shared" si="11"/>
        <v>#VALUE!</v>
      </c>
      <c r="AD138" s="3" t="e">
        <f t="shared" si="12"/>
        <v>#VALUE!</v>
      </c>
      <c r="AE138" s="3" t="e">
        <f t="shared" si="44"/>
        <v>#VALUE!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</row>
    <row r="139" spans="1:71" ht="12.75" x14ac:dyDescent="0.2">
      <c r="A139" s="1">
        <v>467</v>
      </c>
      <c r="B139" s="1" t="s">
        <v>141</v>
      </c>
      <c r="C139" s="1">
        <v>12</v>
      </c>
      <c r="D139" s="1">
        <v>162</v>
      </c>
      <c r="E139" s="1" t="s">
        <v>65</v>
      </c>
      <c r="F139" s="1">
        <v>28</v>
      </c>
      <c r="G139" s="1" t="s">
        <v>133</v>
      </c>
      <c r="H139" s="3">
        <v>64.226299999999995</v>
      </c>
      <c r="I139" s="3">
        <v>770.71559999999999</v>
      </c>
      <c r="J139" s="2" t="e">
        <f t="shared" si="2"/>
        <v>#VALUE!</v>
      </c>
      <c r="K139" s="5" t="e">
        <f t="shared" si="22"/>
        <v>#VALUE!</v>
      </c>
      <c r="L139" s="5"/>
      <c r="M139" s="1">
        <v>0</v>
      </c>
      <c r="N139" s="1" t="str">
        <f>IFERROR(VLOOKUP(A139:A315,'140726 ph k.'!$A$190:$S$260,19,FALSE),"")</f>
        <v/>
      </c>
      <c r="O139" s="1">
        <f>IFERROR(VLOOKUP(A139:A315,'140726 ph k.'!$A$6:$G$186,7,FALSE),"")</f>
        <v>0</v>
      </c>
      <c r="P139" s="1" t="str">
        <f>IFERROR(VLOOKUP(A139:A315,'140726 ph k.'!$A$190:$N$260,14,FALSE),"")</f>
        <v/>
      </c>
      <c r="Q139" s="8" t="e">
        <f t="shared" si="36"/>
        <v>#VALUE!</v>
      </c>
      <c r="R139" s="1"/>
      <c r="S139" s="1">
        <v>0</v>
      </c>
      <c r="T139" s="1">
        <v>0</v>
      </c>
      <c r="U139" s="8">
        <f t="shared" si="41"/>
        <v>0</v>
      </c>
      <c r="V139" s="1">
        <v>0</v>
      </c>
      <c r="W139" s="1">
        <v>0</v>
      </c>
      <c r="X139" s="8">
        <f t="shared" si="28"/>
        <v>0</v>
      </c>
      <c r="Y139" s="1"/>
      <c r="Z139" s="1">
        <v>0</v>
      </c>
      <c r="AA139" s="48" t="e">
        <f t="shared" si="9"/>
        <v>#VALUE!</v>
      </c>
      <c r="AB139" s="20" t="e">
        <f t="shared" si="10"/>
        <v>#VALUE!</v>
      </c>
      <c r="AC139" s="48" t="e">
        <f t="shared" si="11"/>
        <v>#VALUE!</v>
      </c>
      <c r="AD139" s="3" t="e">
        <f t="shared" si="12"/>
        <v>#VALUE!</v>
      </c>
      <c r="AE139" s="3" t="e">
        <f t="shared" si="44"/>
        <v>#VALUE!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</row>
    <row r="140" spans="1:71" ht="12.75" x14ac:dyDescent="0.2">
      <c r="A140" s="1">
        <v>487</v>
      </c>
      <c r="B140" s="1" t="s">
        <v>229</v>
      </c>
      <c r="C140" s="1">
        <v>1</v>
      </c>
      <c r="D140" s="1">
        <v>162</v>
      </c>
      <c r="E140" s="1" t="s">
        <v>65</v>
      </c>
      <c r="F140" s="1">
        <v>1</v>
      </c>
      <c r="G140" s="1" t="s">
        <v>98</v>
      </c>
      <c r="H140" s="3">
        <v>20.148</v>
      </c>
      <c r="I140" s="3">
        <v>20.148</v>
      </c>
      <c r="J140" s="2" t="e">
        <f t="shared" si="2"/>
        <v>#VALUE!</v>
      </c>
      <c r="K140" s="5" t="e">
        <f t="shared" si="22"/>
        <v>#VALUE!</v>
      </c>
      <c r="L140" s="5"/>
      <c r="M140" s="1">
        <v>0</v>
      </c>
      <c r="N140" s="1" t="str">
        <f>IFERROR(VLOOKUP(A140:A316,'140726 ph k.'!$A$190:$S$260,19,FALSE),"")</f>
        <v/>
      </c>
      <c r="O140" s="1" t="str">
        <f>IFERROR(VLOOKUP(A140:A316,'140726 ph k.'!$A$6:$G$186,7,FALSE),"")</f>
        <v/>
      </c>
      <c r="P140" s="1" t="str">
        <f>IFERROR(VLOOKUP(A140:A316,'140726 ph k.'!$A$190:$N$260,14,FALSE),"")</f>
        <v/>
      </c>
      <c r="Q140" s="8" t="e">
        <f t="shared" si="36"/>
        <v>#VALUE!</v>
      </c>
      <c r="R140" s="1"/>
      <c r="S140" s="1">
        <v>0</v>
      </c>
      <c r="T140" s="1">
        <v>0</v>
      </c>
      <c r="U140" s="8">
        <f t="shared" si="41"/>
        <v>0</v>
      </c>
      <c r="V140" s="1">
        <v>0</v>
      </c>
      <c r="W140" s="1">
        <v>0</v>
      </c>
      <c r="X140" s="8">
        <f t="shared" si="28"/>
        <v>0</v>
      </c>
      <c r="Y140" s="1"/>
      <c r="Z140" s="1">
        <v>0</v>
      </c>
      <c r="AA140" s="48" t="e">
        <f t="shared" si="9"/>
        <v>#VALUE!</v>
      </c>
      <c r="AB140" s="20" t="e">
        <f t="shared" si="10"/>
        <v>#VALUE!</v>
      </c>
      <c r="AC140" s="48" t="e">
        <f t="shared" si="11"/>
        <v>#VALUE!</v>
      </c>
      <c r="AD140" s="3" t="e">
        <f t="shared" si="12"/>
        <v>#VALUE!</v>
      </c>
      <c r="AE140" s="3" t="e">
        <f t="shared" si="44"/>
        <v>#VALUE!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</row>
    <row r="141" spans="1:71" ht="12.75" x14ac:dyDescent="0.2">
      <c r="A141" s="1">
        <v>488</v>
      </c>
      <c r="B141" s="1" t="s">
        <v>231</v>
      </c>
      <c r="C141" s="1">
        <v>1</v>
      </c>
      <c r="D141" s="1">
        <v>162</v>
      </c>
      <c r="E141" s="1" t="s">
        <v>65</v>
      </c>
      <c r="F141" s="1">
        <v>1</v>
      </c>
      <c r="G141" s="1" t="s">
        <v>98</v>
      </c>
      <c r="H141" s="3">
        <v>20.148</v>
      </c>
      <c r="I141" s="3">
        <v>20.148</v>
      </c>
      <c r="J141" s="2" t="e">
        <f t="shared" si="2"/>
        <v>#VALUE!</v>
      </c>
      <c r="K141" s="5" t="e">
        <f t="shared" si="22"/>
        <v>#VALUE!</v>
      </c>
      <c r="L141" s="5"/>
      <c r="M141" s="1">
        <v>0</v>
      </c>
      <c r="N141" s="1" t="str">
        <f>IFERROR(VLOOKUP(A141:A317,'140726 ph k.'!$A$190:$S$260,19,FALSE),"")</f>
        <v/>
      </c>
      <c r="O141" s="1" t="str">
        <f>IFERROR(VLOOKUP(A141:A317,'140726 ph k.'!$A$6:$G$186,7,FALSE),"")</f>
        <v/>
      </c>
      <c r="P141" s="1" t="str">
        <f>IFERROR(VLOOKUP(A141:A317,'140726 ph k.'!$A$190:$N$260,14,FALSE),"")</f>
        <v/>
      </c>
      <c r="Q141" s="8" t="e">
        <f t="shared" si="36"/>
        <v>#VALUE!</v>
      </c>
      <c r="R141" s="1"/>
      <c r="S141" s="1">
        <v>0</v>
      </c>
      <c r="T141" s="1">
        <v>0</v>
      </c>
      <c r="U141" s="8">
        <f t="shared" si="41"/>
        <v>0</v>
      </c>
      <c r="V141" s="1">
        <v>0</v>
      </c>
      <c r="W141" s="1">
        <v>0</v>
      </c>
      <c r="X141" s="8">
        <f t="shared" si="28"/>
        <v>0</v>
      </c>
      <c r="Y141" s="1"/>
      <c r="Z141" s="1">
        <v>0</v>
      </c>
      <c r="AA141" s="48" t="e">
        <f t="shared" si="9"/>
        <v>#VALUE!</v>
      </c>
      <c r="AB141" s="20" t="e">
        <f t="shared" si="10"/>
        <v>#VALUE!</v>
      </c>
      <c r="AC141" s="48" t="e">
        <f t="shared" si="11"/>
        <v>#VALUE!</v>
      </c>
      <c r="AD141" s="3" t="e">
        <f t="shared" si="12"/>
        <v>#VALUE!</v>
      </c>
      <c r="AE141" s="3" t="e">
        <f t="shared" si="44"/>
        <v>#VALUE!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</row>
    <row r="142" spans="1:71" ht="12.75" x14ac:dyDescent="0.2">
      <c r="A142" s="1">
        <v>489</v>
      </c>
      <c r="B142" s="1" t="s">
        <v>234</v>
      </c>
      <c r="C142" s="1">
        <v>1</v>
      </c>
      <c r="D142" s="1">
        <v>162</v>
      </c>
      <c r="E142" s="1" t="s">
        <v>65</v>
      </c>
      <c r="F142" s="1">
        <v>1</v>
      </c>
      <c r="G142" s="1" t="s">
        <v>98</v>
      </c>
      <c r="H142" s="3">
        <v>20.148</v>
      </c>
      <c r="I142" s="3">
        <v>20.148</v>
      </c>
      <c r="J142" s="2" t="e">
        <f t="shared" si="2"/>
        <v>#VALUE!</v>
      </c>
      <c r="K142" s="5" t="e">
        <f t="shared" si="22"/>
        <v>#VALUE!</v>
      </c>
      <c r="L142" s="5"/>
      <c r="M142" s="1">
        <v>0</v>
      </c>
      <c r="N142" s="1" t="str">
        <f>IFERROR(VLOOKUP(A142:A318,'140726 ph k.'!$A$190:$S$260,19,FALSE),"")</f>
        <v/>
      </c>
      <c r="O142" s="1" t="str">
        <f>IFERROR(VLOOKUP(A142:A318,'140726 ph k.'!$A$6:$G$186,7,FALSE),"")</f>
        <v/>
      </c>
      <c r="P142" s="1" t="str">
        <f>IFERROR(VLOOKUP(A142:A318,'140726 ph k.'!$A$190:$N$260,14,FALSE),"")</f>
        <v/>
      </c>
      <c r="Q142" s="8" t="e">
        <f t="shared" si="36"/>
        <v>#VALUE!</v>
      </c>
      <c r="R142" s="1"/>
      <c r="S142" s="1">
        <v>0</v>
      </c>
      <c r="T142" s="1">
        <v>0</v>
      </c>
      <c r="U142" s="8">
        <f t="shared" si="41"/>
        <v>0</v>
      </c>
      <c r="V142" s="1">
        <v>0</v>
      </c>
      <c r="W142" s="1">
        <v>0</v>
      </c>
      <c r="X142" s="8">
        <f t="shared" si="28"/>
        <v>0</v>
      </c>
      <c r="Y142" s="1"/>
      <c r="Z142" s="1">
        <v>0</v>
      </c>
      <c r="AA142" s="48" t="e">
        <f t="shared" si="9"/>
        <v>#VALUE!</v>
      </c>
      <c r="AB142" s="20" t="e">
        <f t="shared" si="10"/>
        <v>#VALUE!</v>
      </c>
      <c r="AC142" s="48" t="e">
        <f t="shared" si="11"/>
        <v>#VALUE!</v>
      </c>
      <c r="AD142" s="3" t="e">
        <f t="shared" si="12"/>
        <v>#VALUE!</v>
      </c>
      <c r="AE142" s="3" t="e">
        <f t="shared" si="44"/>
        <v>#VALUE!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</row>
    <row r="143" spans="1:71" ht="12.75" x14ac:dyDescent="0.2">
      <c r="A143" s="1">
        <v>6006</v>
      </c>
      <c r="B143" s="1" t="s">
        <v>132</v>
      </c>
      <c r="C143" s="1">
        <v>12</v>
      </c>
      <c r="D143" s="1">
        <v>162</v>
      </c>
      <c r="E143" s="1" t="s">
        <v>65</v>
      </c>
      <c r="F143" s="1">
        <v>28</v>
      </c>
      <c r="G143" s="1" t="s">
        <v>133</v>
      </c>
      <c r="H143" s="3">
        <v>31.5059</v>
      </c>
      <c r="I143" s="3">
        <v>378.07080000000002</v>
      </c>
      <c r="J143" s="2" t="e">
        <f t="shared" si="2"/>
        <v>#VALUE!</v>
      </c>
      <c r="K143" s="5" t="e">
        <f t="shared" si="22"/>
        <v>#VALUE!</v>
      </c>
      <c r="L143" s="5"/>
      <c r="M143" s="1">
        <v>0</v>
      </c>
      <c r="N143" s="1" t="str">
        <f>IFERROR(VLOOKUP(A143:A319,'140726 ph k.'!$A$190:$S$260,19,FALSE),"")</f>
        <v/>
      </c>
      <c r="O143" s="1">
        <f>IFERROR(VLOOKUP(A143:A319,'140726 ph k.'!$A$6:$G$186,7,FALSE),"")</f>
        <v>0</v>
      </c>
      <c r="P143" s="1" t="str">
        <f>IFERROR(VLOOKUP(A143:A319,'140726 ph k.'!$A$190:$N$260,14,FALSE),"")</f>
        <v/>
      </c>
      <c r="Q143" s="8" t="e">
        <f t="shared" si="36"/>
        <v>#VALUE!</v>
      </c>
      <c r="R143" s="1"/>
      <c r="S143" s="1">
        <v>0</v>
      </c>
      <c r="T143" s="1">
        <v>0</v>
      </c>
      <c r="U143" s="8">
        <f t="shared" si="41"/>
        <v>0</v>
      </c>
      <c r="V143" s="1">
        <v>0</v>
      </c>
      <c r="W143" s="1">
        <v>0</v>
      </c>
      <c r="X143" s="8">
        <f t="shared" si="28"/>
        <v>0</v>
      </c>
      <c r="Y143" s="1"/>
      <c r="Z143" s="1">
        <v>0</v>
      </c>
      <c r="AA143" s="48" t="e">
        <f t="shared" si="9"/>
        <v>#VALUE!</v>
      </c>
      <c r="AB143" s="20" t="e">
        <f t="shared" si="10"/>
        <v>#VALUE!</v>
      </c>
      <c r="AC143" s="48" t="e">
        <f t="shared" si="11"/>
        <v>#VALUE!</v>
      </c>
      <c r="AD143" s="3" t="e">
        <f t="shared" si="12"/>
        <v>#VALUE!</v>
      </c>
      <c r="AE143" s="3" t="e">
        <f t="shared" si="44"/>
        <v>#VALUE!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</row>
    <row r="144" spans="1:71" ht="12.75" x14ac:dyDescent="0.2">
      <c r="A144" s="1">
        <v>6007</v>
      </c>
      <c r="B144" s="1" t="s">
        <v>135</v>
      </c>
      <c r="C144" s="1">
        <v>8</v>
      </c>
      <c r="D144" s="1">
        <v>162</v>
      </c>
      <c r="E144" s="1" t="s">
        <v>65</v>
      </c>
      <c r="F144" s="1">
        <v>28</v>
      </c>
      <c r="G144" s="1" t="s">
        <v>133</v>
      </c>
      <c r="H144" s="3">
        <v>52.537999999999997</v>
      </c>
      <c r="I144" s="3">
        <v>420.30399999999997</v>
      </c>
      <c r="J144" s="2" t="e">
        <f t="shared" si="2"/>
        <v>#VALUE!</v>
      </c>
      <c r="K144" s="5" t="e">
        <f t="shared" si="22"/>
        <v>#VALUE!</v>
      </c>
      <c r="L144" s="5"/>
      <c r="M144" s="1">
        <v>0</v>
      </c>
      <c r="N144" s="1" t="str">
        <f>IFERROR(VLOOKUP(A144:A320,'140726 ph k.'!$A$190:$S$260,19,FALSE),"")</f>
        <v/>
      </c>
      <c r="O144" s="1">
        <f>IFERROR(VLOOKUP(A144:A320,'140726 ph k.'!$A$6:$G$186,7,FALSE),"")</f>
        <v>0</v>
      </c>
      <c r="P144" s="1" t="str">
        <f>IFERROR(VLOOKUP(A144:A320,'140726 ph k.'!$A$190:$N$260,14,FALSE),"")</f>
        <v/>
      </c>
      <c r="Q144" s="8" t="e">
        <f t="shared" si="36"/>
        <v>#VALUE!</v>
      </c>
      <c r="R144" s="1"/>
      <c r="S144" s="1">
        <v>0</v>
      </c>
      <c r="T144" s="1">
        <v>0</v>
      </c>
      <c r="U144" s="8">
        <f t="shared" si="41"/>
        <v>0</v>
      </c>
      <c r="V144" s="1">
        <v>0</v>
      </c>
      <c r="W144" s="1">
        <v>0</v>
      </c>
      <c r="X144" s="8">
        <f t="shared" si="28"/>
        <v>0</v>
      </c>
      <c r="Y144" s="1"/>
      <c r="Z144" s="1">
        <v>0</v>
      </c>
      <c r="AA144" s="48" t="e">
        <f t="shared" si="9"/>
        <v>#VALUE!</v>
      </c>
      <c r="AB144" s="20" t="e">
        <f t="shared" si="10"/>
        <v>#VALUE!</v>
      </c>
      <c r="AC144" s="48" t="e">
        <f t="shared" si="11"/>
        <v>#VALUE!</v>
      </c>
      <c r="AD144" s="3" t="e">
        <f t="shared" si="12"/>
        <v>#VALUE!</v>
      </c>
      <c r="AE144" s="3" t="e">
        <f t="shared" si="44"/>
        <v>#VALUE!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</row>
    <row r="145" spans="1:71" ht="12.75" x14ac:dyDescent="0.2">
      <c r="A145" s="1">
        <v>6010</v>
      </c>
      <c r="B145" s="1" t="s">
        <v>206</v>
      </c>
      <c r="C145" s="1">
        <v>5</v>
      </c>
      <c r="D145" s="1">
        <v>162</v>
      </c>
      <c r="E145" s="1" t="s">
        <v>65</v>
      </c>
      <c r="F145" s="1">
        <v>123</v>
      </c>
      <c r="G145" s="1" t="s">
        <v>138</v>
      </c>
      <c r="H145" s="3">
        <v>208.38800000000001</v>
      </c>
      <c r="I145" s="3">
        <v>1041.94</v>
      </c>
      <c r="J145" s="2" t="e">
        <f t="shared" si="2"/>
        <v>#VALUE!</v>
      </c>
      <c r="K145" s="5" t="e">
        <f t="shared" si="22"/>
        <v>#VALUE!</v>
      </c>
      <c r="L145" s="5"/>
      <c r="M145" s="1">
        <v>0</v>
      </c>
      <c r="N145" s="1" t="str">
        <f>IFERROR(VLOOKUP(A145:A321,'140726 ph k.'!$A$190:$S$260,19,FALSE),"")</f>
        <v/>
      </c>
      <c r="O145" s="1">
        <f>IFERROR(VLOOKUP(A145:A321,'140726 ph k.'!$A$6:$G$186,7,FALSE),"")</f>
        <v>0</v>
      </c>
      <c r="P145" s="1" t="str">
        <f>IFERROR(VLOOKUP(A145:A321,'140726 ph k.'!$A$190:$N$260,14,FALSE),"")</f>
        <v/>
      </c>
      <c r="Q145" s="8" t="e">
        <f t="shared" si="36"/>
        <v>#VALUE!</v>
      </c>
      <c r="R145" s="1"/>
      <c r="S145" s="1">
        <v>0</v>
      </c>
      <c r="T145" s="1">
        <v>0</v>
      </c>
      <c r="U145" s="8">
        <f t="shared" si="41"/>
        <v>0</v>
      </c>
      <c r="V145" s="1">
        <v>0</v>
      </c>
      <c r="W145" s="1">
        <v>0</v>
      </c>
      <c r="X145" s="8">
        <f t="shared" si="28"/>
        <v>0</v>
      </c>
      <c r="Y145" s="1"/>
      <c r="Z145" s="1">
        <v>0</v>
      </c>
      <c r="AA145" s="48" t="e">
        <f t="shared" si="9"/>
        <v>#VALUE!</v>
      </c>
      <c r="AB145" s="20" t="e">
        <f t="shared" si="10"/>
        <v>#VALUE!</v>
      </c>
      <c r="AC145" s="48" t="e">
        <f t="shared" si="11"/>
        <v>#VALUE!</v>
      </c>
      <c r="AD145" s="3" t="e">
        <f t="shared" si="12"/>
        <v>#VALUE!</v>
      </c>
      <c r="AE145" s="3" t="e">
        <f t="shared" si="44"/>
        <v>#VALUE!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</row>
    <row r="146" spans="1:71" ht="12.75" x14ac:dyDescent="0.2">
      <c r="A146" s="1">
        <v>6019</v>
      </c>
      <c r="B146" s="1" t="s">
        <v>76</v>
      </c>
      <c r="C146" s="1">
        <v>20</v>
      </c>
      <c r="D146" s="1">
        <v>162</v>
      </c>
      <c r="E146" s="1" t="s">
        <v>65</v>
      </c>
      <c r="F146" s="1">
        <v>999</v>
      </c>
      <c r="G146" s="1" t="s">
        <v>68</v>
      </c>
      <c r="H146" s="3">
        <v>34.351300000000002</v>
      </c>
      <c r="I146" s="3">
        <v>687.02599999999995</v>
      </c>
      <c r="J146" s="2" t="e">
        <f t="shared" si="2"/>
        <v>#VALUE!</v>
      </c>
      <c r="K146" s="5" t="e">
        <f t="shared" si="22"/>
        <v>#VALUE!</v>
      </c>
      <c r="L146" s="5"/>
      <c r="M146" s="1">
        <v>0</v>
      </c>
      <c r="N146" s="1" t="str">
        <f>IFERROR(VLOOKUP(A146:A322,'140726 ph k.'!$A$190:$S$260,19,FALSE),"")</f>
        <v/>
      </c>
      <c r="O146" s="1">
        <f>IFERROR(VLOOKUP(A146:A322,'140726 ph k.'!$A$6:$G$186,7,FALSE),"")</f>
        <v>0</v>
      </c>
      <c r="P146" s="1" t="str">
        <f>IFERROR(VLOOKUP(A146:A322,'140726 ph k.'!$A$190:$N$260,14,FALSE),"")</f>
        <v/>
      </c>
      <c r="Q146" s="8" t="e">
        <f t="shared" si="36"/>
        <v>#VALUE!</v>
      </c>
      <c r="R146" s="1"/>
      <c r="S146" s="1">
        <v>0</v>
      </c>
      <c r="T146" s="1">
        <v>0</v>
      </c>
      <c r="U146" s="8">
        <f t="shared" si="41"/>
        <v>0</v>
      </c>
      <c r="V146" s="1">
        <v>0</v>
      </c>
      <c r="W146" s="1">
        <v>0</v>
      </c>
      <c r="X146" s="8">
        <f t="shared" si="28"/>
        <v>0</v>
      </c>
      <c r="Y146" s="1"/>
      <c r="Z146" s="1">
        <v>0</v>
      </c>
      <c r="AA146" s="48" t="e">
        <f t="shared" si="9"/>
        <v>#VALUE!</v>
      </c>
      <c r="AB146" s="20" t="e">
        <f t="shared" si="10"/>
        <v>#VALUE!</v>
      </c>
      <c r="AC146" s="48" t="e">
        <f t="shared" si="11"/>
        <v>#VALUE!</v>
      </c>
      <c r="AD146" s="3" t="e">
        <f t="shared" si="12"/>
        <v>#VALUE!</v>
      </c>
      <c r="AE146" s="3" t="e">
        <f t="shared" si="44"/>
        <v>#VALUE!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</row>
    <row r="147" spans="1:71" ht="12.75" x14ac:dyDescent="0.2">
      <c r="A147" s="1">
        <v>6042</v>
      </c>
      <c r="B147" s="1" t="s">
        <v>83</v>
      </c>
      <c r="C147" s="1">
        <v>12</v>
      </c>
      <c r="D147" s="1">
        <v>162</v>
      </c>
      <c r="E147" s="1" t="s">
        <v>65</v>
      </c>
      <c r="F147" s="1">
        <v>807</v>
      </c>
      <c r="G147" s="1" t="s">
        <v>67</v>
      </c>
      <c r="H147" s="3">
        <v>70.634</v>
      </c>
      <c r="I147" s="3">
        <v>847.60799999999995</v>
      </c>
      <c r="J147" s="2" t="e">
        <f t="shared" si="2"/>
        <v>#VALUE!</v>
      </c>
      <c r="K147" s="5" t="e">
        <f t="shared" si="22"/>
        <v>#VALUE!</v>
      </c>
      <c r="L147" s="5"/>
      <c r="M147" s="1">
        <v>0</v>
      </c>
      <c r="N147" s="1" t="str">
        <f>IFERROR(VLOOKUP(A147:A323,'140726 ph k.'!$A$190:$S$260,19,FALSE),"")</f>
        <v/>
      </c>
      <c r="O147" s="1">
        <f>IFERROR(VLOOKUP(A147:A323,'140726 ph k.'!$A$6:$G$186,7,FALSE),"")</f>
        <v>0</v>
      </c>
      <c r="P147" s="1" t="str">
        <f>IFERROR(VLOOKUP(A147:A323,'140726 ph k.'!$A$190:$N$260,14,FALSE),"")</f>
        <v/>
      </c>
      <c r="Q147" s="8" t="e">
        <f t="shared" si="36"/>
        <v>#VALUE!</v>
      </c>
      <c r="R147" s="1"/>
      <c r="S147" s="1">
        <v>0</v>
      </c>
      <c r="T147" s="1">
        <v>0</v>
      </c>
      <c r="U147" s="8">
        <f t="shared" si="41"/>
        <v>0</v>
      </c>
      <c r="V147" s="1">
        <v>0</v>
      </c>
      <c r="W147" s="1">
        <v>0</v>
      </c>
      <c r="X147" s="8">
        <f t="shared" si="28"/>
        <v>0</v>
      </c>
      <c r="Y147" s="1"/>
      <c r="Z147" s="1">
        <v>0</v>
      </c>
      <c r="AA147" s="48" t="e">
        <f t="shared" si="9"/>
        <v>#VALUE!</v>
      </c>
      <c r="AB147" s="20" t="e">
        <f t="shared" si="10"/>
        <v>#VALUE!</v>
      </c>
      <c r="AC147" s="48" t="e">
        <f t="shared" si="11"/>
        <v>#VALUE!</v>
      </c>
      <c r="AD147" s="3" t="e">
        <f t="shared" si="12"/>
        <v>#VALUE!</v>
      </c>
      <c r="AE147" s="3" t="e">
        <f t="shared" si="44"/>
        <v>#VALUE!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</row>
    <row r="148" spans="1:71" ht="12.75" x14ac:dyDescent="0.2">
      <c r="A148" s="1">
        <v>6046</v>
      </c>
      <c r="B148" s="1" t="s">
        <v>78</v>
      </c>
      <c r="C148" s="1">
        <v>24</v>
      </c>
      <c r="D148" s="1">
        <v>162</v>
      </c>
      <c r="E148" s="1" t="s">
        <v>65</v>
      </c>
      <c r="F148" s="1">
        <v>999</v>
      </c>
      <c r="G148" s="1" t="s">
        <v>68</v>
      </c>
      <c r="H148" s="3">
        <v>15.280799999999999</v>
      </c>
      <c r="I148" s="3">
        <v>366.73919999999998</v>
      </c>
      <c r="J148" s="2" t="e">
        <f t="shared" si="2"/>
        <v>#VALUE!</v>
      </c>
      <c r="K148" s="5" t="e">
        <f t="shared" si="22"/>
        <v>#VALUE!</v>
      </c>
      <c r="L148" s="5"/>
      <c r="M148" s="1">
        <v>0</v>
      </c>
      <c r="N148" s="1" t="str">
        <f>IFERROR(VLOOKUP(A148:A324,'140726 ph k.'!$A$190:$S$260,19,FALSE),"")</f>
        <v/>
      </c>
      <c r="O148" s="1">
        <f>IFERROR(VLOOKUP(A148:A324,'140726 ph k.'!$A$6:$G$186,7,FALSE),"")</f>
        <v>0</v>
      </c>
      <c r="P148" s="1" t="str">
        <f>IFERROR(VLOOKUP(A148:A324,'140726 ph k.'!$A$190:$N$260,14,FALSE),"")</f>
        <v/>
      </c>
      <c r="Q148" s="8" t="e">
        <f t="shared" si="36"/>
        <v>#VALUE!</v>
      </c>
      <c r="R148" s="1"/>
      <c r="S148" s="1">
        <v>0</v>
      </c>
      <c r="T148" s="1">
        <v>0</v>
      </c>
      <c r="U148" s="8">
        <f t="shared" si="41"/>
        <v>0</v>
      </c>
      <c r="V148" s="1">
        <v>0</v>
      </c>
      <c r="W148" s="1">
        <v>0</v>
      </c>
      <c r="X148" s="8">
        <f t="shared" si="28"/>
        <v>0</v>
      </c>
      <c r="Y148" s="1"/>
      <c r="Z148" s="1">
        <v>0</v>
      </c>
      <c r="AA148" s="48" t="e">
        <f t="shared" si="9"/>
        <v>#VALUE!</v>
      </c>
      <c r="AB148" s="20" t="e">
        <f t="shared" si="10"/>
        <v>#VALUE!</v>
      </c>
      <c r="AC148" s="48" t="e">
        <f t="shared" si="11"/>
        <v>#VALUE!</v>
      </c>
      <c r="AD148" s="3" t="e">
        <f t="shared" si="12"/>
        <v>#VALUE!</v>
      </c>
      <c r="AE148" s="3" t="e">
        <f t="shared" si="44"/>
        <v>#VALUE!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</row>
    <row r="149" spans="1:71" ht="12.75" x14ac:dyDescent="0.2">
      <c r="A149" s="1">
        <v>6047</v>
      </c>
      <c r="B149" s="1" t="s">
        <v>205</v>
      </c>
      <c r="C149" s="1">
        <v>12</v>
      </c>
      <c r="D149" s="1">
        <v>162</v>
      </c>
      <c r="E149" s="1" t="s">
        <v>65</v>
      </c>
      <c r="F149" s="1">
        <v>558</v>
      </c>
      <c r="G149" s="1" t="s">
        <v>74</v>
      </c>
      <c r="H149" s="3">
        <v>94.66</v>
      </c>
      <c r="I149" s="3">
        <v>1135.92</v>
      </c>
      <c r="J149" s="2" t="e">
        <f t="shared" si="2"/>
        <v>#VALUE!</v>
      </c>
      <c r="K149" s="5" t="e">
        <f t="shared" si="22"/>
        <v>#VALUE!</v>
      </c>
      <c r="L149" s="5"/>
      <c r="M149" s="1">
        <v>0</v>
      </c>
      <c r="N149" s="1" t="str">
        <f>IFERROR(VLOOKUP(A149:A325,'140726 ph k.'!$A$190:$S$260,19,FALSE),"")</f>
        <v/>
      </c>
      <c r="O149" s="1">
        <f>IFERROR(VLOOKUP(A149:A325,'140726 ph k.'!$A$6:$G$186,7,FALSE),"")</f>
        <v>0</v>
      </c>
      <c r="P149" s="1" t="str">
        <f>IFERROR(VLOOKUP(A149:A325,'140726 ph k.'!$A$190:$N$260,14,FALSE),"")</f>
        <v/>
      </c>
      <c r="Q149" s="8" t="e">
        <f t="shared" si="36"/>
        <v>#VALUE!</v>
      </c>
      <c r="R149" s="1"/>
      <c r="S149" s="1">
        <v>0</v>
      </c>
      <c r="T149" s="1">
        <v>0</v>
      </c>
      <c r="U149" s="8">
        <f t="shared" si="41"/>
        <v>0</v>
      </c>
      <c r="V149" s="1">
        <v>0</v>
      </c>
      <c r="W149" s="1">
        <v>0</v>
      </c>
      <c r="X149" s="8">
        <f t="shared" si="28"/>
        <v>0</v>
      </c>
      <c r="Y149" s="1"/>
      <c r="Z149" s="1">
        <v>0</v>
      </c>
      <c r="AA149" s="48" t="e">
        <f t="shared" si="9"/>
        <v>#VALUE!</v>
      </c>
      <c r="AB149" s="20" t="e">
        <f t="shared" si="10"/>
        <v>#VALUE!</v>
      </c>
      <c r="AC149" s="48" t="e">
        <f t="shared" si="11"/>
        <v>#VALUE!</v>
      </c>
      <c r="AD149" s="3" t="e">
        <f t="shared" si="12"/>
        <v>#VALUE!</v>
      </c>
      <c r="AE149" s="3" t="e">
        <f t="shared" si="44"/>
        <v>#VALUE!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</row>
    <row r="150" spans="1:71" ht="12.75" x14ac:dyDescent="0.2">
      <c r="A150" s="1">
        <v>6059</v>
      </c>
      <c r="B150" s="1" t="s">
        <v>218</v>
      </c>
      <c r="C150" s="1">
        <v>72</v>
      </c>
      <c r="D150" s="1">
        <v>162</v>
      </c>
      <c r="E150" s="1" t="s">
        <v>65</v>
      </c>
      <c r="F150" s="1">
        <v>1</v>
      </c>
      <c r="G150" s="1" t="s">
        <v>98</v>
      </c>
      <c r="H150" s="3">
        <v>11.37</v>
      </c>
      <c r="I150" s="3">
        <v>818.64</v>
      </c>
      <c r="J150" s="2" t="e">
        <f t="shared" si="2"/>
        <v>#VALUE!</v>
      </c>
      <c r="K150" s="5" t="e">
        <f t="shared" si="22"/>
        <v>#VALUE!</v>
      </c>
      <c r="L150" s="5"/>
      <c r="M150" s="1">
        <v>0</v>
      </c>
      <c r="N150" s="1" t="str">
        <f>IFERROR(VLOOKUP(A150:A326,'140726 ph k.'!$A$190:$S$260,19,FALSE),"")</f>
        <v/>
      </c>
      <c r="O150" s="1" t="str">
        <f>IFERROR(VLOOKUP(A150:A326,'140726 ph k.'!$A$6:$G$186,7,FALSE),"")</f>
        <v/>
      </c>
      <c r="P150" s="1" t="str">
        <f>IFERROR(VLOOKUP(A150:A326,'140726 ph k.'!$A$190:$N$260,14,FALSE),"")</f>
        <v/>
      </c>
      <c r="Q150" s="8" t="e">
        <f t="shared" si="36"/>
        <v>#VALUE!</v>
      </c>
      <c r="R150" s="1"/>
      <c r="S150" s="1">
        <v>0</v>
      </c>
      <c r="T150" s="1">
        <v>0</v>
      </c>
      <c r="U150" s="8">
        <f t="shared" si="41"/>
        <v>0</v>
      </c>
      <c r="V150" s="1">
        <v>0</v>
      </c>
      <c r="W150" s="1">
        <v>0</v>
      </c>
      <c r="X150" s="8">
        <f t="shared" si="28"/>
        <v>0</v>
      </c>
      <c r="Y150" s="1"/>
      <c r="Z150" s="1">
        <v>0</v>
      </c>
      <c r="AA150" s="48" t="e">
        <f t="shared" si="9"/>
        <v>#VALUE!</v>
      </c>
      <c r="AB150" s="20" t="e">
        <f t="shared" si="10"/>
        <v>#VALUE!</v>
      </c>
      <c r="AC150" s="48" t="e">
        <f t="shared" si="11"/>
        <v>#VALUE!</v>
      </c>
      <c r="AD150" s="3" t="e">
        <f t="shared" si="12"/>
        <v>#VALUE!</v>
      </c>
      <c r="AE150" s="3" t="e">
        <f t="shared" si="44"/>
        <v>#VALUE!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</row>
    <row r="151" spans="1:71" ht="12.75" x14ac:dyDescent="0.2">
      <c r="A151" s="1">
        <v>6082</v>
      </c>
      <c r="B151" s="1" t="s">
        <v>136</v>
      </c>
      <c r="C151" s="1">
        <v>12</v>
      </c>
      <c r="D151" s="1">
        <v>162</v>
      </c>
      <c r="E151" s="1" t="s">
        <v>65</v>
      </c>
      <c r="F151" s="1">
        <v>28</v>
      </c>
      <c r="G151" s="1" t="s">
        <v>133</v>
      </c>
      <c r="H151" s="3">
        <v>31.795200000000001</v>
      </c>
      <c r="I151" s="3">
        <v>381.54239999999999</v>
      </c>
      <c r="J151" s="2" t="e">
        <f t="shared" si="2"/>
        <v>#VALUE!</v>
      </c>
      <c r="K151" s="5" t="e">
        <f t="shared" si="22"/>
        <v>#VALUE!</v>
      </c>
      <c r="L151" s="5"/>
      <c r="M151" s="1">
        <v>0</v>
      </c>
      <c r="N151" s="1" t="str">
        <f>IFERROR(VLOOKUP(A151:A327,'140726 ph k.'!$A$190:$S$260,19,FALSE),"")</f>
        <v/>
      </c>
      <c r="O151" s="1">
        <f>IFERROR(VLOOKUP(A151:A327,'140726 ph k.'!$A$6:$G$186,7,FALSE),"")</f>
        <v>0</v>
      </c>
      <c r="P151" s="1" t="str">
        <f>IFERROR(VLOOKUP(A151:A327,'140726 ph k.'!$A$190:$N$260,14,FALSE),"")</f>
        <v/>
      </c>
      <c r="Q151" s="8" t="e">
        <f t="shared" si="36"/>
        <v>#VALUE!</v>
      </c>
      <c r="R151" s="1"/>
      <c r="S151" s="1">
        <v>0</v>
      </c>
      <c r="T151" s="1">
        <v>0</v>
      </c>
      <c r="U151" s="8">
        <f t="shared" si="41"/>
        <v>0</v>
      </c>
      <c r="V151" s="1">
        <v>0</v>
      </c>
      <c r="W151" s="1">
        <v>0</v>
      </c>
      <c r="X151" s="8">
        <f t="shared" si="28"/>
        <v>0</v>
      </c>
      <c r="Y151" s="1"/>
      <c r="Z151" s="1">
        <v>0</v>
      </c>
      <c r="AA151" s="48" t="e">
        <f t="shared" si="9"/>
        <v>#VALUE!</v>
      </c>
      <c r="AB151" s="20" t="e">
        <f t="shared" si="10"/>
        <v>#VALUE!</v>
      </c>
      <c r="AC151" s="48" t="e">
        <f t="shared" si="11"/>
        <v>#VALUE!</v>
      </c>
      <c r="AD151" s="3" t="e">
        <f t="shared" si="12"/>
        <v>#VALUE!</v>
      </c>
      <c r="AE151" s="3" t="e">
        <f t="shared" si="44"/>
        <v>#VALUE!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</row>
    <row r="152" spans="1:71" ht="12.75" x14ac:dyDescent="0.2">
      <c r="A152" s="1">
        <v>6099</v>
      </c>
      <c r="B152" s="1" t="s">
        <v>247</v>
      </c>
      <c r="C152" s="1">
        <v>4</v>
      </c>
      <c r="D152" s="1">
        <v>162</v>
      </c>
      <c r="E152" s="1" t="s">
        <v>65</v>
      </c>
      <c r="F152" s="1">
        <v>807</v>
      </c>
      <c r="G152" s="1" t="s">
        <v>67</v>
      </c>
      <c r="H152" s="3">
        <v>241.78139999999999</v>
      </c>
      <c r="I152" s="3">
        <v>967.12559999999996</v>
      </c>
      <c r="J152" s="2" t="e">
        <f t="shared" si="2"/>
        <v>#VALUE!</v>
      </c>
      <c r="K152" s="5" t="e">
        <f t="shared" si="22"/>
        <v>#VALUE!</v>
      </c>
      <c r="L152" s="5"/>
      <c r="M152" s="1">
        <v>0</v>
      </c>
      <c r="N152" s="1" t="str">
        <f>IFERROR(VLOOKUP(A152:A328,'140726 ph k.'!$A$190:$S$260,19,FALSE),"")</f>
        <v/>
      </c>
      <c r="O152" s="1">
        <f>IFERROR(VLOOKUP(A152:A328,'140726 ph k.'!$A$6:$G$186,7,FALSE),"")</f>
        <v>0</v>
      </c>
      <c r="P152" s="1" t="str">
        <f>IFERROR(VLOOKUP(A152:A328,'140726 ph k.'!$A$190:$N$260,14,FALSE),"")</f>
        <v/>
      </c>
      <c r="Q152" s="8" t="e">
        <f t="shared" si="36"/>
        <v>#VALUE!</v>
      </c>
      <c r="R152" s="1"/>
      <c r="S152" s="1">
        <v>0</v>
      </c>
      <c r="T152" s="1">
        <v>0</v>
      </c>
      <c r="U152" s="8">
        <f t="shared" si="41"/>
        <v>0</v>
      </c>
      <c r="V152" s="1">
        <v>0</v>
      </c>
      <c r="W152" s="1">
        <v>0</v>
      </c>
      <c r="X152" s="8">
        <f t="shared" si="28"/>
        <v>0</v>
      </c>
      <c r="Y152" s="1"/>
      <c r="Z152" s="1">
        <v>0</v>
      </c>
      <c r="AA152" s="48" t="e">
        <f t="shared" si="9"/>
        <v>#VALUE!</v>
      </c>
      <c r="AB152" s="20" t="e">
        <f t="shared" si="10"/>
        <v>#VALUE!</v>
      </c>
      <c r="AC152" s="48" t="e">
        <f t="shared" si="11"/>
        <v>#VALUE!</v>
      </c>
      <c r="AD152" s="3" t="e">
        <f t="shared" si="12"/>
        <v>#VALUE!</v>
      </c>
      <c r="AE152" s="3" t="e">
        <f t="shared" si="44"/>
        <v>#VALUE!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</row>
    <row r="153" spans="1:71" ht="12.75" x14ac:dyDescent="0.2">
      <c r="A153" s="1">
        <v>6102</v>
      </c>
      <c r="B153" s="1" t="s">
        <v>250</v>
      </c>
      <c r="C153" s="1">
        <v>4</v>
      </c>
      <c r="D153" s="1">
        <v>162</v>
      </c>
      <c r="E153" s="1" t="s">
        <v>65</v>
      </c>
      <c r="F153" s="1">
        <v>807</v>
      </c>
      <c r="G153" s="1" t="s">
        <v>67</v>
      </c>
      <c r="H153" s="3">
        <v>241.78139999999999</v>
      </c>
      <c r="I153" s="3">
        <v>967.12559999999996</v>
      </c>
      <c r="J153" s="2" t="e">
        <f t="shared" si="2"/>
        <v>#VALUE!</v>
      </c>
      <c r="K153" s="5" t="e">
        <f t="shared" si="22"/>
        <v>#VALUE!</v>
      </c>
      <c r="L153" s="5"/>
      <c r="M153" s="1">
        <v>0</v>
      </c>
      <c r="N153" s="1" t="str">
        <f>IFERROR(VLOOKUP(A153:A329,'140726 ph k.'!$A$190:$S$260,19,FALSE),"")</f>
        <v/>
      </c>
      <c r="O153" s="1">
        <f>IFERROR(VLOOKUP(A153:A329,'140726 ph k.'!$A$6:$G$186,7,FALSE),"")</f>
        <v>1</v>
      </c>
      <c r="P153" s="1" t="str">
        <f>IFERROR(VLOOKUP(A153:A329,'140726 ph k.'!$A$190:$N$260,14,FALSE),"")</f>
        <v/>
      </c>
      <c r="Q153" s="8" t="e">
        <f t="shared" si="36"/>
        <v>#VALUE!</v>
      </c>
      <c r="R153" s="1"/>
      <c r="S153" s="1">
        <v>0</v>
      </c>
      <c r="T153" s="1">
        <v>0</v>
      </c>
      <c r="U153" s="8">
        <f t="shared" si="41"/>
        <v>0</v>
      </c>
      <c r="V153" s="1">
        <v>0</v>
      </c>
      <c r="W153" s="1">
        <v>0</v>
      </c>
      <c r="X153" s="8">
        <f t="shared" si="28"/>
        <v>0</v>
      </c>
      <c r="Y153" s="1"/>
      <c r="Z153" s="1">
        <v>0</v>
      </c>
      <c r="AA153" s="48" t="e">
        <f t="shared" si="9"/>
        <v>#VALUE!</v>
      </c>
      <c r="AB153" s="20" t="e">
        <f t="shared" si="10"/>
        <v>#VALUE!</v>
      </c>
      <c r="AC153" s="48" t="e">
        <f t="shared" si="11"/>
        <v>#VALUE!</v>
      </c>
      <c r="AD153" s="3" t="e">
        <f t="shared" si="12"/>
        <v>#VALUE!</v>
      </c>
      <c r="AE153" s="3" t="e">
        <f t="shared" si="44"/>
        <v>#VALUE!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</row>
    <row r="154" spans="1:71" ht="12.75" x14ac:dyDescent="0.2">
      <c r="A154" s="1">
        <v>40473</v>
      </c>
      <c r="B154" s="1" t="s">
        <v>148</v>
      </c>
      <c r="C154" s="1">
        <v>24</v>
      </c>
      <c r="D154" s="1">
        <v>162</v>
      </c>
      <c r="E154" s="1" t="s">
        <v>65</v>
      </c>
      <c r="F154" s="1">
        <v>999</v>
      </c>
      <c r="G154" s="1" t="s">
        <v>68</v>
      </c>
      <c r="H154" s="3">
        <v>44.752800000000001</v>
      </c>
      <c r="I154" s="3">
        <v>1074.0672</v>
      </c>
      <c r="J154" s="2" t="e">
        <f t="shared" si="2"/>
        <v>#VALUE!</v>
      </c>
      <c r="K154" s="5" t="e">
        <f t="shared" si="22"/>
        <v>#VALUE!</v>
      </c>
      <c r="L154" s="5"/>
      <c r="M154" s="1">
        <v>0</v>
      </c>
      <c r="N154" s="1" t="str">
        <f>IFERROR(VLOOKUP(A154:A330,'140726 ph k.'!$A$190:$S$260,19,FALSE),"")</f>
        <v/>
      </c>
      <c r="O154" s="1">
        <f>IFERROR(VLOOKUP(A154:A330,'140726 ph k.'!$A$6:$G$186,7,FALSE),"")</f>
        <v>0</v>
      </c>
      <c r="P154" s="1" t="str">
        <f>IFERROR(VLOOKUP(A154:A330,'140726 ph k.'!$A$190:$N$260,14,FALSE),"")</f>
        <v/>
      </c>
      <c r="Q154" s="8" t="e">
        <f t="shared" si="36"/>
        <v>#VALUE!</v>
      </c>
      <c r="R154" s="1"/>
      <c r="S154" s="1">
        <v>0</v>
      </c>
      <c r="T154" s="1">
        <v>0</v>
      </c>
      <c r="U154" s="8">
        <f t="shared" si="41"/>
        <v>0</v>
      </c>
      <c r="V154" s="1">
        <v>0</v>
      </c>
      <c r="W154" s="1">
        <v>0</v>
      </c>
      <c r="X154" s="8">
        <f t="shared" si="28"/>
        <v>0</v>
      </c>
      <c r="Y154" s="1"/>
      <c r="Z154" s="1">
        <v>0</v>
      </c>
      <c r="AA154" s="48" t="e">
        <f t="shared" si="9"/>
        <v>#VALUE!</v>
      </c>
      <c r="AB154" s="20" t="e">
        <f t="shared" si="10"/>
        <v>#VALUE!</v>
      </c>
      <c r="AC154" s="48" t="e">
        <f t="shared" si="11"/>
        <v>#VALUE!</v>
      </c>
      <c r="AD154" s="3" t="e">
        <f t="shared" si="12"/>
        <v>#VALUE!</v>
      </c>
      <c r="AE154" s="3" t="e">
        <f t="shared" si="44"/>
        <v>#VALUE!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</row>
    <row r="155" spans="1:71" ht="12.75" x14ac:dyDescent="0.2">
      <c r="A155" s="1">
        <v>40475</v>
      </c>
      <c r="B155" s="1" t="s">
        <v>144</v>
      </c>
      <c r="C155" s="1">
        <v>24</v>
      </c>
      <c r="D155" s="1">
        <v>162</v>
      </c>
      <c r="E155" s="1" t="s">
        <v>65</v>
      </c>
      <c r="F155" s="1">
        <v>998</v>
      </c>
      <c r="G155" s="1" t="s">
        <v>146</v>
      </c>
      <c r="H155" s="3">
        <v>44.752800000000001</v>
      </c>
      <c r="I155" s="3">
        <v>1074.0672</v>
      </c>
      <c r="J155" s="2" t="e">
        <f t="shared" si="2"/>
        <v>#VALUE!</v>
      </c>
      <c r="K155" s="5" t="e">
        <f t="shared" si="22"/>
        <v>#VALUE!</v>
      </c>
      <c r="L155" s="5"/>
      <c r="M155" s="1">
        <v>0</v>
      </c>
      <c r="N155" s="1" t="str">
        <f>IFERROR(VLOOKUP(A155:A331,'140726 ph k.'!$A$190:$S$260,19,FALSE),"")</f>
        <v/>
      </c>
      <c r="O155" s="1">
        <f>IFERROR(VLOOKUP(A155:A331,'140726 ph k.'!$A$6:$G$186,7,FALSE),"")</f>
        <v>0</v>
      </c>
      <c r="P155" s="1" t="str">
        <f>IFERROR(VLOOKUP(A155:A331,'140726 ph k.'!$A$190:$N$260,14,FALSE),"")</f>
        <v/>
      </c>
      <c r="Q155" s="8" t="e">
        <f t="shared" si="36"/>
        <v>#VALUE!</v>
      </c>
      <c r="R155" s="1"/>
      <c r="S155" s="1">
        <v>0</v>
      </c>
      <c r="T155" s="1">
        <v>0</v>
      </c>
      <c r="U155" s="8">
        <f t="shared" si="41"/>
        <v>0</v>
      </c>
      <c r="V155" s="1">
        <v>0</v>
      </c>
      <c r="W155" s="1">
        <v>0</v>
      </c>
      <c r="X155" s="8">
        <f t="shared" si="28"/>
        <v>0</v>
      </c>
      <c r="Y155" s="1"/>
      <c r="Z155" s="1">
        <v>0</v>
      </c>
      <c r="AA155" s="48" t="e">
        <f t="shared" si="9"/>
        <v>#VALUE!</v>
      </c>
      <c r="AB155" s="20" t="e">
        <f t="shared" si="10"/>
        <v>#VALUE!</v>
      </c>
      <c r="AC155" s="48" t="e">
        <f t="shared" si="11"/>
        <v>#VALUE!</v>
      </c>
      <c r="AD155" s="3" t="e">
        <f t="shared" si="12"/>
        <v>#VALUE!</v>
      </c>
      <c r="AE155" s="3" t="e">
        <f t="shared" si="44"/>
        <v>#VALUE!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</row>
    <row r="156" spans="1:71" ht="12.75" x14ac:dyDescent="0.2">
      <c r="A156" s="1">
        <v>59085</v>
      </c>
      <c r="B156" s="1" t="s">
        <v>112</v>
      </c>
      <c r="C156" s="1">
        <v>4</v>
      </c>
      <c r="D156" s="1">
        <v>162</v>
      </c>
      <c r="E156" s="1" t="s">
        <v>65</v>
      </c>
      <c r="F156" s="1">
        <v>1</v>
      </c>
      <c r="G156" s="1" t="s">
        <v>98</v>
      </c>
      <c r="H156" s="3">
        <v>146.297</v>
      </c>
      <c r="I156" s="3">
        <v>585.18799999999999</v>
      </c>
      <c r="J156" s="2" t="e">
        <f t="shared" si="2"/>
        <v>#VALUE!</v>
      </c>
      <c r="K156" s="5" t="e">
        <f t="shared" si="22"/>
        <v>#VALUE!</v>
      </c>
      <c r="L156" s="5"/>
      <c r="M156" s="1">
        <v>0</v>
      </c>
      <c r="N156" s="1" t="str">
        <f>IFERROR(VLOOKUP(A156:A332,'140726 ph k.'!$A$190:$S$260,19,FALSE),"")</f>
        <v/>
      </c>
      <c r="O156" s="1" t="str">
        <f>IFERROR(VLOOKUP(A156:A332,'140726 ph k.'!$A$6:$G$186,7,FALSE),"")</f>
        <v/>
      </c>
      <c r="P156" s="1" t="str">
        <f>IFERROR(VLOOKUP(A156:A332,'140726 ph k.'!$A$190:$N$260,14,FALSE),"")</f>
        <v/>
      </c>
      <c r="Q156" s="8" t="e">
        <f t="shared" si="36"/>
        <v>#VALUE!</v>
      </c>
      <c r="R156" s="1"/>
      <c r="S156" s="1">
        <v>0</v>
      </c>
      <c r="T156" s="1">
        <v>0</v>
      </c>
      <c r="U156" s="8">
        <f t="shared" si="41"/>
        <v>0</v>
      </c>
      <c r="V156" s="1">
        <v>0</v>
      </c>
      <c r="W156" s="1">
        <v>0</v>
      </c>
      <c r="X156" s="8">
        <f t="shared" si="28"/>
        <v>0</v>
      </c>
      <c r="Y156" s="1"/>
      <c r="Z156" s="1">
        <v>0</v>
      </c>
      <c r="AA156" s="48" t="e">
        <f t="shared" si="9"/>
        <v>#VALUE!</v>
      </c>
      <c r="AB156" s="20" t="e">
        <f t="shared" si="10"/>
        <v>#VALUE!</v>
      </c>
      <c r="AC156" s="48" t="e">
        <f t="shared" si="11"/>
        <v>#VALUE!</v>
      </c>
      <c r="AD156" s="3" t="e">
        <f t="shared" si="12"/>
        <v>#VALUE!</v>
      </c>
      <c r="AE156" s="3" t="e">
        <f t="shared" si="44"/>
        <v>#VALUE!</v>
      </c>
      <c r="AF156" s="1">
        <v>0</v>
      </c>
      <c r="AG156" s="1">
        <v>0</v>
      </c>
      <c r="AH156" s="1">
        <v>0</v>
      </c>
      <c r="AI156" s="1">
        <v>0</v>
      </c>
      <c r="AJ156" s="1">
        <v>6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</row>
    <row r="157" spans="1:71" ht="12.75" x14ac:dyDescent="0.2">
      <c r="A157" s="1">
        <v>59282</v>
      </c>
      <c r="B157" s="1" t="s">
        <v>97</v>
      </c>
      <c r="C157" s="1">
        <v>4</v>
      </c>
      <c r="D157" s="1">
        <v>162</v>
      </c>
      <c r="E157" s="1" t="s">
        <v>65</v>
      </c>
      <c r="F157" s="1">
        <v>1</v>
      </c>
      <c r="G157" s="1" t="s">
        <v>98</v>
      </c>
      <c r="H157" s="3">
        <v>146.297</v>
      </c>
      <c r="I157" s="3">
        <v>585.18799999999999</v>
      </c>
      <c r="J157" s="2" t="e">
        <f t="shared" si="2"/>
        <v>#VALUE!</v>
      </c>
      <c r="K157" s="5" t="e">
        <f t="shared" si="22"/>
        <v>#VALUE!</v>
      </c>
      <c r="L157" s="5"/>
      <c r="M157" s="1">
        <v>0</v>
      </c>
      <c r="N157" s="1" t="str">
        <f>IFERROR(VLOOKUP(A157:A333,'140726 ph k.'!$A$190:$S$260,19,FALSE),"")</f>
        <v/>
      </c>
      <c r="O157" s="1" t="str">
        <f>IFERROR(VLOOKUP(A157:A333,'140726 ph k.'!$A$6:$G$186,7,FALSE),"")</f>
        <v/>
      </c>
      <c r="P157" s="1" t="str">
        <f>IFERROR(VLOOKUP(A157:A333,'140726 ph k.'!$A$190:$N$260,14,FALSE),"")</f>
        <v/>
      </c>
      <c r="Q157" s="8" t="e">
        <f t="shared" si="36"/>
        <v>#VALUE!</v>
      </c>
      <c r="R157" s="1"/>
      <c r="S157" s="1">
        <v>0</v>
      </c>
      <c r="T157" s="1">
        <v>0</v>
      </c>
      <c r="U157" s="8">
        <f t="shared" si="41"/>
        <v>0</v>
      </c>
      <c r="V157" s="1">
        <v>0</v>
      </c>
      <c r="W157" s="1">
        <v>0</v>
      </c>
      <c r="X157" s="8">
        <f t="shared" si="28"/>
        <v>0</v>
      </c>
      <c r="Y157" s="1"/>
      <c r="Z157" s="1">
        <v>0</v>
      </c>
      <c r="AA157" s="48" t="e">
        <f t="shared" si="9"/>
        <v>#VALUE!</v>
      </c>
      <c r="AB157" s="20" t="e">
        <f t="shared" si="10"/>
        <v>#VALUE!</v>
      </c>
      <c r="AC157" s="48" t="e">
        <f t="shared" si="11"/>
        <v>#VALUE!</v>
      </c>
      <c r="AD157" s="3" t="e">
        <f t="shared" si="12"/>
        <v>#VALUE!</v>
      </c>
      <c r="AE157" s="3" t="e">
        <f t="shared" si="44"/>
        <v>#VALUE!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</row>
    <row r="158" spans="1:71" ht="12.75" x14ac:dyDescent="0.2">
      <c r="A158" s="1">
        <v>59290</v>
      </c>
      <c r="B158" s="1" t="s">
        <v>102</v>
      </c>
      <c r="C158" s="1">
        <v>12</v>
      </c>
      <c r="D158" s="1">
        <v>162</v>
      </c>
      <c r="E158" s="1" t="s">
        <v>65</v>
      </c>
      <c r="F158" s="1">
        <v>1</v>
      </c>
      <c r="G158" s="1" t="s">
        <v>98</v>
      </c>
      <c r="H158" s="3">
        <v>199.76300000000001</v>
      </c>
      <c r="I158" s="3">
        <v>2397.1559999999999</v>
      </c>
      <c r="J158" s="2" t="e">
        <f t="shared" si="2"/>
        <v>#VALUE!</v>
      </c>
      <c r="K158" s="5" t="e">
        <f t="shared" si="22"/>
        <v>#VALUE!</v>
      </c>
      <c r="L158" s="5"/>
      <c r="M158" s="1">
        <v>0</v>
      </c>
      <c r="N158" s="1" t="str">
        <f>IFERROR(VLOOKUP(A158:A334,'140726 ph k.'!$A$190:$S$260,19,FALSE),"")</f>
        <v/>
      </c>
      <c r="O158" s="1" t="str">
        <f>IFERROR(VLOOKUP(A158:A334,'140726 ph k.'!$A$6:$G$186,7,FALSE),"")</f>
        <v/>
      </c>
      <c r="P158" s="1" t="str">
        <f>IFERROR(VLOOKUP(A158:A334,'140726 ph k.'!$A$190:$N$260,14,FALSE),"")</f>
        <v/>
      </c>
      <c r="Q158" s="8" t="e">
        <f t="shared" si="36"/>
        <v>#VALUE!</v>
      </c>
      <c r="R158" s="1"/>
      <c r="S158" s="1">
        <v>0</v>
      </c>
      <c r="T158" s="1">
        <v>0</v>
      </c>
      <c r="U158" s="8">
        <f t="shared" si="41"/>
        <v>0</v>
      </c>
      <c r="V158" s="1">
        <v>0</v>
      </c>
      <c r="W158" s="1">
        <v>0</v>
      </c>
      <c r="X158" s="8">
        <f t="shared" si="28"/>
        <v>0</v>
      </c>
      <c r="Y158" s="1"/>
      <c r="Z158" s="1">
        <v>0</v>
      </c>
      <c r="AA158" s="48" t="e">
        <f t="shared" si="9"/>
        <v>#VALUE!</v>
      </c>
      <c r="AB158" s="20" t="e">
        <f t="shared" si="10"/>
        <v>#VALUE!</v>
      </c>
      <c r="AC158" s="48" t="e">
        <f t="shared" si="11"/>
        <v>#VALUE!</v>
      </c>
      <c r="AD158" s="3" t="e">
        <f t="shared" si="12"/>
        <v>#VALUE!</v>
      </c>
      <c r="AE158" s="3" t="e">
        <f t="shared" si="44"/>
        <v>#VALUE!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</row>
    <row r="159" spans="1:71" ht="12.75" x14ac:dyDescent="0.2">
      <c r="A159" s="1">
        <v>61002</v>
      </c>
      <c r="B159" s="1" t="s">
        <v>244</v>
      </c>
      <c r="C159" s="1">
        <v>1</v>
      </c>
      <c r="D159" s="1">
        <v>162</v>
      </c>
      <c r="E159" s="1" t="s">
        <v>65</v>
      </c>
      <c r="F159" s="1">
        <v>999</v>
      </c>
      <c r="G159" s="1" t="s">
        <v>68</v>
      </c>
      <c r="H159" s="3">
        <v>1864.08</v>
      </c>
      <c r="I159" s="3">
        <v>1864.08</v>
      </c>
      <c r="J159" s="2" t="e">
        <f t="shared" si="2"/>
        <v>#VALUE!</v>
      </c>
      <c r="K159" s="5" t="e">
        <f t="shared" si="22"/>
        <v>#VALUE!</v>
      </c>
      <c r="L159" s="5"/>
      <c r="M159" s="1">
        <v>0</v>
      </c>
      <c r="N159" s="1" t="str">
        <f>IFERROR(VLOOKUP(A159:A335,'140726 ph k.'!$A$190:$S$260,19,FALSE),"")</f>
        <v/>
      </c>
      <c r="O159" s="1">
        <f>IFERROR(VLOOKUP(A159:A335,'140726 ph k.'!$A$6:$G$186,7,FALSE),"")</f>
        <v>11</v>
      </c>
      <c r="P159" s="1" t="str">
        <f>IFERROR(VLOOKUP(A159:A335,'140726 ph k.'!$A$190:$N$260,14,FALSE),"")</f>
        <v/>
      </c>
      <c r="Q159" s="8" t="e">
        <f t="shared" si="36"/>
        <v>#VALUE!</v>
      </c>
      <c r="R159" s="1"/>
      <c r="S159" s="1">
        <v>0</v>
      </c>
      <c r="T159" s="1">
        <v>0</v>
      </c>
      <c r="U159" s="8">
        <f t="shared" si="41"/>
        <v>0</v>
      </c>
      <c r="V159" s="1">
        <v>0</v>
      </c>
      <c r="W159" s="1">
        <v>0</v>
      </c>
      <c r="X159" s="8">
        <f t="shared" si="28"/>
        <v>0</v>
      </c>
      <c r="Y159" s="1"/>
      <c r="Z159" s="1">
        <v>0</v>
      </c>
      <c r="AA159" s="48" t="e">
        <f t="shared" si="9"/>
        <v>#VALUE!</v>
      </c>
      <c r="AB159" s="20" t="e">
        <f t="shared" si="10"/>
        <v>#VALUE!</v>
      </c>
      <c r="AC159" s="48" t="e">
        <f t="shared" si="11"/>
        <v>#VALUE!</v>
      </c>
      <c r="AD159" s="3" t="e">
        <f t="shared" si="12"/>
        <v>#VALUE!</v>
      </c>
      <c r="AE159" s="3" t="e">
        <f t="shared" si="44"/>
        <v>#VALUE!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</row>
    <row r="160" spans="1:71" ht="12.75" x14ac:dyDescent="0.2">
      <c r="A160" s="1">
        <v>65157</v>
      </c>
      <c r="B160" s="1" t="s">
        <v>245</v>
      </c>
      <c r="C160" s="1">
        <v>6</v>
      </c>
      <c r="D160" s="1">
        <v>162</v>
      </c>
      <c r="E160" s="1" t="s">
        <v>65</v>
      </c>
      <c r="F160" s="1">
        <v>162</v>
      </c>
      <c r="G160" s="1" t="s">
        <v>84</v>
      </c>
      <c r="H160" s="3">
        <v>323.44</v>
      </c>
      <c r="I160" s="3">
        <v>1940.64</v>
      </c>
      <c r="J160" s="2" t="e">
        <f t="shared" si="2"/>
        <v>#VALUE!</v>
      </c>
      <c r="K160" s="5" t="e">
        <f t="shared" si="22"/>
        <v>#VALUE!</v>
      </c>
      <c r="L160" s="5"/>
      <c r="M160" s="1">
        <v>0</v>
      </c>
      <c r="N160" s="1" t="str">
        <f>IFERROR(VLOOKUP(A160:A336,'140726 ph k.'!$A$190:$S$260,19,FALSE),"")</f>
        <v/>
      </c>
      <c r="O160" s="1" t="str">
        <f>IFERROR(VLOOKUP(A160:A336,'140726 ph k.'!$A$6:$G$186,7,FALSE),"")</f>
        <v/>
      </c>
      <c r="P160" s="1" t="str">
        <f>IFERROR(VLOOKUP(A160:A336,'140726 ph k.'!$A$190:$N$260,14,FALSE),"")</f>
        <v/>
      </c>
      <c r="Q160" s="8" t="e">
        <f t="shared" si="36"/>
        <v>#VALUE!</v>
      </c>
      <c r="R160" s="1"/>
      <c r="S160" s="1">
        <v>0</v>
      </c>
      <c r="T160" s="1">
        <v>0</v>
      </c>
      <c r="U160" s="8">
        <f t="shared" si="41"/>
        <v>0</v>
      </c>
      <c r="V160" s="1">
        <v>0</v>
      </c>
      <c r="W160" s="1">
        <v>0</v>
      </c>
      <c r="X160" s="8">
        <f t="shared" si="28"/>
        <v>0</v>
      </c>
      <c r="Y160" s="1"/>
      <c r="Z160" s="1">
        <v>0</v>
      </c>
      <c r="AA160" s="48" t="e">
        <f t="shared" si="9"/>
        <v>#VALUE!</v>
      </c>
      <c r="AB160" s="20" t="e">
        <f t="shared" si="10"/>
        <v>#VALUE!</v>
      </c>
      <c r="AC160" s="48" t="e">
        <f t="shared" si="11"/>
        <v>#VALUE!</v>
      </c>
      <c r="AD160" s="3" t="e">
        <f t="shared" si="12"/>
        <v>#VALUE!</v>
      </c>
      <c r="AE160" s="3" t="e">
        <f t="shared" si="44"/>
        <v>#VALUE!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</row>
    <row r="161" spans="1:71" ht="12.75" x14ac:dyDescent="0.2">
      <c r="A161" s="1">
        <v>85004</v>
      </c>
      <c r="B161" s="1" t="s">
        <v>249</v>
      </c>
      <c r="C161" s="1">
        <v>1</v>
      </c>
      <c r="D161" s="1">
        <v>162</v>
      </c>
      <c r="E161" s="1" t="s">
        <v>65</v>
      </c>
      <c r="F161" s="1">
        <v>999</v>
      </c>
      <c r="G161" s="1" t="s">
        <v>68</v>
      </c>
      <c r="H161" s="3">
        <v>1954.8</v>
      </c>
      <c r="I161" s="3">
        <v>1954.8</v>
      </c>
      <c r="J161" s="2" t="e">
        <f t="shared" si="2"/>
        <v>#VALUE!</v>
      </c>
      <c r="K161" s="5" t="e">
        <f t="shared" si="22"/>
        <v>#VALUE!</v>
      </c>
      <c r="L161" s="5"/>
      <c r="M161" s="1">
        <v>0</v>
      </c>
      <c r="N161" s="1" t="str">
        <f>IFERROR(VLOOKUP(A161:A337,'140726 ph k.'!$A$190:$S$260,19,FALSE),"")</f>
        <v/>
      </c>
      <c r="O161" s="1">
        <f>IFERROR(VLOOKUP(A161:A337,'140726 ph k.'!$A$6:$G$186,7,FALSE),"")</f>
        <v>11</v>
      </c>
      <c r="P161" s="1" t="str">
        <f>IFERROR(VLOOKUP(A161:A337,'140726 ph k.'!$A$190:$N$260,14,FALSE),"")</f>
        <v/>
      </c>
      <c r="Q161" s="8" t="e">
        <f t="shared" si="36"/>
        <v>#VALUE!</v>
      </c>
      <c r="R161" s="1"/>
      <c r="S161" s="1">
        <v>0</v>
      </c>
      <c r="T161" s="1">
        <v>0</v>
      </c>
      <c r="U161" s="8">
        <f t="shared" si="41"/>
        <v>0</v>
      </c>
      <c r="V161" s="1">
        <v>0</v>
      </c>
      <c r="W161" s="1">
        <v>0</v>
      </c>
      <c r="X161" s="8">
        <f t="shared" si="28"/>
        <v>0</v>
      </c>
      <c r="Y161" s="1"/>
      <c r="Z161" s="1">
        <v>0</v>
      </c>
      <c r="AA161" s="48" t="e">
        <f t="shared" si="9"/>
        <v>#VALUE!</v>
      </c>
      <c r="AB161" s="20" t="e">
        <f t="shared" si="10"/>
        <v>#VALUE!</v>
      </c>
      <c r="AC161" s="48" t="e">
        <f t="shared" si="11"/>
        <v>#VALUE!</v>
      </c>
      <c r="AD161" s="3" t="e">
        <f t="shared" si="12"/>
        <v>#VALUE!</v>
      </c>
      <c r="AE161" s="3" t="e">
        <f t="shared" si="44"/>
        <v>#VALUE!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</row>
    <row r="162" spans="1:71" ht="12.75" x14ac:dyDescent="0.2">
      <c r="A162" s="1">
        <v>88122</v>
      </c>
      <c r="B162" s="1" t="s">
        <v>163</v>
      </c>
      <c r="C162" s="1">
        <v>24</v>
      </c>
      <c r="D162" s="1">
        <v>162</v>
      </c>
      <c r="E162" s="1" t="s">
        <v>65</v>
      </c>
      <c r="F162" s="1">
        <v>974</v>
      </c>
      <c r="G162" s="1" t="s">
        <v>70</v>
      </c>
      <c r="H162" s="3">
        <v>72.685599999999994</v>
      </c>
      <c r="I162" s="3">
        <v>1744.4544000000001</v>
      </c>
      <c r="J162" s="2" t="e">
        <f t="shared" si="2"/>
        <v>#VALUE!</v>
      </c>
      <c r="K162" s="5" t="e">
        <f t="shared" si="22"/>
        <v>#VALUE!</v>
      </c>
      <c r="L162" s="5"/>
      <c r="M162" s="1">
        <v>0</v>
      </c>
      <c r="N162" s="1" t="str">
        <f>IFERROR(VLOOKUP(A162:A338,'140726 ph k.'!$A$190:$S$260,19,FALSE),"")</f>
        <v/>
      </c>
      <c r="O162" s="1">
        <f>IFERROR(VLOOKUP(A162:A338,'140726 ph k.'!$A$6:$G$186,7,FALSE),"")</f>
        <v>0</v>
      </c>
      <c r="P162" s="1" t="str">
        <f>IFERROR(VLOOKUP(A162:A338,'140726 ph k.'!$A$190:$N$260,14,FALSE),"")</f>
        <v/>
      </c>
      <c r="Q162" s="8" t="e">
        <f t="shared" si="36"/>
        <v>#VALUE!</v>
      </c>
      <c r="R162" s="1"/>
      <c r="S162" s="1">
        <v>0</v>
      </c>
      <c r="T162" s="1">
        <v>0</v>
      </c>
      <c r="U162" s="8">
        <f t="shared" si="41"/>
        <v>0</v>
      </c>
      <c r="V162" s="1">
        <v>0</v>
      </c>
      <c r="W162" s="1">
        <v>0</v>
      </c>
      <c r="X162" s="8">
        <f t="shared" si="28"/>
        <v>0</v>
      </c>
      <c r="Y162" s="1"/>
      <c r="Z162" s="1">
        <v>0</v>
      </c>
      <c r="AA162" s="48" t="e">
        <f t="shared" si="9"/>
        <v>#VALUE!</v>
      </c>
      <c r="AB162" s="20" t="e">
        <f t="shared" si="10"/>
        <v>#VALUE!</v>
      </c>
      <c r="AC162" s="48" t="e">
        <f t="shared" si="11"/>
        <v>#VALUE!</v>
      </c>
      <c r="AD162" s="3" t="e">
        <f t="shared" si="12"/>
        <v>#VALUE!</v>
      </c>
      <c r="AE162" s="3" t="e">
        <f t="shared" si="44"/>
        <v>#VALUE!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</row>
    <row r="163" spans="1:71" ht="12.75" x14ac:dyDescent="0.2">
      <c r="A163" s="1">
        <v>88137</v>
      </c>
      <c r="B163" s="1" t="s">
        <v>88</v>
      </c>
      <c r="C163" s="1">
        <v>14</v>
      </c>
      <c r="D163" s="1">
        <v>162</v>
      </c>
      <c r="E163" s="1" t="s">
        <v>65</v>
      </c>
      <c r="F163" s="1">
        <v>999</v>
      </c>
      <c r="G163" s="1" t="s">
        <v>68</v>
      </c>
      <c r="H163" s="3">
        <v>102.89319999999999</v>
      </c>
      <c r="I163" s="3">
        <v>1440.5047999999999</v>
      </c>
      <c r="J163" s="2" t="e">
        <f t="shared" si="2"/>
        <v>#VALUE!</v>
      </c>
      <c r="K163" s="5" t="e">
        <f t="shared" si="22"/>
        <v>#VALUE!</v>
      </c>
      <c r="L163" s="5"/>
      <c r="M163" s="1">
        <v>0</v>
      </c>
      <c r="N163" s="1" t="str">
        <f>IFERROR(VLOOKUP(A163:A339,'140726 ph k.'!$A$190:$S$260,19,FALSE),"")</f>
        <v/>
      </c>
      <c r="O163" s="1" t="str">
        <f>IFERROR(VLOOKUP(A163:A339,'140726 ph k.'!$A$6:$G$186,7,FALSE),"")</f>
        <v/>
      </c>
      <c r="P163" s="1" t="str">
        <f>IFERROR(VLOOKUP(A163:A339,'140726 ph k.'!$A$190:$N$260,14,FALSE),"")</f>
        <v/>
      </c>
      <c r="Q163" s="8" t="e">
        <f t="shared" si="36"/>
        <v>#VALUE!</v>
      </c>
      <c r="R163" s="1"/>
      <c r="S163" s="1">
        <v>0</v>
      </c>
      <c r="T163" s="1">
        <v>0</v>
      </c>
      <c r="U163" s="8">
        <f t="shared" si="41"/>
        <v>0</v>
      </c>
      <c r="V163" s="1">
        <v>0</v>
      </c>
      <c r="W163" s="1">
        <v>0</v>
      </c>
      <c r="X163" s="8">
        <f t="shared" si="28"/>
        <v>0</v>
      </c>
      <c r="Y163" s="1"/>
      <c r="Z163" s="1">
        <v>0</v>
      </c>
      <c r="AA163" s="48" t="e">
        <f t="shared" si="9"/>
        <v>#VALUE!</v>
      </c>
      <c r="AB163" s="20" t="e">
        <f t="shared" si="10"/>
        <v>#VALUE!</v>
      </c>
      <c r="AC163" s="48" t="e">
        <f t="shared" si="11"/>
        <v>#VALUE!</v>
      </c>
      <c r="AD163" s="3" t="e">
        <f t="shared" si="12"/>
        <v>#VALUE!</v>
      </c>
      <c r="AE163" s="3" t="e">
        <f t="shared" si="44"/>
        <v>#VALUE!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</row>
    <row r="164" spans="1:71" ht="12.75" x14ac:dyDescent="0.2">
      <c r="A164" s="1">
        <v>88139</v>
      </c>
      <c r="B164" s="1" t="s">
        <v>139</v>
      </c>
      <c r="C164" s="1">
        <v>9</v>
      </c>
      <c r="D164" s="1">
        <v>162</v>
      </c>
      <c r="E164" s="1" t="s">
        <v>65</v>
      </c>
      <c r="F164" s="1">
        <v>28</v>
      </c>
      <c r="G164" s="1" t="s">
        <v>133</v>
      </c>
      <c r="H164" s="3">
        <v>54.54</v>
      </c>
      <c r="I164" s="3">
        <v>490.86</v>
      </c>
      <c r="J164" s="2" t="e">
        <f t="shared" si="2"/>
        <v>#VALUE!</v>
      </c>
      <c r="K164" s="5" t="e">
        <f t="shared" si="22"/>
        <v>#VALUE!</v>
      </c>
      <c r="L164" s="5"/>
      <c r="M164" s="1">
        <v>0</v>
      </c>
      <c r="N164" s="1" t="str">
        <f>IFERROR(VLOOKUP(A164:A340,'140726 ph k.'!$A$190:$S$260,19,FALSE),"")</f>
        <v/>
      </c>
      <c r="O164" s="1">
        <f>IFERROR(VLOOKUP(A164:A340,'140726 ph k.'!$A$6:$G$186,7,FALSE),"")</f>
        <v>0</v>
      </c>
      <c r="P164" s="1" t="str">
        <f>IFERROR(VLOOKUP(A164:A340,'140726 ph k.'!$A$190:$N$260,14,FALSE),"")</f>
        <v/>
      </c>
      <c r="Q164" s="8" t="e">
        <f t="shared" si="36"/>
        <v>#VALUE!</v>
      </c>
      <c r="R164" s="1"/>
      <c r="S164" s="1">
        <v>0</v>
      </c>
      <c r="T164" s="1">
        <v>0</v>
      </c>
      <c r="U164" s="8">
        <f t="shared" si="41"/>
        <v>0</v>
      </c>
      <c r="V164" s="1">
        <v>0</v>
      </c>
      <c r="W164" s="1">
        <v>0</v>
      </c>
      <c r="X164" s="8">
        <f t="shared" si="28"/>
        <v>0</v>
      </c>
      <c r="Y164" s="1"/>
      <c r="Z164" s="1">
        <v>0</v>
      </c>
      <c r="AA164" s="48" t="e">
        <f t="shared" si="9"/>
        <v>#VALUE!</v>
      </c>
      <c r="AB164" s="20" t="e">
        <f t="shared" si="10"/>
        <v>#VALUE!</v>
      </c>
      <c r="AC164" s="48" t="e">
        <f t="shared" si="11"/>
        <v>#VALUE!</v>
      </c>
      <c r="AD164" s="3" t="e">
        <f t="shared" si="12"/>
        <v>#VALUE!</v>
      </c>
      <c r="AE164" s="3" t="e">
        <f t="shared" si="44"/>
        <v>#VALUE!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</row>
    <row r="165" spans="1:71" ht="12.75" x14ac:dyDescent="0.2">
      <c r="A165" s="1">
        <v>88173</v>
      </c>
      <c r="B165" s="1" t="s">
        <v>88</v>
      </c>
      <c r="C165" s="1">
        <v>24</v>
      </c>
      <c r="D165" s="1">
        <v>162</v>
      </c>
      <c r="E165" s="1" t="s">
        <v>65</v>
      </c>
      <c r="F165" s="1">
        <v>999</v>
      </c>
      <c r="G165" s="1" t="s">
        <v>68</v>
      </c>
      <c r="H165" s="3">
        <v>42.212400000000002</v>
      </c>
      <c r="I165" s="3">
        <v>1013.0976000000001</v>
      </c>
      <c r="J165" s="2" t="e">
        <f t="shared" si="2"/>
        <v>#VALUE!</v>
      </c>
      <c r="K165" s="5" t="e">
        <f t="shared" si="22"/>
        <v>#VALUE!</v>
      </c>
      <c r="L165" s="5"/>
      <c r="M165" s="1">
        <v>0</v>
      </c>
      <c r="N165" s="1" t="str">
        <f>IFERROR(VLOOKUP(A165:A341,'140726 ph k.'!$A$190:$S$260,19,FALSE),"")</f>
        <v/>
      </c>
      <c r="O165" s="1" t="str">
        <f>IFERROR(VLOOKUP(A165:A341,'140726 ph k.'!$A$6:$G$186,7,FALSE),"")</f>
        <v/>
      </c>
      <c r="P165" s="1" t="str">
        <f>IFERROR(VLOOKUP(A165:A341,'140726 ph k.'!$A$190:$N$260,14,FALSE),"")</f>
        <v/>
      </c>
      <c r="Q165" s="8" t="e">
        <f t="shared" si="36"/>
        <v>#VALUE!</v>
      </c>
      <c r="R165" s="1"/>
      <c r="S165" s="1">
        <v>0</v>
      </c>
      <c r="T165" s="1">
        <v>0</v>
      </c>
      <c r="U165" s="8">
        <f t="shared" si="41"/>
        <v>0</v>
      </c>
      <c r="V165" s="1">
        <v>0</v>
      </c>
      <c r="W165" s="1">
        <v>0</v>
      </c>
      <c r="X165" s="8">
        <f t="shared" si="28"/>
        <v>0</v>
      </c>
      <c r="Y165" s="1"/>
      <c r="Z165" s="1">
        <v>0</v>
      </c>
      <c r="AA165" s="48" t="e">
        <f t="shared" si="9"/>
        <v>#VALUE!</v>
      </c>
      <c r="AB165" s="20" t="e">
        <f t="shared" si="10"/>
        <v>#VALUE!</v>
      </c>
      <c r="AC165" s="48" t="e">
        <f t="shared" si="11"/>
        <v>#VALUE!</v>
      </c>
      <c r="AD165" s="3" t="e">
        <f t="shared" si="12"/>
        <v>#VALUE!</v>
      </c>
      <c r="AE165" s="3" t="e">
        <f t="shared" si="44"/>
        <v>#VALUE!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</row>
    <row r="166" spans="1:71" ht="12.75" x14ac:dyDescent="0.2">
      <c r="A166" s="1">
        <v>88216</v>
      </c>
      <c r="B166" s="1" t="s">
        <v>156</v>
      </c>
      <c r="C166" s="1">
        <v>12</v>
      </c>
      <c r="D166" s="1">
        <v>162</v>
      </c>
      <c r="E166" s="1" t="s">
        <v>65</v>
      </c>
      <c r="F166" s="1">
        <v>162</v>
      </c>
      <c r="G166" s="1" t="s">
        <v>84</v>
      </c>
      <c r="H166" s="3">
        <v>161.93899999999999</v>
      </c>
      <c r="I166" s="3">
        <v>1943.268</v>
      </c>
      <c r="J166" s="2" t="e">
        <f t="shared" si="2"/>
        <v>#VALUE!</v>
      </c>
      <c r="K166" s="5" t="e">
        <f t="shared" si="22"/>
        <v>#VALUE!</v>
      </c>
      <c r="L166" s="5"/>
      <c r="M166" s="1">
        <v>0</v>
      </c>
      <c r="N166" s="1" t="str">
        <f>IFERROR(VLOOKUP(A166:A342,'140726 ph k.'!$A$190:$S$260,19,FALSE),"")</f>
        <v/>
      </c>
      <c r="O166" s="1">
        <f>IFERROR(VLOOKUP(A166:A342,'140726 ph k.'!$A$6:$G$186,7,FALSE),"")</f>
        <v>0</v>
      </c>
      <c r="P166" s="1" t="str">
        <f>IFERROR(VLOOKUP(A166:A342,'140726 ph k.'!$A$190:$N$260,14,FALSE),"")</f>
        <v/>
      </c>
      <c r="Q166" s="8" t="e">
        <f t="shared" si="36"/>
        <v>#VALUE!</v>
      </c>
      <c r="R166" s="1"/>
      <c r="S166" s="1">
        <v>0</v>
      </c>
      <c r="T166" s="1">
        <v>0</v>
      </c>
      <c r="U166" s="8">
        <f t="shared" si="41"/>
        <v>0</v>
      </c>
      <c r="V166" s="1">
        <v>0</v>
      </c>
      <c r="W166" s="1">
        <v>0</v>
      </c>
      <c r="X166" s="8">
        <f t="shared" si="28"/>
        <v>0</v>
      </c>
      <c r="Y166" s="1"/>
      <c r="Z166" s="1">
        <v>0</v>
      </c>
      <c r="AA166" s="48" t="e">
        <f t="shared" si="9"/>
        <v>#VALUE!</v>
      </c>
      <c r="AB166" s="20" t="e">
        <f t="shared" si="10"/>
        <v>#VALUE!</v>
      </c>
      <c r="AC166" s="48" t="e">
        <f t="shared" si="11"/>
        <v>#VALUE!</v>
      </c>
      <c r="AD166" s="3" t="e">
        <f t="shared" si="12"/>
        <v>#VALUE!</v>
      </c>
      <c r="AE166" s="3" t="e">
        <f t="shared" si="44"/>
        <v>#VALUE!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</row>
    <row r="167" spans="1:71" ht="12.75" x14ac:dyDescent="0.2">
      <c r="A167" s="1">
        <v>91004</v>
      </c>
      <c r="B167" s="1" t="s">
        <v>202</v>
      </c>
      <c r="C167" s="1">
        <v>16</v>
      </c>
      <c r="D167" s="1">
        <v>162</v>
      </c>
      <c r="E167" s="1" t="s">
        <v>65</v>
      </c>
      <c r="F167" s="1">
        <v>123</v>
      </c>
      <c r="G167" s="1" t="s">
        <v>138</v>
      </c>
      <c r="H167" s="3">
        <v>70.36</v>
      </c>
      <c r="I167" s="3">
        <v>1125.76</v>
      </c>
      <c r="J167" s="2" t="e">
        <f t="shared" si="2"/>
        <v>#VALUE!</v>
      </c>
      <c r="K167" s="5" t="e">
        <f t="shared" si="22"/>
        <v>#VALUE!</v>
      </c>
      <c r="L167" s="5"/>
      <c r="M167" s="1">
        <v>0</v>
      </c>
      <c r="N167" s="1" t="str">
        <f>IFERROR(VLOOKUP(A167:A343,'140726 ph k.'!$A$190:$S$260,19,FALSE),"")</f>
        <v/>
      </c>
      <c r="O167" s="1">
        <f>IFERROR(VLOOKUP(A167:A343,'140726 ph k.'!$A$6:$G$186,7,FALSE),"")</f>
        <v>0</v>
      </c>
      <c r="P167" s="1" t="str">
        <f>IFERROR(VLOOKUP(A167:A343,'140726 ph k.'!$A$190:$N$260,14,FALSE),"")</f>
        <v/>
      </c>
      <c r="Q167" s="8" t="e">
        <f t="shared" si="36"/>
        <v>#VALUE!</v>
      </c>
      <c r="R167" s="1"/>
      <c r="S167" s="1">
        <v>0</v>
      </c>
      <c r="T167" s="1">
        <v>0</v>
      </c>
      <c r="U167" s="8">
        <f t="shared" si="41"/>
        <v>0</v>
      </c>
      <c r="V167" s="1">
        <v>0</v>
      </c>
      <c r="W167" s="1">
        <v>0</v>
      </c>
      <c r="X167" s="8">
        <f t="shared" si="28"/>
        <v>0</v>
      </c>
      <c r="Y167" s="1"/>
      <c r="Z167" s="1">
        <v>0</v>
      </c>
      <c r="AA167" s="48" t="e">
        <f t="shared" si="9"/>
        <v>#VALUE!</v>
      </c>
      <c r="AB167" s="20" t="e">
        <f t="shared" si="10"/>
        <v>#VALUE!</v>
      </c>
      <c r="AC167" s="48" t="e">
        <f t="shared" si="11"/>
        <v>#VALUE!</v>
      </c>
      <c r="AD167" s="3" t="e">
        <f t="shared" si="12"/>
        <v>#VALUE!</v>
      </c>
      <c r="AE167" s="3" t="e">
        <f t="shared" si="44"/>
        <v>#VALUE!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</row>
    <row r="168" spans="1:71" ht="12.75" x14ac:dyDescent="0.2">
      <c r="A168" s="1">
        <v>95459</v>
      </c>
      <c r="B168" s="1" t="s">
        <v>243</v>
      </c>
      <c r="C168" s="1">
        <v>2</v>
      </c>
      <c r="D168" s="1">
        <v>162</v>
      </c>
      <c r="E168" s="1" t="s">
        <v>65</v>
      </c>
      <c r="F168" s="1">
        <v>123</v>
      </c>
      <c r="G168" s="1" t="s">
        <v>138</v>
      </c>
      <c r="H168" s="3">
        <v>2210.7600000000002</v>
      </c>
      <c r="I168" s="3">
        <v>4421.5200000000004</v>
      </c>
      <c r="J168" s="2" t="e">
        <f t="shared" si="2"/>
        <v>#VALUE!</v>
      </c>
      <c r="K168" s="5" t="e">
        <f t="shared" si="22"/>
        <v>#VALUE!</v>
      </c>
      <c r="L168" s="5"/>
      <c r="M168" s="1">
        <v>0</v>
      </c>
      <c r="N168" s="1" t="str">
        <f>IFERROR(VLOOKUP(A168:A344,'140726 ph k.'!$A$190:$S$260,19,FALSE),"")</f>
        <v/>
      </c>
      <c r="O168" s="1">
        <f>IFERROR(VLOOKUP(A168:A344,'140726 ph k.'!$A$6:$G$186,7,FALSE),"")</f>
        <v>30</v>
      </c>
      <c r="P168" s="1" t="str">
        <f>IFERROR(VLOOKUP(A168:A344,'140726 ph k.'!$A$190:$N$260,14,FALSE),"")</f>
        <v/>
      </c>
      <c r="Q168" s="8" t="e">
        <f t="shared" si="36"/>
        <v>#VALUE!</v>
      </c>
      <c r="R168" s="1"/>
      <c r="S168" s="1">
        <v>0</v>
      </c>
      <c r="T168" s="1">
        <v>0</v>
      </c>
      <c r="U168" s="8">
        <f t="shared" si="41"/>
        <v>0</v>
      </c>
      <c r="V168" s="1">
        <v>0</v>
      </c>
      <c r="W168" s="1">
        <v>0</v>
      </c>
      <c r="X168" s="8">
        <f t="shared" si="28"/>
        <v>0</v>
      </c>
      <c r="Y168" s="1"/>
      <c r="Z168" s="1">
        <v>0</v>
      </c>
      <c r="AA168" s="48" t="e">
        <f t="shared" si="9"/>
        <v>#VALUE!</v>
      </c>
      <c r="AB168" s="20" t="e">
        <f t="shared" si="10"/>
        <v>#VALUE!</v>
      </c>
      <c r="AC168" s="48" t="e">
        <f t="shared" si="11"/>
        <v>#VALUE!</v>
      </c>
      <c r="AD168" s="3" t="e">
        <f t="shared" si="12"/>
        <v>#VALUE!</v>
      </c>
      <c r="AE168" s="3" t="e">
        <f t="shared" si="44"/>
        <v>#VALUE!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</row>
    <row r="169" spans="1:71" ht="12.75" x14ac:dyDescent="0.2">
      <c r="A169" s="1">
        <v>95524</v>
      </c>
      <c r="B169" s="1" t="s">
        <v>88</v>
      </c>
      <c r="C169" s="1">
        <v>12</v>
      </c>
      <c r="D169" s="1">
        <v>162</v>
      </c>
      <c r="E169" s="1" t="s">
        <v>65</v>
      </c>
      <c r="F169" s="1">
        <v>999</v>
      </c>
      <c r="G169" s="1" t="s">
        <v>68</v>
      </c>
      <c r="H169" s="3">
        <v>22.715</v>
      </c>
      <c r="I169" s="3">
        <v>272.58</v>
      </c>
      <c r="J169" s="2" t="e">
        <f t="shared" si="2"/>
        <v>#VALUE!</v>
      </c>
      <c r="K169" s="5" t="e">
        <f t="shared" si="22"/>
        <v>#VALUE!</v>
      </c>
      <c r="L169" s="5"/>
      <c r="M169" s="1">
        <v>0</v>
      </c>
      <c r="N169" s="1" t="str">
        <f>IFERROR(VLOOKUP(A169:A345,'140726 ph k.'!$A$190:$S$260,19,FALSE),"")</f>
        <v/>
      </c>
      <c r="O169" s="1" t="str">
        <f>IFERROR(VLOOKUP(A169:A345,'140726 ph k.'!$A$6:$G$186,7,FALSE),"")</f>
        <v/>
      </c>
      <c r="P169" s="1" t="str">
        <f>IFERROR(VLOOKUP(A169:A345,'140726 ph k.'!$A$190:$N$260,14,FALSE),"")</f>
        <v/>
      </c>
      <c r="Q169" s="8" t="e">
        <f t="shared" si="36"/>
        <v>#VALUE!</v>
      </c>
      <c r="R169" s="1"/>
      <c r="S169" s="1">
        <v>0</v>
      </c>
      <c r="T169" s="1">
        <v>0</v>
      </c>
      <c r="U169" s="8">
        <f t="shared" si="41"/>
        <v>0</v>
      </c>
      <c r="V169" s="1">
        <v>0</v>
      </c>
      <c r="W169" s="1">
        <v>0</v>
      </c>
      <c r="X169" s="8">
        <f t="shared" si="28"/>
        <v>0</v>
      </c>
      <c r="Y169" s="1"/>
      <c r="Z169" s="1">
        <v>0</v>
      </c>
      <c r="AA169" s="48" t="e">
        <f t="shared" si="9"/>
        <v>#VALUE!</v>
      </c>
      <c r="AB169" s="20" t="e">
        <f t="shared" si="10"/>
        <v>#VALUE!</v>
      </c>
      <c r="AC169" s="48" t="e">
        <f t="shared" si="11"/>
        <v>#VALUE!</v>
      </c>
      <c r="AD169" s="3" t="e">
        <f t="shared" si="12"/>
        <v>#VALUE!</v>
      </c>
      <c r="AE169" s="3" t="e">
        <f t="shared" si="44"/>
        <v>#VALUE!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</row>
    <row r="170" spans="1:71" ht="12.75" x14ac:dyDescent="0.2">
      <c r="A170" s="1">
        <v>95596</v>
      </c>
      <c r="B170" s="1" t="s">
        <v>95</v>
      </c>
      <c r="C170" s="1">
        <v>1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636.12</v>
      </c>
      <c r="I170" s="3">
        <v>636.12</v>
      </c>
      <c r="J170" s="2" t="e">
        <f t="shared" si="2"/>
        <v>#VALUE!</v>
      </c>
      <c r="K170" s="5" t="e">
        <f t="shared" si="22"/>
        <v>#VALUE!</v>
      </c>
      <c r="L170" s="5"/>
      <c r="M170" s="1">
        <v>0</v>
      </c>
      <c r="N170" s="1" t="str">
        <f>IFERROR(VLOOKUP(A170:A346,'140726 ph k.'!$A$190:$S$260,19,FALSE),"")</f>
        <v/>
      </c>
      <c r="O170" s="1">
        <f>IFERROR(VLOOKUP(A170:A346,'140726 ph k.'!$A$6:$G$186,7,FALSE),"")</f>
        <v>6</v>
      </c>
      <c r="P170" s="1" t="str">
        <f>IFERROR(VLOOKUP(A170:A346,'140726 ph k.'!$A$190:$N$260,14,FALSE),"")</f>
        <v/>
      </c>
      <c r="Q170" s="8" t="e">
        <f t="shared" si="36"/>
        <v>#VALUE!</v>
      </c>
      <c r="R170" s="1"/>
      <c r="S170" s="1">
        <v>0</v>
      </c>
      <c r="T170" s="1">
        <v>0</v>
      </c>
      <c r="U170" s="8">
        <f t="shared" si="41"/>
        <v>0</v>
      </c>
      <c r="V170" s="1">
        <v>0</v>
      </c>
      <c r="W170" s="1">
        <v>0</v>
      </c>
      <c r="X170" s="8">
        <f t="shared" si="28"/>
        <v>0</v>
      </c>
      <c r="Y170" s="1"/>
      <c r="Z170" s="1">
        <v>0</v>
      </c>
      <c r="AA170" s="48" t="e">
        <f t="shared" si="9"/>
        <v>#VALUE!</v>
      </c>
      <c r="AB170" s="20" t="e">
        <f t="shared" si="10"/>
        <v>#VALUE!</v>
      </c>
      <c r="AC170" s="48" t="e">
        <f t="shared" si="11"/>
        <v>#VALUE!</v>
      </c>
      <c r="AD170" s="3" t="e">
        <f t="shared" si="12"/>
        <v>#VALUE!</v>
      </c>
      <c r="AE170" s="3" t="e">
        <f t="shared" si="44"/>
        <v>#VALUE!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</row>
    <row r="171" spans="1:71" ht="12.75" x14ac:dyDescent="0.2">
      <c r="A171" s="1">
        <v>95597</v>
      </c>
      <c r="B171" s="1" t="s">
        <v>255</v>
      </c>
      <c r="C171" s="1">
        <v>1</v>
      </c>
      <c r="D171" s="1">
        <v>162</v>
      </c>
      <c r="E171" s="1" t="s">
        <v>65</v>
      </c>
      <c r="F171" s="1">
        <v>999</v>
      </c>
      <c r="G171" s="1" t="s">
        <v>68</v>
      </c>
      <c r="H171" s="3">
        <v>1764.72</v>
      </c>
      <c r="I171" s="3">
        <v>1764.72</v>
      </c>
      <c r="J171" s="2" t="e">
        <f t="shared" si="2"/>
        <v>#VALUE!</v>
      </c>
      <c r="K171" s="5" t="e">
        <f t="shared" si="22"/>
        <v>#VALUE!</v>
      </c>
      <c r="L171" s="5"/>
      <c r="M171" s="1">
        <v>0</v>
      </c>
      <c r="N171" s="1" t="str">
        <f>IFERROR(VLOOKUP(A171:A347,'140726 ph k.'!$A$190:$S$260,19,FALSE),"")</f>
        <v/>
      </c>
      <c r="O171" s="1">
        <f>IFERROR(VLOOKUP(A171:A347,'140726 ph k.'!$A$6:$G$186,7,FALSE),"")</f>
        <v>0</v>
      </c>
      <c r="P171" s="1" t="str">
        <f>IFERROR(VLOOKUP(A171:A347,'140726 ph k.'!$A$190:$N$260,14,FALSE),"")</f>
        <v/>
      </c>
      <c r="Q171" s="8" t="e">
        <f t="shared" si="36"/>
        <v>#VALUE!</v>
      </c>
      <c r="R171" s="1"/>
      <c r="S171" s="1">
        <v>0</v>
      </c>
      <c r="T171" s="1">
        <v>0</v>
      </c>
      <c r="U171" s="8">
        <f t="shared" si="41"/>
        <v>0</v>
      </c>
      <c r="V171" s="1">
        <v>0</v>
      </c>
      <c r="W171" s="1">
        <v>0</v>
      </c>
      <c r="X171" s="8">
        <f t="shared" si="28"/>
        <v>0</v>
      </c>
      <c r="Y171" s="1"/>
      <c r="Z171" s="1">
        <v>0</v>
      </c>
      <c r="AA171" s="48" t="e">
        <f t="shared" si="9"/>
        <v>#VALUE!</v>
      </c>
      <c r="AB171" s="20" t="e">
        <f t="shared" si="10"/>
        <v>#VALUE!</v>
      </c>
      <c r="AC171" s="48" t="e">
        <f t="shared" si="11"/>
        <v>#VALUE!</v>
      </c>
      <c r="AD171" s="3" t="e">
        <f t="shared" si="12"/>
        <v>#VALUE!</v>
      </c>
      <c r="AE171" s="3" t="e">
        <f t="shared" si="44"/>
        <v>#VALUE!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</row>
    <row r="172" spans="1:71" ht="12.75" x14ac:dyDescent="0.2">
      <c r="A172" s="1">
        <v>95902</v>
      </c>
      <c r="B172" s="1" t="s">
        <v>93</v>
      </c>
      <c r="C172" s="1">
        <v>7</v>
      </c>
      <c r="D172" s="1">
        <v>162</v>
      </c>
      <c r="E172" s="1" t="s">
        <v>65</v>
      </c>
      <c r="F172" s="1">
        <v>999</v>
      </c>
      <c r="G172" s="1" t="s">
        <v>68</v>
      </c>
      <c r="H172" s="3">
        <v>266.64999999999998</v>
      </c>
      <c r="I172" s="3">
        <v>1866.55</v>
      </c>
      <c r="J172" s="2" t="e">
        <f t="shared" si="2"/>
        <v>#VALUE!</v>
      </c>
      <c r="K172" s="5" t="e">
        <f t="shared" si="22"/>
        <v>#VALUE!</v>
      </c>
      <c r="L172" s="5"/>
      <c r="M172" s="1">
        <v>0</v>
      </c>
      <c r="N172" s="1" t="str">
        <f>IFERROR(VLOOKUP(A172:A348,'140726 ph k.'!$A$190:$S$260,19,FALSE),"")</f>
        <v/>
      </c>
      <c r="O172" s="1">
        <f>IFERROR(VLOOKUP(A172:A348,'140726 ph k.'!$A$6:$G$186,7,FALSE),"")</f>
        <v>0</v>
      </c>
      <c r="P172" s="1" t="str">
        <f>IFERROR(VLOOKUP(A172:A348,'140726 ph k.'!$A$190:$N$260,14,FALSE),"")</f>
        <v/>
      </c>
      <c r="Q172" s="8" t="e">
        <f t="shared" si="36"/>
        <v>#VALUE!</v>
      </c>
      <c r="R172" s="1"/>
      <c r="S172" s="1">
        <v>0</v>
      </c>
      <c r="T172" s="1">
        <v>0</v>
      </c>
      <c r="U172" s="8">
        <f t="shared" si="41"/>
        <v>0</v>
      </c>
      <c r="V172" s="1">
        <v>0</v>
      </c>
      <c r="W172" s="1">
        <v>0</v>
      </c>
      <c r="X172" s="8">
        <f t="shared" si="28"/>
        <v>0</v>
      </c>
      <c r="Y172" s="1"/>
      <c r="Z172" s="1">
        <v>0</v>
      </c>
      <c r="AA172" s="48" t="e">
        <f t="shared" si="9"/>
        <v>#VALUE!</v>
      </c>
      <c r="AB172" s="20" t="e">
        <f t="shared" si="10"/>
        <v>#VALUE!</v>
      </c>
      <c r="AC172" s="48" t="e">
        <f t="shared" si="11"/>
        <v>#VALUE!</v>
      </c>
      <c r="AD172" s="3" t="e">
        <f t="shared" si="12"/>
        <v>#VALUE!</v>
      </c>
      <c r="AE172" s="3" t="e">
        <f t="shared" si="44"/>
        <v>#VALUE!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</row>
    <row r="173" spans="1:71" ht="12.75" x14ac:dyDescent="0.2">
      <c r="A173" s="1">
        <v>96163</v>
      </c>
      <c r="B173" s="1" t="s">
        <v>92</v>
      </c>
      <c r="C173" s="1">
        <v>12</v>
      </c>
      <c r="D173" s="1">
        <v>162</v>
      </c>
      <c r="E173" s="1" t="s">
        <v>65</v>
      </c>
      <c r="F173" s="1">
        <v>999</v>
      </c>
      <c r="G173" s="1" t="s">
        <v>68</v>
      </c>
      <c r="H173" s="3">
        <v>104.2492</v>
      </c>
      <c r="I173" s="3">
        <v>1250.9903999999999</v>
      </c>
      <c r="J173" s="2" t="e">
        <f t="shared" si="2"/>
        <v>#VALUE!</v>
      </c>
      <c r="K173" s="5" t="e">
        <f t="shared" si="22"/>
        <v>#VALUE!</v>
      </c>
      <c r="L173" s="5"/>
      <c r="M173" s="1">
        <v>0</v>
      </c>
      <c r="N173" s="1" t="str">
        <f>IFERROR(VLOOKUP(A173:A349,'140726 ph k.'!$A$190:$S$260,19,FALSE),"")</f>
        <v/>
      </c>
      <c r="O173" s="1">
        <f>IFERROR(VLOOKUP(A173:A349,'140726 ph k.'!$A$6:$G$186,7,FALSE),"")</f>
        <v>0</v>
      </c>
      <c r="P173" s="1" t="str">
        <f>IFERROR(VLOOKUP(A173:A349,'140726 ph k.'!$A$190:$N$260,14,FALSE),"")</f>
        <v/>
      </c>
      <c r="Q173" s="8" t="e">
        <f t="shared" si="36"/>
        <v>#VALUE!</v>
      </c>
      <c r="R173" s="1"/>
      <c r="S173" s="1">
        <v>0</v>
      </c>
      <c r="T173" s="1">
        <v>0</v>
      </c>
      <c r="U173" s="8">
        <f t="shared" si="41"/>
        <v>0</v>
      </c>
      <c r="V173" s="1">
        <v>0</v>
      </c>
      <c r="W173" s="1">
        <v>0</v>
      </c>
      <c r="X173" s="8">
        <f t="shared" si="28"/>
        <v>0</v>
      </c>
      <c r="Y173" s="1"/>
      <c r="Z173" s="1">
        <v>0</v>
      </c>
      <c r="AA173" s="48" t="e">
        <f t="shared" si="9"/>
        <v>#VALUE!</v>
      </c>
      <c r="AB173" s="20" t="e">
        <f t="shared" si="10"/>
        <v>#VALUE!</v>
      </c>
      <c r="AC173" s="48" t="e">
        <f t="shared" si="11"/>
        <v>#VALUE!</v>
      </c>
      <c r="AD173" s="3" t="e">
        <f t="shared" si="12"/>
        <v>#VALUE!</v>
      </c>
      <c r="AE173" s="3" t="e">
        <f t="shared" si="44"/>
        <v>#VALUE!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</row>
    <row r="174" spans="1:71" ht="12.75" x14ac:dyDescent="0.2">
      <c r="A174" s="1">
        <v>96281</v>
      </c>
      <c r="B174" s="1" t="s">
        <v>80</v>
      </c>
      <c r="C174" s="1">
        <v>24</v>
      </c>
      <c r="D174" s="1">
        <v>162</v>
      </c>
      <c r="E174" s="1" t="s">
        <v>65</v>
      </c>
      <c r="F174" s="1">
        <v>999</v>
      </c>
      <c r="G174" s="1" t="s">
        <v>68</v>
      </c>
      <c r="H174" s="3">
        <v>72.534999999999997</v>
      </c>
      <c r="I174" s="3">
        <v>1740.84</v>
      </c>
      <c r="J174" s="2" t="e">
        <f t="shared" si="2"/>
        <v>#VALUE!</v>
      </c>
      <c r="K174" s="5" t="e">
        <f t="shared" si="22"/>
        <v>#VALUE!</v>
      </c>
      <c r="L174" s="5"/>
      <c r="M174" s="1">
        <v>0</v>
      </c>
      <c r="N174" s="1" t="str">
        <f>IFERROR(VLOOKUP(A174:A350,'140726 ph k.'!$A$190:$S$260,19,FALSE),"")</f>
        <v/>
      </c>
      <c r="O174" s="1">
        <f>IFERROR(VLOOKUP(A174:A350,'140726 ph k.'!$A$6:$G$186,7,FALSE),"")</f>
        <v>0</v>
      </c>
      <c r="P174" s="1" t="str">
        <f>IFERROR(VLOOKUP(A174:A350,'140726 ph k.'!$A$190:$N$260,14,FALSE),"")</f>
        <v/>
      </c>
      <c r="Q174" s="8" t="e">
        <f t="shared" si="36"/>
        <v>#VALUE!</v>
      </c>
      <c r="R174" s="1"/>
      <c r="S174" s="1">
        <v>0</v>
      </c>
      <c r="T174" s="1">
        <v>0</v>
      </c>
      <c r="U174" s="8">
        <f t="shared" si="41"/>
        <v>0</v>
      </c>
      <c r="V174" s="1">
        <v>0</v>
      </c>
      <c r="W174" s="1">
        <v>0</v>
      </c>
      <c r="X174" s="8">
        <f t="shared" si="28"/>
        <v>0</v>
      </c>
      <c r="Y174" s="1"/>
      <c r="Z174" s="1">
        <v>0</v>
      </c>
      <c r="AA174" s="48" t="e">
        <f t="shared" si="9"/>
        <v>#VALUE!</v>
      </c>
      <c r="AB174" s="20" t="e">
        <f t="shared" si="10"/>
        <v>#VALUE!</v>
      </c>
      <c r="AC174" s="48" t="e">
        <f t="shared" si="11"/>
        <v>#VALUE!</v>
      </c>
      <c r="AD174" s="3" t="e">
        <f t="shared" si="12"/>
        <v>#VALUE!</v>
      </c>
      <c r="AE174" s="3" t="e">
        <f t="shared" si="44"/>
        <v>#VALUE!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</row>
    <row r="175" spans="1:71" ht="12.75" x14ac:dyDescent="0.2">
      <c r="A175" s="1">
        <v>97195</v>
      </c>
      <c r="B175" s="1" t="s">
        <v>115</v>
      </c>
      <c r="C175" s="1">
        <v>4</v>
      </c>
      <c r="D175" s="1">
        <v>162</v>
      </c>
      <c r="E175" s="1" t="s">
        <v>65</v>
      </c>
      <c r="F175" s="1">
        <v>1</v>
      </c>
      <c r="G175" s="1" t="s">
        <v>98</v>
      </c>
      <c r="H175" s="3">
        <v>132.364</v>
      </c>
      <c r="I175" s="3">
        <v>529.45600000000002</v>
      </c>
      <c r="J175" s="2" t="e">
        <f t="shared" si="2"/>
        <v>#VALUE!</v>
      </c>
      <c r="K175" s="5" t="e">
        <f t="shared" si="22"/>
        <v>#VALUE!</v>
      </c>
      <c r="L175" s="5"/>
      <c r="M175" s="1">
        <v>0</v>
      </c>
      <c r="N175" s="1" t="str">
        <f>IFERROR(VLOOKUP(A175:A351,'140726 ph k.'!$A$190:$S$260,19,FALSE),"")</f>
        <v/>
      </c>
      <c r="O175" s="1" t="str">
        <f>IFERROR(VLOOKUP(A175:A351,'140726 ph k.'!$A$6:$G$186,7,FALSE),"")</f>
        <v/>
      </c>
      <c r="P175" s="1" t="str">
        <f>IFERROR(VLOOKUP(A175:A351,'140726 ph k.'!$A$190:$N$260,14,FALSE),"")</f>
        <v/>
      </c>
      <c r="Q175" s="8" t="e">
        <f t="shared" si="36"/>
        <v>#VALUE!</v>
      </c>
      <c r="R175" s="1"/>
      <c r="S175" s="1">
        <v>0</v>
      </c>
      <c r="T175" s="1">
        <v>0</v>
      </c>
      <c r="U175" s="8">
        <f t="shared" si="41"/>
        <v>0</v>
      </c>
      <c r="V175" s="1">
        <v>0</v>
      </c>
      <c r="W175" s="1">
        <v>0</v>
      </c>
      <c r="X175" s="8">
        <f t="shared" si="28"/>
        <v>0</v>
      </c>
      <c r="Y175" s="1"/>
      <c r="Z175" s="1">
        <v>0</v>
      </c>
      <c r="AA175" s="48" t="e">
        <f t="shared" si="9"/>
        <v>#VALUE!</v>
      </c>
      <c r="AB175" s="20" t="e">
        <f t="shared" si="10"/>
        <v>#VALUE!</v>
      </c>
      <c r="AC175" s="48" t="e">
        <f t="shared" si="11"/>
        <v>#VALUE!</v>
      </c>
      <c r="AD175" s="3" t="e">
        <f t="shared" si="12"/>
        <v>#VALUE!</v>
      </c>
      <c r="AE175" s="3" t="e">
        <f t="shared" si="44"/>
        <v>#VALUE!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</row>
    <row r="176" spans="1:71" ht="12.75" x14ac:dyDescent="0.2">
      <c r="A176" s="1">
        <v>97314</v>
      </c>
      <c r="B176" s="1" t="s">
        <v>227</v>
      </c>
      <c r="C176" s="1">
        <v>5</v>
      </c>
      <c r="D176" s="1">
        <v>162</v>
      </c>
      <c r="E176" s="1" t="s">
        <v>65</v>
      </c>
      <c r="F176" s="1">
        <v>162</v>
      </c>
      <c r="G176" s="1" t="s">
        <v>84</v>
      </c>
      <c r="H176" s="3">
        <v>268.24099999999999</v>
      </c>
      <c r="I176" s="3">
        <v>1341.2049999999999</v>
      </c>
      <c r="J176" s="2" t="e">
        <f t="shared" si="2"/>
        <v>#VALUE!</v>
      </c>
      <c r="K176" s="5" t="e">
        <f t="shared" si="22"/>
        <v>#VALUE!</v>
      </c>
      <c r="L176" s="5"/>
      <c r="M176" s="1">
        <v>0</v>
      </c>
      <c r="N176" s="1" t="str">
        <f>IFERROR(VLOOKUP(A176:A352,'140726 ph k.'!$A$190:$S$260,19,FALSE),"")</f>
        <v/>
      </c>
      <c r="O176" s="1">
        <f>IFERROR(VLOOKUP(A176:A352,'140726 ph k.'!$A$6:$G$186,7,FALSE),"")</f>
        <v>0</v>
      </c>
      <c r="P176" s="1" t="str">
        <f>IFERROR(VLOOKUP(A176:A352,'140726 ph k.'!$A$190:$N$260,14,FALSE),"")</f>
        <v/>
      </c>
      <c r="Q176" s="8" t="e">
        <f t="shared" si="36"/>
        <v>#VALUE!</v>
      </c>
      <c r="R176" s="1"/>
      <c r="S176" s="1">
        <v>0</v>
      </c>
      <c r="T176" s="1">
        <v>0</v>
      </c>
      <c r="U176" s="8">
        <f t="shared" si="41"/>
        <v>0</v>
      </c>
      <c r="V176" s="1">
        <v>0</v>
      </c>
      <c r="W176" s="1">
        <v>0</v>
      </c>
      <c r="X176" s="8">
        <f t="shared" si="28"/>
        <v>0</v>
      </c>
      <c r="Y176" s="1"/>
      <c r="Z176" s="1">
        <v>0</v>
      </c>
      <c r="AA176" s="48" t="e">
        <f t="shared" si="9"/>
        <v>#VALUE!</v>
      </c>
      <c r="AB176" s="20" t="e">
        <f t="shared" si="10"/>
        <v>#VALUE!</v>
      </c>
      <c r="AC176" s="48" t="e">
        <f t="shared" si="11"/>
        <v>#VALUE!</v>
      </c>
      <c r="AD176" s="3" t="e">
        <f t="shared" si="12"/>
        <v>#VALUE!</v>
      </c>
      <c r="AE176" s="3" t="e">
        <f t="shared" si="44"/>
        <v>#VALUE!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</row>
    <row r="177" spans="1:71" ht="12.75" x14ac:dyDescent="0.2">
      <c r="A177" s="1">
        <v>97315</v>
      </c>
      <c r="B177" s="1" t="s">
        <v>147</v>
      </c>
      <c r="C177" s="1">
        <v>14</v>
      </c>
      <c r="D177" s="1">
        <v>162</v>
      </c>
      <c r="E177" s="1" t="s">
        <v>65</v>
      </c>
      <c r="F177" s="1">
        <v>162</v>
      </c>
      <c r="G177" s="1" t="s">
        <v>84</v>
      </c>
      <c r="H177" s="3">
        <v>56.567999999999998</v>
      </c>
      <c r="I177" s="3">
        <v>791.952</v>
      </c>
      <c r="J177" s="2" t="e">
        <f t="shared" si="2"/>
        <v>#VALUE!</v>
      </c>
      <c r="K177" s="5" t="e">
        <f t="shared" si="22"/>
        <v>#VALUE!</v>
      </c>
      <c r="L177" s="5"/>
      <c r="M177" s="1">
        <v>0</v>
      </c>
      <c r="N177" s="1" t="str">
        <f>IFERROR(VLOOKUP(A177:A353,'140726 ph k.'!$A$190:$S$260,19,FALSE),"")</f>
        <v/>
      </c>
      <c r="O177" s="1">
        <f>IFERROR(VLOOKUP(A177:A353,'140726 ph k.'!$A$6:$G$186,7,FALSE),"")</f>
        <v>0</v>
      </c>
      <c r="P177" s="1" t="str">
        <f>IFERROR(VLOOKUP(A177:A353,'140726 ph k.'!$A$190:$N$260,14,FALSE),"")</f>
        <v/>
      </c>
      <c r="Q177" s="8" t="e">
        <f t="shared" si="36"/>
        <v>#VALUE!</v>
      </c>
      <c r="R177" s="1"/>
      <c r="S177" s="1">
        <v>0</v>
      </c>
      <c r="T177" s="1">
        <v>0</v>
      </c>
      <c r="U177" s="8">
        <f t="shared" si="41"/>
        <v>0</v>
      </c>
      <c r="V177" s="1">
        <v>0</v>
      </c>
      <c r="W177" s="1">
        <v>0</v>
      </c>
      <c r="X177" s="8">
        <f t="shared" si="28"/>
        <v>0</v>
      </c>
      <c r="Y177" s="1"/>
      <c r="Z177" s="1">
        <v>0</v>
      </c>
      <c r="AA177" s="48" t="e">
        <f t="shared" si="9"/>
        <v>#VALUE!</v>
      </c>
      <c r="AB177" s="20" t="e">
        <f t="shared" si="10"/>
        <v>#VALUE!</v>
      </c>
      <c r="AC177" s="48" t="e">
        <f t="shared" si="11"/>
        <v>#VALUE!</v>
      </c>
      <c r="AD177" s="3" t="e">
        <f t="shared" si="12"/>
        <v>#VALUE!</v>
      </c>
      <c r="AE177" s="3" t="e">
        <f t="shared" si="44"/>
        <v>#VALUE!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</row>
    <row r="178" spans="1:71" ht="12.75" x14ac:dyDescent="0.2">
      <c r="A178" s="1">
        <v>97316</v>
      </c>
      <c r="B178" s="1" t="s">
        <v>200</v>
      </c>
      <c r="C178" s="1">
        <v>8</v>
      </c>
      <c r="D178" s="1">
        <v>162</v>
      </c>
      <c r="E178" s="1" t="s">
        <v>65</v>
      </c>
      <c r="F178" s="1">
        <v>162</v>
      </c>
      <c r="G178" s="1" t="s">
        <v>84</v>
      </c>
      <c r="H178" s="3">
        <v>92.150800000000004</v>
      </c>
      <c r="I178" s="3">
        <v>737.20640000000003</v>
      </c>
      <c r="J178" s="2" t="e">
        <f t="shared" si="2"/>
        <v>#VALUE!</v>
      </c>
      <c r="K178" s="5" t="e">
        <f t="shared" si="22"/>
        <v>#VALUE!</v>
      </c>
      <c r="L178" s="5"/>
      <c r="M178" s="1">
        <v>0</v>
      </c>
      <c r="N178" s="1" t="str">
        <f>IFERROR(VLOOKUP(A178:A354,'140726 ph k.'!$A$190:$S$260,19,FALSE),"")</f>
        <v/>
      </c>
      <c r="O178" s="1">
        <f>IFERROR(VLOOKUP(A178:A354,'140726 ph k.'!$A$6:$G$186,7,FALSE),"")</f>
        <v>0</v>
      </c>
      <c r="P178" s="1" t="str">
        <f>IFERROR(VLOOKUP(A178:A354,'140726 ph k.'!$A$190:$N$260,14,FALSE),"")</f>
        <v/>
      </c>
      <c r="Q178" s="8" t="e">
        <f t="shared" si="36"/>
        <v>#VALUE!</v>
      </c>
      <c r="R178" s="1"/>
      <c r="S178" s="1">
        <v>0</v>
      </c>
      <c r="T178" s="1">
        <v>0</v>
      </c>
      <c r="U178" s="8">
        <f t="shared" si="41"/>
        <v>0</v>
      </c>
      <c r="V178" s="1">
        <v>0</v>
      </c>
      <c r="W178" s="1">
        <v>0.12</v>
      </c>
      <c r="X178" s="8">
        <f t="shared" si="28"/>
        <v>0</v>
      </c>
      <c r="Y178" s="1"/>
      <c r="Z178" s="1">
        <v>0</v>
      </c>
      <c r="AA178" s="48" t="e">
        <f t="shared" si="9"/>
        <v>#VALUE!</v>
      </c>
      <c r="AB178" s="20" t="e">
        <f t="shared" si="10"/>
        <v>#VALUE!</v>
      </c>
      <c r="AC178" s="48" t="e">
        <f t="shared" si="11"/>
        <v>#VALUE!</v>
      </c>
      <c r="AD178" s="3" t="e">
        <f t="shared" si="12"/>
        <v>#VALUE!</v>
      </c>
      <c r="AE178" s="3" t="e">
        <f t="shared" si="44"/>
        <v>#VALUE!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1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</row>
    <row r="179" spans="1:71" ht="12.75" x14ac:dyDescent="0.2">
      <c r="A179" s="1">
        <v>97318</v>
      </c>
      <c r="B179" s="1" t="s">
        <v>182</v>
      </c>
      <c r="C179" s="1">
        <v>8</v>
      </c>
      <c r="D179" s="1">
        <v>162</v>
      </c>
      <c r="E179" s="1" t="s">
        <v>65</v>
      </c>
      <c r="F179" s="1">
        <v>162</v>
      </c>
      <c r="G179" s="1" t="s">
        <v>84</v>
      </c>
      <c r="H179" s="3">
        <v>92.117000000000004</v>
      </c>
      <c r="I179" s="3">
        <v>736.93600000000004</v>
      </c>
      <c r="J179" s="2" t="e">
        <f t="shared" si="2"/>
        <v>#VALUE!</v>
      </c>
      <c r="K179" s="5" t="e">
        <f t="shared" si="22"/>
        <v>#VALUE!</v>
      </c>
      <c r="L179" s="5"/>
      <c r="M179" s="1">
        <v>0</v>
      </c>
      <c r="N179" s="1" t="str">
        <f>IFERROR(VLOOKUP(A179:A355,'140726 ph k.'!$A$190:$S$260,19,FALSE),"")</f>
        <v/>
      </c>
      <c r="O179" s="1">
        <f>IFERROR(VLOOKUP(A179:A355,'140726 ph k.'!$A$6:$G$186,7,FALSE),"")</f>
        <v>0</v>
      </c>
      <c r="P179" s="1" t="str">
        <f>IFERROR(VLOOKUP(A179:A355,'140726 ph k.'!$A$190:$N$260,14,FALSE),"")</f>
        <v/>
      </c>
      <c r="Q179" s="8" t="e">
        <f t="shared" si="36"/>
        <v>#VALUE!</v>
      </c>
      <c r="R179" s="1"/>
      <c r="S179" s="1">
        <v>0</v>
      </c>
      <c r="T179" s="1">
        <v>0</v>
      </c>
      <c r="U179" s="8">
        <f t="shared" si="41"/>
        <v>0</v>
      </c>
      <c r="V179" s="1">
        <v>0</v>
      </c>
      <c r="W179" s="1">
        <v>0</v>
      </c>
      <c r="X179" s="8">
        <f t="shared" si="28"/>
        <v>0</v>
      </c>
      <c r="Y179" s="1"/>
      <c r="Z179" s="1">
        <v>0</v>
      </c>
      <c r="AA179" s="48" t="e">
        <f t="shared" si="9"/>
        <v>#VALUE!</v>
      </c>
      <c r="AB179" s="20" t="e">
        <f t="shared" si="10"/>
        <v>#VALUE!</v>
      </c>
      <c r="AC179" s="48" t="e">
        <f t="shared" si="11"/>
        <v>#VALUE!</v>
      </c>
      <c r="AD179" s="3" t="e">
        <f t="shared" si="12"/>
        <v>#VALUE!</v>
      </c>
      <c r="AE179" s="3" t="e">
        <f t="shared" si="44"/>
        <v>#VALUE!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</row>
    <row r="180" spans="1:71" ht="12.75" x14ac:dyDescent="0.2">
      <c r="A180" s="1">
        <v>97319</v>
      </c>
      <c r="B180" s="1" t="s">
        <v>152</v>
      </c>
      <c r="C180" s="1">
        <v>15</v>
      </c>
      <c r="D180" s="1">
        <v>162</v>
      </c>
      <c r="E180" s="1" t="s">
        <v>65</v>
      </c>
      <c r="F180" s="1">
        <v>162</v>
      </c>
      <c r="G180" s="1" t="s">
        <v>84</v>
      </c>
      <c r="H180" s="3">
        <v>24.6343</v>
      </c>
      <c r="I180" s="3">
        <v>369.5145</v>
      </c>
      <c r="J180" s="2" t="e">
        <f t="shared" si="2"/>
        <v>#VALUE!</v>
      </c>
      <c r="K180" s="5" t="e">
        <f t="shared" si="22"/>
        <v>#VALUE!</v>
      </c>
      <c r="L180" s="5"/>
      <c r="M180" s="1">
        <v>0</v>
      </c>
      <c r="N180" s="1" t="str">
        <f>IFERROR(VLOOKUP(A180:A356,'140726 ph k.'!$A$190:$S$260,19,FALSE),"")</f>
        <v/>
      </c>
      <c r="O180" s="1">
        <f>IFERROR(VLOOKUP(A180:A356,'140726 ph k.'!$A$6:$G$186,7,FALSE),"")</f>
        <v>0</v>
      </c>
      <c r="P180" s="1" t="str">
        <f>IFERROR(VLOOKUP(A180:A356,'140726 ph k.'!$A$190:$N$260,14,FALSE),"")</f>
        <v/>
      </c>
      <c r="Q180" s="8" t="e">
        <f t="shared" si="36"/>
        <v>#VALUE!</v>
      </c>
      <c r="R180" s="1"/>
      <c r="S180" s="1">
        <v>0</v>
      </c>
      <c r="T180" s="1">
        <v>0</v>
      </c>
      <c r="U180" s="8">
        <f t="shared" si="41"/>
        <v>0</v>
      </c>
      <c r="V180" s="1">
        <v>0</v>
      </c>
      <c r="W180" s="1">
        <v>0</v>
      </c>
      <c r="X180" s="8">
        <f t="shared" si="28"/>
        <v>0</v>
      </c>
      <c r="Y180" s="1"/>
      <c r="Z180" s="1">
        <v>0</v>
      </c>
      <c r="AA180" s="48" t="e">
        <f t="shared" si="9"/>
        <v>#VALUE!</v>
      </c>
      <c r="AB180" s="20" t="e">
        <f t="shared" si="10"/>
        <v>#VALUE!</v>
      </c>
      <c r="AC180" s="48" t="e">
        <f t="shared" si="11"/>
        <v>#VALUE!</v>
      </c>
      <c r="AD180" s="3" t="e">
        <f t="shared" si="12"/>
        <v>#VALUE!</v>
      </c>
      <c r="AE180" s="3" t="e">
        <f t="shared" si="44"/>
        <v>#VALUE!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</row>
    <row r="181" spans="1:71" ht="12.75" x14ac:dyDescent="0.2">
      <c r="H181" s="9"/>
      <c r="I181" s="9"/>
      <c r="J181" s="9"/>
      <c r="AA181" s="70"/>
      <c r="AB181" s="9"/>
      <c r="AC181" s="70"/>
      <c r="AD181" s="9"/>
    </row>
    <row r="182" spans="1:71" ht="12.75" x14ac:dyDescent="0.2">
      <c r="H182" s="9"/>
      <c r="I182" s="9"/>
      <c r="J182" s="9"/>
      <c r="AA182" s="70"/>
      <c r="AB182" s="9"/>
      <c r="AC182" s="70"/>
      <c r="AD182" s="9"/>
    </row>
    <row r="183" spans="1:71" ht="12.75" x14ac:dyDescent="0.2">
      <c r="H183" s="9"/>
      <c r="I183" s="9"/>
      <c r="J183" s="9"/>
      <c r="AA183" s="70"/>
      <c r="AB183" s="9"/>
      <c r="AC183" s="70"/>
      <c r="AD183" s="9"/>
    </row>
    <row r="184" spans="1:71" ht="12.75" x14ac:dyDescent="0.2">
      <c r="H184" s="9"/>
      <c r="I184" s="9"/>
      <c r="J184" s="9"/>
      <c r="AA184" s="70"/>
      <c r="AB184" s="9"/>
      <c r="AC184" s="70"/>
      <c r="AD184" s="9"/>
    </row>
    <row r="185" spans="1:71" ht="12.75" x14ac:dyDescent="0.2">
      <c r="H185" s="9"/>
      <c r="I185" s="9"/>
      <c r="J185" s="9"/>
      <c r="AA185" s="70"/>
      <c r="AB185" s="9"/>
      <c r="AC185" s="70"/>
      <c r="AD185" s="9"/>
    </row>
    <row r="186" spans="1:71" ht="12.75" x14ac:dyDescent="0.2">
      <c r="H186" s="9"/>
      <c r="I186" s="9"/>
      <c r="J186" s="9"/>
      <c r="AA186" s="70"/>
      <c r="AB186" s="9"/>
      <c r="AC186" s="70"/>
      <c r="AD186" s="9"/>
    </row>
    <row r="187" spans="1:71" ht="12.75" x14ac:dyDescent="0.2">
      <c r="H187" s="9"/>
      <c r="I187" s="9"/>
      <c r="J187" s="9"/>
      <c r="AA187" s="70"/>
      <c r="AB187" s="9"/>
      <c r="AC187" s="70"/>
      <c r="AD187" s="9"/>
    </row>
    <row r="188" spans="1:71" ht="12.75" x14ac:dyDescent="0.2">
      <c r="H188" s="9"/>
      <c r="I188" s="9"/>
      <c r="J188" s="9"/>
      <c r="AA188" s="70"/>
      <c r="AB188" s="9"/>
      <c r="AC188" s="70"/>
      <c r="AD188" s="9"/>
    </row>
    <row r="189" spans="1:71" ht="12.75" x14ac:dyDescent="0.2">
      <c r="H189" s="9"/>
      <c r="I189" s="9"/>
      <c r="J189" s="9"/>
      <c r="AA189" s="70"/>
      <c r="AB189" s="9"/>
      <c r="AC189" s="70"/>
      <c r="AD189" s="9"/>
    </row>
    <row r="190" spans="1:71" ht="12.75" x14ac:dyDescent="0.2">
      <c r="H190" s="9"/>
      <c r="I190" s="9"/>
      <c r="J190" s="9"/>
      <c r="AA190" s="70"/>
      <c r="AB190" s="9"/>
      <c r="AC190" s="70"/>
      <c r="AD190" s="9"/>
    </row>
    <row r="191" spans="1:71" ht="12.75" x14ac:dyDescent="0.2">
      <c r="H191" s="9"/>
      <c r="I191" s="9"/>
      <c r="J191" s="9"/>
      <c r="AA191" s="70"/>
      <c r="AB191" s="9"/>
      <c r="AC191" s="70"/>
      <c r="AD191" s="9"/>
    </row>
    <row r="192" spans="1:71" ht="12.75" x14ac:dyDescent="0.2">
      <c r="H192" s="9"/>
      <c r="I192" s="9"/>
      <c r="J192" s="9"/>
      <c r="AA192" s="70"/>
      <c r="AB192" s="9"/>
      <c r="AC192" s="70"/>
      <c r="AD192" s="9"/>
    </row>
    <row r="193" spans="8:30" ht="12.75" x14ac:dyDescent="0.2">
      <c r="H193" s="9"/>
      <c r="I193" s="9"/>
      <c r="J193" s="9"/>
      <c r="AA193" s="70"/>
      <c r="AB193" s="9"/>
      <c r="AC193" s="70"/>
      <c r="AD193" s="9"/>
    </row>
    <row r="194" spans="8:30" ht="12.75" x14ac:dyDescent="0.2">
      <c r="H194" s="9"/>
      <c r="I194" s="9"/>
      <c r="J194" s="9"/>
      <c r="AA194" s="70"/>
      <c r="AB194" s="9"/>
      <c r="AC194" s="70"/>
      <c r="AD194" s="9"/>
    </row>
    <row r="195" spans="8:30" ht="12.75" x14ac:dyDescent="0.2">
      <c r="H195" s="9"/>
      <c r="I195" s="9"/>
      <c r="J195" s="9"/>
      <c r="AA195" s="70"/>
      <c r="AB195" s="9"/>
      <c r="AC195" s="70"/>
      <c r="AD195" s="9"/>
    </row>
    <row r="196" spans="8:30" ht="12.75" x14ac:dyDescent="0.2">
      <c r="H196" s="9"/>
      <c r="I196" s="9"/>
      <c r="J196" s="9"/>
      <c r="AA196" s="70"/>
      <c r="AB196" s="9"/>
      <c r="AC196" s="70"/>
      <c r="AD196" s="9"/>
    </row>
    <row r="197" spans="8:30" ht="12.75" x14ac:dyDescent="0.2">
      <c r="H197" s="9"/>
      <c r="I197" s="9"/>
      <c r="J197" s="9"/>
      <c r="AA197" s="70"/>
      <c r="AB197" s="9"/>
      <c r="AC197" s="70"/>
      <c r="AD197" s="9"/>
    </row>
    <row r="198" spans="8:30" ht="12.75" x14ac:dyDescent="0.2">
      <c r="H198" s="9"/>
      <c r="I198" s="9"/>
      <c r="J198" s="9"/>
      <c r="AA198" s="70"/>
      <c r="AB198" s="9"/>
      <c r="AC198" s="70"/>
      <c r="AD198" s="9"/>
    </row>
    <row r="199" spans="8:30" ht="12.75" x14ac:dyDescent="0.2">
      <c r="H199" s="9"/>
      <c r="I199" s="9"/>
      <c r="J199" s="9"/>
      <c r="AA199" s="70"/>
      <c r="AB199" s="9"/>
      <c r="AC199" s="70"/>
      <c r="AD199" s="9"/>
    </row>
    <row r="200" spans="8:30" ht="12.75" x14ac:dyDescent="0.2">
      <c r="H200" s="9"/>
      <c r="I200" s="9"/>
      <c r="J200" s="9"/>
      <c r="AA200" s="70"/>
      <c r="AB200" s="9"/>
      <c r="AC200" s="70"/>
      <c r="AD200" s="9"/>
    </row>
    <row r="201" spans="8:30" ht="12.75" x14ac:dyDescent="0.2">
      <c r="H201" s="9"/>
      <c r="I201" s="9"/>
      <c r="J201" s="9"/>
      <c r="AA201" s="70"/>
      <c r="AB201" s="9"/>
      <c r="AC201" s="70"/>
      <c r="AD201" s="9"/>
    </row>
    <row r="202" spans="8:30" ht="12.75" x14ac:dyDescent="0.2">
      <c r="H202" s="9"/>
      <c r="I202" s="9"/>
      <c r="J202" s="9"/>
      <c r="AA202" s="70"/>
      <c r="AB202" s="9"/>
      <c r="AC202" s="70"/>
      <c r="AD202" s="9"/>
    </row>
    <row r="203" spans="8:30" ht="12.75" x14ac:dyDescent="0.2">
      <c r="H203" s="9"/>
      <c r="I203" s="9"/>
      <c r="J203" s="9"/>
      <c r="AA203" s="70"/>
      <c r="AB203" s="9"/>
      <c r="AC203" s="70"/>
      <c r="AD203" s="9"/>
    </row>
    <row r="204" spans="8:30" ht="12.75" x14ac:dyDescent="0.2">
      <c r="H204" s="9"/>
      <c r="I204" s="9"/>
      <c r="J204" s="9"/>
      <c r="AA204" s="70"/>
      <c r="AB204" s="9"/>
      <c r="AC204" s="70"/>
      <c r="AD204" s="9"/>
    </row>
    <row r="205" spans="8:30" ht="12.75" x14ac:dyDescent="0.2">
      <c r="H205" s="9"/>
      <c r="I205" s="9"/>
      <c r="J205" s="9"/>
      <c r="AA205" s="70"/>
      <c r="AB205" s="9"/>
      <c r="AC205" s="70"/>
      <c r="AD205" s="9"/>
    </row>
    <row r="206" spans="8:30" ht="12.75" x14ac:dyDescent="0.2">
      <c r="H206" s="9"/>
      <c r="I206" s="9"/>
      <c r="J206" s="9"/>
      <c r="AA206" s="70"/>
      <c r="AB206" s="9"/>
      <c r="AC206" s="70"/>
      <c r="AD206" s="9"/>
    </row>
    <row r="207" spans="8:30" ht="12.75" x14ac:dyDescent="0.2">
      <c r="H207" s="9"/>
      <c r="I207" s="9"/>
      <c r="J207" s="9"/>
      <c r="AA207" s="70"/>
      <c r="AB207" s="9"/>
      <c r="AC207" s="70"/>
      <c r="AD207" s="9"/>
    </row>
    <row r="208" spans="8:30" ht="12.75" x14ac:dyDescent="0.2">
      <c r="H208" s="9"/>
      <c r="I208" s="9"/>
      <c r="J208" s="9"/>
      <c r="AA208" s="70"/>
      <c r="AB208" s="9"/>
      <c r="AC208" s="70"/>
      <c r="AD208" s="9"/>
    </row>
    <row r="209" spans="8:30" ht="12.75" x14ac:dyDescent="0.2">
      <c r="H209" s="9"/>
      <c r="I209" s="9"/>
      <c r="J209" s="9"/>
      <c r="AA209" s="70"/>
      <c r="AB209" s="9"/>
      <c r="AC209" s="70"/>
      <c r="AD209" s="9"/>
    </row>
    <row r="210" spans="8:30" ht="12.75" x14ac:dyDescent="0.2">
      <c r="H210" s="9"/>
      <c r="I210" s="9"/>
      <c r="J210" s="9"/>
      <c r="AA210" s="70"/>
      <c r="AB210" s="9"/>
      <c r="AC210" s="70"/>
      <c r="AD210" s="9"/>
    </row>
    <row r="211" spans="8:30" ht="12.75" x14ac:dyDescent="0.2">
      <c r="H211" s="9"/>
      <c r="I211" s="9"/>
      <c r="J211" s="9"/>
      <c r="AA211" s="70"/>
      <c r="AB211" s="9"/>
      <c r="AC211" s="70"/>
      <c r="AD211" s="9"/>
    </row>
    <row r="212" spans="8:30" ht="12.75" x14ac:dyDescent="0.2">
      <c r="H212" s="9"/>
      <c r="I212" s="9"/>
      <c r="J212" s="9"/>
      <c r="AA212" s="70"/>
      <c r="AB212" s="9"/>
      <c r="AC212" s="70"/>
      <c r="AD212" s="9"/>
    </row>
    <row r="213" spans="8:30" ht="12.75" x14ac:dyDescent="0.2">
      <c r="H213" s="9"/>
      <c r="I213" s="9"/>
      <c r="J213" s="9"/>
      <c r="AA213" s="70"/>
      <c r="AB213" s="9"/>
      <c r="AC213" s="70"/>
      <c r="AD213" s="9"/>
    </row>
    <row r="214" spans="8:30" ht="12.75" x14ac:dyDescent="0.2">
      <c r="H214" s="9"/>
      <c r="I214" s="9"/>
      <c r="J214" s="9"/>
      <c r="AA214" s="70"/>
      <c r="AB214" s="9"/>
      <c r="AC214" s="70"/>
      <c r="AD214" s="9"/>
    </row>
    <row r="215" spans="8:30" ht="12.75" x14ac:dyDescent="0.2">
      <c r="H215" s="9"/>
      <c r="I215" s="9"/>
      <c r="J215" s="9"/>
      <c r="AA215" s="70"/>
      <c r="AB215" s="9"/>
      <c r="AC215" s="70"/>
      <c r="AD215" s="9"/>
    </row>
    <row r="216" spans="8:30" ht="12.75" x14ac:dyDescent="0.2">
      <c r="H216" s="9"/>
      <c r="I216" s="9"/>
      <c r="J216" s="9"/>
      <c r="AA216" s="70"/>
      <c r="AB216" s="9"/>
      <c r="AC216" s="70"/>
      <c r="AD216" s="9"/>
    </row>
    <row r="217" spans="8:30" ht="12.75" x14ac:dyDescent="0.2">
      <c r="H217" s="9"/>
      <c r="I217" s="9"/>
      <c r="J217" s="9"/>
      <c r="AA217" s="70"/>
      <c r="AB217" s="9"/>
      <c r="AC217" s="70"/>
      <c r="AD217" s="9"/>
    </row>
    <row r="218" spans="8:30" ht="12.75" x14ac:dyDescent="0.2">
      <c r="H218" s="9"/>
      <c r="I218" s="9"/>
      <c r="J218" s="9"/>
      <c r="AA218" s="70"/>
      <c r="AB218" s="9"/>
      <c r="AC218" s="70"/>
      <c r="AD218" s="9"/>
    </row>
    <row r="219" spans="8:30" ht="12.75" x14ac:dyDescent="0.2">
      <c r="H219" s="9"/>
      <c r="I219" s="9"/>
      <c r="J219" s="9"/>
      <c r="AA219" s="70"/>
      <c r="AB219" s="9"/>
      <c r="AC219" s="70"/>
      <c r="AD219" s="9"/>
    </row>
    <row r="220" spans="8:30" ht="12.75" x14ac:dyDescent="0.2">
      <c r="H220" s="9"/>
      <c r="I220" s="9"/>
      <c r="J220" s="9"/>
      <c r="AA220" s="70"/>
      <c r="AB220" s="9"/>
      <c r="AC220" s="70"/>
      <c r="AD220" s="9"/>
    </row>
    <row r="221" spans="8:30" ht="12.75" x14ac:dyDescent="0.2">
      <c r="H221" s="9"/>
      <c r="I221" s="9"/>
      <c r="J221" s="9"/>
      <c r="AA221" s="70"/>
      <c r="AB221" s="9"/>
      <c r="AC221" s="70"/>
      <c r="AD221" s="9"/>
    </row>
    <row r="222" spans="8:30" ht="12.75" x14ac:dyDescent="0.2">
      <c r="H222" s="9"/>
      <c r="I222" s="9"/>
      <c r="J222" s="9"/>
      <c r="AA222" s="70"/>
      <c r="AB222" s="9"/>
      <c r="AC222" s="70"/>
      <c r="AD222" s="9"/>
    </row>
    <row r="223" spans="8:30" ht="12.75" x14ac:dyDescent="0.2">
      <c r="H223" s="9"/>
      <c r="I223" s="9"/>
      <c r="J223" s="9"/>
      <c r="AA223" s="70"/>
      <c r="AB223" s="9"/>
      <c r="AC223" s="70"/>
      <c r="AD223" s="9"/>
    </row>
    <row r="224" spans="8:30" ht="12.75" x14ac:dyDescent="0.2">
      <c r="H224" s="9"/>
      <c r="I224" s="9"/>
      <c r="J224" s="9"/>
      <c r="AA224" s="70"/>
      <c r="AB224" s="9"/>
      <c r="AC224" s="70"/>
      <c r="AD224" s="9"/>
    </row>
    <row r="225" spans="8:30" ht="12.75" x14ac:dyDescent="0.2">
      <c r="H225" s="9"/>
      <c r="I225" s="9"/>
      <c r="J225" s="9"/>
      <c r="AA225" s="70"/>
      <c r="AB225" s="9"/>
      <c r="AC225" s="70"/>
      <c r="AD225" s="9"/>
    </row>
    <row r="226" spans="8:30" ht="12.75" x14ac:dyDescent="0.2">
      <c r="H226" s="9"/>
      <c r="I226" s="9"/>
      <c r="J226" s="9"/>
      <c r="AA226" s="70"/>
      <c r="AB226" s="9"/>
      <c r="AC226" s="70"/>
      <c r="AD226" s="9"/>
    </row>
    <row r="227" spans="8:30" ht="12.75" x14ac:dyDescent="0.2">
      <c r="H227" s="9"/>
      <c r="I227" s="9"/>
      <c r="J227" s="9"/>
      <c r="AA227" s="70"/>
      <c r="AB227" s="9"/>
      <c r="AC227" s="70"/>
      <c r="AD227" s="9"/>
    </row>
    <row r="228" spans="8:30" ht="12.75" x14ac:dyDescent="0.2">
      <c r="H228" s="9"/>
      <c r="I228" s="9"/>
      <c r="J228" s="9"/>
      <c r="AA228" s="70"/>
      <c r="AB228" s="9"/>
      <c r="AC228" s="70"/>
      <c r="AD228" s="9"/>
    </row>
    <row r="229" spans="8:30" ht="12.75" x14ac:dyDescent="0.2">
      <c r="H229" s="9"/>
      <c r="I229" s="9"/>
      <c r="J229" s="9"/>
      <c r="AA229" s="70"/>
      <c r="AB229" s="9"/>
      <c r="AC229" s="70"/>
      <c r="AD229" s="9"/>
    </row>
    <row r="230" spans="8:30" ht="12.75" x14ac:dyDescent="0.2">
      <c r="H230" s="9"/>
      <c r="I230" s="9"/>
      <c r="J230" s="9"/>
      <c r="AA230" s="70"/>
      <c r="AB230" s="9"/>
      <c r="AC230" s="70"/>
      <c r="AD230" s="9"/>
    </row>
    <row r="231" spans="8:30" ht="12.75" x14ac:dyDescent="0.2">
      <c r="H231" s="9"/>
      <c r="I231" s="9"/>
      <c r="J231" s="9"/>
      <c r="AA231" s="70"/>
      <c r="AB231" s="9"/>
      <c r="AC231" s="70"/>
      <c r="AD231" s="9"/>
    </row>
    <row r="232" spans="8:30" ht="12.75" x14ac:dyDescent="0.2">
      <c r="H232" s="9"/>
      <c r="I232" s="9"/>
      <c r="J232" s="9"/>
      <c r="AA232" s="70"/>
      <c r="AB232" s="9"/>
      <c r="AC232" s="70"/>
      <c r="AD232" s="9"/>
    </row>
    <row r="233" spans="8:30" ht="12.75" x14ac:dyDescent="0.2">
      <c r="H233" s="9"/>
      <c r="I233" s="9"/>
      <c r="J233" s="9"/>
      <c r="AA233" s="70"/>
      <c r="AB233" s="9"/>
      <c r="AC233" s="70"/>
      <c r="AD233" s="9"/>
    </row>
    <row r="234" spans="8:30" ht="12.75" x14ac:dyDescent="0.2">
      <c r="H234" s="9"/>
      <c r="I234" s="9"/>
      <c r="J234" s="9"/>
      <c r="AA234" s="70"/>
      <c r="AB234" s="9"/>
      <c r="AC234" s="70"/>
      <c r="AD234" s="9"/>
    </row>
    <row r="235" spans="8:30" ht="12.75" x14ac:dyDescent="0.2">
      <c r="H235" s="9"/>
      <c r="I235" s="9"/>
      <c r="J235" s="9"/>
      <c r="AA235" s="70"/>
      <c r="AB235" s="9"/>
      <c r="AC235" s="70"/>
      <c r="AD235" s="9"/>
    </row>
    <row r="236" spans="8:30" ht="12.75" x14ac:dyDescent="0.2">
      <c r="H236" s="9"/>
      <c r="I236" s="9"/>
      <c r="J236" s="9"/>
      <c r="AA236" s="70"/>
      <c r="AB236" s="9"/>
      <c r="AC236" s="70"/>
      <c r="AD236" s="9"/>
    </row>
    <row r="237" spans="8:30" ht="12.75" x14ac:dyDescent="0.2">
      <c r="H237" s="9"/>
      <c r="I237" s="9"/>
      <c r="J237" s="9"/>
      <c r="AA237" s="70"/>
      <c r="AB237" s="9"/>
      <c r="AC237" s="70"/>
      <c r="AD237" s="9"/>
    </row>
    <row r="238" spans="8:30" ht="12.75" x14ac:dyDescent="0.2">
      <c r="H238" s="9"/>
      <c r="I238" s="9"/>
      <c r="J238" s="9"/>
      <c r="AA238" s="70"/>
      <c r="AB238" s="9"/>
      <c r="AC238" s="70"/>
      <c r="AD238" s="9"/>
    </row>
    <row r="239" spans="8:30" ht="12.75" x14ac:dyDescent="0.2">
      <c r="H239" s="9"/>
      <c r="I239" s="9"/>
      <c r="J239" s="9"/>
      <c r="AA239" s="70"/>
      <c r="AB239" s="9"/>
      <c r="AC239" s="70"/>
      <c r="AD239" s="9"/>
    </row>
    <row r="240" spans="8:30" ht="12.75" x14ac:dyDescent="0.2">
      <c r="H240" s="9"/>
      <c r="I240" s="9"/>
      <c r="J240" s="9"/>
      <c r="AA240" s="70"/>
      <c r="AB240" s="9"/>
      <c r="AC240" s="70"/>
      <c r="AD240" s="9"/>
    </row>
    <row r="241" spans="8:30" ht="12.75" x14ac:dyDescent="0.2">
      <c r="H241" s="9"/>
      <c r="I241" s="9"/>
      <c r="J241" s="9"/>
      <c r="AA241" s="70"/>
      <c r="AB241" s="9"/>
      <c r="AC241" s="70"/>
      <c r="AD241" s="9"/>
    </row>
    <row r="242" spans="8:30" ht="12.75" x14ac:dyDescent="0.2">
      <c r="H242" s="9"/>
      <c r="I242" s="9"/>
      <c r="J242" s="9"/>
      <c r="AA242" s="70"/>
      <c r="AB242" s="9"/>
      <c r="AC242" s="70"/>
      <c r="AD242" s="9"/>
    </row>
    <row r="243" spans="8:30" ht="12.75" x14ac:dyDescent="0.2">
      <c r="H243" s="9"/>
      <c r="I243" s="9"/>
      <c r="J243" s="9"/>
      <c r="AA243" s="70"/>
      <c r="AB243" s="9"/>
      <c r="AC243" s="70"/>
      <c r="AD243" s="9"/>
    </row>
    <row r="244" spans="8:30" ht="12.75" x14ac:dyDescent="0.2">
      <c r="H244" s="9"/>
      <c r="I244" s="9"/>
      <c r="J244" s="9"/>
      <c r="AA244" s="70"/>
      <c r="AB244" s="9"/>
      <c r="AC244" s="70"/>
      <c r="AD244" s="9"/>
    </row>
    <row r="245" spans="8:30" ht="12.75" x14ac:dyDescent="0.2">
      <c r="H245" s="9"/>
      <c r="I245" s="9"/>
      <c r="J245" s="9"/>
      <c r="AA245" s="70"/>
      <c r="AB245" s="9"/>
      <c r="AC245" s="70"/>
      <c r="AD245" s="9"/>
    </row>
    <row r="246" spans="8:30" ht="12.75" x14ac:dyDescent="0.2">
      <c r="H246" s="9"/>
      <c r="I246" s="9"/>
      <c r="J246" s="9"/>
      <c r="AA246" s="70"/>
      <c r="AB246" s="9"/>
      <c r="AC246" s="70"/>
      <c r="AD246" s="9"/>
    </row>
    <row r="247" spans="8:30" ht="12.75" x14ac:dyDescent="0.2">
      <c r="H247" s="9"/>
      <c r="I247" s="9"/>
      <c r="J247" s="9"/>
      <c r="AA247" s="70"/>
      <c r="AB247" s="9"/>
      <c r="AC247" s="70"/>
      <c r="AD247" s="9"/>
    </row>
    <row r="248" spans="8:30" ht="12.75" x14ac:dyDescent="0.2">
      <c r="H248" s="9"/>
      <c r="I248" s="9"/>
      <c r="J248" s="9"/>
      <c r="AA248" s="70"/>
      <c r="AB248" s="9"/>
      <c r="AC248" s="70"/>
      <c r="AD248" s="9"/>
    </row>
    <row r="249" spans="8:30" ht="12.75" x14ac:dyDescent="0.2">
      <c r="H249" s="9"/>
      <c r="I249" s="9"/>
      <c r="J249" s="9"/>
      <c r="AA249" s="70"/>
      <c r="AB249" s="9"/>
      <c r="AC249" s="70"/>
      <c r="AD249" s="9"/>
    </row>
    <row r="250" spans="8:30" ht="12.75" x14ac:dyDescent="0.2">
      <c r="H250" s="9"/>
      <c r="I250" s="9"/>
      <c r="J250" s="9"/>
      <c r="AA250" s="70"/>
      <c r="AB250" s="9"/>
      <c r="AC250" s="70"/>
      <c r="AD250" s="9"/>
    </row>
    <row r="251" spans="8:30" ht="12.75" x14ac:dyDescent="0.2">
      <c r="H251" s="9"/>
      <c r="I251" s="9"/>
      <c r="J251" s="9"/>
      <c r="AA251" s="70"/>
      <c r="AB251" s="9"/>
      <c r="AC251" s="70"/>
      <c r="AD251" s="9"/>
    </row>
    <row r="252" spans="8:30" ht="12.75" x14ac:dyDescent="0.2">
      <c r="H252" s="9"/>
      <c r="I252" s="9"/>
      <c r="J252" s="9"/>
      <c r="AA252" s="70"/>
      <c r="AB252" s="9"/>
      <c r="AC252" s="70"/>
      <c r="AD252" s="9"/>
    </row>
    <row r="253" spans="8:30" ht="12.75" x14ac:dyDescent="0.2">
      <c r="H253" s="9"/>
      <c r="I253" s="9"/>
      <c r="J253" s="9"/>
      <c r="AA253" s="70"/>
      <c r="AB253" s="9"/>
      <c r="AC253" s="70"/>
      <c r="AD253" s="9"/>
    </row>
    <row r="254" spans="8:30" ht="12.75" x14ac:dyDescent="0.2">
      <c r="H254" s="9"/>
      <c r="I254" s="9"/>
      <c r="J254" s="9"/>
      <c r="AA254" s="70"/>
      <c r="AB254" s="9"/>
      <c r="AC254" s="70"/>
      <c r="AD254" s="9"/>
    </row>
    <row r="255" spans="8:30" ht="12.75" x14ac:dyDescent="0.2">
      <c r="H255" s="9"/>
      <c r="I255" s="9"/>
      <c r="J255" s="9"/>
      <c r="AA255" s="70"/>
      <c r="AB255" s="9"/>
      <c r="AC255" s="70"/>
      <c r="AD255" s="9"/>
    </row>
    <row r="256" spans="8:30" ht="12.75" x14ac:dyDescent="0.2">
      <c r="H256" s="9"/>
      <c r="I256" s="9"/>
      <c r="J256" s="9"/>
      <c r="AA256" s="70"/>
      <c r="AB256" s="9"/>
      <c r="AC256" s="70"/>
      <c r="AD256" s="9"/>
    </row>
    <row r="257" spans="8:30" ht="12.75" x14ac:dyDescent="0.2">
      <c r="H257" s="9"/>
      <c r="I257" s="9"/>
      <c r="J257" s="9"/>
      <c r="AA257" s="70"/>
      <c r="AB257" s="9"/>
      <c r="AC257" s="70"/>
      <c r="AD257" s="9"/>
    </row>
    <row r="258" spans="8:30" ht="12.75" x14ac:dyDescent="0.2">
      <c r="H258" s="9"/>
      <c r="I258" s="9"/>
      <c r="J258" s="9"/>
      <c r="AA258" s="70"/>
      <c r="AB258" s="9"/>
      <c r="AC258" s="70"/>
      <c r="AD258" s="9"/>
    </row>
    <row r="259" spans="8:30" ht="12.75" x14ac:dyDescent="0.2">
      <c r="H259" s="9"/>
      <c r="I259" s="9"/>
      <c r="J259" s="9"/>
      <c r="AA259" s="70"/>
      <c r="AB259" s="9"/>
      <c r="AC259" s="70"/>
      <c r="AD259" s="9"/>
    </row>
    <row r="260" spans="8:30" ht="12.75" x14ac:dyDescent="0.2">
      <c r="H260" s="9"/>
      <c r="I260" s="9"/>
      <c r="J260" s="9"/>
      <c r="AA260" s="70"/>
      <c r="AB260" s="9"/>
      <c r="AC260" s="70"/>
      <c r="AD260" s="9"/>
    </row>
    <row r="261" spans="8:30" ht="12.75" x14ac:dyDescent="0.2">
      <c r="H261" s="9"/>
      <c r="I261" s="9"/>
      <c r="J261" s="9"/>
      <c r="AA261" s="70"/>
      <c r="AB261" s="9"/>
      <c r="AC261" s="70"/>
      <c r="AD261" s="9"/>
    </row>
    <row r="262" spans="8:30" ht="12.75" x14ac:dyDescent="0.2">
      <c r="H262" s="9"/>
      <c r="I262" s="9"/>
      <c r="J262" s="9"/>
      <c r="AA262" s="70"/>
      <c r="AB262" s="9"/>
      <c r="AC262" s="70"/>
      <c r="AD262" s="9"/>
    </row>
    <row r="263" spans="8:30" ht="12.75" x14ac:dyDescent="0.2">
      <c r="H263" s="9"/>
      <c r="I263" s="9"/>
      <c r="J263" s="9"/>
      <c r="AA263" s="70"/>
      <c r="AB263" s="9"/>
      <c r="AC263" s="70"/>
      <c r="AD263" s="9"/>
    </row>
    <row r="264" spans="8:30" ht="12.75" x14ac:dyDescent="0.2">
      <c r="H264" s="9"/>
      <c r="I264" s="9"/>
      <c r="J264" s="9"/>
      <c r="AA264" s="70"/>
      <c r="AB264" s="9"/>
      <c r="AC264" s="70"/>
      <c r="AD264" s="9"/>
    </row>
    <row r="265" spans="8:30" ht="12.75" x14ac:dyDescent="0.2">
      <c r="H265" s="9"/>
      <c r="I265" s="9"/>
      <c r="J265" s="9"/>
      <c r="AA265" s="70"/>
      <c r="AB265" s="9"/>
      <c r="AC265" s="70"/>
      <c r="AD265" s="9"/>
    </row>
    <row r="266" spans="8:30" ht="12.75" x14ac:dyDescent="0.2">
      <c r="H266" s="9"/>
      <c r="I266" s="9"/>
      <c r="J266" s="9"/>
      <c r="AA266" s="70"/>
      <c r="AB266" s="9"/>
      <c r="AC266" s="70"/>
      <c r="AD266" s="9"/>
    </row>
    <row r="267" spans="8:30" ht="12.75" x14ac:dyDescent="0.2">
      <c r="H267" s="9"/>
      <c r="I267" s="9"/>
      <c r="J267" s="9"/>
      <c r="AA267" s="70"/>
      <c r="AB267" s="9"/>
      <c r="AC267" s="70"/>
      <c r="AD267" s="9"/>
    </row>
    <row r="268" spans="8:30" ht="12.75" x14ac:dyDescent="0.2">
      <c r="H268" s="9"/>
      <c r="I268" s="9"/>
      <c r="J268" s="9"/>
      <c r="AA268" s="70"/>
      <c r="AB268" s="9"/>
      <c r="AC268" s="70"/>
      <c r="AD268" s="9"/>
    </row>
    <row r="269" spans="8:30" ht="12.75" x14ac:dyDescent="0.2">
      <c r="H269" s="9"/>
      <c r="I269" s="9"/>
      <c r="J269" s="9"/>
      <c r="AA269" s="70"/>
      <c r="AB269" s="9"/>
      <c r="AC269" s="70"/>
      <c r="AD269" s="9"/>
    </row>
    <row r="270" spans="8:30" ht="12.75" x14ac:dyDescent="0.2">
      <c r="H270" s="9"/>
      <c r="I270" s="9"/>
      <c r="J270" s="9"/>
      <c r="AA270" s="70"/>
      <c r="AB270" s="9"/>
      <c r="AC270" s="70"/>
      <c r="AD270" s="9"/>
    </row>
    <row r="271" spans="8:30" ht="12.75" x14ac:dyDescent="0.2">
      <c r="H271" s="9"/>
      <c r="I271" s="9"/>
      <c r="J271" s="9"/>
      <c r="AA271" s="70"/>
      <c r="AB271" s="9"/>
      <c r="AC271" s="70"/>
      <c r="AD271" s="9"/>
    </row>
    <row r="272" spans="8:30" ht="12.75" x14ac:dyDescent="0.2">
      <c r="H272" s="9"/>
      <c r="I272" s="9"/>
      <c r="J272" s="9"/>
      <c r="AA272" s="70"/>
      <c r="AB272" s="9"/>
      <c r="AC272" s="70"/>
      <c r="AD272" s="9"/>
    </row>
    <row r="273" spans="8:30" ht="12.75" x14ac:dyDescent="0.2">
      <c r="H273" s="9"/>
      <c r="I273" s="9"/>
      <c r="J273" s="9"/>
      <c r="AA273" s="70"/>
      <c r="AB273" s="9"/>
      <c r="AC273" s="70"/>
      <c r="AD273" s="9"/>
    </row>
    <row r="274" spans="8:30" ht="12.75" x14ac:dyDescent="0.2">
      <c r="H274" s="9"/>
      <c r="I274" s="9"/>
      <c r="J274" s="9"/>
      <c r="AA274" s="70"/>
      <c r="AB274" s="9"/>
      <c r="AC274" s="70"/>
      <c r="AD274" s="9"/>
    </row>
    <row r="275" spans="8:30" ht="12.75" x14ac:dyDescent="0.2">
      <c r="H275" s="9"/>
      <c r="I275" s="9"/>
      <c r="J275" s="9"/>
      <c r="AA275" s="70"/>
      <c r="AB275" s="9"/>
      <c r="AC275" s="70"/>
      <c r="AD275" s="9"/>
    </row>
    <row r="276" spans="8:30" ht="12.75" x14ac:dyDescent="0.2">
      <c r="H276" s="9"/>
      <c r="I276" s="9"/>
      <c r="J276" s="9"/>
      <c r="AA276" s="70"/>
      <c r="AB276" s="9"/>
      <c r="AC276" s="70"/>
      <c r="AD276" s="9"/>
    </row>
    <row r="277" spans="8:30" ht="12.75" x14ac:dyDescent="0.2">
      <c r="H277" s="9"/>
      <c r="I277" s="9"/>
      <c r="J277" s="9"/>
      <c r="AA277" s="70"/>
      <c r="AB277" s="9"/>
      <c r="AC277" s="70"/>
      <c r="AD277" s="9"/>
    </row>
    <row r="278" spans="8:30" ht="12.75" x14ac:dyDescent="0.2">
      <c r="H278" s="9"/>
      <c r="I278" s="9"/>
      <c r="J278" s="9"/>
      <c r="AA278" s="70"/>
      <c r="AB278" s="9"/>
      <c r="AC278" s="70"/>
      <c r="AD278" s="9"/>
    </row>
    <row r="279" spans="8:30" ht="12.75" x14ac:dyDescent="0.2">
      <c r="H279" s="9"/>
      <c r="I279" s="9"/>
      <c r="J279" s="9"/>
      <c r="AA279" s="70"/>
      <c r="AB279" s="9"/>
      <c r="AC279" s="70"/>
      <c r="AD279" s="9"/>
    </row>
    <row r="280" spans="8:30" ht="12.75" x14ac:dyDescent="0.2">
      <c r="H280" s="9"/>
      <c r="I280" s="9"/>
      <c r="J280" s="9"/>
      <c r="AA280" s="70"/>
      <c r="AB280" s="9"/>
      <c r="AC280" s="70"/>
      <c r="AD280" s="9"/>
    </row>
    <row r="281" spans="8:30" ht="12.75" x14ac:dyDescent="0.2">
      <c r="H281" s="9"/>
      <c r="I281" s="9"/>
      <c r="J281" s="9"/>
      <c r="AA281" s="70"/>
      <c r="AB281" s="9"/>
      <c r="AC281" s="70"/>
      <c r="AD281" s="9"/>
    </row>
    <row r="282" spans="8:30" ht="12.75" x14ac:dyDescent="0.2">
      <c r="H282" s="9"/>
      <c r="I282" s="9"/>
      <c r="J282" s="9"/>
      <c r="AA282" s="70"/>
      <c r="AB282" s="9"/>
      <c r="AC282" s="70"/>
      <c r="AD282" s="9"/>
    </row>
    <row r="283" spans="8:30" ht="12.75" x14ac:dyDescent="0.2">
      <c r="H283" s="9"/>
      <c r="I283" s="9"/>
      <c r="J283" s="9"/>
      <c r="AA283" s="70"/>
      <c r="AB283" s="9"/>
      <c r="AC283" s="70"/>
      <c r="AD283" s="9"/>
    </row>
    <row r="284" spans="8:30" ht="12.75" x14ac:dyDescent="0.2">
      <c r="H284" s="9"/>
      <c r="I284" s="9"/>
      <c r="J284" s="9"/>
      <c r="AA284" s="70"/>
      <c r="AB284" s="9"/>
      <c r="AC284" s="70"/>
      <c r="AD284" s="9"/>
    </row>
    <row r="285" spans="8:30" ht="12.75" x14ac:dyDescent="0.2">
      <c r="H285" s="9"/>
      <c r="I285" s="9"/>
      <c r="J285" s="9"/>
      <c r="AA285" s="70"/>
      <c r="AB285" s="9"/>
      <c r="AC285" s="70"/>
      <c r="AD285" s="9"/>
    </row>
    <row r="286" spans="8:30" ht="12.75" x14ac:dyDescent="0.2">
      <c r="H286" s="9"/>
      <c r="I286" s="9"/>
      <c r="J286" s="9"/>
      <c r="AA286" s="70"/>
      <c r="AB286" s="9"/>
      <c r="AC286" s="70"/>
      <c r="AD286" s="9"/>
    </row>
    <row r="287" spans="8:30" ht="12.75" x14ac:dyDescent="0.2">
      <c r="H287" s="9"/>
      <c r="I287" s="9"/>
      <c r="J287" s="9"/>
      <c r="AA287" s="70"/>
      <c r="AB287" s="9"/>
      <c r="AC287" s="70"/>
      <c r="AD287" s="9"/>
    </row>
    <row r="288" spans="8:30" ht="12.75" x14ac:dyDescent="0.2">
      <c r="H288" s="9"/>
      <c r="I288" s="9"/>
      <c r="J288" s="9"/>
      <c r="AA288" s="70"/>
      <c r="AB288" s="9"/>
      <c r="AC288" s="70"/>
      <c r="AD288" s="9"/>
    </row>
    <row r="289" spans="8:30" ht="12.75" x14ac:dyDescent="0.2">
      <c r="H289" s="9"/>
      <c r="I289" s="9"/>
      <c r="J289" s="9"/>
      <c r="AA289" s="70"/>
      <c r="AB289" s="9"/>
      <c r="AC289" s="70"/>
      <c r="AD289" s="9"/>
    </row>
    <row r="290" spans="8:30" ht="12.75" x14ac:dyDescent="0.2">
      <c r="H290" s="9"/>
      <c r="I290" s="9"/>
      <c r="J290" s="9"/>
      <c r="AA290" s="70"/>
      <c r="AB290" s="9"/>
      <c r="AC290" s="70"/>
      <c r="AD290" s="9"/>
    </row>
    <row r="291" spans="8:30" ht="12.75" x14ac:dyDescent="0.2">
      <c r="H291" s="9"/>
      <c r="I291" s="9"/>
      <c r="J291" s="9"/>
      <c r="AA291" s="70"/>
      <c r="AB291" s="9"/>
      <c r="AC291" s="70"/>
      <c r="AD291" s="9"/>
    </row>
    <row r="292" spans="8:30" ht="12.75" x14ac:dyDescent="0.2">
      <c r="H292" s="9"/>
      <c r="I292" s="9"/>
      <c r="J292" s="9"/>
      <c r="AA292" s="70"/>
      <c r="AB292" s="9"/>
      <c r="AC292" s="70"/>
      <c r="AD292" s="9"/>
    </row>
    <row r="293" spans="8:30" ht="12.75" x14ac:dyDescent="0.2">
      <c r="H293" s="9"/>
      <c r="I293" s="9"/>
      <c r="J293" s="9"/>
      <c r="AA293" s="70"/>
      <c r="AB293" s="9"/>
      <c r="AC293" s="70"/>
      <c r="AD293" s="9"/>
    </row>
    <row r="294" spans="8:30" ht="12.75" x14ac:dyDescent="0.2">
      <c r="H294" s="9"/>
      <c r="I294" s="9"/>
      <c r="J294" s="9"/>
      <c r="AA294" s="70"/>
      <c r="AB294" s="9"/>
      <c r="AC294" s="70"/>
      <c r="AD294" s="9"/>
    </row>
    <row r="295" spans="8:30" ht="12.75" x14ac:dyDescent="0.2">
      <c r="H295" s="9"/>
      <c r="I295" s="9"/>
      <c r="J295" s="9"/>
      <c r="AA295" s="70"/>
      <c r="AB295" s="9"/>
      <c r="AC295" s="70"/>
      <c r="AD295" s="9"/>
    </row>
    <row r="296" spans="8:30" ht="12.75" x14ac:dyDescent="0.2">
      <c r="H296" s="9"/>
      <c r="I296" s="9"/>
      <c r="J296" s="9"/>
      <c r="AA296" s="70"/>
      <c r="AB296" s="9"/>
      <c r="AC296" s="70"/>
      <c r="AD296" s="9"/>
    </row>
    <row r="297" spans="8:30" ht="12.75" x14ac:dyDescent="0.2">
      <c r="H297" s="9"/>
      <c r="I297" s="9"/>
      <c r="J297" s="9"/>
      <c r="AA297" s="70"/>
      <c r="AB297" s="9"/>
      <c r="AC297" s="70"/>
      <c r="AD297" s="9"/>
    </row>
    <row r="298" spans="8:30" ht="12.75" x14ac:dyDescent="0.2">
      <c r="H298" s="9"/>
      <c r="I298" s="9"/>
      <c r="J298" s="9"/>
      <c r="AA298" s="70"/>
      <c r="AB298" s="9"/>
      <c r="AC298" s="70"/>
      <c r="AD298" s="9"/>
    </row>
    <row r="299" spans="8:30" ht="12.75" x14ac:dyDescent="0.2">
      <c r="H299" s="9"/>
      <c r="I299" s="9"/>
      <c r="J299" s="9"/>
      <c r="AA299" s="70"/>
      <c r="AB299" s="9"/>
      <c r="AC299" s="70"/>
      <c r="AD299" s="9"/>
    </row>
    <row r="300" spans="8:30" ht="12.75" x14ac:dyDescent="0.2">
      <c r="H300" s="9"/>
      <c r="I300" s="9"/>
      <c r="J300" s="9"/>
      <c r="AA300" s="70"/>
      <c r="AB300" s="9"/>
      <c r="AC300" s="70"/>
      <c r="AD300" s="9"/>
    </row>
    <row r="301" spans="8:30" ht="12.75" x14ac:dyDescent="0.2">
      <c r="H301" s="9"/>
      <c r="I301" s="9"/>
      <c r="J301" s="9"/>
      <c r="AA301" s="70"/>
      <c r="AB301" s="9"/>
      <c r="AC301" s="70"/>
      <c r="AD301" s="9"/>
    </row>
    <row r="302" spans="8:30" ht="12.75" x14ac:dyDescent="0.2">
      <c r="H302" s="9"/>
      <c r="I302" s="9"/>
      <c r="J302" s="9"/>
      <c r="AA302" s="70"/>
      <c r="AB302" s="9"/>
      <c r="AC302" s="70"/>
      <c r="AD302" s="9"/>
    </row>
    <row r="303" spans="8:30" ht="12.75" x14ac:dyDescent="0.2">
      <c r="H303" s="9"/>
      <c r="I303" s="9"/>
      <c r="J303" s="9"/>
      <c r="AA303" s="70"/>
      <c r="AB303" s="9"/>
      <c r="AC303" s="70"/>
      <c r="AD303" s="9"/>
    </row>
    <row r="304" spans="8:30" ht="12.75" x14ac:dyDescent="0.2">
      <c r="H304" s="9"/>
      <c r="I304" s="9"/>
      <c r="J304" s="9"/>
      <c r="AA304" s="70"/>
      <c r="AB304" s="9"/>
      <c r="AC304" s="70"/>
      <c r="AD304" s="9"/>
    </row>
    <row r="305" spans="8:30" ht="12.75" x14ac:dyDescent="0.2">
      <c r="H305" s="9"/>
      <c r="I305" s="9"/>
      <c r="J305" s="9"/>
      <c r="AA305" s="70"/>
      <c r="AB305" s="9"/>
      <c r="AC305" s="70"/>
      <c r="AD305" s="9"/>
    </row>
    <row r="306" spans="8:30" ht="12.75" x14ac:dyDescent="0.2">
      <c r="H306" s="9"/>
      <c r="I306" s="9"/>
      <c r="J306" s="9"/>
      <c r="AA306" s="70"/>
      <c r="AB306" s="9"/>
      <c r="AC306" s="70"/>
      <c r="AD306" s="9"/>
    </row>
    <row r="307" spans="8:30" ht="12.75" x14ac:dyDescent="0.2">
      <c r="H307" s="9"/>
      <c r="I307" s="9"/>
      <c r="J307" s="9"/>
      <c r="AA307" s="70"/>
      <c r="AB307" s="9"/>
      <c r="AC307" s="70"/>
      <c r="AD307" s="9"/>
    </row>
    <row r="308" spans="8:30" ht="12.75" x14ac:dyDescent="0.2">
      <c r="H308" s="9"/>
      <c r="I308" s="9"/>
      <c r="J308" s="9"/>
      <c r="AA308" s="70"/>
      <c r="AB308" s="9"/>
      <c r="AC308" s="70"/>
      <c r="AD308" s="9"/>
    </row>
    <row r="309" spans="8:30" ht="12.75" x14ac:dyDescent="0.2">
      <c r="H309" s="9"/>
      <c r="I309" s="9"/>
      <c r="J309" s="9"/>
      <c r="AA309" s="70"/>
      <c r="AB309" s="9"/>
      <c r="AC309" s="70"/>
      <c r="AD309" s="9"/>
    </row>
    <row r="310" spans="8:30" ht="12.75" x14ac:dyDescent="0.2">
      <c r="H310" s="9"/>
      <c r="I310" s="9"/>
      <c r="J310" s="9"/>
      <c r="AA310" s="70"/>
      <c r="AB310" s="9"/>
      <c r="AC310" s="70"/>
      <c r="AD310" s="9"/>
    </row>
    <row r="311" spans="8:30" ht="12.75" x14ac:dyDescent="0.2">
      <c r="H311" s="9"/>
      <c r="I311" s="9"/>
      <c r="J311" s="9"/>
      <c r="AA311" s="70"/>
      <c r="AB311" s="9"/>
      <c r="AC311" s="70"/>
      <c r="AD311" s="9"/>
    </row>
    <row r="312" spans="8:30" ht="12.75" x14ac:dyDescent="0.2">
      <c r="H312" s="9"/>
      <c r="I312" s="9"/>
      <c r="J312" s="9"/>
      <c r="AA312" s="70"/>
      <c r="AB312" s="9"/>
      <c r="AC312" s="70"/>
      <c r="AD312" s="9"/>
    </row>
    <row r="313" spans="8:30" ht="12.75" x14ac:dyDescent="0.2">
      <c r="H313" s="9"/>
      <c r="I313" s="9"/>
      <c r="J313" s="9"/>
      <c r="AA313" s="70"/>
      <c r="AB313" s="9"/>
      <c r="AC313" s="70"/>
      <c r="AD313" s="9"/>
    </row>
    <row r="314" spans="8:30" ht="12.75" x14ac:dyDescent="0.2">
      <c r="H314" s="9"/>
      <c r="I314" s="9"/>
      <c r="J314" s="9"/>
      <c r="AA314" s="70"/>
      <c r="AB314" s="9"/>
      <c r="AC314" s="70"/>
      <c r="AD314" s="9"/>
    </row>
    <row r="315" spans="8:30" ht="12.75" x14ac:dyDescent="0.2">
      <c r="H315" s="9"/>
      <c r="I315" s="9"/>
      <c r="J315" s="9"/>
      <c r="AA315" s="70"/>
      <c r="AB315" s="9"/>
      <c r="AC315" s="70"/>
      <c r="AD315" s="9"/>
    </row>
    <row r="316" spans="8:30" ht="12.75" x14ac:dyDescent="0.2">
      <c r="H316" s="9"/>
      <c r="I316" s="9"/>
      <c r="J316" s="9"/>
      <c r="AA316" s="70"/>
      <c r="AB316" s="9"/>
      <c r="AC316" s="70"/>
      <c r="AD316" s="9"/>
    </row>
    <row r="317" spans="8:30" ht="12.75" x14ac:dyDescent="0.2">
      <c r="H317" s="9"/>
      <c r="I317" s="9"/>
      <c r="J317" s="9"/>
      <c r="AA317" s="70"/>
      <c r="AB317" s="9"/>
      <c r="AC317" s="70"/>
      <c r="AD317" s="9"/>
    </row>
    <row r="318" spans="8:30" ht="12.75" x14ac:dyDescent="0.2">
      <c r="H318" s="9"/>
      <c r="I318" s="9"/>
      <c r="J318" s="9"/>
      <c r="AA318" s="70"/>
      <c r="AB318" s="9"/>
      <c r="AC318" s="70"/>
      <c r="AD318" s="9"/>
    </row>
    <row r="319" spans="8:30" ht="12.75" x14ac:dyDescent="0.2">
      <c r="H319" s="9"/>
      <c r="I319" s="9"/>
      <c r="J319" s="9"/>
      <c r="AA319" s="70"/>
      <c r="AB319" s="9"/>
      <c r="AC319" s="70"/>
      <c r="AD319" s="9"/>
    </row>
    <row r="320" spans="8:30" ht="12.75" x14ac:dyDescent="0.2">
      <c r="H320" s="9"/>
      <c r="I320" s="9"/>
      <c r="J320" s="9"/>
      <c r="AA320" s="70"/>
      <c r="AB320" s="9"/>
      <c r="AC320" s="70"/>
      <c r="AD320" s="9"/>
    </row>
    <row r="321" spans="8:30" ht="12.75" x14ac:dyDescent="0.2">
      <c r="H321" s="9"/>
      <c r="I321" s="9"/>
      <c r="J321" s="9"/>
      <c r="AA321" s="70"/>
      <c r="AB321" s="9"/>
      <c r="AC321" s="70"/>
      <c r="AD321" s="9"/>
    </row>
    <row r="322" spans="8:30" ht="12.75" x14ac:dyDescent="0.2">
      <c r="H322" s="9"/>
      <c r="I322" s="9"/>
      <c r="J322" s="9"/>
      <c r="AA322" s="70"/>
      <c r="AB322" s="9"/>
      <c r="AC322" s="70"/>
      <c r="AD322" s="9"/>
    </row>
    <row r="323" spans="8:30" ht="12.75" x14ac:dyDescent="0.2">
      <c r="H323" s="9"/>
      <c r="I323" s="9"/>
      <c r="J323" s="9"/>
      <c r="AA323" s="70"/>
      <c r="AB323" s="9"/>
      <c r="AC323" s="70"/>
      <c r="AD323" s="9"/>
    </row>
    <row r="324" spans="8:30" ht="12.75" x14ac:dyDescent="0.2">
      <c r="H324" s="9"/>
      <c r="I324" s="9"/>
      <c r="J324" s="9"/>
      <c r="AA324" s="70"/>
      <c r="AB324" s="9"/>
      <c r="AC324" s="70"/>
      <c r="AD324" s="9"/>
    </row>
    <row r="325" spans="8:30" ht="12.75" x14ac:dyDescent="0.2">
      <c r="H325" s="9"/>
      <c r="I325" s="9"/>
      <c r="J325" s="9"/>
      <c r="AA325" s="70"/>
      <c r="AB325" s="9"/>
      <c r="AC325" s="70"/>
      <c r="AD325" s="9"/>
    </row>
    <row r="326" spans="8:30" ht="12.75" x14ac:dyDescent="0.2">
      <c r="H326" s="9"/>
      <c r="I326" s="9"/>
      <c r="J326" s="9"/>
      <c r="AA326" s="70"/>
      <c r="AB326" s="9"/>
      <c r="AC326" s="70"/>
      <c r="AD326" s="9"/>
    </row>
    <row r="327" spans="8:30" ht="12.75" x14ac:dyDescent="0.2">
      <c r="H327" s="9"/>
      <c r="I327" s="9"/>
      <c r="J327" s="9"/>
      <c r="AA327" s="70"/>
      <c r="AB327" s="9"/>
      <c r="AC327" s="70"/>
      <c r="AD327" s="9"/>
    </row>
    <row r="328" spans="8:30" ht="12.75" x14ac:dyDescent="0.2">
      <c r="H328" s="9"/>
      <c r="I328" s="9"/>
      <c r="J328" s="9"/>
      <c r="AA328" s="70"/>
      <c r="AB328" s="9"/>
      <c r="AC328" s="70"/>
      <c r="AD328" s="9"/>
    </row>
    <row r="329" spans="8:30" ht="12.75" x14ac:dyDescent="0.2">
      <c r="H329" s="9"/>
      <c r="I329" s="9"/>
      <c r="J329" s="9"/>
      <c r="AA329" s="70"/>
      <c r="AB329" s="9"/>
      <c r="AC329" s="70"/>
      <c r="AD329" s="9"/>
    </row>
    <row r="330" spans="8:30" ht="12.75" x14ac:dyDescent="0.2">
      <c r="H330" s="9"/>
      <c r="I330" s="9"/>
      <c r="J330" s="9"/>
      <c r="AA330" s="70"/>
      <c r="AB330" s="9"/>
      <c r="AC330" s="70"/>
      <c r="AD330" s="9"/>
    </row>
    <row r="331" spans="8:30" ht="12.75" x14ac:dyDescent="0.2">
      <c r="H331" s="9"/>
      <c r="I331" s="9"/>
      <c r="J331" s="9"/>
      <c r="AA331" s="70"/>
      <c r="AB331" s="9"/>
      <c r="AC331" s="70"/>
      <c r="AD331" s="9"/>
    </row>
    <row r="332" spans="8:30" ht="12.75" x14ac:dyDescent="0.2">
      <c r="H332" s="9"/>
      <c r="I332" s="9"/>
      <c r="J332" s="9"/>
      <c r="AA332" s="70"/>
      <c r="AB332" s="9"/>
      <c r="AC332" s="70"/>
      <c r="AD332" s="9"/>
    </row>
    <row r="333" spans="8:30" ht="12.75" x14ac:dyDescent="0.2">
      <c r="H333" s="9"/>
      <c r="I333" s="9"/>
      <c r="J333" s="9"/>
      <c r="AA333" s="70"/>
      <c r="AB333" s="9"/>
      <c r="AC333" s="70"/>
      <c r="AD333" s="9"/>
    </row>
    <row r="334" spans="8:30" ht="12.75" x14ac:dyDescent="0.2">
      <c r="H334" s="9"/>
      <c r="I334" s="9"/>
      <c r="J334" s="9"/>
      <c r="AA334" s="70"/>
      <c r="AB334" s="9"/>
      <c r="AC334" s="70"/>
      <c r="AD334" s="9"/>
    </row>
    <row r="335" spans="8:30" ht="12.75" x14ac:dyDescent="0.2">
      <c r="H335" s="9"/>
      <c r="I335" s="9"/>
      <c r="J335" s="9"/>
      <c r="AA335" s="70"/>
      <c r="AB335" s="9"/>
      <c r="AC335" s="70"/>
      <c r="AD335" s="9"/>
    </row>
    <row r="336" spans="8:30" ht="12.75" x14ac:dyDescent="0.2">
      <c r="H336" s="9"/>
      <c r="I336" s="9"/>
      <c r="J336" s="9"/>
      <c r="AA336" s="70"/>
      <c r="AB336" s="9"/>
      <c r="AC336" s="70"/>
      <c r="AD336" s="9"/>
    </row>
    <row r="337" spans="8:30" ht="12.75" x14ac:dyDescent="0.2">
      <c r="H337" s="9"/>
      <c r="I337" s="9"/>
      <c r="J337" s="9"/>
      <c r="AA337" s="70"/>
      <c r="AB337" s="9"/>
      <c r="AC337" s="70"/>
      <c r="AD337" s="9"/>
    </row>
    <row r="338" spans="8:30" ht="12.75" x14ac:dyDescent="0.2">
      <c r="H338" s="9"/>
      <c r="I338" s="9"/>
      <c r="J338" s="9"/>
      <c r="AA338" s="70"/>
      <c r="AB338" s="9"/>
      <c r="AC338" s="70"/>
      <c r="AD338" s="9"/>
    </row>
    <row r="339" spans="8:30" ht="12.75" x14ac:dyDescent="0.2">
      <c r="H339" s="9"/>
      <c r="I339" s="9"/>
      <c r="J339" s="9"/>
      <c r="AA339" s="70"/>
      <c r="AB339" s="9"/>
      <c r="AC339" s="70"/>
      <c r="AD339" s="9"/>
    </row>
    <row r="340" spans="8:30" ht="12.75" x14ac:dyDescent="0.2">
      <c r="H340" s="9"/>
      <c r="I340" s="9"/>
      <c r="J340" s="9"/>
      <c r="AA340" s="70"/>
      <c r="AB340" s="9"/>
      <c r="AC340" s="70"/>
      <c r="AD340" s="9"/>
    </row>
    <row r="341" spans="8:30" ht="12.75" x14ac:dyDescent="0.2">
      <c r="H341" s="9"/>
      <c r="I341" s="9"/>
      <c r="J341" s="9"/>
      <c r="AA341" s="70"/>
      <c r="AB341" s="9"/>
      <c r="AC341" s="70"/>
      <c r="AD341" s="9"/>
    </row>
    <row r="342" spans="8:30" ht="12.75" x14ac:dyDescent="0.2">
      <c r="H342" s="9"/>
      <c r="I342" s="9"/>
      <c r="J342" s="9"/>
      <c r="AA342" s="70"/>
      <c r="AB342" s="9"/>
      <c r="AC342" s="70"/>
      <c r="AD342" s="9"/>
    </row>
    <row r="343" spans="8:30" ht="12.75" x14ac:dyDescent="0.2">
      <c r="H343" s="9"/>
      <c r="I343" s="9"/>
      <c r="J343" s="9"/>
      <c r="AA343" s="70"/>
      <c r="AB343" s="9"/>
      <c r="AC343" s="70"/>
      <c r="AD343" s="9"/>
    </row>
    <row r="344" spans="8:30" ht="12.75" x14ac:dyDescent="0.2">
      <c r="H344" s="9"/>
      <c r="I344" s="9"/>
      <c r="J344" s="9"/>
      <c r="AA344" s="70"/>
      <c r="AB344" s="9"/>
      <c r="AC344" s="70"/>
      <c r="AD344" s="9"/>
    </row>
    <row r="345" spans="8:30" ht="12.75" x14ac:dyDescent="0.2">
      <c r="H345" s="9"/>
      <c r="I345" s="9"/>
      <c r="J345" s="9"/>
      <c r="AA345" s="70"/>
      <c r="AB345" s="9"/>
      <c r="AC345" s="70"/>
      <c r="AD345" s="9"/>
    </row>
    <row r="346" spans="8:30" ht="12.75" x14ac:dyDescent="0.2">
      <c r="H346" s="9"/>
      <c r="I346" s="9"/>
      <c r="J346" s="9"/>
      <c r="AA346" s="70"/>
      <c r="AB346" s="9"/>
      <c r="AC346" s="70"/>
      <c r="AD346" s="9"/>
    </row>
    <row r="347" spans="8:30" ht="12.75" x14ac:dyDescent="0.2">
      <c r="H347" s="9"/>
      <c r="I347" s="9"/>
      <c r="J347" s="9"/>
      <c r="AA347" s="70"/>
      <c r="AB347" s="9"/>
      <c r="AC347" s="70"/>
      <c r="AD347" s="9"/>
    </row>
    <row r="348" spans="8:30" ht="12.75" x14ac:dyDescent="0.2">
      <c r="H348" s="9"/>
      <c r="I348" s="9"/>
      <c r="J348" s="9"/>
      <c r="AA348" s="70"/>
      <c r="AB348" s="9"/>
      <c r="AC348" s="70"/>
      <c r="AD348" s="9"/>
    </row>
    <row r="349" spans="8:30" ht="12.75" x14ac:dyDescent="0.2">
      <c r="H349" s="9"/>
      <c r="I349" s="9"/>
      <c r="J349" s="9"/>
      <c r="AA349" s="70"/>
      <c r="AB349" s="9"/>
      <c r="AC349" s="70"/>
      <c r="AD349" s="9"/>
    </row>
    <row r="350" spans="8:30" ht="12.75" x14ac:dyDescent="0.2">
      <c r="H350" s="9"/>
      <c r="I350" s="9"/>
      <c r="J350" s="9"/>
      <c r="AA350" s="70"/>
      <c r="AB350" s="9"/>
      <c r="AC350" s="70"/>
      <c r="AD350" s="9"/>
    </row>
    <row r="351" spans="8:30" ht="12.75" x14ac:dyDescent="0.2">
      <c r="H351" s="9"/>
      <c r="I351" s="9"/>
      <c r="J351" s="9"/>
      <c r="AA351" s="70"/>
      <c r="AB351" s="9"/>
      <c r="AC351" s="70"/>
      <c r="AD351" s="9"/>
    </row>
    <row r="352" spans="8:30" ht="12.75" x14ac:dyDescent="0.2">
      <c r="H352" s="9"/>
      <c r="I352" s="9"/>
      <c r="J352" s="9"/>
      <c r="AA352" s="70"/>
      <c r="AB352" s="9"/>
      <c r="AC352" s="70"/>
      <c r="AD352" s="9"/>
    </row>
    <row r="353" spans="8:30" ht="12.75" x14ac:dyDescent="0.2">
      <c r="H353" s="9"/>
      <c r="I353" s="9"/>
      <c r="J353" s="9"/>
      <c r="AA353" s="70"/>
      <c r="AB353" s="9"/>
      <c r="AC353" s="70"/>
      <c r="AD353" s="9"/>
    </row>
    <row r="354" spans="8:30" ht="12.75" x14ac:dyDescent="0.2">
      <c r="H354" s="9"/>
      <c r="I354" s="9"/>
      <c r="J354" s="9"/>
      <c r="AA354" s="70"/>
      <c r="AB354" s="9"/>
      <c r="AC354" s="70"/>
      <c r="AD354" s="9"/>
    </row>
    <row r="355" spans="8:30" ht="12.75" x14ac:dyDescent="0.2">
      <c r="H355" s="9"/>
      <c r="I355" s="9"/>
      <c r="J355" s="9"/>
      <c r="AA355" s="70"/>
      <c r="AB355" s="9"/>
      <c r="AC355" s="70"/>
      <c r="AD355" s="9"/>
    </row>
    <row r="356" spans="8:30" ht="12.75" x14ac:dyDescent="0.2">
      <c r="H356" s="9"/>
      <c r="I356" s="9"/>
      <c r="J356" s="9"/>
      <c r="AA356" s="70"/>
      <c r="AB356" s="9"/>
      <c r="AC356" s="70"/>
      <c r="AD356" s="9"/>
    </row>
    <row r="357" spans="8:30" ht="12.75" x14ac:dyDescent="0.2">
      <c r="H357" s="9"/>
      <c r="I357" s="9"/>
      <c r="J357" s="9"/>
      <c r="AA357" s="70"/>
      <c r="AB357" s="9"/>
      <c r="AC357" s="70"/>
      <c r="AD357" s="9"/>
    </row>
    <row r="358" spans="8:30" ht="12.75" x14ac:dyDescent="0.2">
      <c r="H358" s="9"/>
      <c r="I358" s="9"/>
      <c r="J358" s="9"/>
      <c r="AA358" s="70"/>
      <c r="AB358" s="9"/>
      <c r="AC358" s="70"/>
      <c r="AD358" s="9"/>
    </row>
    <row r="359" spans="8:30" ht="12.75" x14ac:dyDescent="0.2">
      <c r="H359" s="9"/>
      <c r="I359" s="9"/>
      <c r="J359" s="9"/>
      <c r="AA359" s="70"/>
      <c r="AB359" s="9"/>
      <c r="AC359" s="70"/>
      <c r="AD359" s="9"/>
    </row>
    <row r="360" spans="8:30" ht="12.75" x14ac:dyDescent="0.2">
      <c r="H360" s="9"/>
      <c r="I360" s="9"/>
      <c r="J360" s="9"/>
      <c r="AA360" s="70"/>
      <c r="AB360" s="9"/>
      <c r="AC360" s="70"/>
      <c r="AD360" s="9"/>
    </row>
    <row r="361" spans="8:30" ht="12.75" x14ac:dyDescent="0.2">
      <c r="H361" s="9"/>
      <c r="I361" s="9"/>
      <c r="J361" s="9"/>
      <c r="AA361" s="70"/>
      <c r="AB361" s="9"/>
      <c r="AC361" s="70"/>
      <c r="AD361" s="9"/>
    </row>
    <row r="362" spans="8:30" ht="12.75" x14ac:dyDescent="0.2">
      <c r="H362" s="9"/>
      <c r="I362" s="9"/>
      <c r="J362" s="9"/>
      <c r="AA362" s="70"/>
      <c r="AB362" s="9"/>
      <c r="AC362" s="70"/>
      <c r="AD362" s="9"/>
    </row>
    <row r="363" spans="8:30" ht="12.75" x14ac:dyDescent="0.2">
      <c r="H363" s="9"/>
      <c r="I363" s="9"/>
      <c r="J363" s="9"/>
      <c r="AA363" s="70"/>
      <c r="AB363" s="9"/>
      <c r="AC363" s="70"/>
      <c r="AD363" s="9"/>
    </row>
    <row r="364" spans="8:30" ht="12.75" x14ac:dyDescent="0.2">
      <c r="H364" s="9"/>
      <c r="I364" s="9"/>
      <c r="J364" s="9"/>
      <c r="AA364" s="70"/>
      <c r="AB364" s="9"/>
      <c r="AC364" s="70"/>
      <c r="AD364" s="9"/>
    </row>
    <row r="365" spans="8:30" ht="12.75" x14ac:dyDescent="0.2">
      <c r="H365" s="9"/>
      <c r="I365" s="9"/>
      <c r="J365" s="9"/>
      <c r="AA365" s="70"/>
      <c r="AB365" s="9"/>
      <c r="AC365" s="70"/>
      <c r="AD365" s="9"/>
    </row>
    <row r="366" spans="8:30" ht="12.75" x14ac:dyDescent="0.2">
      <c r="H366" s="9"/>
      <c r="I366" s="9"/>
      <c r="J366" s="9"/>
      <c r="AA366" s="70"/>
      <c r="AB366" s="9"/>
      <c r="AC366" s="70"/>
      <c r="AD366" s="9"/>
    </row>
    <row r="367" spans="8:30" ht="12.75" x14ac:dyDescent="0.2">
      <c r="H367" s="9"/>
      <c r="I367" s="9"/>
      <c r="J367" s="9"/>
      <c r="AA367" s="70"/>
      <c r="AB367" s="9"/>
      <c r="AC367" s="70"/>
      <c r="AD367" s="9"/>
    </row>
    <row r="368" spans="8:30" ht="12.75" x14ac:dyDescent="0.2">
      <c r="H368" s="9"/>
      <c r="I368" s="9"/>
      <c r="J368" s="9"/>
      <c r="AA368" s="70"/>
      <c r="AB368" s="9"/>
      <c r="AC368" s="70"/>
      <c r="AD368" s="9"/>
    </row>
    <row r="369" spans="8:30" ht="12.75" x14ac:dyDescent="0.2">
      <c r="H369" s="9"/>
      <c r="I369" s="9"/>
      <c r="J369" s="9"/>
      <c r="AA369" s="70"/>
      <c r="AB369" s="9"/>
      <c r="AC369" s="70"/>
      <c r="AD369" s="9"/>
    </row>
    <row r="370" spans="8:30" ht="12.75" x14ac:dyDescent="0.2">
      <c r="H370" s="9"/>
      <c r="I370" s="9"/>
      <c r="J370" s="9"/>
      <c r="AA370" s="70"/>
      <c r="AB370" s="9"/>
      <c r="AC370" s="70"/>
      <c r="AD370" s="9"/>
    </row>
    <row r="371" spans="8:30" ht="12.75" x14ac:dyDescent="0.2">
      <c r="H371" s="9"/>
      <c r="I371" s="9"/>
      <c r="J371" s="9"/>
      <c r="AA371" s="70"/>
      <c r="AB371" s="9"/>
      <c r="AC371" s="70"/>
      <c r="AD371" s="9"/>
    </row>
    <row r="372" spans="8:30" ht="12.75" x14ac:dyDescent="0.2">
      <c r="H372" s="9"/>
      <c r="I372" s="9"/>
      <c r="J372" s="9"/>
      <c r="AA372" s="70"/>
      <c r="AB372" s="9"/>
      <c r="AC372" s="70"/>
      <c r="AD372" s="9"/>
    </row>
    <row r="373" spans="8:30" ht="12.75" x14ac:dyDescent="0.2">
      <c r="H373" s="9"/>
      <c r="I373" s="9"/>
      <c r="J373" s="9"/>
      <c r="AA373" s="70"/>
      <c r="AB373" s="9"/>
      <c r="AC373" s="70"/>
      <c r="AD373" s="9"/>
    </row>
    <row r="374" spans="8:30" ht="12.75" x14ac:dyDescent="0.2">
      <c r="H374" s="9"/>
      <c r="I374" s="9"/>
      <c r="J374" s="9"/>
      <c r="AA374" s="70"/>
      <c r="AB374" s="9"/>
      <c r="AC374" s="70"/>
      <c r="AD374" s="9"/>
    </row>
    <row r="375" spans="8:30" ht="12.75" x14ac:dyDescent="0.2">
      <c r="H375" s="9"/>
      <c r="I375" s="9"/>
      <c r="J375" s="9"/>
      <c r="AA375" s="70"/>
      <c r="AB375" s="9"/>
      <c r="AC375" s="70"/>
      <c r="AD375" s="9"/>
    </row>
    <row r="376" spans="8:30" ht="12.75" x14ac:dyDescent="0.2">
      <c r="H376" s="9"/>
      <c r="I376" s="9"/>
      <c r="J376" s="9"/>
      <c r="AA376" s="70"/>
      <c r="AB376" s="9"/>
      <c r="AC376" s="70"/>
      <c r="AD376" s="9"/>
    </row>
    <row r="377" spans="8:30" ht="12.75" x14ac:dyDescent="0.2">
      <c r="H377" s="9"/>
      <c r="I377" s="9"/>
      <c r="J377" s="9"/>
      <c r="AA377" s="70"/>
      <c r="AB377" s="9"/>
      <c r="AC377" s="70"/>
      <c r="AD377" s="9"/>
    </row>
    <row r="378" spans="8:30" ht="12.75" x14ac:dyDescent="0.2">
      <c r="H378" s="9"/>
      <c r="I378" s="9"/>
      <c r="J378" s="9"/>
      <c r="AA378" s="70"/>
      <c r="AB378" s="9"/>
      <c r="AC378" s="70"/>
      <c r="AD378" s="9"/>
    </row>
    <row r="379" spans="8:30" ht="12.75" x14ac:dyDescent="0.2">
      <c r="H379" s="9"/>
      <c r="I379" s="9"/>
      <c r="J379" s="9"/>
      <c r="AA379" s="70"/>
      <c r="AB379" s="9"/>
      <c r="AC379" s="70"/>
      <c r="AD379" s="9"/>
    </row>
    <row r="380" spans="8:30" ht="12.75" x14ac:dyDescent="0.2">
      <c r="H380" s="9"/>
      <c r="I380" s="9"/>
      <c r="J380" s="9"/>
      <c r="AA380" s="70"/>
      <c r="AB380" s="9"/>
      <c r="AC380" s="70"/>
      <c r="AD380" s="9"/>
    </row>
    <row r="381" spans="8:30" ht="12.75" x14ac:dyDescent="0.2">
      <c r="H381" s="9"/>
      <c r="I381" s="9"/>
      <c r="J381" s="9"/>
      <c r="AA381" s="70"/>
      <c r="AB381" s="9"/>
      <c r="AC381" s="70"/>
      <c r="AD381" s="9"/>
    </row>
    <row r="382" spans="8:30" ht="12.75" x14ac:dyDescent="0.2">
      <c r="H382" s="9"/>
      <c r="I382" s="9"/>
      <c r="J382" s="9"/>
      <c r="AA382" s="70"/>
      <c r="AB382" s="9"/>
      <c r="AC382" s="70"/>
      <c r="AD382" s="9"/>
    </row>
    <row r="383" spans="8:30" ht="12.75" x14ac:dyDescent="0.2">
      <c r="H383" s="9"/>
      <c r="I383" s="9"/>
      <c r="J383" s="9"/>
      <c r="AA383" s="70"/>
      <c r="AB383" s="9"/>
      <c r="AC383" s="70"/>
      <c r="AD383" s="9"/>
    </row>
    <row r="384" spans="8:30" ht="12.75" x14ac:dyDescent="0.2">
      <c r="H384" s="9"/>
      <c r="I384" s="9"/>
      <c r="J384" s="9"/>
      <c r="AA384" s="70"/>
      <c r="AB384" s="9"/>
      <c r="AC384" s="70"/>
      <c r="AD384" s="9"/>
    </row>
    <row r="385" spans="8:30" ht="12.75" x14ac:dyDescent="0.2">
      <c r="H385" s="9"/>
      <c r="I385" s="9"/>
      <c r="J385" s="9"/>
      <c r="AA385" s="70"/>
      <c r="AB385" s="9"/>
      <c r="AC385" s="70"/>
      <c r="AD385" s="9"/>
    </row>
    <row r="386" spans="8:30" ht="12.75" x14ac:dyDescent="0.2">
      <c r="H386" s="9"/>
      <c r="I386" s="9"/>
      <c r="J386" s="9"/>
      <c r="AA386" s="70"/>
      <c r="AB386" s="9"/>
      <c r="AC386" s="70"/>
      <c r="AD386" s="9"/>
    </row>
    <row r="387" spans="8:30" ht="12.75" x14ac:dyDescent="0.2">
      <c r="H387" s="9"/>
      <c r="I387" s="9"/>
      <c r="J387" s="9"/>
      <c r="AA387" s="70"/>
      <c r="AB387" s="9"/>
      <c r="AC387" s="70"/>
      <c r="AD387" s="9"/>
    </row>
    <row r="388" spans="8:30" ht="12.75" x14ac:dyDescent="0.2">
      <c r="H388" s="9"/>
      <c r="I388" s="9"/>
      <c r="J388" s="9"/>
      <c r="AA388" s="70"/>
      <c r="AB388" s="9"/>
      <c r="AC388" s="70"/>
      <c r="AD388" s="9"/>
    </row>
    <row r="389" spans="8:30" ht="12.75" x14ac:dyDescent="0.2">
      <c r="H389" s="9"/>
      <c r="I389" s="9"/>
      <c r="J389" s="9"/>
      <c r="AA389" s="70"/>
      <c r="AB389" s="9"/>
      <c r="AC389" s="70"/>
      <c r="AD389" s="9"/>
    </row>
    <row r="390" spans="8:30" ht="12.75" x14ac:dyDescent="0.2">
      <c r="H390" s="9"/>
      <c r="I390" s="9"/>
      <c r="J390" s="9"/>
      <c r="AA390" s="70"/>
      <c r="AB390" s="9"/>
      <c r="AC390" s="70"/>
      <c r="AD390" s="9"/>
    </row>
    <row r="391" spans="8:30" ht="12.75" x14ac:dyDescent="0.2">
      <c r="H391" s="9"/>
      <c r="I391" s="9"/>
      <c r="J391" s="9"/>
      <c r="AA391" s="70"/>
      <c r="AB391" s="9"/>
      <c r="AC391" s="70"/>
      <c r="AD391" s="9"/>
    </row>
    <row r="392" spans="8:30" ht="12.75" x14ac:dyDescent="0.2">
      <c r="H392" s="9"/>
      <c r="I392" s="9"/>
      <c r="J392" s="9"/>
      <c r="AA392" s="70"/>
      <c r="AB392" s="9"/>
      <c r="AC392" s="70"/>
      <c r="AD392" s="9"/>
    </row>
    <row r="393" spans="8:30" ht="12.75" x14ac:dyDescent="0.2">
      <c r="H393" s="9"/>
      <c r="I393" s="9"/>
      <c r="J393" s="9"/>
      <c r="AA393" s="70"/>
      <c r="AB393" s="9"/>
      <c r="AC393" s="70"/>
      <c r="AD393" s="9"/>
    </row>
    <row r="394" spans="8:30" ht="12.75" x14ac:dyDescent="0.2">
      <c r="H394" s="9"/>
      <c r="I394" s="9"/>
      <c r="J394" s="9"/>
      <c r="AA394" s="70"/>
      <c r="AB394" s="9"/>
      <c r="AC394" s="70"/>
      <c r="AD394" s="9"/>
    </row>
    <row r="395" spans="8:30" ht="12.75" x14ac:dyDescent="0.2">
      <c r="H395" s="9"/>
      <c r="I395" s="9"/>
      <c r="J395" s="9"/>
      <c r="AA395" s="70"/>
      <c r="AB395" s="9"/>
      <c r="AC395" s="70"/>
      <c r="AD395" s="9"/>
    </row>
    <row r="396" spans="8:30" ht="12.75" x14ac:dyDescent="0.2">
      <c r="H396" s="9"/>
      <c r="I396" s="9"/>
      <c r="J396" s="9"/>
      <c r="AA396" s="70"/>
      <c r="AB396" s="9"/>
      <c r="AC396" s="70"/>
      <c r="AD396" s="9"/>
    </row>
    <row r="397" spans="8:30" ht="12.75" x14ac:dyDescent="0.2">
      <c r="H397" s="9"/>
      <c r="I397" s="9"/>
      <c r="J397" s="9"/>
      <c r="AA397" s="70"/>
      <c r="AB397" s="9"/>
      <c r="AC397" s="70"/>
      <c r="AD397" s="9"/>
    </row>
    <row r="398" spans="8:30" ht="12.75" x14ac:dyDescent="0.2">
      <c r="H398" s="9"/>
      <c r="I398" s="9"/>
      <c r="J398" s="9"/>
      <c r="AA398" s="70"/>
      <c r="AB398" s="9"/>
      <c r="AC398" s="70"/>
      <c r="AD398" s="9"/>
    </row>
    <row r="399" spans="8:30" ht="12.75" x14ac:dyDescent="0.2">
      <c r="H399" s="9"/>
      <c r="I399" s="9"/>
      <c r="J399" s="9"/>
      <c r="AA399" s="70"/>
      <c r="AB399" s="9"/>
      <c r="AC399" s="70"/>
      <c r="AD399" s="9"/>
    </row>
    <row r="400" spans="8:30" ht="12.75" x14ac:dyDescent="0.2">
      <c r="H400" s="9"/>
      <c r="I400" s="9"/>
      <c r="J400" s="9"/>
      <c r="AA400" s="70"/>
      <c r="AB400" s="9"/>
      <c r="AC400" s="70"/>
      <c r="AD400" s="9"/>
    </row>
    <row r="401" spans="8:30" ht="12.75" x14ac:dyDescent="0.2">
      <c r="H401" s="9"/>
      <c r="I401" s="9"/>
      <c r="J401" s="9"/>
      <c r="AA401" s="70"/>
      <c r="AB401" s="9"/>
      <c r="AC401" s="70"/>
      <c r="AD401" s="9"/>
    </row>
    <row r="402" spans="8:30" ht="12.75" x14ac:dyDescent="0.2">
      <c r="H402" s="9"/>
      <c r="I402" s="9"/>
      <c r="J402" s="9"/>
      <c r="AA402" s="70"/>
      <c r="AB402" s="9"/>
      <c r="AC402" s="70"/>
      <c r="AD402" s="9"/>
    </row>
    <row r="403" spans="8:30" ht="12.75" x14ac:dyDescent="0.2">
      <c r="H403" s="9"/>
      <c r="I403" s="9"/>
      <c r="J403" s="9"/>
      <c r="AA403" s="70"/>
      <c r="AB403" s="9"/>
      <c r="AC403" s="70"/>
      <c r="AD403" s="9"/>
    </row>
    <row r="404" spans="8:30" ht="12.75" x14ac:dyDescent="0.2">
      <c r="H404" s="9"/>
      <c r="I404" s="9"/>
      <c r="J404" s="9"/>
      <c r="AA404" s="70"/>
      <c r="AB404" s="9"/>
      <c r="AC404" s="70"/>
      <c r="AD404" s="9"/>
    </row>
    <row r="405" spans="8:30" ht="12.75" x14ac:dyDescent="0.2">
      <c r="H405" s="9"/>
      <c r="I405" s="9"/>
      <c r="J405" s="9"/>
      <c r="AA405" s="70"/>
      <c r="AB405" s="9"/>
      <c r="AC405" s="70"/>
      <c r="AD405" s="9"/>
    </row>
    <row r="406" spans="8:30" ht="12.75" x14ac:dyDescent="0.2">
      <c r="H406" s="9"/>
      <c r="I406" s="9"/>
      <c r="J406" s="9"/>
      <c r="AA406" s="70"/>
      <c r="AB406" s="9"/>
      <c r="AC406" s="70"/>
      <c r="AD406" s="9"/>
    </row>
    <row r="407" spans="8:30" ht="12.75" x14ac:dyDescent="0.2">
      <c r="H407" s="9"/>
      <c r="I407" s="9"/>
      <c r="J407" s="9"/>
      <c r="AA407" s="70"/>
      <c r="AB407" s="9"/>
      <c r="AC407" s="70"/>
      <c r="AD407" s="9"/>
    </row>
    <row r="408" spans="8:30" ht="12.75" x14ac:dyDescent="0.2">
      <c r="H408" s="9"/>
      <c r="I408" s="9"/>
      <c r="J408" s="9"/>
      <c r="AA408" s="70"/>
      <c r="AB408" s="9"/>
      <c r="AC408" s="70"/>
      <c r="AD408" s="9"/>
    </row>
    <row r="409" spans="8:30" ht="12.75" x14ac:dyDescent="0.2">
      <c r="H409" s="9"/>
      <c r="I409" s="9"/>
      <c r="J409" s="9"/>
      <c r="AA409" s="70"/>
      <c r="AB409" s="9"/>
      <c r="AC409" s="70"/>
      <c r="AD409" s="9"/>
    </row>
    <row r="410" spans="8:30" ht="12.75" x14ac:dyDescent="0.2">
      <c r="H410" s="9"/>
      <c r="I410" s="9"/>
      <c r="J410" s="9"/>
      <c r="AA410" s="70"/>
      <c r="AB410" s="9"/>
      <c r="AC410" s="70"/>
      <c r="AD410" s="9"/>
    </row>
    <row r="411" spans="8:30" ht="12.75" x14ac:dyDescent="0.2">
      <c r="H411" s="9"/>
      <c r="I411" s="9"/>
      <c r="J411" s="9"/>
      <c r="AA411" s="70"/>
      <c r="AB411" s="9"/>
      <c r="AC411" s="70"/>
      <c r="AD411" s="9"/>
    </row>
    <row r="412" spans="8:30" ht="12.75" x14ac:dyDescent="0.2">
      <c r="H412" s="9"/>
      <c r="I412" s="9"/>
      <c r="J412" s="9"/>
      <c r="AA412" s="70"/>
      <c r="AB412" s="9"/>
      <c r="AC412" s="70"/>
      <c r="AD412" s="9"/>
    </row>
    <row r="413" spans="8:30" ht="12.75" x14ac:dyDescent="0.2">
      <c r="H413" s="9"/>
      <c r="I413" s="9"/>
      <c r="J413" s="9"/>
      <c r="AA413" s="70"/>
      <c r="AB413" s="9"/>
      <c r="AC413" s="70"/>
      <c r="AD413" s="9"/>
    </row>
    <row r="414" spans="8:30" ht="12.75" x14ac:dyDescent="0.2">
      <c r="H414" s="9"/>
      <c r="I414" s="9"/>
      <c r="J414" s="9"/>
      <c r="AA414" s="70"/>
      <c r="AB414" s="9"/>
      <c r="AC414" s="70"/>
      <c r="AD414" s="9"/>
    </row>
    <row r="415" spans="8:30" ht="12.75" x14ac:dyDescent="0.2">
      <c r="H415" s="9"/>
      <c r="I415" s="9"/>
      <c r="J415" s="9"/>
      <c r="AA415" s="70"/>
      <c r="AB415" s="9"/>
      <c r="AC415" s="70"/>
      <c r="AD415" s="9"/>
    </row>
    <row r="416" spans="8:30" ht="12.75" x14ac:dyDescent="0.2">
      <c r="H416" s="9"/>
      <c r="I416" s="9"/>
      <c r="J416" s="9"/>
      <c r="AA416" s="70"/>
      <c r="AB416" s="9"/>
      <c r="AC416" s="70"/>
      <c r="AD416" s="9"/>
    </row>
    <row r="417" spans="8:30" ht="12.75" x14ac:dyDescent="0.2">
      <c r="H417" s="9"/>
      <c r="I417" s="9"/>
      <c r="J417" s="9"/>
      <c r="AA417" s="70"/>
      <c r="AB417" s="9"/>
      <c r="AC417" s="70"/>
      <c r="AD417" s="9"/>
    </row>
    <row r="418" spans="8:30" ht="12.75" x14ac:dyDescent="0.2">
      <c r="H418" s="9"/>
      <c r="I418" s="9"/>
      <c r="J418" s="9"/>
      <c r="AA418" s="70"/>
      <c r="AB418" s="9"/>
      <c r="AC418" s="70"/>
      <c r="AD418" s="9"/>
    </row>
    <row r="419" spans="8:30" ht="12.75" x14ac:dyDescent="0.2">
      <c r="H419" s="9"/>
      <c r="I419" s="9"/>
      <c r="J419" s="9"/>
      <c r="AA419" s="70"/>
      <c r="AB419" s="9"/>
      <c r="AC419" s="70"/>
      <c r="AD419" s="9"/>
    </row>
    <row r="420" spans="8:30" ht="12.75" x14ac:dyDescent="0.2">
      <c r="H420" s="9"/>
      <c r="I420" s="9"/>
      <c r="J420" s="9"/>
      <c r="AA420" s="70"/>
      <c r="AB420" s="9"/>
      <c r="AC420" s="70"/>
      <c r="AD420" s="9"/>
    </row>
    <row r="421" spans="8:30" ht="12.75" x14ac:dyDescent="0.2">
      <c r="H421" s="9"/>
      <c r="I421" s="9"/>
      <c r="J421" s="9"/>
      <c r="AA421" s="70"/>
      <c r="AB421" s="9"/>
      <c r="AC421" s="70"/>
      <c r="AD421" s="9"/>
    </row>
    <row r="422" spans="8:30" ht="12.75" x14ac:dyDescent="0.2">
      <c r="H422" s="9"/>
      <c r="I422" s="9"/>
      <c r="J422" s="9"/>
      <c r="AA422" s="70"/>
      <c r="AB422" s="9"/>
      <c r="AC422" s="70"/>
      <c r="AD422" s="9"/>
    </row>
    <row r="423" spans="8:30" ht="12.75" x14ac:dyDescent="0.2">
      <c r="H423" s="9"/>
      <c r="I423" s="9"/>
      <c r="J423" s="9"/>
      <c r="AA423" s="70"/>
      <c r="AB423" s="9"/>
      <c r="AC423" s="70"/>
      <c r="AD423" s="9"/>
    </row>
    <row r="424" spans="8:30" ht="12.75" x14ac:dyDescent="0.2">
      <c r="H424" s="9"/>
      <c r="I424" s="9"/>
      <c r="J424" s="9"/>
      <c r="AA424" s="70"/>
      <c r="AB424" s="9"/>
      <c r="AC424" s="70"/>
      <c r="AD424" s="9"/>
    </row>
    <row r="425" spans="8:30" ht="12.75" x14ac:dyDescent="0.2">
      <c r="H425" s="9"/>
      <c r="I425" s="9"/>
      <c r="J425" s="9"/>
      <c r="AA425" s="70"/>
      <c r="AB425" s="9"/>
      <c r="AC425" s="70"/>
      <c r="AD425" s="9"/>
    </row>
    <row r="426" spans="8:30" ht="12.75" x14ac:dyDescent="0.2">
      <c r="H426" s="9"/>
      <c r="I426" s="9"/>
      <c r="J426" s="9"/>
      <c r="AA426" s="70"/>
      <c r="AB426" s="9"/>
      <c r="AC426" s="70"/>
      <c r="AD426" s="9"/>
    </row>
    <row r="427" spans="8:30" ht="12.75" x14ac:dyDescent="0.2">
      <c r="H427" s="9"/>
      <c r="I427" s="9"/>
      <c r="J427" s="9"/>
      <c r="AA427" s="70"/>
      <c r="AB427" s="9"/>
      <c r="AC427" s="70"/>
      <c r="AD427" s="9"/>
    </row>
    <row r="428" spans="8:30" ht="12.75" x14ac:dyDescent="0.2">
      <c r="H428" s="9"/>
      <c r="I428" s="9"/>
      <c r="J428" s="9"/>
      <c r="AA428" s="70"/>
      <c r="AB428" s="9"/>
      <c r="AC428" s="70"/>
      <c r="AD428" s="9"/>
    </row>
    <row r="429" spans="8:30" ht="12.75" x14ac:dyDescent="0.2">
      <c r="H429" s="9"/>
      <c r="I429" s="9"/>
      <c r="J429" s="9"/>
      <c r="AA429" s="70"/>
      <c r="AB429" s="9"/>
      <c r="AC429" s="70"/>
      <c r="AD429" s="9"/>
    </row>
    <row r="430" spans="8:30" ht="12.75" x14ac:dyDescent="0.2">
      <c r="H430" s="9"/>
      <c r="I430" s="9"/>
      <c r="J430" s="9"/>
      <c r="AA430" s="70"/>
      <c r="AB430" s="9"/>
      <c r="AC430" s="70"/>
      <c r="AD430" s="9"/>
    </row>
    <row r="431" spans="8:30" ht="12.75" x14ac:dyDescent="0.2">
      <c r="H431" s="9"/>
      <c r="I431" s="9"/>
      <c r="J431" s="9"/>
      <c r="AA431" s="70"/>
      <c r="AB431" s="9"/>
      <c r="AC431" s="70"/>
      <c r="AD431" s="9"/>
    </row>
    <row r="432" spans="8:30" ht="12.75" x14ac:dyDescent="0.2">
      <c r="H432" s="9"/>
      <c r="I432" s="9"/>
      <c r="J432" s="9"/>
      <c r="AA432" s="70"/>
      <c r="AB432" s="9"/>
      <c r="AC432" s="70"/>
      <c r="AD432" s="9"/>
    </row>
    <row r="433" spans="8:30" ht="12.75" x14ac:dyDescent="0.2">
      <c r="H433" s="9"/>
      <c r="I433" s="9"/>
      <c r="J433" s="9"/>
      <c r="AA433" s="70"/>
      <c r="AB433" s="9"/>
      <c r="AC433" s="70"/>
      <c r="AD433" s="9"/>
    </row>
    <row r="434" spans="8:30" ht="12.75" x14ac:dyDescent="0.2">
      <c r="H434" s="9"/>
      <c r="I434" s="9"/>
      <c r="J434" s="9"/>
      <c r="AA434" s="70"/>
      <c r="AB434" s="9"/>
      <c r="AC434" s="70"/>
      <c r="AD434" s="9"/>
    </row>
    <row r="435" spans="8:30" ht="12.75" x14ac:dyDescent="0.2">
      <c r="H435" s="9"/>
      <c r="I435" s="9"/>
      <c r="J435" s="9"/>
      <c r="AA435" s="70"/>
      <c r="AB435" s="9"/>
      <c r="AC435" s="70"/>
      <c r="AD435" s="9"/>
    </row>
    <row r="436" spans="8:30" ht="12.75" x14ac:dyDescent="0.2">
      <c r="H436" s="9"/>
      <c r="I436" s="9"/>
      <c r="J436" s="9"/>
      <c r="AA436" s="70"/>
      <c r="AB436" s="9"/>
      <c r="AC436" s="70"/>
      <c r="AD436" s="9"/>
    </row>
    <row r="437" spans="8:30" ht="12.75" x14ac:dyDescent="0.2">
      <c r="H437" s="9"/>
      <c r="I437" s="9"/>
      <c r="J437" s="9"/>
      <c r="AA437" s="70"/>
      <c r="AB437" s="9"/>
      <c r="AC437" s="70"/>
      <c r="AD437" s="9"/>
    </row>
    <row r="438" spans="8:30" ht="12.75" x14ac:dyDescent="0.2">
      <c r="H438" s="9"/>
      <c r="I438" s="9"/>
      <c r="J438" s="9"/>
      <c r="AA438" s="70"/>
      <c r="AB438" s="9"/>
      <c r="AC438" s="70"/>
      <c r="AD438" s="9"/>
    </row>
    <row r="439" spans="8:30" ht="12.75" x14ac:dyDescent="0.2">
      <c r="H439" s="9"/>
      <c r="I439" s="9"/>
      <c r="J439" s="9"/>
      <c r="AA439" s="70"/>
      <c r="AB439" s="9"/>
      <c r="AC439" s="70"/>
      <c r="AD439" s="9"/>
    </row>
    <row r="440" spans="8:30" ht="12.75" x14ac:dyDescent="0.2">
      <c r="H440" s="9"/>
      <c r="I440" s="9"/>
      <c r="J440" s="9"/>
      <c r="AA440" s="70"/>
      <c r="AB440" s="9"/>
      <c r="AC440" s="70"/>
      <c r="AD440" s="9"/>
    </row>
    <row r="441" spans="8:30" ht="12.75" x14ac:dyDescent="0.2">
      <c r="H441" s="9"/>
      <c r="I441" s="9"/>
      <c r="J441" s="9"/>
      <c r="AA441" s="70"/>
      <c r="AB441" s="9"/>
      <c r="AC441" s="70"/>
      <c r="AD441" s="9"/>
    </row>
    <row r="442" spans="8:30" ht="12.75" x14ac:dyDescent="0.2">
      <c r="H442" s="9"/>
      <c r="I442" s="9"/>
      <c r="J442" s="9"/>
      <c r="AA442" s="70"/>
      <c r="AB442" s="9"/>
      <c r="AC442" s="70"/>
      <c r="AD442" s="9"/>
    </row>
    <row r="443" spans="8:30" ht="12.75" x14ac:dyDescent="0.2">
      <c r="H443" s="9"/>
      <c r="I443" s="9"/>
      <c r="J443" s="9"/>
      <c r="AA443" s="70"/>
      <c r="AB443" s="9"/>
      <c r="AC443" s="70"/>
      <c r="AD443" s="9"/>
    </row>
    <row r="444" spans="8:30" ht="12.75" x14ac:dyDescent="0.2">
      <c r="H444" s="9"/>
      <c r="I444" s="9"/>
      <c r="J444" s="9"/>
      <c r="AA444" s="70"/>
      <c r="AB444" s="9"/>
      <c r="AC444" s="70"/>
      <c r="AD444" s="9"/>
    </row>
    <row r="445" spans="8:30" ht="12.75" x14ac:dyDescent="0.2">
      <c r="H445" s="9"/>
      <c r="I445" s="9"/>
      <c r="J445" s="9"/>
      <c r="AA445" s="70"/>
      <c r="AB445" s="9"/>
      <c r="AC445" s="70"/>
      <c r="AD445" s="9"/>
    </row>
    <row r="446" spans="8:30" ht="12.75" x14ac:dyDescent="0.2">
      <c r="H446" s="9"/>
      <c r="I446" s="9"/>
      <c r="J446" s="9"/>
      <c r="AA446" s="70"/>
      <c r="AB446" s="9"/>
      <c r="AC446" s="70"/>
      <c r="AD446" s="9"/>
    </row>
    <row r="447" spans="8:30" ht="12.75" x14ac:dyDescent="0.2">
      <c r="H447" s="9"/>
      <c r="I447" s="9"/>
      <c r="J447" s="9"/>
      <c r="AA447" s="70"/>
      <c r="AB447" s="9"/>
      <c r="AC447" s="70"/>
      <c r="AD447" s="9"/>
    </row>
    <row r="448" spans="8:30" ht="12.75" x14ac:dyDescent="0.2">
      <c r="H448" s="9"/>
      <c r="I448" s="9"/>
      <c r="J448" s="9"/>
      <c r="AA448" s="70"/>
      <c r="AB448" s="9"/>
      <c r="AC448" s="70"/>
      <c r="AD448" s="9"/>
    </row>
    <row r="449" spans="8:30" ht="12.75" x14ac:dyDescent="0.2">
      <c r="H449" s="9"/>
      <c r="I449" s="9"/>
      <c r="J449" s="9"/>
      <c r="AA449" s="70"/>
      <c r="AB449" s="9"/>
      <c r="AC449" s="70"/>
      <c r="AD449" s="9"/>
    </row>
    <row r="450" spans="8:30" ht="12.75" x14ac:dyDescent="0.2">
      <c r="H450" s="9"/>
      <c r="I450" s="9"/>
      <c r="J450" s="9"/>
      <c r="AA450" s="70"/>
      <c r="AB450" s="9"/>
      <c r="AC450" s="70"/>
      <c r="AD450" s="9"/>
    </row>
    <row r="451" spans="8:30" ht="12.75" x14ac:dyDescent="0.2">
      <c r="H451" s="9"/>
      <c r="I451" s="9"/>
      <c r="J451" s="9"/>
      <c r="AA451" s="70"/>
      <c r="AB451" s="9"/>
      <c r="AC451" s="70"/>
      <c r="AD451" s="9"/>
    </row>
    <row r="452" spans="8:30" ht="12.75" x14ac:dyDescent="0.2">
      <c r="H452" s="9"/>
      <c r="I452" s="9"/>
      <c r="J452" s="9"/>
      <c r="AA452" s="70"/>
      <c r="AB452" s="9"/>
      <c r="AC452" s="70"/>
      <c r="AD452" s="9"/>
    </row>
    <row r="453" spans="8:30" ht="12.75" x14ac:dyDescent="0.2">
      <c r="H453" s="9"/>
      <c r="I453" s="9"/>
      <c r="J453" s="9"/>
      <c r="AA453" s="70"/>
      <c r="AB453" s="9"/>
      <c r="AC453" s="70"/>
      <c r="AD453" s="9"/>
    </row>
    <row r="454" spans="8:30" ht="12.75" x14ac:dyDescent="0.2">
      <c r="H454" s="9"/>
      <c r="I454" s="9"/>
      <c r="J454" s="9"/>
      <c r="AA454" s="70"/>
      <c r="AB454" s="9"/>
      <c r="AC454" s="70"/>
      <c r="AD454" s="9"/>
    </row>
    <row r="455" spans="8:30" ht="12.75" x14ac:dyDescent="0.2">
      <c r="H455" s="9"/>
      <c r="I455" s="9"/>
      <c r="J455" s="9"/>
      <c r="AA455" s="70"/>
      <c r="AB455" s="9"/>
      <c r="AC455" s="70"/>
      <c r="AD455" s="9"/>
    </row>
    <row r="456" spans="8:30" ht="12.75" x14ac:dyDescent="0.2">
      <c r="H456" s="9"/>
      <c r="I456" s="9"/>
      <c r="J456" s="9"/>
      <c r="AA456" s="70"/>
      <c r="AB456" s="9"/>
      <c r="AC456" s="70"/>
      <c r="AD456" s="9"/>
    </row>
    <row r="457" spans="8:30" ht="12.75" x14ac:dyDescent="0.2">
      <c r="H457" s="9"/>
      <c r="I457" s="9"/>
      <c r="J457" s="9"/>
      <c r="AA457" s="70"/>
      <c r="AB457" s="9"/>
      <c r="AC457" s="70"/>
      <c r="AD457" s="9"/>
    </row>
    <row r="458" spans="8:30" ht="12.75" x14ac:dyDescent="0.2">
      <c r="H458" s="9"/>
      <c r="I458" s="9"/>
      <c r="J458" s="9"/>
      <c r="AA458" s="70"/>
      <c r="AB458" s="9"/>
      <c r="AC458" s="70"/>
      <c r="AD458" s="9"/>
    </row>
    <row r="459" spans="8:30" ht="12.75" x14ac:dyDescent="0.2">
      <c r="H459" s="9"/>
      <c r="I459" s="9"/>
      <c r="J459" s="9"/>
      <c r="AA459" s="70"/>
      <c r="AB459" s="9"/>
      <c r="AC459" s="70"/>
      <c r="AD459" s="9"/>
    </row>
    <row r="460" spans="8:30" ht="12.75" x14ac:dyDescent="0.2">
      <c r="H460" s="9"/>
      <c r="I460" s="9"/>
      <c r="J460" s="9"/>
      <c r="AA460" s="70"/>
      <c r="AB460" s="9"/>
      <c r="AC460" s="70"/>
      <c r="AD460" s="9"/>
    </row>
    <row r="461" spans="8:30" ht="12.75" x14ac:dyDescent="0.2">
      <c r="H461" s="9"/>
      <c r="I461" s="9"/>
      <c r="J461" s="9"/>
      <c r="AA461" s="70"/>
      <c r="AB461" s="9"/>
      <c r="AC461" s="70"/>
      <c r="AD461" s="9"/>
    </row>
    <row r="462" spans="8:30" ht="12.75" x14ac:dyDescent="0.2">
      <c r="H462" s="9"/>
      <c r="I462" s="9"/>
      <c r="J462" s="9"/>
      <c r="AA462" s="70"/>
      <c r="AB462" s="9"/>
      <c r="AC462" s="70"/>
      <c r="AD462" s="9"/>
    </row>
    <row r="463" spans="8:30" ht="12.75" x14ac:dyDescent="0.2">
      <c r="H463" s="9"/>
      <c r="I463" s="9"/>
      <c r="J463" s="9"/>
      <c r="AA463" s="70"/>
      <c r="AB463" s="9"/>
      <c r="AC463" s="70"/>
      <c r="AD463" s="9"/>
    </row>
    <row r="464" spans="8:30" ht="12.75" x14ac:dyDescent="0.2">
      <c r="H464" s="9"/>
      <c r="I464" s="9"/>
      <c r="J464" s="9"/>
      <c r="AA464" s="70"/>
      <c r="AB464" s="9"/>
      <c r="AC464" s="70"/>
      <c r="AD464" s="9"/>
    </row>
    <row r="465" spans="8:30" ht="12.75" x14ac:dyDescent="0.2">
      <c r="H465" s="9"/>
      <c r="I465" s="9"/>
      <c r="J465" s="9"/>
      <c r="AA465" s="70"/>
      <c r="AB465" s="9"/>
      <c r="AC465" s="70"/>
      <c r="AD465" s="9"/>
    </row>
    <row r="466" spans="8:30" ht="12.75" x14ac:dyDescent="0.2">
      <c r="H466" s="9"/>
      <c r="I466" s="9"/>
      <c r="J466" s="9"/>
      <c r="AA466" s="70"/>
      <c r="AB466" s="9"/>
      <c r="AC466" s="70"/>
      <c r="AD466" s="9"/>
    </row>
    <row r="467" spans="8:30" ht="12.75" x14ac:dyDescent="0.2">
      <c r="H467" s="9"/>
      <c r="I467" s="9"/>
      <c r="J467" s="9"/>
      <c r="AA467" s="70"/>
      <c r="AB467" s="9"/>
      <c r="AC467" s="70"/>
      <c r="AD467" s="9"/>
    </row>
    <row r="468" spans="8:30" ht="12.75" x14ac:dyDescent="0.2">
      <c r="H468" s="9"/>
      <c r="I468" s="9"/>
      <c r="J468" s="9"/>
      <c r="AA468" s="70"/>
      <c r="AB468" s="9"/>
      <c r="AC468" s="70"/>
      <c r="AD468" s="9"/>
    </row>
    <row r="469" spans="8:30" ht="12.75" x14ac:dyDescent="0.2">
      <c r="H469" s="9"/>
      <c r="I469" s="9"/>
      <c r="J469" s="9"/>
      <c r="AA469" s="70"/>
      <c r="AB469" s="9"/>
      <c r="AC469" s="70"/>
      <c r="AD469" s="9"/>
    </row>
    <row r="470" spans="8:30" ht="12.75" x14ac:dyDescent="0.2">
      <c r="H470" s="9"/>
      <c r="I470" s="9"/>
      <c r="J470" s="9"/>
      <c r="AA470" s="70"/>
      <c r="AB470" s="9"/>
      <c r="AC470" s="70"/>
      <c r="AD470" s="9"/>
    </row>
    <row r="471" spans="8:30" ht="12.75" x14ac:dyDescent="0.2">
      <c r="H471" s="9"/>
      <c r="I471" s="9"/>
      <c r="J471" s="9"/>
      <c r="AA471" s="70"/>
      <c r="AB471" s="9"/>
      <c r="AC471" s="70"/>
      <c r="AD471" s="9"/>
    </row>
    <row r="472" spans="8:30" ht="12.75" x14ac:dyDescent="0.2">
      <c r="H472" s="9"/>
      <c r="I472" s="9"/>
      <c r="J472" s="9"/>
      <c r="AA472" s="70"/>
      <c r="AB472" s="9"/>
      <c r="AC472" s="70"/>
      <c r="AD472" s="9"/>
    </row>
    <row r="473" spans="8:30" ht="12.75" x14ac:dyDescent="0.2">
      <c r="H473" s="9"/>
      <c r="I473" s="9"/>
      <c r="J473" s="9"/>
      <c r="AA473" s="70"/>
      <c r="AB473" s="9"/>
      <c r="AC473" s="70"/>
      <c r="AD473" s="9"/>
    </row>
    <row r="474" spans="8:30" ht="12.75" x14ac:dyDescent="0.2">
      <c r="H474" s="9"/>
      <c r="I474" s="9"/>
      <c r="J474" s="9"/>
      <c r="AA474" s="70"/>
      <c r="AB474" s="9"/>
      <c r="AC474" s="70"/>
      <c r="AD474" s="9"/>
    </row>
    <row r="475" spans="8:30" ht="12.75" x14ac:dyDescent="0.2">
      <c r="H475" s="9"/>
      <c r="I475" s="9"/>
      <c r="J475" s="9"/>
      <c r="AA475" s="70"/>
      <c r="AB475" s="9"/>
      <c r="AC475" s="70"/>
      <c r="AD475" s="9"/>
    </row>
    <row r="476" spans="8:30" ht="12.75" x14ac:dyDescent="0.2">
      <c r="H476" s="9"/>
      <c r="I476" s="9"/>
      <c r="J476" s="9"/>
      <c r="AA476" s="70"/>
      <c r="AB476" s="9"/>
      <c r="AC476" s="70"/>
      <c r="AD476" s="9"/>
    </row>
    <row r="477" spans="8:30" ht="12.75" x14ac:dyDescent="0.2">
      <c r="H477" s="9"/>
      <c r="I477" s="9"/>
      <c r="J477" s="9"/>
      <c r="AA477" s="70"/>
      <c r="AB477" s="9"/>
      <c r="AC477" s="70"/>
      <c r="AD477" s="9"/>
    </row>
    <row r="478" spans="8:30" ht="12.75" x14ac:dyDescent="0.2">
      <c r="H478" s="9"/>
      <c r="I478" s="9"/>
      <c r="J478" s="9"/>
      <c r="AA478" s="70"/>
      <c r="AB478" s="9"/>
      <c r="AC478" s="70"/>
      <c r="AD478" s="9"/>
    </row>
    <row r="479" spans="8:30" ht="12.75" x14ac:dyDescent="0.2">
      <c r="H479" s="9"/>
      <c r="I479" s="9"/>
      <c r="J479" s="9"/>
      <c r="AA479" s="70"/>
      <c r="AB479" s="9"/>
      <c r="AC479" s="70"/>
      <c r="AD479" s="9"/>
    </row>
    <row r="480" spans="8:30" ht="12.75" x14ac:dyDescent="0.2">
      <c r="H480" s="9"/>
      <c r="I480" s="9"/>
      <c r="J480" s="9"/>
      <c r="AA480" s="70"/>
      <c r="AB480" s="9"/>
      <c r="AC480" s="70"/>
      <c r="AD480" s="9"/>
    </row>
    <row r="481" spans="8:30" ht="12.75" x14ac:dyDescent="0.2">
      <c r="H481" s="9"/>
      <c r="I481" s="9"/>
      <c r="J481" s="9"/>
      <c r="AA481" s="70"/>
      <c r="AB481" s="9"/>
      <c r="AC481" s="70"/>
      <c r="AD481" s="9"/>
    </row>
    <row r="482" spans="8:30" ht="12.75" x14ac:dyDescent="0.2">
      <c r="H482" s="9"/>
      <c r="I482" s="9"/>
      <c r="J482" s="9"/>
      <c r="AA482" s="70"/>
      <c r="AB482" s="9"/>
      <c r="AC482" s="70"/>
      <c r="AD482" s="9"/>
    </row>
    <row r="483" spans="8:30" ht="12.75" x14ac:dyDescent="0.2">
      <c r="H483" s="9"/>
      <c r="I483" s="9"/>
      <c r="J483" s="9"/>
      <c r="AA483" s="70"/>
      <c r="AB483" s="9"/>
      <c r="AC483" s="70"/>
      <c r="AD483" s="9"/>
    </row>
    <row r="484" spans="8:30" ht="12.75" x14ac:dyDescent="0.2">
      <c r="H484" s="9"/>
      <c r="I484" s="9"/>
      <c r="J484" s="9"/>
      <c r="AA484" s="70"/>
      <c r="AB484" s="9"/>
      <c r="AC484" s="70"/>
      <c r="AD484" s="9"/>
    </row>
    <row r="485" spans="8:30" ht="12.75" x14ac:dyDescent="0.2">
      <c r="H485" s="9"/>
      <c r="I485" s="9"/>
      <c r="J485" s="9"/>
      <c r="AA485" s="70"/>
      <c r="AB485" s="9"/>
      <c r="AC485" s="70"/>
      <c r="AD485" s="9"/>
    </row>
    <row r="486" spans="8:30" ht="12.75" x14ac:dyDescent="0.2">
      <c r="H486" s="9"/>
      <c r="I486" s="9"/>
      <c r="J486" s="9"/>
      <c r="AA486" s="70"/>
      <c r="AB486" s="9"/>
      <c r="AC486" s="70"/>
      <c r="AD486" s="9"/>
    </row>
    <row r="487" spans="8:30" ht="12.75" x14ac:dyDescent="0.2">
      <c r="H487" s="9"/>
      <c r="I487" s="9"/>
      <c r="J487" s="9"/>
      <c r="AA487" s="70"/>
      <c r="AB487" s="9"/>
      <c r="AC487" s="70"/>
      <c r="AD487" s="9"/>
    </row>
    <row r="488" spans="8:30" ht="12.75" x14ac:dyDescent="0.2">
      <c r="H488" s="9"/>
      <c r="I488" s="9"/>
      <c r="J488" s="9"/>
      <c r="AA488" s="70"/>
      <c r="AB488" s="9"/>
      <c r="AC488" s="70"/>
      <c r="AD488" s="9"/>
    </row>
    <row r="489" spans="8:30" ht="12.75" x14ac:dyDescent="0.2">
      <c r="H489" s="9"/>
      <c r="I489" s="9"/>
      <c r="J489" s="9"/>
      <c r="AA489" s="70"/>
      <c r="AB489" s="9"/>
      <c r="AC489" s="70"/>
      <c r="AD489" s="9"/>
    </row>
    <row r="490" spans="8:30" ht="12.75" x14ac:dyDescent="0.2">
      <c r="H490" s="9"/>
      <c r="I490" s="9"/>
      <c r="J490" s="9"/>
      <c r="AA490" s="70"/>
      <c r="AB490" s="9"/>
      <c r="AC490" s="70"/>
      <c r="AD490" s="9"/>
    </row>
    <row r="491" spans="8:30" ht="12.75" x14ac:dyDescent="0.2">
      <c r="H491" s="9"/>
      <c r="I491" s="9"/>
      <c r="J491" s="9"/>
      <c r="AA491" s="70"/>
      <c r="AB491" s="9"/>
      <c r="AC491" s="70"/>
      <c r="AD491" s="9"/>
    </row>
    <row r="492" spans="8:30" ht="12.75" x14ac:dyDescent="0.2">
      <c r="H492" s="9"/>
      <c r="I492" s="9"/>
      <c r="J492" s="9"/>
      <c r="AA492" s="70"/>
      <c r="AB492" s="9"/>
      <c r="AC492" s="70"/>
      <c r="AD492" s="9"/>
    </row>
    <row r="493" spans="8:30" ht="12.75" x14ac:dyDescent="0.2">
      <c r="H493" s="9"/>
      <c r="I493" s="9"/>
      <c r="J493" s="9"/>
      <c r="AA493" s="70"/>
      <c r="AB493" s="9"/>
      <c r="AC493" s="70"/>
      <c r="AD493" s="9"/>
    </row>
    <row r="494" spans="8:30" ht="12.75" x14ac:dyDescent="0.2">
      <c r="H494" s="9"/>
      <c r="I494" s="9"/>
      <c r="J494" s="9"/>
      <c r="AA494" s="70"/>
      <c r="AB494" s="9"/>
      <c r="AC494" s="70"/>
      <c r="AD494" s="9"/>
    </row>
    <row r="495" spans="8:30" ht="12.75" x14ac:dyDescent="0.2">
      <c r="H495" s="9"/>
      <c r="I495" s="9"/>
      <c r="J495" s="9"/>
      <c r="AA495" s="70"/>
      <c r="AB495" s="9"/>
      <c r="AC495" s="70"/>
      <c r="AD495" s="9"/>
    </row>
    <row r="496" spans="8:30" ht="12.75" x14ac:dyDescent="0.2">
      <c r="H496" s="9"/>
      <c r="I496" s="9"/>
      <c r="J496" s="9"/>
      <c r="AA496" s="70"/>
      <c r="AB496" s="9"/>
      <c r="AC496" s="70"/>
      <c r="AD496" s="9"/>
    </row>
    <row r="497" spans="8:30" ht="12.75" x14ac:dyDescent="0.2">
      <c r="H497" s="9"/>
      <c r="I497" s="9"/>
      <c r="J497" s="9"/>
      <c r="AA497" s="70"/>
      <c r="AB497" s="9"/>
      <c r="AC497" s="70"/>
      <c r="AD497" s="9"/>
    </row>
    <row r="498" spans="8:30" ht="12.75" x14ac:dyDescent="0.2">
      <c r="H498" s="9"/>
      <c r="I498" s="9"/>
      <c r="J498" s="9"/>
      <c r="AA498" s="70"/>
      <c r="AB498" s="9"/>
      <c r="AC498" s="70"/>
      <c r="AD498" s="9"/>
    </row>
    <row r="499" spans="8:30" ht="12.75" x14ac:dyDescent="0.2">
      <c r="H499" s="9"/>
      <c r="I499" s="9"/>
      <c r="J499" s="9"/>
      <c r="AA499" s="70"/>
      <c r="AB499" s="9"/>
      <c r="AC499" s="70"/>
      <c r="AD499" s="9"/>
    </row>
    <row r="500" spans="8:30" ht="12.75" x14ac:dyDescent="0.2">
      <c r="H500" s="9"/>
      <c r="I500" s="9"/>
      <c r="J500" s="9"/>
      <c r="AA500" s="70"/>
      <c r="AB500" s="9"/>
      <c r="AC500" s="70"/>
      <c r="AD500" s="9"/>
    </row>
    <row r="501" spans="8:30" ht="12.75" x14ac:dyDescent="0.2">
      <c r="H501" s="9"/>
      <c r="I501" s="9"/>
      <c r="J501" s="9"/>
      <c r="AA501" s="70"/>
      <c r="AB501" s="9"/>
      <c r="AC501" s="70"/>
      <c r="AD501" s="9"/>
    </row>
    <row r="502" spans="8:30" ht="12.75" x14ac:dyDescent="0.2">
      <c r="H502" s="9"/>
      <c r="I502" s="9"/>
      <c r="J502" s="9"/>
      <c r="AA502" s="70"/>
      <c r="AB502" s="9"/>
      <c r="AC502" s="70"/>
      <c r="AD502" s="9"/>
    </row>
    <row r="503" spans="8:30" ht="12.75" x14ac:dyDescent="0.2">
      <c r="H503" s="9"/>
      <c r="I503" s="9"/>
      <c r="J503" s="9"/>
      <c r="AA503" s="70"/>
      <c r="AB503" s="9"/>
      <c r="AC503" s="70"/>
      <c r="AD503" s="9"/>
    </row>
    <row r="504" spans="8:30" ht="12.75" x14ac:dyDescent="0.2">
      <c r="H504" s="9"/>
      <c r="I504" s="9"/>
      <c r="J504" s="9"/>
      <c r="AA504" s="70"/>
      <c r="AB504" s="9"/>
      <c r="AC504" s="70"/>
      <c r="AD504" s="9"/>
    </row>
    <row r="505" spans="8:30" ht="12.75" x14ac:dyDescent="0.2">
      <c r="H505" s="9"/>
      <c r="I505" s="9"/>
      <c r="J505" s="9"/>
      <c r="AA505" s="70"/>
      <c r="AB505" s="9"/>
      <c r="AC505" s="70"/>
      <c r="AD505" s="9"/>
    </row>
    <row r="506" spans="8:30" ht="12.75" x14ac:dyDescent="0.2">
      <c r="H506" s="9"/>
      <c r="I506" s="9"/>
      <c r="J506" s="9"/>
      <c r="AA506" s="70"/>
      <c r="AB506" s="9"/>
      <c r="AC506" s="70"/>
      <c r="AD506" s="9"/>
    </row>
    <row r="507" spans="8:30" ht="12.75" x14ac:dyDescent="0.2">
      <c r="H507" s="9"/>
      <c r="I507" s="9"/>
      <c r="J507" s="9"/>
      <c r="AA507" s="70"/>
      <c r="AB507" s="9"/>
      <c r="AC507" s="70"/>
      <c r="AD507" s="9"/>
    </row>
    <row r="508" spans="8:30" ht="12.75" x14ac:dyDescent="0.2">
      <c r="H508" s="9"/>
      <c r="I508" s="9"/>
      <c r="J508" s="9"/>
      <c r="AA508" s="70"/>
      <c r="AB508" s="9"/>
      <c r="AC508" s="70"/>
      <c r="AD508" s="9"/>
    </row>
    <row r="509" spans="8:30" ht="12.75" x14ac:dyDescent="0.2">
      <c r="H509" s="9"/>
      <c r="I509" s="9"/>
      <c r="J509" s="9"/>
      <c r="AA509" s="70"/>
      <c r="AB509" s="9"/>
      <c r="AC509" s="70"/>
      <c r="AD509" s="9"/>
    </row>
    <row r="510" spans="8:30" ht="12.75" x14ac:dyDescent="0.2">
      <c r="H510" s="9"/>
      <c r="I510" s="9"/>
      <c r="J510" s="9"/>
      <c r="AA510" s="70"/>
      <c r="AB510" s="9"/>
      <c r="AC510" s="70"/>
      <c r="AD510" s="9"/>
    </row>
    <row r="511" spans="8:30" ht="12.75" x14ac:dyDescent="0.2">
      <c r="H511" s="9"/>
      <c r="I511" s="9"/>
      <c r="J511" s="9"/>
      <c r="AA511" s="70"/>
      <c r="AB511" s="9"/>
      <c r="AC511" s="70"/>
      <c r="AD511" s="9"/>
    </row>
    <row r="512" spans="8:30" ht="12.75" x14ac:dyDescent="0.2">
      <c r="H512" s="9"/>
      <c r="I512" s="9"/>
      <c r="J512" s="9"/>
      <c r="AA512" s="70"/>
      <c r="AB512" s="9"/>
      <c r="AC512" s="70"/>
      <c r="AD512" s="9"/>
    </row>
    <row r="513" spans="8:30" ht="12.75" x14ac:dyDescent="0.2">
      <c r="H513" s="9"/>
      <c r="I513" s="9"/>
      <c r="J513" s="9"/>
      <c r="AA513" s="70"/>
      <c r="AB513" s="9"/>
      <c r="AC513" s="70"/>
      <c r="AD513" s="9"/>
    </row>
    <row r="514" spans="8:30" ht="12.75" x14ac:dyDescent="0.2">
      <c r="H514" s="9"/>
      <c r="I514" s="9"/>
      <c r="J514" s="9"/>
      <c r="AA514" s="70"/>
      <c r="AB514" s="9"/>
      <c r="AC514" s="70"/>
      <c r="AD514" s="9"/>
    </row>
    <row r="515" spans="8:30" ht="12.75" x14ac:dyDescent="0.2">
      <c r="H515" s="9"/>
      <c r="I515" s="9"/>
      <c r="J515" s="9"/>
      <c r="AA515" s="70"/>
      <c r="AB515" s="9"/>
      <c r="AC515" s="70"/>
      <c r="AD515" s="9"/>
    </row>
    <row r="516" spans="8:30" ht="12.75" x14ac:dyDescent="0.2">
      <c r="H516" s="9"/>
      <c r="I516" s="9"/>
      <c r="J516" s="9"/>
      <c r="AA516" s="70"/>
      <c r="AB516" s="9"/>
      <c r="AC516" s="70"/>
      <c r="AD516" s="9"/>
    </row>
    <row r="517" spans="8:30" ht="12.75" x14ac:dyDescent="0.2">
      <c r="H517" s="9"/>
      <c r="I517" s="9"/>
      <c r="J517" s="9"/>
      <c r="AA517" s="70"/>
      <c r="AB517" s="9"/>
      <c r="AC517" s="70"/>
      <c r="AD517" s="9"/>
    </row>
    <row r="518" spans="8:30" ht="12.75" x14ac:dyDescent="0.2">
      <c r="H518" s="9"/>
      <c r="I518" s="9"/>
      <c r="J518" s="9"/>
      <c r="AA518" s="70"/>
      <c r="AB518" s="9"/>
      <c r="AC518" s="70"/>
      <c r="AD518" s="9"/>
    </row>
    <row r="519" spans="8:30" ht="12.75" x14ac:dyDescent="0.2">
      <c r="H519" s="9"/>
      <c r="I519" s="9"/>
      <c r="J519" s="9"/>
      <c r="AA519" s="70"/>
      <c r="AB519" s="9"/>
      <c r="AC519" s="70"/>
      <c r="AD519" s="9"/>
    </row>
    <row r="520" spans="8:30" ht="12.75" x14ac:dyDescent="0.2">
      <c r="H520" s="9"/>
      <c r="I520" s="9"/>
      <c r="J520" s="9"/>
      <c r="AA520" s="70"/>
      <c r="AB520" s="9"/>
      <c r="AC520" s="70"/>
      <c r="AD520" s="9"/>
    </row>
    <row r="521" spans="8:30" ht="12.75" x14ac:dyDescent="0.2">
      <c r="H521" s="9"/>
      <c r="I521" s="9"/>
      <c r="J521" s="9"/>
      <c r="AA521" s="70"/>
      <c r="AB521" s="9"/>
      <c r="AC521" s="70"/>
      <c r="AD521" s="9"/>
    </row>
    <row r="522" spans="8:30" ht="12.75" x14ac:dyDescent="0.2">
      <c r="H522" s="9"/>
      <c r="I522" s="9"/>
      <c r="J522" s="9"/>
      <c r="AA522" s="70"/>
      <c r="AB522" s="9"/>
      <c r="AC522" s="70"/>
      <c r="AD522" s="9"/>
    </row>
    <row r="523" spans="8:30" ht="12.75" x14ac:dyDescent="0.2">
      <c r="H523" s="9"/>
      <c r="I523" s="9"/>
      <c r="J523" s="9"/>
      <c r="AA523" s="70"/>
      <c r="AB523" s="9"/>
      <c r="AC523" s="70"/>
      <c r="AD523" s="9"/>
    </row>
    <row r="524" spans="8:30" ht="12.75" x14ac:dyDescent="0.2">
      <c r="H524" s="9"/>
      <c r="I524" s="9"/>
      <c r="J524" s="9"/>
      <c r="AA524" s="70"/>
      <c r="AB524" s="9"/>
      <c r="AC524" s="70"/>
      <c r="AD524" s="9"/>
    </row>
    <row r="525" spans="8:30" ht="12.75" x14ac:dyDescent="0.2">
      <c r="H525" s="9"/>
      <c r="I525" s="9"/>
      <c r="J525" s="9"/>
      <c r="AA525" s="70"/>
      <c r="AB525" s="9"/>
      <c r="AC525" s="70"/>
      <c r="AD525" s="9"/>
    </row>
    <row r="526" spans="8:30" ht="12.75" x14ac:dyDescent="0.2">
      <c r="H526" s="9"/>
      <c r="I526" s="9"/>
      <c r="J526" s="9"/>
      <c r="AA526" s="70"/>
      <c r="AB526" s="9"/>
      <c r="AC526" s="70"/>
      <c r="AD526" s="9"/>
    </row>
    <row r="527" spans="8:30" ht="12.75" x14ac:dyDescent="0.2">
      <c r="H527" s="9"/>
      <c r="I527" s="9"/>
      <c r="J527" s="9"/>
      <c r="AA527" s="70"/>
      <c r="AB527" s="9"/>
      <c r="AC527" s="70"/>
      <c r="AD527" s="9"/>
    </row>
    <row r="528" spans="8:30" ht="12.75" x14ac:dyDescent="0.2">
      <c r="H528" s="9"/>
      <c r="I528" s="9"/>
      <c r="J528" s="9"/>
      <c r="AA528" s="70"/>
      <c r="AB528" s="9"/>
      <c r="AC528" s="70"/>
      <c r="AD528" s="9"/>
    </row>
    <row r="529" spans="8:30" ht="12.75" x14ac:dyDescent="0.2">
      <c r="H529" s="9"/>
      <c r="I529" s="9"/>
      <c r="J529" s="9"/>
      <c r="AA529" s="70"/>
      <c r="AB529" s="9"/>
      <c r="AC529" s="70"/>
      <c r="AD529" s="9"/>
    </row>
    <row r="530" spans="8:30" ht="12.75" x14ac:dyDescent="0.2">
      <c r="H530" s="9"/>
      <c r="I530" s="9"/>
      <c r="J530" s="9"/>
      <c r="AA530" s="70"/>
      <c r="AB530" s="9"/>
      <c r="AC530" s="70"/>
      <c r="AD530" s="9"/>
    </row>
    <row r="531" spans="8:30" ht="12.75" x14ac:dyDescent="0.2">
      <c r="H531" s="9"/>
      <c r="I531" s="9"/>
      <c r="J531" s="9"/>
      <c r="AA531" s="70"/>
      <c r="AB531" s="9"/>
      <c r="AC531" s="70"/>
      <c r="AD531" s="9"/>
    </row>
    <row r="532" spans="8:30" ht="12.75" x14ac:dyDescent="0.2">
      <c r="H532" s="9"/>
      <c r="I532" s="9"/>
      <c r="J532" s="9"/>
      <c r="AA532" s="70"/>
      <c r="AB532" s="9"/>
      <c r="AC532" s="70"/>
      <c r="AD532" s="9"/>
    </row>
    <row r="533" spans="8:30" ht="12.75" x14ac:dyDescent="0.2">
      <c r="H533" s="9"/>
      <c r="I533" s="9"/>
      <c r="J533" s="9"/>
      <c r="AA533" s="70"/>
      <c r="AB533" s="9"/>
      <c r="AC533" s="70"/>
      <c r="AD533" s="9"/>
    </row>
    <row r="534" spans="8:30" ht="12.75" x14ac:dyDescent="0.2">
      <c r="H534" s="9"/>
      <c r="I534" s="9"/>
      <c r="J534" s="9"/>
      <c r="AA534" s="70"/>
      <c r="AB534" s="9"/>
      <c r="AC534" s="70"/>
      <c r="AD534" s="9"/>
    </row>
    <row r="535" spans="8:30" ht="12.75" x14ac:dyDescent="0.2">
      <c r="H535" s="9"/>
      <c r="I535" s="9"/>
      <c r="J535" s="9"/>
      <c r="AA535" s="70"/>
      <c r="AB535" s="9"/>
      <c r="AC535" s="70"/>
      <c r="AD535" s="9"/>
    </row>
    <row r="536" spans="8:30" ht="12.75" x14ac:dyDescent="0.2">
      <c r="H536" s="9"/>
      <c r="I536" s="9"/>
      <c r="J536" s="9"/>
      <c r="AA536" s="70"/>
      <c r="AB536" s="9"/>
      <c r="AC536" s="70"/>
      <c r="AD536" s="9"/>
    </row>
    <row r="537" spans="8:30" ht="12.75" x14ac:dyDescent="0.2">
      <c r="H537" s="9"/>
      <c r="I537" s="9"/>
      <c r="J537" s="9"/>
      <c r="AA537" s="70"/>
      <c r="AB537" s="9"/>
      <c r="AC537" s="70"/>
      <c r="AD537" s="9"/>
    </row>
    <row r="538" spans="8:30" ht="12.75" x14ac:dyDescent="0.2">
      <c r="H538" s="9"/>
      <c r="I538" s="9"/>
      <c r="J538" s="9"/>
      <c r="AA538" s="70"/>
      <c r="AB538" s="9"/>
      <c r="AC538" s="70"/>
      <c r="AD538" s="9"/>
    </row>
    <row r="539" spans="8:30" ht="12.75" x14ac:dyDescent="0.2">
      <c r="H539" s="9"/>
      <c r="I539" s="9"/>
      <c r="J539" s="9"/>
      <c r="AA539" s="70"/>
      <c r="AB539" s="9"/>
      <c r="AC539" s="70"/>
      <c r="AD539" s="9"/>
    </row>
    <row r="540" spans="8:30" ht="12.75" x14ac:dyDescent="0.2">
      <c r="H540" s="9"/>
      <c r="I540" s="9"/>
      <c r="J540" s="9"/>
      <c r="AA540" s="70"/>
      <c r="AB540" s="9"/>
      <c r="AC540" s="70"/>
      <c r="AD540" s="9"/>
    </row>
    <row r="541" spans="8:30" ht="12.75" x14ac:dyDescent="0.2">
      <c r="H541" s="9"/>
      <c r="I541" s="9"/>
      <c r="J541" s="9"/>
      <c r="AA541" s="70"/>
      <c r="AB541" s="9"/>
      <c r="AC541" s="70"/>
      <c r="AD541" s="9"/>
    </row>
    <row r="542" spans="8:30" ht="12.75" x14ac:dyDescent="0.2">
      <c r="H542" s="9"/>
      <c r="I542" s="9"/>
      <c r="J542" s="9"/>
      <c r="AA542" s="70"/>
      <c r="AB542" s="9"/>
      <c r="AC542" s="70"/>
      <c r="AD542" s="9"/>
    </row>
    <row r="543" spans="8:30" ht="12.75" x14ac:dyDescent="0.2">
      <c r="H543" s="9"/>
      <c r="I543" s="9"/>
      <c r="J543" s="9"/>
      <c r="AA543" s="70"/>
      <c r="AB543" s="9"/>
      <c r="AC543" s="70"/>
      <c r="AD543" s="9"/>
    </row>
    <row r="544" spans="8:30" ht="12.75" x14ac:dyDescent="0.2">
      <c r="H544" s="9"/>
      <c r="I544" s="9"/>
      <c r="J544" s="9"/>
      <c r="AA544" s="70"/>
      <c r="AB544" s="9"/>
      <c r="AC544" s="70"/>
      <c r="AD544" s="9"/>
    </row>
    <row r="545" spans="8:30" ht="12.75" x14ac:dyDescent="0.2">
      <c r="H545" s="9"/>
      <c r="I545" s="9"/>
      <c r="J545" s="9"/>
      <c r="AA545" s="70"/>
      <c r="AB545" s="9"/>
      <c r="AC545" s="70"/>
      <c r="AD545" s="9"/>
    </row>
    <row r="546" spans="8:30" ht="12.75" x14ac:dyDescent="0.2">
      <c r="H546" s="9"/>
      <c r="I546" s="9"/>
      <c r="J546" s="9"/>
      <c r="AA546" s="70"/>
      <c r="AB546" s="9"/>
      <c r="AC546" s="70"/>
      <c r="AD546" s="9"/>
    </row>
    <row r="547" spans="8:30" ht="12.75" x14ac:dyDescent="0.2">
      <c r="H547" s="9"/>
      <c r="I547" s="9"/>
      <c r="J547" s="9"/>
      <c r="AA547" s="70"/>
      <c r="AB547" s="9"/>
      <c r="AC547" s="70"/>
      <c r="AD547" s="9"/>
    </row>
    <row r="548" spans="8:30" ht="12.75" x14ac:dyDescent="0.2">
      <c r="H548" s="9"/>
      <c r="I548" s="9"/>
      <c r="J548" s="9"/>
      <c r="AA548" s="70"/>
      <c r="AB548" s="9"/>
      <c r="AC548" s="70"/>
      <c r="AD548" s="9"/>
    </row>
    <row r="549" spans="8:30" ht="12.75" x14ac:dyDescent="0.2">
      <c r="H549" s="9"/>
      <c r="I549" s="9"/>
      <c r="J549" s="9"/>
      <c r="AA549" s="70"/>
      <c r="AB549" s="9"/>
      <c r="AC549" s="70"/>
      <c r="AD549" s="9"/>
    </row>
    <row r="550" spans="8:30" ht="12.75" x14ac:dyDescent="0.2">
      <c r="H550" s="9"/>
      <c r="I550" s="9"/>
      <c r="J550" s="9"/>
      <c r="AA550" s="70"/>
      <c r="AB550" s="9"/>
      <c r="AC550" s="70"/>
      <c r="AD550" s="9"/>
    </row>
    <row r="551" spans="8:30" ht="12.75" x14ac:dyDescent="0.2">
      <c r="H551" s="9"/>
      <c r="I551" s="9"/>
      <c r="J551" s="9"/>
      <c r="AA551" s="70"/>
      <c r="AB551" s="9"/>
      <c r="AC551" s="70"/>
      <c r="AD551" s="9"/>
    </row>
    <row r="552" spans="8:30" ht="12.75" x14ac:dyDescent="0.2">
      <c r="H552" s="9"/>
      <c r="I552" s="9"/>
      <c r="J552" s="9"/>
      <c r="AA552" s="70"/>
      <c r="AB552" s="9"/>
      <c r="AC552" s="70"/>
      <c r="AD552" s="9"/>
    </row>
    <row r="553" spans="8:30" ht="12.75" x14ac:dyDescent="0.2">
      <c r="H553" s="9"/>
      <c r="I553" s="9"/>
      <c r="J553" s="9"/>
      <c r="AA553" s="70"/>
      <c r="AB553" s="9"/>
      <c r="AC553" s="70"/>
      <c r="AD553" s="9"/>
    </row>
    <row r="554" spans="8:30" ht="12.75" x14ac:dyDescent="0.2">
      <c r="H554" s="9"/>
      <c r="I554" s="9"/>
      <c r="J554" s="9"/>
      <c r="AA554" s="70"/>
      <c r="AB554" s="9"/>
      <c r="AC554" s="70"/>
      <c r="AD554" s="9"/>
    </row>
    <row r="555" spans="8:30" ht="12.75" x14ac:dyDescent="0.2">
      <c r="H555" s="9"/>
      <c r="I555" s="9"/>
      <c r="J555" s="9"/>
      <c r="AA555" s="70"/>
      <c r="AB555" s="9"/>
      <c r="AC555" s="70"/>
      <c r="AD555" s="9"/>
    </row>
    <row r="556" spans="8:30" ht="12.75" x14ac:dyDescent="0.2">
      <c r="H556" s="9"/>
      <c r="I556" s="9"/>
      <c r="J556" s="9"/>
      <c r="AA556" s="70"/>
      <c r="AB556" s="9"/>
      <c r="AC556" s="70"/>
      <c r="AD556" s="9"/>
    </row>
    <row r="557" spans="8:30" ht="12.75" x14ac:dyDescent="0.2">
      <c r="H557" s="9"/>
      <c r="I557" s="9"/>
      <c r="J557" s="9"/>
      <c r="AA557" s="70"/>
      <c r="AB557" s="9"/>
      <c r="AC557" s="70"/>
      <c r="AD557" s="9"/>
    </row>
    <row r="558" spans="8:30" ht="12.75" x14ac:dyDescent="0.2">
      <c r="H558" s="9"/>
      <c r="I558" s="9"/>
      <c r="J558" s="9"/>
      <c r="AA558" s="70"/>
      <c r="AB558" s="9"/>
      <c r="AC558" s="70"/>
      <c r="AD558" s="9"/>
    </row>
    <row r="559" spans="8:30" ht="12.75" x14ac:dyDescent="0.2">
      <c r="H559" s="9"/>
      <c r="I559" s="9"/>
      <c r="J559" s="9"/>
      <c r="AA559" s="70"/>
      <c r="AB559" s="9"/>
      <c r="AC559" s="70"/>
      <c r="AD559" s="9"/>
    </row>
    <row r="560" spans="8:30" ht="12.75" x14ac:dyDescent="0.2">
      <c r="H560" s="9"/>
      <c r="I560" s="9"/>
      <c r="J560" s="9"/>
      <c r="AA560" s="70"/>
      <c r="AB560" s="9"/>
      <c r="AC560" s="70"/>
      <c r="AD560" s="9"/>
    </row>
    <row r="561" spans="8:30" ht="12.75" x14ac:dyDescent="0.2">
      <c r="H561" s="9"/>
      <c r="I561" s="9"/>
      <c r="J561" s="9"/>
      <c r="AA561" s="70"/>
      <c r="AB561" s="9"/>
      <c r="AC561" s="70"/>
      <c r="AD561" s="9"/>
    </row>
    <row r="562" spans="8:30" ht="12.75" x14ac:dyDescent="0.2">
      <c r="H562" s="9"/>
      <c r="I562" s="9"/>
      <c r="J562" s="9"/>
      <c r="AA562" s="70"/>
      <c r="AB562" s="9"/>
      <c r="AC562" s="70"/>
      <c r="AD562" s="9"/>
    </row>
    <row r="563" spans="8:30" ht="12.75" x14ac:dyDescent="0.2">
      <c r="H563" s="9"/>
      <c r="I563" s="9"/>
      <c r="J563" s="9"/>
      <c r="AA563" s="70"/>
      <c r="AB563" s="9"/>
      <c r="AC563" s="70"/>
      <c r="AD563" s="9"/>
    </row>
    <row r="564" spans="8:30" ht="12.75" x14ac:dyDescent="0.2">
      <c r="H564" s="9"/>
      <c r="I564" s="9"/>
      <c r="J564" s="9"/>
      <c r="AA564" s="70"/>
      <c r="AB564" s="9"/>
      <c r="AC564" s="70"/>
      <c r="AD564" s="9"/>
    </row>
    <row r="565" spans="8:30" ht="12.75" x14ac:dyDescent="0.2">
      <c r="H565" s="9"/>
      <c r="I565" s="9"/>
      <c r="J565" s="9"/>
      <c r="AA565" s="70"/>
      <c r="AB565" s="9"/>
      <c r="AC565" s="70"/>
      <c r="AD565" s="9"/>
    </row>
    <row r="566" spans="8:30" ht="12.75" x14ac:dyDescent="0.2">
      <c r="H566" s="9"/>
      <c r="I566" s="9"/>
      <c r="J566" s="9"/>
      <c r="AA566" s="70"/>
      <c r="AB566" s="9"/>
      <c r="AC566" s="70"/>
      <c r="AD566" s="9"/>
    </row>
    <row r="567" spans="8:30" ht="12.75" x14ac:dyDescent="0.2">
      <c r="H567" s="9"/>
      <c r="I567" s="9"/>
      <c r="J567" s="9"/>
      <c r="AA567" s="70"/>
      <c r="AB567" s="9"/>
      <c r="AC567" s="70"/>
      <c r="AD567" s="9"/>
    </row>
    <row r="568" spans="8:30" ht="12.75" x14ac:dyDescent="0.2">
      <c r="H568" s="9"/>
      <c r="I568" s="9"/>
      <c r="J568" s="9"/>
      <c r="AA568" s="70"/>
      <c r="AB568" s="9"/>
      <c r="AC568" s="70"/>
      <c r="AD568" s="9"/>
    </row>
    <row r="569" spans="8:30" ht="12.75" x14ac:dyDescent="0.2">
      <c r="H569" s="9"/>
      <c r="I569" s="9"/>
      <c r="J569" s="9"/>
      <c r="AA569" s="70"/>
      <c r="AB569" s="9"/>
      <c r="AC569" s="70"/>
      <c r="AD569" s="9"/>
    </row>
    <row r="570" spans="8:30" ht="12.75" x14ac:dyDescent="0.2">
      <c r="H570" s="9"/>
      <c r="I570" s="9"/>
      <c r="J570" s="9"/>
      <c r="AA570" s="70"/>
      <c r="AB570" s="9"/>
      <c r="AC570" s="70"/>
      <c r="AD570" s="9"/>
    </row>
    <row r="571" spans="8:30" ht="12.75" x14ac:dyDescent="0.2">
      <c r="H571" s="9"/>
      <c r="I571" s="9"/>
      <c r="J571" s="9"/>
      <c r="AA571" s="70"/>
      <c r="AB571" s="9"/>
      <c r="AC571" s="70"/>
      <c r="AD571" s="9"/>
    </row>
    <row r="572" spans="8:30" ht="12.75" x14ac:dyDescent="0.2">
      <c r="H572" s="9"/>
      <c r="I572" s="9"/>
      <c r="J572" s="9"/>
      <c r="AA572" s="70"/>
      <c r="AB572" s="9"/>
      <c r="AC572" s="70"/>
      <c r="AD572" s="9"/>
    </row>
    <row r="573" spans="8:30" ht="12.75" x14ac:dyDescent="0.2">
      <c r="H573" s="9"/>
      <c r="I573" s="9"/>
      <c r="J573" s="9"/>
      <c r="AA573" s="70"/>
      <c r="AB573" s="9"/>
      <c r="AC573" s="70"/>
      <c r="AD573" s="9"/>
    </row>
    <row r="574" spans="8:30" ht="12.75" x14ac:dyDescent="0.2">
      <c r="H574" s="9"/>
      <c r="I574" s="9"/>
      <c r="J574" s="9"/>
      <c r="AA574" s="70"/>
      <c r="AB574" s="9"/>
      <c r="AC574" s="70"/>
      <c r="AD574" s="9"/>
    </row>
    <row r="575" spans="8:30" ht="12.75" x14ac:dyDescent="0.2">
      <c r="H575" s="9"/>
      <c r="I575" s="9"/>
      <c r="J575" s="9"/>
      <c r="AA575" s="70"/>
      <c r="AB575" s="9"/>
      <c r="AC575" s="70"/>
      <c r="AD575" s="9"/>
    </row>
    <row r="576" spans="8:30" ht="12.75" x14ac:dyDescent="0.2">
      <c r="H576" s="9"/>
      <c r="I576" s="9"/>
      <c r="J576" s="9"/>
      <c r="AA576" s="70"/>
      <c r="AB576" s="9"/>
      <c r="AC576" s="70"/>
      <c r="AD576" s="9"/>
    </row>
    <row r="577" spans="8:30" ht="12.75" x14ac:dyDescent="0.2">
      <c r="H577" s="9"/>
      <c r="I577" s="9"/>
      <c r="J577" s="9"/>
      <c r="AA577" s="70"/>
      <c r="AB577" s="9"/>
      <c r="AC577" s="70"/>
      <c r="AD577" s="9"/>
    </row>
    <row r="578" spans="8:30" ht="12.75" x14ac:dyDescent="0.2">
      <c r="H578" s="9"/>
      <c r="I578" s="9"/>
      <c r="J578" s="9"/>
      <c r="AA578" s="70"/>
      <c r="AB578" s="9"/>
      <c r="AC578" s="70"/>
      <c r="AD578" s="9"/>
    </row>
    <row r="579" spans="8:30" ht="12.75" x14ac:dyDescent="0.2">
      <c r="H579" s="9"/>
      <c r="I579" s="9"/>
      <c r="J579" s="9"/>
      <c r="AA579" s="70"/>
      <c r="AB579" s="9"/>
      <c r="AC579" s="70"/>
      <c r="AD579" s="9"/>
    </row>
    <row r="580" spans="8:30" ht="12.75" x14ac:dyDescent="0.2">
      <c r="H580" s="9"/>
      <c r="I580" s="9"/>
      <c r="J580" s="9"/>
      <c r="AA580" s="70"/>
      <c r="AB580" s="9"/>
      <c r="AC580" s="70"/>
      <c r="AD580" s="9"/>
    </row>
    <row r="581" spans="8:30" ht="12.75" x14ac:dyDescent="0.2">
      <c r="H581" s="9"/>
      <c r="I581" s="9"/>
      <c r="J581" s="9"/>
      <c r="AA581" s="70"/>
      <c r="AB581" s="9"/>
      <c r="AC581" s="70"/>
      <c r="AD581" s="9"/>
    </row>
    <row r="582" spans="8:30" ht="12.75" x14ac:dyDescent="0.2">
      <c r="H582" s="9"/>
      <c r="I582" s="9"/>
      <c r="J582" s="9"/>
      <c r="AA582" s="70"/>
      <c r="AB582" s="9"/>
      <c r="AC582" s="70"/>
      <c r="AD582" s="9"/>
    </row>
    <row r="583" spans="8:30" ht="12.75" x14ac:dyDescent="0.2">
      <c r="H583" s="9"/>
      <c r="I583" s="9"/>
      <c r="J583" s="9"/>
      <c r="AA583" s="70"/>
      <c r="AB583" s="9"/>
      <c r="AC583" s="70"/>
      <c r="AD583" s="9"/>
    </row>
    <row r="584" spans="8:30" ht="12.75" x14ac:dyDescent="0.2">
      <c r="H584" s="9"/>
      <c r="I584" s="9"/>
      <c r="J584" s="9"/>
      <c r="AA584" s="70"/>
      <c r="AB584" s="9"/>
      <c r="AC584" s="70"/>
      <c r="AD584" s="9"/>
    </row>
    <row r="585" spans="8:30" ht="12.75" x14ac:dyDescent="0.2">
      <c r="H585" s="9"/>
      <c r="I585" s="9"/>
      <c r="J585" s="9"/>
      <c r="AA585" s="70"/>
      <c r="AB585" s="9"/>
      <c r="AC585" s="70"/>
      <c r="AD585" s="9"/>
    </row>
    <row r="586" spans="8:30" ht="12.75" x14ac:dyDescent="0.2">
      <c r="H586" s="9"/>
      <c r="I586" s="9"/>
      <c r="J586" s="9"/>
      <c r="AA586" s="70"/>
      <c r="AB586" s="9"/>
      <c r="AC586" s="70"/>
      <c r="AD586" s="9"/>
    </row>
    <row r="587" spans="8:30" ht="12.75" x14ac:dyDescent="0.2">
      <c r="H587" s="9"/>
      <c r="I587" s="9"/>
      <c r="J587" s="9"/>
      <c r="AA587" s="70"/>
      <c r="AB587" s="9"/>
      <c r="AC587" s="70"/>
      <c r="AD587" s="9"/>
    </row>
    <row r="588" spans="8:30" ht="12.75" x14ac:dyDescent="0.2">
      <c r="H588" s="9"/>
      <c r="I588" s="9"/>
      <c r="J588" s="9"/>
      <c r="AA588" s="70"/>
      <c r="AB588" s="9"/>
      <c r="AC588" s="70"/>
      <c r="AD588" s="9"/>
    </row>
    <row r="589" spans="8:30" ht="12.75" x14ac:dyDescent="0.2">
      <c r="H589" s="9"/>
      <c r="I589" s="9"/>
      <c r="J589" s="9"/>
      <c r="AA589" s="70"/>
      <c r="AB589" s="9"/>
      <c r="AC589" s="70"/>
      <c r="AD589" s="9"/>
    </row>
    <row r="590" spans="8:30" ht="12.75" x14ac:dyDescent="0.2">
      <c r="H590" s="9"/>
      <c r="I590" s="9"/>
      <c r="J590" s="9"/>
      <c r="AA590" s="70"/>
      <c r="AB590" s="9"/>
      <c r="AC590" s="70"/>
      <c r="AD590" s="9"/>
    </row>
    <row r="591" spans="8:30" ht="12.75" x14ac:dyDescent="0.2">
      <c r="H591" s="9"/>
      <c r="I591" s="9"/>
      <c r="J591" s="9"/>
      <c r="AA591" s="70"/>
      <c r="AB591" s="9"/>
      <c r="AC591" s="70"/>
      <c r="AD591" s="9"/>
    </row>
    <row r="592" spans="8:30" ht="12.75" x14ac:dyDescent="0.2">
      <c r="H592" s="9"/>
      <c r="I592" s="9"/>
      <c r="J592" s="9"/>
      <c r="AA592" s="70"/>
      <c r="AB592" s="9"/>
      <c r="AC592" s="70"/>
      <c r="AD592" s="9"/>
    </row>
    <row r="593" spans="8:30" ht="12.75" x14ac:dyDescent="0.2">
      <c r="H593" s="9"/>
      <c r="I593" s="9"/>
      <c r="J593" s="9"/>
      <c r="AA593" s="70"/>
      <c r="AB593" s="9"/>
      <c r="AC593" s="70"/>
      <c r="AD593" s="9"/>
    </row>
    <row r="594" spans="8:30" ht="12.75" x14ac:dyDescent="0.2">
      <c r="H594" s="9"/>
      <c r="I594" s="9"/>
      <c r="J594" s="9"/>
      <c r="AA594" s="70"/>
      <c r="AB594" s="9"/>
      <c r="AC594" s="70"/>
      <c r="AD594" s="9"/>
    </row>
    <row r="595" spans="8:30" ht="12.75" x14ac:dyDescent="0.2">
      <c r="H595" s="9"/>
      <c r="I595" s="9"/>
      <c r="J595" s="9"/>
      <c r="AA595" s="70"/>
      <c r="AB595" s="9"/>
      <c r="AC595" s="70"/>
      <c r="AD595" s="9"/>
    </row>
    <row r="596" spans="8:30" ht="12.75" x14ac:dyDescent="0.2">
      <c r="H596" s="9"/>
      <c r="I596" s="9"/>
      <c r="J596" s="9"/>
      <c r="AA596" s="70"/>
      <c r="AB596" s="9"/>
      <c r="AC596" s="70"/>
      <c r="AD596" s="9"/>
    </row>
    <row r="597" spans="8:30" ht="12.75" x14ac:dyDescent="0.2">
      <c r="H597" s="9"/>
      <c r="I597" s="9"/>
      <c r="J597" s="9"/>
      <c r="AA597" s="70"/>
      <c r="AB597" s="9"/>
      <c r="AC597" s="70"/>
      <c r="AD597" s="9"/>
    </row>
    <row r="598" spans="8:30" ht="12.75" x14ac:dyDescent="0.2">
      <c r="H598" s="9"/>
      <c r="I598" s="9"/>
      <c r="J598" s="9"/>
      <c r="AA598" s="70"/>
      <c r="AB598" s="9"/>
      <c r="AC598" s="70"/>
      <c r="AD598" s="9"/>
    </row>
    <row r="599" spans="8:30" ht="12.75" x14ac:dyDescent="0.2">
      <c r="H599" s="9"/>
      <c r="I599" s="9"/>
      <c r="J599" s="9"/>
      <c r="AA599" s="70"/>
      <c r="AB599" s="9"/>
      <c r="AC599" s="70"/>
      <c r="AD599" s="9"/>
    </row>
    <row r="600" spans="8:30" ht="12.75" x14ac:dyDescent="0.2">
      <c r="H600" s="9"/>
      <c r="I600" s="9"/>
      <c r="J600" s="9"/>
      <c r="AA600" s="70"/>
      <c r="AB600" s="9"/>
      <c r="AC600" s="70"/>
      <c r="AD600" s="9"/>
    </row>
    <row r="601" spans="8:30" ht="12.75" x14ac:dyDescent="0.2">
      <c r="H601" s="9"/>
      <c r="I601" s="9"/>
      <c r="J601" s="9"/>
      <c r="AA601" s="70"/>
      <c r="AB601" s="9"/>
      <c r="AC601" s="70"/>
      <c r="AD601" s="9"/>
    </row>
    <row r="602" spans="8:30" ht="12.75" x14ac:dyDescent="0.2">
      <c r="H602" s="9"/>
      <c r="I602" s="9"/>
      <c r="J602" s="9"/>
      <c r="AA602" s="70"/>
      <c r="AB602" s="9"/>
      <c r="AC602" s="70"/>
      <c r="AD602" s="9"/>
    </row>
    <row r="603" spans="8:30" ht="12.75" x14ac:dyDescent="0.2">
      <c r="H603" s="9"/>
      <c r="I603" s="9"/>
      <c r="J603" s="9"/>
      <c r="AA603" s="70"/>
      <c r="AB603" s="9"/>
      <c r="AC603" s="70"/>
      <c r="AD603" s="9"/>
    </row>
    <row r="604" spans="8:30" ht="12.75" x14ac:dyDescent="0.2">
      <c r="H604" s="9"/>
      <c r="I604" s="9"/>
      <c r="J604" s="9"/>
      <c r="AA604" s="70"/>
      <c r="AB604" s="9"/>
      <c r="AC604" s="70"/>
      <c r="AD604" s="9"/>
    </row>
    <row r="605" spans="8:30" ht="12.75" x14ac:dyDescent="0.2">
      <c r="H605" s="9"/>
      <c r="I605" s="9"/>
      <c r="J605" s="9"/>
      <c r="AA605" s="70"/>
      <c r="AB605" s="9"/>
      <c r="AC605" s="70"/>
      <c r="AD605" s="9"/>
    </row>
    <row r="606" spans="8:30" ht="12.75" x14ac:dyDescent="0.2">
      <c r="H606" s="9"/>
      <c r="I606" s="9"/>
      <c r="J606" s="9"/>
      <c r="AA606" s="70"/>
      <c r="AB606" s="9"/>
      <c r="AC606" s="70"/>
      <c r="AD606" s="9"/>
    </row>
    <row r="607" spans="8:30" ht="12.75" x14ac:dyDescent="0.2">
      <c r="H607" s="9"/>
      <c r="I607" s="9"/>
      <c r="J607" s="9"/>
      <c r="AA607" s="70"/>
      <c r="AB607" s="9"/>
      <c r="AC607" s="70"/>
      <c r="AD607" s="9"/>
    </row>
    <row r="608" spans="8:30" ht="12.75" x14ac:dyDescent="0.2">
      <c r="H608" s="9"/>
      <c r="I608" s="9"/>
      <c r="J608" s="9"/>
      <c r="AA608" s="70"/>
      <c r="AB608" s="9"/>
      <c r="AC608" s="70"/>
      <c r="AD608" s="9"/>
    </row>
    <row r="609" spans="8:30" ht="12.75" x14ac:dyDescent="0.2">
      <c r="H609" s="9"/>
      <c r="I609" s="9"/>
      <c r="J609" s="9"/>
      <c r="AA609" s="70"/>
      <c r="AB609" s="9"/>
      <c r="AC609" s="70"/>
      <c r="AD609" s="9"/>
    </row>
    <row r="610" spans="8:30" ht="12.75" x14ac:dyDescent="0.2">
      <c r="H610" s="9"/>
      <c r="I610" s="9"/>
      <c r="J610" s="9"/>
      <c r="AA610" s="70"/>
      <c r="AB610" s="9"/>
      <c r="AC610" s="70"/>
      <c r="AD610" s="9"/>
    </row>
    <row r="611" spans="8:30" ht="12.75" x14ac:dyDescent="0.2">
      <c r="H611" s="9"/>
      <c r="I611" s="9"/>
      <c r="J611" s="9"/>
      <c r="AA611" s="70"/>
      <c r="AB611" s="9"/>
      <c r="AC611" s="70"/>
      <c r="AD611" s="9"/>
    </row>
    <row r="612" spans="8:30" ht="12.75" x14ac:dyDescent="0.2">
      <c r="H612" s="9"/>
      <c r="I612" s="9"/>
      <c r="J612" s="9"/>
      <c r="AA612" s="70"/>
      <c r="AB612" s="9"/>
      <c r="AC612" s="70"/>
      <c r="AD612" s="9"/>
    </row>
    <row r="613" spans="8:30" ht="12.75" x14ac:dyDescent="0.2">
      <c r="H613" s="9"/>
      <c r="I613" s="9"/>
      <c r="J613" s="9"/>
      <c r="AA613" s="70"/>
      <c r="AB613" s="9"/>
      <c r="AC613" s="70"/>
      <c r="AD613" s="9"/>
    </row>
    <row r="614" spans="8:30" ht="12.75" x14ac:dyDescent="0.2">
      <c r="H614" s="9"/>
      <c r="I614" s="9"/>
      <c r="J614" s="9"/>
      <c r="AA614" s="70"/>
      <c r="AB614" s="9"/>
      <c r="AC614" s="70"/>
      <c r="AD614" s="9"/>
    </row>
    <row r="615" spans="8:30" ht="12.75" x14ac:dyDescent="0.2">
      <c r="H615" s="9"/>
      <c r="I615" s="9"/>
      <c r="J615" s="9"/>
      <c r="AA615" s="70"/>
      <c r="AB615" s="9"/>
      <c r="AC615" s="70"/>
      <c r="AD615" s="9"/>
    </row>
    <row r="616" spans="8:30" ht="12.75" x14ac:dyDescent="0.2">
      <c r="H616" s="9"/>
      <c r="I616" s="9"/>
      <c r="J616" s="9"/>
      <c r="AA616" s="70"/>
      <c r="AB616" s="9"/>
      <c r="AC616" s="70"/>
      <c r="AD616" s="9"/>
    </row>
    <row r="617" spans="8:30" ht="12.75" x14ac:dyDescent="0.2">
      <c r="H617" s="9"/>
      <c r="I617" s="9"/>
      <c r="J617" s="9"/>
      <c r="AA617" s="70"/>
      <c r="AB617" s="9"/>
      <c r="AC617" s="70"/>
      <c r="AD617" s="9"/>
    </row>
    <row r="618" spans="8:30" ht="12.75" x14ac:dyDescent="0.2">
      <c r="H618" s="9"/>
      <c r="I618" s="9"/>
      <c r="J618" s="9"/>
      <c r="AA618" s="70"/>
      <c r="AB618" s="9"/>
      <c r="AC618" s="70"/>
      <c r="AD618" s="9"/>
    </row>
    <row r="619" spans="8:30" ht="12.75" x14ac:dyDescent="0.2">
      <c r="H619" s="9"/>
      <c r="I619" s="9"/>
      <c r="J619" s="9"/>
      <c r="AA619" s="70"/>
      <c r="AB619" s="9"/>
      <c r="AC619" s="70"/>
      <c r="AD619" s="9"/>
    </row>
    <row r="620" spans="8:30" ht="12.75" x14ac:dyDescent="0.2">
      <c r="H620" s="9"/>
      <c r="I620" s="9"/>
      <c r="J620" s="9"/>
      <c r="AA620" s="70"/>
      <c r="AB620" s="9"/>
      <c r="AC620" s="70"/>
      <c r="AD620" s="9"/>
    </row>
    <row r="621" spans="8:30" ht="12.75" x14ac:dyDescent="0.2">
      <c r="H621" s="9"/>
      <c r="I621" s="9"/>
      <c r="J621" s="9"/>
      <c r="AA621" s="70"/>
      <c r="AB621" s="9"/>
      <c r="AC621" s="70"/>
      <c r="AD621" s="9"/>
    </row>
    <row r="622" spans="8:30" ht="12.75" x14ac:dyDescent="0.2">
      <c r="H622" s="9"/>
      <c r="I622" s="9"/>
      <c r="J622" s="9"/>
      <c r="AA622" s="70"/>
      <c r="AB622" s="9"/>
      <c r="AC622" s="70"/>
      <c r="AD622" s="9"/>
    </row>
    <row r="623" spans="8:30" ht="12.75" x14ac:dyDescent="0.2">
      <c r="H623" s="9"/>
      <c r="I623" s="9"/>
      <c r="J623" s="9"/>
      <c r="AA623" s="70"/>
      <c r="AB623" s="9"/>
      <c r="AC623" s="70"/>
      <c r="AD623" s="9"/>
    </row>
    <row r="624" spans="8:30" ht="12.75" x14ac:dyDescent="0.2">
      <c r="H624" s="9"/>
      <c r="I624" s="9"/>
      <c r="J624" s="9"/>
      <c r="AA624" s="70"/>
      <c r="AB624" s="9"/>
      <c r="AC624" s="70"/>
      <c r="AD624" s="9"/>
    </row>
    <row r="625" spans="8:30" ht="12.75" x14ac:dyDescent="0.2">
      <c r="H625" s="9"/>
      <c r="I625" s="9"/>
      <c r="J625" s="9"/>
      <c r="AA625" s="70"/>
      <c r="AB625" s="9"/>
      <c r="AC625" s="70"/>
      <c r="AD625" s="9"/>
    </row>
    <row r="626" spans="8:30" ht="12.75" x14ac:dyDescent="0.2">
      <c r="H626" s="9"/>
      <c r="I626" s="9"/>
      <c r="J626" s="9"/>
      <c r="AA626" s="70"/>
      <c r="AB626" s="9"/>
      <c r="AC626" s="70"/>
      <c r="AD626" s="9"/>
    </row>
    <row r="627" spans="8:30" ht="12.75" x14ac:dyDescent="0.2">
      <c r="H627" s="9"/>
      <c r="I627" s="9"/>
      <c r="J627" s="9"/>
      <c r="AA627" s="70"/>
      <c r="AB627" s="9"/>
      <c r="AC627" s="70"/>
      <c r="AD627" s="9"/>
    </row>
    <row r="628" spans="8:30" ht="12.75" x14ac:dyDescent="0.2">
      <c r="H628" s="9"/>
      <c r="I628" s="9"/>
      <c r="J628" s="9"/>
      <c r="AA628" s="70"/>
      <c r="AB628" s="9"/>
      <c r="AC628" s="70"/>
      <c r="AD628" s="9"/>
    </row>
    <row r="629" spans="8:30" ht="12.75" x14ac:dyDescent="0.2">
      <c r="H629" s="9"/>
      <c r="I629" s="9"/>
      <c r="J629" s="9"/>
      <c r="AA629" s="70"/>
      <c r="AB629" s="9"/>
      <c r="AC629" s="70"/>
      <c r="AD629" s="9"/>
    </row>
    <row r="630" spans="8:30" ht="12.75" x14ac:dyDescent="0.2">
      <c r="H630" s="9"/>
      <c r="I630" s="9"/>
      <c r="J630" s="9"/>
      <c r="AA630" s="70"/>
      <c r="AB630" s="9"/>
      <c r="AC630" s="70"/>
      <c r="AD630" s="9"/>
    </row>
    <row r="631" spans="8:30" ht="12.75" x14ac:dyDescent="0.2">
      <c r="H631" s="9"/>
      <c r="I631" s="9"/>
      <c r="J631" s="9"/>
      <c r="AA631" s="70"/>
      <c r="AB631" s="9"/>
      <c r="AC631" s="70"/>
      <c r="AD631" s="9"/>
    </row>
    <row r="632" spans="8:30" ht="12.75" x14ac:dyDescent="0.2">
      <c r="H632" s="9"/>
      <c r="I632" s="9"/>
      <c r="J632" s="9"/>
      <c r="AA632" s="70"/>
      <c r="AB632" s="9"/>
      <c r="AC632" s="70"/>
      <c r="AD632" s="9"/>
    </row>
    <row r="633" spans="8:30" ht="12.75" x14ac:dyDescent="0.2">
      <c r="H633" s="9"/>
      <c r="I633" s="9"/>
      <c r="J633" s="9"/>
      <c r="AA633" s="70"/>
      <c r="AB633" s="9"/>
      <c r="AC633" s="70"/>
      <c r="AD633" s="9"/>
    </row>
    <row r="634" spans="8:30" ht="12.75" x14ac:dyDescent="0.2">
      <c r="H634" s="9"/>
      <c r="I634" s="9"/>
      <c r="J634" s="9"/>
      <c r="AA634" s="70"/>
      <c r="AB634" s="9"/>
      <c r="AC634" s="70"/>
      <c r="AD634" s="9"/>
    </row>
    <row r="635" spans="8:30" ht="12.75" x14ac:dyDescent="0.2">
      <c r="H635" s="9"/>
      <c r="I635" s="9"/>
      <c r="J635" s="9"/>
      <c r="AA635" s="70"/>
      <c r="AB635" s="9"/>
      <c r="AC635" s="70"/>
      <c r="AD635" s="9"/>
    </row>
    <row r="636" spans="8:30" ht="12.75" x14ac:dyDescent="0.2">
      <c r="H636" s="9"/>
      <c r="I636" s="9"/>
      <c r="J636" s="9"/>
      <c r="AA636" s="70"/>
      <c r="AB636" s="9"/>
      <c r="AC636" s="70"/>
      <c r="AD636" s="9"/>
    </row>
    <row r="637" spans="8:30" ht="12.75" x14ac:dyDescent="0.2">
      <c r="H637" s="9"/>
      <c r="I637" s="9"/>
      <c r="J637" s="9"/>
      <c r="AA637" s="70"/>
      <c r="AB637" s="9"/>
      <c r="AC637" s="70"/>
      <c r="AD637" s="9"/>
    </row>
    <row r="638" spans="8:30" ht="12.75" x14ac:dyDescent="0.2">
      <c r="H638" s="9"/>
      <c r="I638" s="9"/>
      <c r="J638" s="9"/>
      <c r="AA638" s="70"/>
      <c r="AB638" s="9"/>
      <c r="AC638" s="70"/>
      <c r="AD638" s="9"/>
    </row>
    <row r="639" spans="8:30" ht="12.75" x14ac:dyDescent="0.2">
      <c r="H639" s="9"/>
      <c r="I639" s="9"/>
      <c r="J639" s="9"/>
      <c r="AA639" s="70"/>
      <c r="AB639" s="9"/>
      <c r="AC639" s="70"/>
      <c r="AD639" s="9"/>
    </row>
    <row r="640" spans="8:30" ht="12.75" x14ac:dyDescent="0.2">
      <c r="H640" s="9"/>
      <c r="I640" s="9"/>
      <c r="J640" s="9"/>
      <c r="AA640" s="70"/>
      <c r="AB640" s="9"/>
      <c r="AC640" s="70"/>
      <c r="AD640" s="9"/>
    </row>
    <row r="641" spans="8:30" ht="12.75" x14ac:dyDescent="0.2">
      <c r="H641" s="9"/>
      <c r="I641" s="9"/>
      <c r="J641" s="9"/>
      <c r="AA641" s="70"/>
      <c r="AB641" s="9"/>
      <c r="AC641" s="70"/>
      <c r="AD641" s="9"/>
    </row>
    <row r="642" spans="8:30" ht="12.75" x14ac:dyDescent="0.2">
      <c r="H642" s="9"/>
      <c r="I642" s="9"/>
      <c r="J642" s="9"/>
      <c r="AA642" s="70"/>
      <c r="AB642" s="9"/>
      <c r="AC642" s="70"/>
      <c r="AD642" s="9"/>
    </row>
    <row r="643" spans="8:30" ht="12.75" x14ac:dyDescent="0.2">
      <c r="H643" s="9"/>
      <c r="I643" s="9"/>
      <c r="J643" s="9"/>
      <c r="AA643" s="70"/>
      <c r="AB643" s="9"/>
      <c r="AC643" s="70"/>
      <c r="AD643" s="9"/>
    </row>
    <row r="644" spans="8:30" ht="12.75" x14ac:dyDescent="0.2">
      <c r="H644" s="9"/>
      <c r="I644" s="9"/>
      <c r="J644" s="9"/>
      <c r="AA644" s="70"/>
      <c r="AB644" s="9"/>
      <c r="AC644" s="70"/>
      <c r="AD644" s="9"/>
    </row>
    <row r="645" spans="8:30" ht="12.75" x14ac:dyDescent="0.2">
      <c r="H645" s="9"/>
      <c r="I645" s="9"/>
      <c r="J645" s="9"/>
      <c r="AA645" s="70"/>
      <c r="AB645" s="9"/>
      <c r="AC645" s="70"/>
      <c r="AD645" s="9"/>
    </row>
    <row r="646" spans="8:30" ht="12.75" x14ac:dyDescent="0.2">
      <c r="H646" s="9"/>
      <c r="I646" s="9"/>
      <c r="J646" s="9"/>
      <c r="AA646" s="70"/>
      <c r="AB646" s="9"/>
      <c r="AC646" s="70"/>
      <c r="AD646" s="9"/>
    </row>
    <row r="647" spans="8:30" ht="12.75" x14ac:dyDescent="0.2">
      <c r="H647" s="9"/>
      <c r="I647" s="9"/>
      <c r="J647" s="9"/>
      <c r="AA647" s="70"/>
      <c r="AB647" s="9"/>
      <c r="AC647" s="70"/>
      <c r="AD647" s="9"/>
    </row>
    <row r="648" spans="8:30" ht="12.75" x14ac:dyDescent="0.2">
      <c r="H648" s="9"/>
      <c r="I648" s="9"/>
      <c r="J648" s="9"/>
      <c r="AA648" s="70"/>
      <c r="AB648" s="9"/>
      <c r="AC648" s="70"/>
      <c r="AD648" s="9"/>
    </row>
    <row r="649" spans="8:30" ht="12.75" x14ac:dyDescent="0.2">
      <c r="H649" s="9"/>
      <c r="I649" s="9"/>
      <c r="J649" s="9"/>
      <c r="AA649" s="70"/>
      <c r="AB649" s="9"/>
      <c r="AC649" s="70"/>
      <c r="AD649" s="9"/>
    </row>
    <row r="650" spans="8:30" ht="12.75" x14ac:dyDescent="0.2">
      <c r="H650" s="9"/>
      <c r="I650" s="9"/>
      <c r="J650" s="9"/>
      <c r="AA650" s="70"/>
      <c r="AB650" s="9"/>
      <c r="AC650" s="70"/>
      <c r="AD650" s="9"/>
    </row>
    <row r="651" spans="8:30" ht="12.75" x14ac:dyDescent="0.2">
      <c r="H651" s="9"/>
      <c r="I651" s="9"/>
      <c r="J651" s="9"/>
      <c r="AA651" s="70"/>
      <c r="AB651" s="9"/>
      <c r="AC651" s="70"/>
      <c r="AD651" s="9"/>
    </row>
    <row r="652" spans="8:30" ht="12.75" x14ac:dyDescent="0.2">
      <c r="H652" s="9"/>
      <c r="I652" s="9"/>
      <c r="J652" s="9"/>
      <c r="AA652" s="70"/>
      <c r="AB652" s="9"/>
      <c r="AC652" s="70"/>
      <c r="AD652" s="9"/>
    </row>
    <row r="653" spans="8:30" ht="12.75" x14ac:dyDescent="0.2">
      <c r="H653" s="9"/>
      <c r="I653" s="9"/>
      <c r="J653" s="9"/>
      <c r="AA653" s="70"/>
      <c r="AB653" s="9"/>
      <c r="AC653" s="70"/>
      <c r="AD653" s="9"/>
    </row>
    <row r="654" spans="8:30" ht="12.75" x14ac:dyDescent="0.2">
      <c r="H654" s="9"/>
      <c r="I654" s="9"/>
      <c r="J654" s="9"/>
      <c r="AA654" s="70"/>
      <c r="AB654" s="9"/>
      <c r="AC654" s="70"/>
      <c r="AD654" s="9"/>
    </row>
    <row r="655" spans="8:30" ht="12.75" x14ac:dyDescent="0.2">
      <c r="H655" s="9"/>
      <c r="I655" s="9"/>
      <c r="J655" s="9"/>
      <c r="AA655" s="70"/>
      <c r="AB655" s="9"/>
      <c r="AC655" s="70"/>
      <c r="AD655" s="9"/>
    </row>
    <row r="656" spans="8:30" ht="12.75" x14ac:dyDescent="0.2">
      <c r="H656" s="9"/>
      <c r="I656" s="9"/>
      <c r="J656" s="9"/>
      <c r="AA656" s="70"/>
      <c r="AB656" s="9"/>
      <c r="AC656" s="70"/>
      <c r="AD656" s="9"/>
    </row>
    <row r="657" spans="8:30" ht="12.75" x14ac:dyDescent="0.2">
      <c r="H657" s="9"/>
      <c r="I657" s="9"/>
      <c r="J657" s="9"/>
      <c r="AA657" s="70"/>
      <c r="AB657" s="9"/>
      <c r="AC657" s="70"/>
      <c r="AD657" s="9"/>
    </row>
    <row r="658" spans="8:30" ht="12.75" x14ac:dyDescent="0.2">
      <c r="H658" s="9"/>
      <c r="I658" s="9"/>
      <c r="J658" s="9"/>
      <c r="AA658" s="70"/>
      <c r="AB658" s="9"/>
      <c r="AC658" s="70"/>
      <c r="AD658" s="9"/>
    </row>
    <row r="659" spans="8:30" ht="12.75" x14ac:dyDescent="0.2">
      <c r="H659" s="9"/>
      <c r="I659" s="9"/>
      <c r="J659" s="9"/>
      <c r="AA659" s="70"/>
      <c r="AB659" s="9"/>
      <c r="AC659" s="70"/>
      <c r="AD659" s="9"/>
    </row>
    <row r="660" spans="8:30" ht="12.75" x14ac:dyDescent="0.2">
      <c r="H660" s="9"/>
      <c r="I660" s="9"/>
      <c r="J660" s="9"/>
      <c r="AA660" s="70"/>
      <c r="AB660" s="9"/>
      <c r="AC660" s="70"/>
      <c r="AD660" s="9"/>
    </row>
    <row r="661" spans="8:30" ht="12.75" x14ac:dyDescent="0.2">
      <c r="H661" s="9"/>
      <c r="I661" s="9"/>
      <c r="J661" s="9"/>
      <c r="AA661" s="70"/>
      <c r="AB661" s="9"/>
      <c r="AC661" s="70"/>
      <c r="AD661" s="9"/>
    </row>
    <row r="662" spans="8:30" ht="12.75" x14ac:dyDescent="0.2">
      <c r="H662" s="9"/>
      <c r="I662" s="9"/>
      <c r="J662" s="9"/>
      <c r="AA662" s="70"/>
      <c r="AB662" s="9"/>
      <c r="AC662" s="70"/>
      <c r="AD662" s="9"/>
    </row>
    <row r="663" spans="8:30" ht="12.75" x14ac:dyDescent="0.2">
      <c r="H663" s="9"/>
      <c r="I663" s="9"/>
      <c r="J663" s="9"/>
      <c r="AA663" s="70"/>
      <c r="AB663" s="9"/>
      <c r="AC663" s="70"/>
      <c r="AD663" s="9"/>
    </row>
    <row r="664" spans="8:30" ht="12.75" x14ac:dyDescent="0.2">
      <c r="H664" s="9"/>
      <c r="I664" s="9"/>
      <c r="J664" s="9"/>
      <c r="AA664" s="70"/>
      <c r="AB664" s="9"/>
      <c r="AC664" s="70"/>
      <c r="AD664" s="9"/>
    </row>
    <row r="665" spans="8:30" ht="12.75" x14ac:dyDescent="0.2">
      <c r="H665" s="9"/>
      <c r="I665" s="9"/>
      <c r="J665" s="9"/>
      <c r="AA665" s="70"/>
      <c r="AB665" s="9"/>
      <c r="AC665" s="70"/>
      <c r="AD665" s="9"/>
    </row>
    <row r="666" spans="8:30" ht="12.75" x14ac:dyDescent="0.2">
      <c r="H666" s="9"/>
      <c r="I666" s="9"/>
      <c r="J666" s="9"/>
      <c r="AA666" s="70"/>
      <c r="AB666" s="9"/>
      <c r="AC666" s="70"/>
      <c r="AD666" s="9"/>
    </row>
    <row r="667" spans="8:30" ht="12.75" x14ac:dyDescent="0.2">
      <c r="H667" s="9"/>
      <c r="I667" s="9"/>
      <c r="J667" s="9"/>
      <c r="AA667" s="70"/>
      <c r="AB667" s="9"/>
      <c r="AC667" s="70"/>
      <c r="AD667" s="9"/>
    </row>
    <row r="668" spans="8:30" ht="12.75" x14ac:dyDescent="0.2">
      <c r="H668" s="9"/>
      <c r="I668" s="9"/>
      <c r="J668" s="9"/>
      <c r="AA668" s="70"/>
      <c r="AB668" s="9"/>
      <c r="AC668" s="70"/>
      <c r="AD668" s="9"/>
    </row>
    <row r="669" spans="8:30" ht="12.75" x14ac:dyDescent="0.2">
      <c r="H669" s="9"/>
      <c r="I669" s="9"/>
      <c r="J669" s="9"/>
      <c r="AA669" s="70"/>
      <c r="AB669" s="9"/>
      <c r="AC669" s="70"/>
      <c r="AD669" s="9"/>
    </row>
    <row r="670" spans="8:30" ht="12.75" x14ac:dyDescent="0.2">
      <c r="H670" s="9"/>
      <c r="I670" s="9"/>
      <c r="J670" s="9"/>
      <c r="AA670" s="70"/>
      <c r="AB670" s="9"/>
      <c r="AC670" s="70"/>
      <c r="AD670" s="9"/>
    </row>
    <row r="671" spans="8:30" ht="12.75" x14ac:dyDescent="0.2">
      <c r="H671" s="9"/>
      <c r="I671" s="9"/>
      <c r="J671" s="9"/>
      <c r="AA671" s="70"/>
      <c r="AB671" s="9"/>
      <c r="AC671" s="70"/>
      <c r="AD671" s="9"/>
    </row>
    <row r="672" spans="8:30" ht="12.75" x14ac:dyDescent="0.2">
      <c r="H672" s="9"/>
      <c r="I672" s="9"/>
      <c r="J672" s="9"/>
      <c r="AA672" s="70"/>
      <c r="AB672" s="9"/>
      <c r="AC672" s="70"/>
      <c r="AD672" s="9"/>
    </row>
    <row r="673" spans="8:30" ht="12.75" x14ac:dyDescent="0.2">
      <c r="H673" s="9"/>
      <c r="I673" s="9"/>
      <c r="J673" s="9"/>
      <c r="AA673" s="70"/>
      <c r="AB673" s="9"/>
      <c r="AC673" s="70"/>
      <c r="AD673" s="9"/>
    </row>
    <row r="674" spans="8:30" ht="12.75" x14ac:dyDescent="0.2">
      <c r="H674" s="9"/>
      <c r="I674" s="9"/>
      <c r="J674" s="9"/>
      <c r="AA674" s="70"/>
      <c r="AB674" s="9"/>
      <c r="AC674" s="70"/>
      <c r="AD674" s="9"/>
    </row>
    <row r="675" spans="8:30" ht="12.75" x14ac:dyDescent="0.2">
      <c r="H675" s="9"/>
      <c r="I675" s="9"/>
      <c r="J675" s="9"/>
      <c r="AA675" s="70"/>
      <c r="AB675" s="9"/>
      <c r="AC675" s="70"/>
      <c r="AD675" s="9"/>
    </row>
    <row r="676" spans="8:30" ht="12.75" x14ac:dyDescent="0.2">
      <c r="H676" s="9"/>
      <c r="I676" s="9"/>
      <c r="J676" s="9"/>
      <c r="AA676" s="70"/>
      <c r="AB676" s="9"/>
      <c r="AC676" s="70"/>
      <c r="AD676" s="9"/>
    </row>
    <row r="677" spans="8:30" ht="12.75" x14ac:dyDescent="0.2">
      <c r="H677" s="9"/>
      <c r="I677" s="9"/>
      <c r="J677" s="9"/>
      <c r="AA677" s="70"/>
      <c r="AB677" s="9"/>
      <c r="AC677" s="70"/>
      <c r="AD677" s="9"/>
    </row>
    <row r="678" spans="8:30" ht="12.75" x14ac:dyDescent="0.2">
      <c r="H678" s="9"/>
      <c r="I678" s="9"/>
      <c r="J678" s="9"/>
      <c r="AA678" s="70"/>
      <c r="AB678" s="9"/>
      <c r="AC678" s="70"/>
      <c r="AD678" s="9"/>
    </row>
    <row r="679" spans="8:30" ht="12.75" x14ac:dyDescent="0.2">
      <c r="H679" s="9"/>
      <c r="I679" s="9"/>
      <c r="J679" s="9"/>
      <c r="AA679" s="70"/>
      <c r="AB679" s="9"/>
      <c r="AC679" s="70"/>
      <c r="AD679" s="9"/>
    </row>
    <row r="680" spans="8:30" ht="12.75" x14ac:dyDescent="0.2">
      <c r="H680" s="9"/>
      <c r="I680" s="9"/>
      <c r="J680" s="9"/>
      <c r="AA680" s="70"/>
      <c r="AB680" s="9"/>
      <c r="AC680" s="70"/>
      <c r="AD680" s="9"/>
    </row>
    <row r="681" spans="8:30" ht="12.75" x14ac:dyDescent="0.2">
      <c r="H681" s="9"/>
      <c r="I681" s="9"/>
      <c r="J681" s="9"/>
      <c r="AA681" s="70"/>
      <c r="AB681" s="9"/>
      <c r="AC681" s="70"/>
      <c r="AD681" s="9"/>
    </row>
    <row r="682" spans="8:30" ht="12.75" x14ac:dyDescent="0.2">
      <c r="H682" s="9"/>
      <c r="I682" s="9"/>
      <c r="J682" s="9"/>
      <c r="AA682" s="70"/>
      <c r="AB682" s="9"/>
      <c r="AC682" s="70"/>
      <c r="AD682" s="9"/>
    </row>
    <row r="683" spans="8:30" ht="12.75" x14ac:dyDescent="0.2">
      <c r="H683" s="9"/>
      <c r="I683" s="9"/>
      <c r="J683" s="9"/>
      <c r="AA683" s="70"/>
      <c r="AB683" s="9"/>
      <c r="AC683" s="70"/>
      <c r="AD683" s="9"/>
    </row>
    <row r="684" spans="8:30" ht="12.75" x14ac:dyDescent="0.2">
      <c r="H684" s="9"/>
      <c r="I684" s="9"/>
      <c r="J684" s="9"/>
      <c r="AA684" s="70"/>
      <c r="AB684" s="9"/>
      <c r="AC684" s="70"/>
      <c r="AD684" s="9"/>
    </row>
    <row r="685" spans="8:30" ht="12.75" x14ac:dyDescent="0.2">
      <c r="H685" s="9"/>
      <c r="I685" s="9"/>
      <c r="J685" s="9"/>
      <c r="AA685" s="70"/>
      <c r="AB685" s="9"/>
      <c r="AC685" s="70"/>
      <c r="AD685" s="9"/>
    </row>
    <row r="686" spans="8:30" ht="12.75" x14ac:dyDescent="0.2">
      <c r="H686" s="9"/>
      <c r="I686" s="9"/>
      <c r="J686" s="9"/>
      <c r="AA686" s="70"/>
      <c r="AB686" s="9"/>
      <c r="AC686" s="70"/>
      <c r="AD686" s="9"/>
    </row>
    <row r="687" spans="8:30" ht="12.75" x14ac:dyDescent="0.2">
      <c r="H687" s="9"/>
      <c r="I687" s="9"/>
      <c r="J687" s="9"/>
      <c r="AA687" s="70"/>
      <c r="AB687" s="9"/>
      <c r="AC687" s="70"/>
      <c r="AD687" s="9"/>
    </row>
    <row r="688" spans="8:30" ht="12.75" x14ac:dyDescent="0.2">
      <c r="H688" s="9"/>
      <c r="I688" s="9"/>
      <c r="J688" s="9"/>
      <c r="AA688" s="70"/>
      <c r="AB688" s="9"/>
      <c r="AC688" s="70"/>
      <c r="AD688" s="9"/>
    </row>
    <row r="689" spans="8:30" ht="12.75" x14ac:dyDescent="0.2">
      <c r="H689" s="9"/>
      <c r="I689" s="9"/>
      <c r="J689" s="9"/>
      <c r="AA689" s="70"/>
      <c r="AB689" s="9"/>
      <c r="AC689" s="70"/>
      <c r="AD689" s="9"/>
    </row>
    <row r="690" spans="8:30" ht="12.75" x14ac:dyDescent="0.2">
      <c r="H690" s="9"/>
      <c r="I690" s="9"/>
      <c r="J690" s="9"/>
      <c r="AA690" s="70"/>
      <c r="AB690" s="9"/>
      <c r="AC690" s="70"/>
      <c r="AD690" s="9"/>
    </row>
    <row r="691" spans="8:30" ht="12.75" x14ac:dyDescent="0.2">
      <c r="H691" s="9"/>
      <c r="I691" s="9"/>
      <c r="J691" s="9"/>
      <c r="AA691" s="70"/>
      <c r="AB691" s="9"/>
      <c r="AC691" s="70"/>
      <c r="AD691" s="9"/>
    </row>
    <row r="692" spans="8:30" ht="12.75" x14ac:dyDescent="0.2">
      <c r="H692" s="9"/>
      <c r="I692" s="9"/>
      <c r="J692" s="9"/>
      <c r="AA692" s="70"/>
      <c r="AB692" s="9"/>
      <c r="AC692" s="70"/>
      <c r="AD692" s="9"/>
    </row>
    <row r="693" spans="8:30" ht="12.75" x14ac:dyDescent="0.2">
      <c r="H693" s="9"/>
      <c r="I693" s="9"/>
      <c r="J693" s="9"/>
      <c r="AA693" s="70"/>
      <c r="AB693" s="9"/>
      <c r="AC693" s="70"/>
      <c r="AD693" s="9"/>
    </row>
    <row r="694" spans="8:30" ht="12.75" x14ac:dyDescent="0.2">
      <c r="H694" s="9"/>
      <c r="I694" s="9"/>
      <c r="J694" s="9"/>
      <c r="AA694" s="70"/>
      <c r="AB694" s="9"/>
      <c r="AC694" s="70"/>
      <c r="AD694" s="9"/>
    </row>
    <row r="695" spans="8:30" ht="12.75" x14ac:dyDescent="0.2">
      <c r="H695" s="9"/>
      <c r="I695" s="9"/>
      <c r="J695" s="9"/>
      <c r="AA695" s="70"/>
      <c r="AB695" s="9"/>
      <c r="AC695" s="70"/>
      <c r="AD695" s="9"/>
    </row>
    <row r="696" spans="8:30" ht="12.75" x14ac:dyDescent="0.2">
      <c r="H696" s="9"/>
      <c r="I696" s="9"/>
      <c r="J696" s="9"/>
      <c r="AA696" s="70"/>
      <c r="AB696" s="9"/>
      <c r="AC696" s="70"/>
      <c r="AD696" s="9"/>
    </row>
    <row r="697" spans="8:30" ht="12.75" x14ac:dyDescent="0.2">
      <c r="H697" s="9"/>
      <c r="I697" s="9"/>
      <c r="J697" s="9"/>
      <c r="AA697" s="70"/>
      <c r="AB697" s="9"/>
      <c r="AC697" s="70"/>
      <c r="AD697" s="9"/>
    </row>
    <row r="698" spans="8:30" ht="12.75" x14ac:dyDescent="0.2">
      <c r="H698" s="9"/>
      <c r="I698" s="9"/>
      <c r="J698" s="9"/>
      <c r="AA698" s="70"/>
      <c r="AB698" s="9"/>
      <c r="AC698" s="70"/>
      <c r="AD698" s="9"/>
    </row>
    <row r="699" spans="8:30" ht="12.75" x14ac:dyDescent="0.2">
      <c r="H699" s="9"/>
      <c r="I699" s="9"/>
      <c r="J699" s="9"/>
      <c r="AA699" s="70"/>
      <c r="AB699" s="9"/>
      <c r="AC699" s="70"/>
      <c r="AD699" s="9"/>
    </row>
    <row r="700" spans="8:30" ht="12.75" x14ac:dyDescent="0.2">
      <c r="H700" s="9"/>
      <c r="I700" s="9"/>
      <c r="J700" s="9"/>
      <c r="AA700" s="70"/>
      <c r="AB700" s="9"/>
      <c r="AC700" s="70"/>
      <c r="AD700" s="9"/>
    </row>
    <row r="701" spans="8:30" ht="12.75" x14ac:dyDescent="0.2">
      <c r="H701" s="9"/>
      <c r="I701" s="9"/>
      <c r="J701" s="9"/>
      <c r="AA701" s="70"/>
      <c r="AB701" s="9"/>
      <c r="AC701" s="70"/>
      <c r="AD701" s="9"/>
    </row>
    <row r="702" spans="8:30" ht="12.75" x14ac:dyDescent="0.2">
      <c r="H702" s="9"/>
      <c r="I702" s="9"/>
      <c r="J702" s="9"/>
      <c r="AA702" s="70"/>
      <c r="AB702" s="9"/>
      <c r="AC702" s="70"/>
      <c r="AD702" s="9"/>
    </row>
    <row r="703" spans="8:30" ht="12.75" x14ac:dyDescent="0.2">
      <c r="H703" s="9"/>
      <c r="I703" s="9"/>
      <c r="J703" s="9"/>
      <c r="AA703" s="70"/>
      <c r="AB703" s="9"/>
      <c r="AC703" s="70"/>
      <c r="AD703" s="9"/>
    </row>
    <row r="704" spans="8:30" ht="12.75" x14ac:dyDescent="0.2">
      <c r="H704" s="9"/>
      <c r="I704" s="9"/>
      <c r="J704" s="9"/>
      <c r="AA704" s="70"/>
      <c r="AB704" s="9"/>
      <c r="AC704" s="70"/>
      <c r="AD704" s="9"/>
    </row>
    <row r="705" spans="8:30" ht="12.75" x14ac:dyDescent="0.2">
      <c r="H705" s="9"/>
      <c r="I705" s="9"/>
      <c r="J705" s="9"/>
      <c r="AA705" s="70"/>
      <c r="AB705" s="9"/>
      <c r="AC705" s="70"/>
      <c r="AD705" s="9"/>
    </row>
    <row r="706" spans="8:30" ht="12.75" x14ac:dyDescent="0.2">
      <c r="H706" s="9"/>
      <c r="I706" s="9"/>
      <c r="J706" s="9"/>
      <c r="AA706" s="70"/>
      <c r="AB706" s="9"/>
      <c r="AC706" s="70"/>
      <c r="AD706" s="9"/>
    </row>
    <row r="707" spans="8:30" ht="12.75" x14ac:dyDescent="0.2">
      <c r="H707" s="9"/>
      <c r="I707" s="9"/>
      <c r="J707" s="9"/>
      <c r="AA707" s="70"/>
      <c r="AB707" s="9"/>
      <c r="AC707" s="70"/>
      <c r="AD707" s="9"/>
    </row>
    <row r="708" spans="8:30" ht="12.75" x14ac:dyDescent="0.2">
      <c r="H708" s="9"/>
      <c r="I708" s="9"/>
      <c r="J708" s="9"/>
      <c r="AA708" s="70"/>
      <c r="AB708" s="9"/>
      <c r="AC708" s="70"/>
      <c r="AD708" s="9"/>
    </row>
    <row r="709" spans="8:30" ht="12.75" x14ac:dyDescent="0.2">
      <c r="H709" s="9"/>
      <c r="I709" s="9"/>
      <c r="J709" s="9"/>
      <c r="AA709" s="70"/>
      <c r="AB709" s="9"/>
      <c r="AC709" s="70"/>
      <c r="AD709" s="9"/>
    </row>
    <row r="710" spans="8:30" ht="12.75" x14ac:dyDescent="0.2">
      <c r="H710" s="9"/>
      <c r="I710" s="9"/>
      <c r="J710" s="9"/>
      <c r="AA710" s="70"/>
      <c r="AB710" s="9"/>
      <c r="AC710" s="70"/>
      <c r="AD710" s="9"/>
    </row>
    <row r="711" spans="8:30" ht="12.75" x14ac:dyDescent="0.2">
      <c r="H711" s="9"/>
      <c r="I711" s="9"/>
      <c r="J711" s="9"/>
      <c r="AA711" s="70"/>
      <c r="AB711" s="9"/>
      <c r="AC711" s="70"/>
      <c r="AD711" s="9"/>
    </row>
    <row r="712" spans="8:30" ht="12.75" x14ac:dyDescent="0.2">
      <c r="H712" s="9"/>
      <c r="I712" s="9"/>
      <c r="J712" s="9"/>
      <c r="AA712" s="70"/>
      <c r="AB712" s="9"/>
      <c r="AC712" s="70"/>
      <c r="AD712" s="9"/>
    </row>
    <row r="713" spans="8:30" ht="12.75" x14ac:dyDescent="0.2">
      <c r="H713" s="9"/>
      <c r="I713" s="9"/>
      <c r="J713" s="9"/>
      <c r="AA713" s="70"/>
      <c r="AB713" s="9"/>
      <c r="AC713" s="70"/>
      <c r="AD713" s="9"/>
    </row>
    <row r="714" spans="8:30" ht="12.75" x14ac:dyDescent="0.2">
      <c r="H714" s="9"/>
      <c r="I714" s="9"/>
      <c r="J714" s="9"/>
      <c r="AA714" s="70"/>
      <c r="AB714" s="9"/>
      <c r="AC714" s="70"/>
      <c r="AD714" s="9"/>
    </row>
    <row r="715" spans="8:30" ht="12.75" x14ac:dyDescent="0.2">
      <c r="H715" s="9"/>
      <c r="I715" s="9"/>
      <c r="J715" s="9"/>
      <c r="AA715" s="70"/>
      <c r="AB715" s="9"/>
      <c r="AC715" s="70"/>
      <c r="AD715" s="9"/>
    </row>
    <row r="716" spans="8:30" ht="12.75" x14ac:dyDescent="0.2">
      <c r="H716" s="9"/>
      <c r="I716" s="9"/>
      <c r="J716" s="9"/>
      <c r="AA716" s="70"/>
      <c r="AB716" s="9"/>
      <c r="AC716" s="70"/>
      <c r="AD716" s="9"/>
    </row>
    <row r="717" spans="8:30" ht="12.75" x14ac:dyDescent="0.2">
      <c r="H717" s="9"/>
      <c r="I717" s="9"/>
      <c r="J717" s="9"/>
      <c r="AA717" s="70"/>
      <c r="AB717" s="9"/>
      <c r="AC717" s="70"/>
      <c r="AD717" s="9"/>
    </row>
    <row r="718" spans="8:30" ht="12.75" x14ac:dyDescent="0.2">
      <c r="H718" s="9"/>
      <c r="I718" s="9"/>
      <c r="J718" s="9"/>
      <c r="AA718" s="70"/>
      <c r="AB718" s="9"/>
      <c r="AC718" s="70"/>
      <c r="AD718" s="9"/>
    </row>
    <row r="719" spans="8:30" ht="12.75" x14ac:dyDescent="0.2">
      <c r="H719" s="9"/>
      <c r="I719" s="9"/>
      <c r="J719" s="9"/>
      <c r="AA719" s="70"/>
      <c r="AB719" s="9"/>
      <c r="AC719" s="70"/>
      <c r="AD719" s="9"/>
    </row>
    <row r="720" spans="8:30" ht="12.75" x14ac:dyDescent="0.2">
      <c r="H720" s="9"/>
      <c r="I720" s="9"/>
      <c r="J720" s="9"/>
      <c r="AA720" s="70"/>
      <c r="AB720" s="9"/>
      <c r="AC720" s="70"/>
      <c r="AD720" s="9"/>
    </row>
    <row r="721" spans="8:30" ht="12.75" x14ac:dyDescent="0.2">
      <c r="H721" s="9"/>
      <c r="I721" s="9"/>
      <c r="J721" s="9"/>
      <c r="AA721" s="70"/>
      <c r="AB721" s="9"/>
      <c r="AC721" s="70"/>
      <c r="AD721" s="9"/>
    </row>
    <row r="722" spans="8:30" ht="12.75" x14ac:dyDescent="0.2">
      <c r="H722" s="9"/>
      <c r="I722" s="9"/>
      <c r="J722" s="9"/>
      <c r="AA722" s="70"/>
      <c r="AB722" s="9"/>
      <c r="AC722" s="70"/>
      <c r="AD722" s="9"/>
    </row>
    <row r="723" spans="8:30" ht="12.75" x14ac:dyDescent="0.2">
      <c r="H723" s="9"/>
      <c r="I723" s="9"/>
      <c r="J723" s="9"/>
      <c r="AA723" s="70"/>
      <c r="AB723" s="9"/>
      <c r="AC723" s="70"/>
      <c r="AD723" s="9"/>
    </row>
    <row r="724" spans="8:30" ht="12.75" x14ac:dyDescent="0.2">
      <c r="H724" s="9"/>
      <c r="I724" s="9"/>
      <c r="J724" s="9"/>
      <c r="AA724" s="70"/>
      <c r="AB724" s="9"/>
      <c r="AC724" s="70"/>
      <c r="AD724" s="9"/>
    </row>
    <row r="725" spans="8:30" ht="12.75" x14ac:dyDescent="0.2">
      <c r="H725" s="9"/>
      <c r="I725" s="9"/>
      <c r="J725" s="9"/>
      <c r="AA725" s="70"/>
      <c r="AB725" s="9"/>
      <c r="AC725" s="70"/>
      <c r="AD725" s="9"/>
    </row>
    <row r="726" spans="8:30" ht="12.75" x14ac:dyDescent="0.2">
      <c r="H726" s="9"/>
      <c r="I726" s="9"/>
      <c r="J726" s="9"/>
      <c r="AA726" s="70"/>
      <c r="AB726" s="9"/>
      <c r="AC726" s="70"/>
      <c r="AD726" s="9"/>
    </row>
    <row r="727" spans="8:30" ht="12.75" x14ac:dyDescent="0.2">
      <c r="H727" s="9"/>
      <c r="I727" s="9"/>
      <c r="J727" s="9"/>
      <c r="AA727" s="70"/>
      <c r="AB727" s="9"/>
      <c r="AC727" s="70"/>
      <c r="AD727" s="9"/>
    </row>
    <row r="728" spans="8:30" ht="12.75" x14ac:dyDescent="0.2">
      <c r="H728" s="9"/>
      <c r="I728" s="9"/>
      <c r="J728" s="9"/>
      <c r="AA728" s="70"/>
      <c r="AB728" s="9"/>
      <c r="AC728" s="70"/>
      <c r="AD728" s="9"/>
    </row>
    <row r="729" spans="8:30" ht="12.75" x14ac:dyDescent="0.2">
      <c r="H729" s="9"/>
      <c r="I729" s="9"/>
      <c r="J729" s="9"/>
      <c r="AA729" s="70"/>
      <c r="AB729" s="9"/>
      <c r="AC729" s="70"/>
      <c r="AD729" s="9"/>
    </row>
    <row r="730" spans="8:30" ht="12.75" x14ac:dyDescent="0.2">
      <c r="H730" s="9"/>
      <c r="I730" s="9"/>
      <c r="J730" s="9"/>
      <c r="AA730" s="70"/>
      <c r="AB730" s="9"/>
      <c r="AC730" s="70"/>
      <c r="AD730" s="9"/>
    </row>
    <row r="731" spans="8:30" ht="12.75" x14ac:dyDescent="0.2">
      <c r="H731" s="9"/>
      <c r="I731" s="9"/>
      <c r="J731" s="9"/>
      <c r="AA731" s="70"/>
      <c r="AB731" s="9"/>
      <c r="AC731" s="70"/>
      <c r="AD731" s="9"/>
    </row>
    <row r="732" spans="8:30" ht="12.75" x14ac:dyDescent="0.2">
      <c r="H732" s="9"/>
      <c r="I732" s="9"/>
      <c r="J732" s="9"/>
      <c r="AA732" s="70"/>
      <c r="AB732" s="9"/>
      <c r="AC732" s="70"/>
      <c r="AD732" s="9"/>
    </row>
    <row r="733" spans="8:30" ht="12.75" x14ac:dyDescent="0.2">
      <c r="H733" s="9"/>
      <c r="I733" s="9"/>
      <c r="J733" s="9"/>
      <c r="AA733" s="70"/>
      <c r="AB733" s="9"/>
      <c r="AC733" s="70"/>
      <c r="AD733" s="9"/>
    </row>
    <row r="734" spans="8:30" ht="12.75" x14ac:dyDescent="0.2">
      <c r="H734" s="9"/>
      <c r="I734" s="9"/>
      <c r="J734" s="9"/>
      <c r="AA734" s="70"/>
      <c r="AB734" s="9"/>
      <c r="AC734" s="70"/>
      <c r="AD734" s="9"/>
    </row>
    <row r="735" spans="8:30" ht="12.75" x14ac:dyDescent="0.2">
      <c r="H735" s="9"/>
      <c r="I735" s="9"/>
      <c r="J735" s="9"/>
      <c r="AA735" s="70"/>
      <c r="AB735" s="9"/>
      <c r="AC735" s="70"/>
      <c r="AD735" s="9"/>
    </row>
    <row r="736" spans="8:30" ht="12.75" x14ac:dyDescent="0.2">
      <c r="H736" s="9"/>
      <c r="I736" s="9"/>
      <c r="J736" s="9"/>
      <c r="AA736" s="70"/>
      <c r="AB736" s="9"/>
      <c r="AC736" s="70"/>
      <c r="AD736" s="9"/>
    </row>
    <row r="737" spans="8:30" ht="12.75" x14ac:dyDescent="0.2">
      <c r="H737" s="9"/>
      <c r="I737" s="9"/>
      <c r="J737" s="9"/>
      <c r="AA737" s="70"/>
      <c r="AB737" s="9"/>
      <c r="AC737" s="70"/>
      <c r="AD737" s="9"/>
    </row>
    <row r="738" spans="8:30" ht="12.75" x14ac:dyDescent="0.2">
      <c r="H738" s="9"/>
      <c r="I738" s="9"/>
      <c r="J738" s="9"/>
      <c r="AA738" s="70"/>
      <c r="AB738" s="9"/>
      <c r="AC738" s="70"/>
      <c r="AD738" s="9"/>
    </row>
    <row r="739" spans="8:30" ht="12.75" x14ac:dyDescent="0.2">
      <c r="H739" s="9"/>
      <c r="I739" s="9"/>
      <c r="J739" s="9"/>
      <c r="AA739" s="70"/>
      <c r="AB739" s="9"/>
      <c r="AC739" s="70"/>
      <c r="AD739" s="9"/>
    </row>
    <row r="740" spans="8:30" ht="12.75" x14ac:dyDescent="0.2">
      <c r="H740" s="9"/>
      <c r="I740" s="9"/>
      <c r="J740" s="9"/>
      <c r="AA740" s="70"/>
      <c r="AB740" s="9"/>
      <c r="AC740" s="70"/>
      <c r="AD740" s="9"/>
    </row>
    <row r="741" spans="8:30" ht="12.75" x14ac:dyDescent="0.2">
      <c r="H741" s="9"/>
      <c r="I741" s="9"/>
      <c r="J741" s="9"/>
      <c r="AA741" s="70"/>
      <c r="AB741" s="9"/>
      <c r="AC741" s="70"/>
      <c r="AD741" s="9"/>
    </row>
    <row r="742" spans="8:30" ht="12.75" x14ac:dyDescent="0.2">
      <c r="H742" s="9"/>
      <c r="I742" s="9"/>
      <c r="J742" s="9"/>
      <c r="AA742" s="70"/>
      <c r="AB742" s="9"/>
      <c r="AC742" s="70"/>
      <c r="AD742" s="9"/>
    </row>
    <row r="743" spans="8:30" ht="12.75" x14ac:dyDescent="0.2">
      <c r="H743" s="9"/>
      <c r="I743" s="9"/>
      <c r="J743" s="9"/>
      <c r="AA743" s="70"/>
      <c r="AB743" s="9"/>
      <c r="AC743" s="70"/>
      <c r="AD743" s="9"/>
    </row>
    <row r="744" spans="8:30" ht="12.75" x14ac:dyDescent="0.2">
      <c r="H744" s="9"/>
      <c r="I744" s="9"/>
      <c r="J744" s="9"/>
      <c r="AA744" s="70"/>
      <c r="AB744" s="9"/>
      <c r="AC744" s="70"/>
      <c r="AD744" s="9"/>
    </row>
    <row r="745" spans="8:30" ht="12.75" x14ac:dyDescent="0.2">
      <c r="H745" s="9"/>
      <c r="I745" s="9"/>
      <c r="J745" s="9"/>
      <c r="AA745" s="70"/>
      <c r="AB745" s="9"/>
      <c r="AC745" s="70"/>
      <c r="AD745" s="9"/>
    </row>
    <row r="746" spans="8:30" ht="12.75" x14ac:dyDescent="0.2">
      <c r="H746" s="9"/>
      <c r="I746" s="9"/>
      <c r="J746" s="9"/>
      <c r="AA746" s="70"/>
      <c r="AB746" s="9"/>
      <c r="AC746" s="70"/>
      <c r="AD746" s="9"/>
    </row>
    <row r="747" spans="8:30" ht="12.75" x14ac:dyDescent="0.2">
      <c r="H747" s="9"/>
      <c r="I747" s="9"/>
      <c r="J747" s="9"/>
      <c r="AA747" s="70"/>
      <c r="AB747" s="9"/>
      <c r="AC747" s="70"/>
      <c r="AD747" s="9"/>
    </row>
    <row r="748" spans="8:30" ht="12.75" x14ac:dyDescent="0.2">
      <c r="H748" s="9"/>
      <c r="I748" s="9"/>
      <c r="J748" s="9"/>
      <c r="AA748" s="70"/>
      <c r="AB748" s="9"/>
      <c r="AC748" s="70"/>
      <c r="AD748" s="9"/>
    </row>
    <row r="749" spans="8:30" ht="12.75" x14ac:dyDescent="0.2">
      <c r="H749" s="9"/>
      <c r="I749" s="9"/>
      <c r="J749" s="9"/>
      <c r="AA749" s="70"/>
      <c r="AB749" s="9"/>
      <c r="AC749" s="70"/>
      <c r="AD749" s="9"/>
    </row>
    <row r="750" spans="8:30" ht="12.75" x14ac:dyDescent="0.2">
      <c r="H750" s="9"/>
      <c r="I750" s="9"/>
      <c r="J750" s="9"/>
      <c r="AA750" s="70"/>
      <c r="AB750" s="9"/>
      <c r="AC750" s="70"/>
      <c r="AD750" s="9"/>
    </row>
    <row r="751" spans="8:30" ht="12.75" x14ac:dyDescent="0.2">
      <c r="H751" s="9"/>
      <c r="I751" s="9"/>
      <c r="J751" s="9"/>
      <c r="AA751" s="70"/>
      <c r="AB751" s="9"/>
      <c r="AC751" s="70"/>
      <c r="AD751" s="9"/>
    </row>
    <row r="752" spans="8:30" ht="12.75" x14ac:dyDescent="0.2">
      <c r="H752" s="9"/>
      <c r="I752" s="9"/>
      <c r="J752" s="9"/>
      <c r="AA752" s="70"/>
      <c r="AB752" s="9"/>
      <c r="AC752" s="70"/>
      <c r="AD752" s="9"/>
    </row>
    <row r="753" spans="8:30" ht="12.75" x14ac:dyDescent="0.2">
      <c r="H753" s="9"/>
      <c r="I753" s="9"/>
      <c r="J753" s="9"/>
      <c r="AA753" s="70"/>
      <c r="AB753" s="9"/>
      <c r="AC753" s="70"/>
      <c r="AD753" s="9"/>
    </row>
    <row r="754" spans="8:30" ht="12.75" x14ac:dyDescent="0.2">
      <c r="H754" s="9"/>
      <c r="I754" s="9"/>
      <c r="J754" s="9"/>
      <c r="AA754" s="70"/>
      <c r="AB754" s="9"/>
      <c r="AC754" s="70"/>
      <c r="AD754" s="9"/>
    </row>
    <row r="755" spans="8:30" ht="12.75" x14ac:dyDescent="0.2">
      <c r="H755" s="9"/>
      <c r="I755" s="9"/>
      <c r="J755" s="9"/>
      <c r="AA755" s="70"/>
      <c r="AB755" s="9"/>
      <c r="AC755" s="70"/>
      <c r="AD755" s="9"/>
    </row>
    <row r="756" spans="8:30" ht="12.75" x14ac:dyDescent="0.2">
      <c r="H756" s="9"/>
      <c r="I756" s="9"/>
      <c r="J756" s="9"/>
      <c r="AA756" s="70"/>
      <c r="AB756" s="9"/>
      <c r="AC756" s="70"/>
      <c r="AD756" s="9"/>
    </row>
    <row r="757" spans="8:30" ht="12.75" x14ac:dyDescent="0.2">
      <c r="H757" s="9"/>
      <c r="I757" s="9"/>
      <c r="J757" s="9"/>
      <c r="AA757" s="70"/>
      <c r="AB757" s="9"/>
      <c r="AC757" s="70"/>
      <c r="AD757" s="9"/>
    </row>
    <row r="758" spans="8:30" ht="12.75" x14ac:dyDescent="0.2">
      <c r="H758" s="9"/>
      <c r="I758" s="9"/>
      <c r="J758" s="9"/>
      <c r="AA758" s="70"/>
      <c r="AB758" s="9"/>
      <c r="AC758" s="70"/>
      <c r="AD758" s="9"/>
    </row>
    <row r="759" spans="8:30" ht="12.75" x14ac:dyDescent="0.2">
      <c r="H759" s="9"/>
      <c r="I759" s="9"/>
      <c r="J759" s="9"/>
      <c r="AA759" s="70"/>
      <c r="AB759" s="9"/>
      <c r="AC759" s="70"/>
      <c r="AD759" s="9"/>
    </row>
    <row r="760" spans="8:30" ht="12.75" x14ac:dyDescent="0.2">
      <c r="H760" s="9"/>
      <c r="I760" s="9"/>
      <c r="J760" s="9"/>
      <c r="AA760" s="70"/>
      <c r="AB760" s="9"/>
      <c r="AC760" s="70"/>
      <c r="AD760" s="9"/>
    </row>
    <row r="761" spans="8:30" ht="12.75" x14ac:dyDescent="0.2">
      <c r="H761" s="9"/>
      <c r="I761" s="9"/>
      <c r="J761" s="9"/>
      <c r="AA761" s="70"/>
      <c r="AB761" s="9"/>
      <c r="AC761" s="70"/>
      <c r="AD761" s="9"/>
    </row>
    <row r="762" spans="8:30" ht="12.75" x14ac:dyDescent="0.2">
      <c r="H762" s="9"/>
      <c r="I762" s="9"/>
      <c r="J762" s="9"/>
      <c r="AA762" s="70"/>
      <c r="AB762" s="9"/>
      <c r="AC762" s="70"/>
      <c r="AD762" s="9"/>
    </row>
    <row r="763" spans="8:30" ht="12.75" x14ac:dyDescent="0.2">
      <c r="H763" s="9"/>
      <c r="I763" s="9"/>
      <c r="J763" s="9"/>
      <c r="AA763" s="70"/>
      <c r="AB763" s="9"/>
      <c r="AC763" s="70"/>
      <c r="AD763" s="9"/>
    </row>
    <row r="764" spans="8:30" ht="12.75" x14ac:dyDescent="0.2">
      <c r="H764" s="9"/>
      <c r="I764" s="9"/>
      <c r="J764" s="9"/>
      <c r="AA764" s="70"/>
      <c r="AB764" s="9"/>
      <c r="AC764" s="70"/>
      <c r="AD764" s="9"/>
    </row>
    <row r="765" spans="8:30" ht="12.75" x14ac:dyDescent="0.2">
      <c r="H765" s="9"/>
      <c r="I765" s="9"/>
      <c r="J765" s="9"/>
      <c r="AA765" s="70"/>
      <c r="AB765" s="9"/>
      <c r="AC765" s="70"/>
      <c r="AD765" s="9"/>
    </row>
    <row r="766" spans="8:30" ht="12.75" x14ac:dyDescent="0.2">
      <c r="H766" s="9"/>
      <c r="I766" s="9"/>
      <c r="J766" s="9"/>
      <c r="AA766" s="70"/>
      <c r="AB766" s="9"/>
      <c r="AC766" s="70"/>
      <c r="AD766" s="9"/>
    </row>
    <row r="767" spans="8:30" ht="12.75" x14ac:dyDescent="0.2">
      <c r="H767" s="9"/>
      <c r="I767" s="9"/>
      <c r="J767" s="9"/>
      <c r="AA767" s="70"/>
      <c r="AB767" s="9"/>
      <c r="AC767" s="70"/>
      <c r="AD767" s="9"/>
    </row>
    <row r="768" spans="8:30" ht="12.75" x14ac:dyDescent="0.2">
      <c r="H768" s="9"/>
      <c r="I768" s="9"/>
      <c r="J768" s="9"/>
      <c r="AA768" s="70"/>
      <c r="AB768" s="9"/>
      <c r="AC768" s="70"/>
      <c r="AD768" s="9"/>
    </row>
    <row r="769" spans="8:30" ht="12.75" x14ac:dyDescent="0.2">
      <c r="H769" s="9"/>
      <c r="I769" s="9"/>
      <c r="J769" s="9"/>
      <c r="AA769" s="70"/>
      <c r="AB769" s="9"/>
      <c r="AC769" s="70"/>
      <c r="AD769" s="9"/>
    </row>
    <row r="770" spans="8:30" ht="12.75" x14ac:dyDescent="0.2">
      <c r="H770" s="9"/>
      <c r="I770" s="9"/>
      <c r="J770" s="9"/>
      <c r="AA770" s="70"/>
      <c r="AB770" s="9"/>
      <c r="AC770" s="70"/>
      <c r="AD770" s="9"/>
    </row>
    <row r="771" spans="8:30" ht="12.75" x14ac:dyDescent="0.2">
      <c r="H771" s="9"/>
      <c r="I771" s="9"/>
      <c r="J771" s="9"/>
      <c r="AA771" s="70"/>
      <c r="AB771" s="9"/>
      <c r="AC771" s="70"/>
      <c r="AD771" s="9"/>
    </row>
    <row r="772" spans="8:30" ht="12.75" x14ac:dyDescent="0.2">
      <c r="H772" s="9"/>
      <c r="I772" s="9"/>
      <c r="J772" s="9"/>
      <c r="AA772" s="70"/>
      <c r="AB772" s="9"/>
      <c r="AC772" s="70"/>
      <c r="AD772" s="9"/>
    </row>
    <row r="773" spans="8:30" ht="12.75" x14ac:dyDescent="0.2">
      <c r="H773" s="9"/>
      <c r="I773" s="9"/>
      <c r="J773" s="9"/>
      <c r="AA773" s="70"/>
      <c r="AB773" s="9"/>
      <c r="AC773" s="70"/>
      <c r="AD773" s="9"/>
    </row>
    <row r="774" spans="8:30" ht="12.75" x14ac:dyDescent="0.2">
      <c r="H774" s="9"/>
      <c r="I774" s="9"/>
      <c r="J774" s="9"/>
      <c r="AA774" s="70"/>
      <c r="AB774" s="9"/>
      <c r="AC774" s="70"/>
      <c r="AD774" s="9"/>
    </row>
    <row r="775" spans="8:30" ht="12.75" x14ac:dyDescent="0.2">
      <c r="H775" s="9"/>
      <c r="I775" s="9"/>
      <c r="J775" s="9"/>
      <c r="AA775" s="70"/>
      <c r="AB775" s="9"/>
      <c r="AC775" s="70"/>
      <c r="AD775" s="9"/>
    </row>
    <row r="776" spans="8:30" ht="12.75" x14ac:dyDescent="0.2">
      <c r="H776" s="9"/>
      <c r="I776" s="9"/>
      <c r="J776" s="9"/>
      <c r="AA776" s="70"/>
      <c r="AB776" s="9"/>
      <c r="AC776" s="70"/>
      <c r="AD776" s="9"/>
    </row>
    <row r="777" spans="8:30" ht="12.75" x14ac:dyDescent="0.2">
      <c r="H777" s="9"/>
      <c r="I777" s="9"/>
      <c r="J777" s="9"/>
      <c r="AA777" s="70"/>
      <c r="AB777" s="9"/>
      <c r="AC777" s="70"/>
      <c r="AD777" s="9"/>
    </row>
    <row r="778" spans="8:30" ht="12.75" x14ac:dyDescent="0.2">
      <c r="H778" s="9"/>
      <c r="I778" s="9"/>
      <c r="J778" s="9"/>
      <c r="AA778" s="70"/>
      <c r="AB778" s="9"/>
      <c r="AC778" s="70"/>
      <c r="AD778" s="9"/>
    </row>
    <row r="779" spans="8:30" ht="12.75" x14ac:dyDescent="0.2">
      <c r="H779" s="9"/>
      <c r="I779" s="9"/>
      <c r="J779" s="9"/>
      <c r="AA779" s="70"/>
      <c r="AB779" s="9"/>
      <c r="AC779" s="70"/>
      <c r="AD779" s="9"/>
    </row>
    <row r="780" spans="8:30" ht="12.75" x14ac:dyDescent="0.2">
      <c r="H780" s="9"/>
      <c r="I780" s="9"/>
      <c r="J780" s="9"/>
      <c r="AA780" s="70"/>
      <c r="AB780" s="9"/>
      <c r="AC780" s="70"/>
      <c r="AD780" s="9"/>
    </row>
    <row r="781" spans="8:30" ht="12.75" x14ac:dyDescent="0.2">
      <c r="H781" s="9"/>
      <c r="I781" s="9"/>
      <c r="J781" s="9"/>
      <c r="AA781" s="70"/>
      <c r="AB781" s="9"/>
      <c r="AC781" s="70"/>
      <c r="AD781" s="9"/>
    </row>
    <row r="782" spans="8:30" ht="12.75" x14ac:dyDescent="0.2">
      <c r="H782" s="9"/>
      <c r="I782" s="9"/>
      <c r="J782" s="9"/>
      <c r="AA782" s="70"/>
      <c r="AB782" s="9"/>
      <c r="AC782" s="70"/>
      <c r="AD782" s="9"/>
    </row>
    <row r="783" spans="8:30" ht="12.75" x14ac:dyDescent="0.2">
      <c r="H783" s="9"/>
      <c r="I783" s="9"/>
      <c r="J783" s="9"/>
      <c r="AA783" s="70"/>
      <c r="AB783" s="9"/>
      <c r="AC783" s="70"/>
      <c r="AD783" s="9"/>
    </row>
    <row r="784" spans="8:30" ht="12.75" x14ac:dyDescent="0.2">
      <c r="H784" s="9"/>
      <c r="I784" s="9"/>
      <c r="J784" s="9"/>
      <c r="AA784" s="70"/>
      <c r="AB784" s="9"/>
      <c r="AC784" s="70"/>
      <c r="AD784" s="9"/>
    </row>
    <row r="785" spans="8:30" ht="12.75" x14ac:dyDescent="0.2">
      <c r="H785" s="9"/>
      <c r="I785" s="9"/>
      <c r="J785" s="9"/>
      <c r="AA785" s="70"/>
      <c r="AB785" s="9"/>
      <c r="AC785" s="70"/>
      <c r="AD785" s="9"/>
    </row>
    <row r="786" spans="8:30" ht="12.75" x14ac:dyDescent="0.2">
      <c r="H786" s="9"/>
      <c r="I786" s="9"/>
      <c r="J786" s="9"/>
      <c r="AA786" s="70"/>
      <c r="AB786" s="9"/>
      <c r="AC786" s="70"/>
      <c r="AD786" s="9"/>
    </row>
    <row r="787" spans="8:30" ht="12.75" x14ac:dyDescent="0.2">
      <c r="H787" s="9"/>
      <c r="I787" s="9"/>
      <c r="J787" s="9"/>
      <c r="AA787" s="70"/>
      <c r="AB787" s="9"/>
      <c r="AC787" s="70"/>
      <c r="AD787" s="9"/>
    </row>
    <row r="788" spans="8:30" ht="12.75" x14ac:dyDescent="0.2">
      <c r="H788" s="9"/>
      <c r="I788" s="9"/>
      <c r="J788" s="9"/>
      <c r="AA788" s="70"/>
      <c r="AB788" s="9"/>
      <c r="AC788" s="70"/>
      <c r="AD788" s="9"/>
    </row>
    <row r="789" spans="8:30" ht="12.75" x14ac:dyDescent="0.2">
      <c r="H789" s="9"/>
      <c r="I789" s="9"/>
      <c r="J789" s="9"/>
      <c r="AA789" s="70"/>
      <c r="AB789" s="9"/>
      <c r="AC789" s="70"/>
      <c r="AD789" s="9"/>
    </row>
    <row r="790" spans="8:30" ht="12.75" x14ac:dyDescent="0.2">
      <c r="H790" s="9"/>
      <c r="I790" s="9"/>
      <c r="J790" s="9"/>
      <c r="AA790" s="70"/>
      <c r="AB790" s="9"/>
      <c r="AC790" s="70"/>
      <c r="AD790" s="9"/>
    </row>
    <row r="791" spans="8:30" ht="12.75" x14ac:dyDescent="0.2">
      <c r="H791" s="9"/>
      <c r="I791" s="9"/>
      <c r="J791" s="9"/>
      <c r="AA791" s="70"/>
      <c r="AB791" s="9"/>
      <c r="AC791" s="70"/>
      <c r="AD791" s="9"/>
    </row>
    <row r="792" spans="8:30" ht="12.75" x14ac:dyDescent="0.2">
      <c r="H792" s="9"/>
      <c r="I792" s="9"/>
      <c r="J792" s="9"/>
      <c r="AA792" s="70"/>
      <c r="AB792" s="9"/>
      <c r="AC792" s="70"/>
      <c r="AD792" s="9"/>
    </row>
    <row r="793" spans="8:30" ht="12.75" x14ac:dyDescent="0.2">
      <c r="H793" s="9"/>
      <c r="I793" s="9"/>
      <c r="J793" s="9"/>
      <c r="AA793" s="70"/>
      <c r="AB793" s="9"/>
      <c r="AC793" s="70"/>
      <c r="AD793" s="9"/>
    </row>
    <row r="794" spans="8:30" ht="12.75" x14ac:dyDescent="0.2">
      <c r="H794" s="9"/>
      <c r="I794" s="9"/>
      <c r="J794" s="9"/>
      <c r="AA794" s="70"/>
      <c r="AB794" s="9"/>
      <c r="AC794" s="70"/>
      <c r="AD794" s="9"/>
    </row>
    <row r="795" spans="8:30" ht="12.75" x14ac:dyDescent="0.2">
      <c r="H795" s="9"/>
      <c r="I795" s="9"/>
      <c r="J795" s="9"/>
      <c r="AA795" s="70"/>
      <c r="AB795" s="9"/>
      <c r="AC795" s="70"/>
      <c r="AD795" s="9"/>
    </row>
    <row r="796" spans="8:30" ht="12.75" x14ac:dyDescent="0.2">
      <c r="H796" s="9"/>
      <c r="I796" s="9"/>
      <c r="J796" s="9"/>
      <c r="AA796" s="70"/>
      <c r="AB796" s="9"/>
      <c r="AC796" s="70"/>
      <c r="AD796" s="9"/>
    </row>
    <row r="797" spans="8:30" ht="12.75" x14ac:dyDescent="0.2">
      <c r="H797" s="9"/>
      <c r="I797" s="9"/>
      <c r="J797" s="9"/>
      <c r="AA797" s="70"/>
      <c r="AB797" s="9"/>
      <c r="AC797" s="70"/>
      <c r="AD797" s="9"/>
    </row>
    <row r="798" spans="8:30" ht="12.75" x14ac:dyDescent="0.2">
      <c r="H798" s="9"/>
      <c r="I798" s="9"/>
      <c r="J798" s="9"/>
      <c r="AA798" s="70"/>
      <c r="AB798" s="9"/>
      <c r="AC798" s="70"/>
      <c r="AD798" s="9"/>
    </row>
    <row r="799" spans="8:30" ht="12.75" x14ac:dyDescent="0.2">
      <c r="H799" s="9"/>
      <c r="I799" s="9"/>
      <c r="J799" s="9"/>
      <c r="AA799" s="70"/>
      <c r="AB799" s="9"/>
      <c r="AC799" s="70"/>
      <c r="AD799" s="9"/>
    </row>
    <row r="800" spans="8:30" ht="12.75" x14ac:dyDescent="0.2">
      <c r="H800" s="9"/>
      <c r="I800" s="9"/>
      <c r="J800" s="9"/>
      <c r="AA800" s="70"/>
      <c r="AB800" s="9"/>
      <c r="AC800" s="70"/>
      <c r="AD800" s="9"/>
    </row>
    <row r="801" spans="8:30" ht="12.75" x14ac:dyDescent="0.2">
      <c r="H801" s="9"/>
      <c r="I801" s="9"/>
      <c r="J801" s="9"/>
      <c r="AA801" s="70"/>
      <c r="AB801" s="9"/>
      <c r="AC801" s="70"/>
      <c r="AD801" s="9"/>
    </row>
    <row r="802" spans="8:30" ht="12.75" x14ac:dyDescent="0.2">
      <c r="H802" s="9"/>
      <c r="I802" s="9"/>
      <c r="J802" s="9"/>
      <c r="AA802" s="70"/>
      <c r="AB802" s="9"/>
      <c r="AC802" s="70"/>
      <c r="AD802" s="9"/>
    </row>
    <row r="803" spans="8:30" ht="12.75" x14ac:dyDescent="0.2">
      <c r="H803" s="9"/>
      <c r="I803" s="9"/>
      <c r="J803" s="9"/>
      <c r="AA803" s="70"/>
      <c r="AB803" s="9"/>
      <c r="AC803" s="70"/>
      <c r="AD803" s="9"/>
    </row>
    <row r="804" spans="8:30" ht="12.75" x14ac:dyDescent="0.2">
      <c r="H804" s="9"/>
      <c r="I804" s="9"/>
      <c r="J804" s="9"/>
      <c r="AA804" s="70"/>
      <c r="AB804" s="9"/>
      <c r="AC804" s="70"/>
      <c r="AD804" s="9"/>
    </row>
    <row r="805" spans="8:30" ht="12.75" x14ac:dyDescent="0.2">
      <c r="H805" s="9"/>
      <c r="I805" s="9"/>
      <c r="J805" s="9"/>
      <c r="AA805" s="70"/>
      <c r="AB805" s="9"/>
      <c r="AC805" s="70"/>
      <c r="AD805" s="9"/>
    </row>
    <row r="806" spans="8:30" ht="12.75" x14ac:dyDescent="0.2">
      <c r="H806" s="9"/>
      <c r="I806" s="9"/>
      <c r="J806" s="9"/>
      <c r="AA806" s="70"/>
      <c r="AB806" s="9"/>
      <c r="AC806" s="70"/>
      <c r="AD806" s="9"/>
    </row>
    <row r="807" spans="8:30" ht="12.75" x14ac:dyDescent="0.2">
      <c r="H807" s="9"/>
      <c r="I807" s="9"/>
      <c r="J807" s="9"/>
      <c r="AA807" s="70"/>
      <c r="AB807" s="9"/>
      <c r="AC807" s="70"/>
      <c r="AD807" s="9"/>
    </row>
    <row r="808" spans="8:30" ht="12.75" x14ac:dyDescent="0.2">
      <c r="H808" s="9"/>
      <c r="I808" s="9"/>
      <c r="J808" s="9"/>
      <c r="AA808" s="70"/>
      <c r="AB808" s="9"/>
      <c r="AC808" s="70"/>
      <c r="AD808" s="9"/>
    </row>
    <row r="809" spans="8:30" ht="12.75" x14ac:dyDescent="0.2">
      <c r="H809" s="9"/>
      <c r="I809" s="9"/>
      <c r="J809" s="9"/>
      <c r="AA809" s="70"/>
      <c r="AB809" s="9"/>
      <c r="AC809" s="70"/>
      <c r="AD809" s="9"/>
    </row>
    <row r="810" spans="8:30" ht="12.75" x14ac:dyDescent="0.2">
      <c r="H810" s="9"/>
      <c r="I810" s="9"/>
      <c r="J810" s="9"/>
      <c r="AA810" s="70"/>
      <c r="AB810" s="9"/>
      <c r="AC810" s="70"/>
      <c r="AD810" s="9"/>
    </row>
    <row r="811" spans="8:30" ht="12.75" x14ac:dyDescent="0.2">
      <c r="H811" s="9"/>
      <c r="I811" s="9"/>
      <c r="J811" s="9"/>
      <c r="AA811" s="70"/>
      <c r="AB811" s="9"/>
      <c r="AC811" s="70"/>
      <c r="AD811" s="9"/>
    </row>
    <row r="812" spans="8:30" ht="12.75" x14ac:dyDescent="0.2">
      <c r="H812" s="9"/>
      <c r="I812" s="9"/>
      <c r="J812" s="9"/>
      <c r="AA812" s="70"/>
      <c r="AB812" s="9"/>
      <c r="AC812" s="70"/>
      <c r="AD812" s="9"/>
    </row>
    <row r="813" spans="8:30" ht="12.75" x14ac:dyDescent="0.2">
      <c r="H813" s="9"/>
      <c r="I813" s="9"/>
      <c r="J813" s="9"/>
      <c r="AA813" s="70"/>
      <c r="AB813" s="9"/>
      <c r="AC813" s="70"/>
      <c r="AD813" s="9"/>
    </row>
    <row r="814" spans="8:30" ht="12.75" x14ac:dyDescent="0.2">
      <c r="H814" s="9"/>
      <c r="I814" s="9"/>
      <c r="J814" s="9"/>
      <c r="AA814" s="70"/>
      <c r="AB814" s="9"/>
      <c r="AC814" s="70"/>
      <c r="AD814" s="9"/>
    </row>
    <row r="815" spans="8:30" ht="12.75" x14ac:dyDescent="0.2">
      <c r="H815" s="9"/>
      <c r="I815" s="9"/>
      <c r="J815" s="9"/>
      <c r="AA815" s="70"/>
      <c r="AB815" s="9"/>
      <c r="AC815" s="70"/>
      <c r="AD815" s="9"/>
    </row>
    <row r="816" spans="8:30" ht="12.75" x14ac:dyDescent="0.2">
      <c r="H816" s="9"/>
      <c r="I816" s="9"/>
      <c r="J816" s="9"/>
      <c r="AA816" s="70"/>
      <c r="AB816" s="9"/>
      <c r="AC816" s="70"/>
      <c r="AD816" s="9"/>
    </row>
    <row r="817" spans="8:30" ht="12.75" x14ac:dyDescent="0.2">
      <c r="H817" s="9"/>
      <c r="I817" s="9"/>
      <c r="J817" s="9"/>
      <c r="AA817" s="70"/>
      <c r="AB817" s="9"/>
      <c r="AC817" s="70"/>
      <c r="AD817" s="9"/>
    </row>
    <row r="818" spans="8:30" ht="12.75" x14ac:dyDescent="0.2">
      <c r="H818" s="9"/>
      <c r="I818" s="9"/>
      <c r="J818" s="9"/>
      <c r="AA818" s="70"/>
      <c r="AB818" s="9"/>
      <c r="AC818" s="70"/>
      <c r="AD818" s="9"/>
    </row>
    <row r="819" spans="8:30" ht="12.75" x14ac:dyDescent="0.2">
      <c r="H819" s="9"/>
      <c r="I819" s="9"/>
      <c r="J819" s="9"/>
      <c r="AA819" s="70"/>
      <c r="AB819" s="9"/>
      <c r="AC819" s="70"/>
      <c r="AD819" s="9"/>
    </row>
    <row r="820" spans="8:30" ht="12.75" x14ac:dyDescent="0.2">
      <c r="H820" s="9"/>
      <c r="I820" s="9"/>
      <c r="J820" s="9"/>
      <c r="AA820" s="70"/>
      <c r="AB820" s="9"/>
      <c r="AC820" s="70"/>
      <c r="AD820" s="9"/>
    </row>
    <row r="821" spans="8:30" ht="12.75" x14ac:dyDescent="0.2">
      <c r="H821" s="9"/>
      <c r="I821" s="9"/>
      <c r="J821" s="9"/>
      <c r="AA821" s="70"/>
      <c r="AB821" s="9"/>
      <c r="AC821" s="70"/>
      <c r="AD821" s="9"/>
    </row>
    <row r="822" spans="8:30" ht="12.75" x14ac:dyDescent="0.2">
      <c r="H822" s="9"/>
      <c r="I822" s="9"/>
      <c r="J822" s="9"/>
      <c r="AA822" s="70"/>
      <c r="AB822" s="9"/>
      <c r="AC822" s="70"/>
      <c r="AD822" s="9"/>
    </row>
    <row r="823" spans="8:30" ht="12.75" x14ac:dyDescent="0.2">
      <c r="H823" s="9"/>
      <c r="I823" s="9"/>
      <c r="J823" s="9"/>
      <c r="AA823" s="70"/>
      <c r="AB823" s="9"/>
      <c r="AC823" s="70"/>
      <c r="AD823" s="9"/>
    </row>
    <row r="824" spans="8:30" ht="12.75" x14ac:dyDescent="0.2">
      <c r="H824" s="9"/>
      <c r="I824" s="9"/>
      <c r="J824" s="9"/>
      <c r="AA824" s="70"/>
      <c r="AB824" s="9"/>
      <c r="AC824" s="70"/>
      <c r="AD824" s="9"/>
    </row>
    <row r="825" spans="8:30" ht="12.75" x14ac:dyDescent="0.2">
      <c r="H825" s="9"/>
      <c r="I825" s="9"/>
      <c r="J825" s="9"/>
      <c r="AA825" s="70"/>
      <c r="AB825" s="9"/>
      <c r="AC825" s="70"/>
      <c r="AD825" s="9"/>
    </row>
    <row r="826" spans="8:30" ht="12.75" x14ac:dyDescent="0.2">
      <c r="H826" s="9"/>
      <c r="I826" s="9"/>
      <c r="J826" s="9"/>
      <c r="AA826" s="70"/>
      <c r="AB826" s="9"/>
      <c r="AC826" s="70"/>
      <c r="AD826" s="9"/>
    </row>
    <row r="827" spans="8:30" ht="12.75" x14ac:dyDescent="0.2">
      <c r="H827" s="9"/>
      <c r="I827" s="9"/>
      <c r="J827" s="9"/>
      <c r="AA827" s="70"/>
      <c r="AB827" s="9"/>
      <c r="AC827" s="70"/>
      <c r="AD827" s="9"/>
    </row>
    <row r="828" spans="8:30" ht="12.75" x14ac:dyDescent="0.2">
      <c r="H828" s="9"/>
      <c r="I828" s="9"/>
      <c r="J828" s="9"/>
      <c r="AA828" s="70"/>
      <c r="AB828" s="9"/>
      <c r="AC828" s="70"/>
      <c r="AD828" s="9"/>
    </row>
    <row r="829" spans="8:30" ht="12.75" x14ac:dyDescent="0.2">
      <c r="H829" s="9"/>
      <c r="I829" s="9"/>
      <c r="J829" s="9"/>
      <c r="AA829" s="70"/>
      <c r="AB829" s="9"/>
      <c r="AC829" s="70"/>
      <c r="AD829" s="9"/>
    </row>
    <row r="830" spans="8:30" ht="12.75" x14ac:dyDescent="0.2">
      <c r="H830" s="9"/>
      <c r="I830" s="9"/>
      <c r="J830" s="9"/>
      <c r="AA830" s="70"/>
      <c r="AB830" s="9"/>
      <c r="AC830" s="70"/>
      <c r="AD830" s="9"/>
    </row>
    <row r="831" spans="8:30" ht="12.75" x14ac:dyDescent="0.2">
      <c r="H831" s="9"/>
      <c r="I831" s="9"/>
      <c r="J831" s="9"/>
      <c r="AA831" s="70"/>
      <c r="AB831" s="9"/>
      <c r="AC831" s="70"/>
      <c r="AD831" s="9"/>
    </row>
    <row r="832" spans="8:30" ht="12.75" x14ac:dyDescent="0.2">
      <c r="H832" s="9"/>
      <c r="I832" s="9"/>
      <c r="J832" s="9"/>
      <c r="AA832" s="70"/>
      <c r="AB832" s="9"/>
      <c r="AC832" s="70"/>
      <c r="AD832" s="9"/>
    </row>
    <row r="833" spans="8:30" ht="12.75" x14ac:dyDescent="0.2">
      <c r="H833" s="9"/>
      <c r="I833" s="9"/>
      <c r="J833" s="9"/>
      <c r="AA833" s="70"/>
      <c r="AB833" s="9"/>
      <c r="AC833" s="70"/>
      <c r="AD833" s="9"/>
    </row>
    <row r="834" spans="8:30" ht="12.75" x14ac:dyDescent="0.2">
      <c r="H834" s="9"/>
      <c r="I834" s="9"/>
      <c r="J834" s="9"/>
      <c r="AA834" s="70"/>
      <c r="AB834" s="9"/>
      <c r="AC834" s="70"/>
      <c r="AD834" s="9"/>
    </row>
    <row r="835" spans="8:30" ht="12.75" x14ac:dyDescent="0.2">
      <c r="H835" s="9"/>
      <c r="I835" s="9"/>
      <c r="J835" s="9"/>
      <c r="AA835" s="70"/>
      <c r="AB835" s="9"/>
      <c r="AC835" s="70"/>
      <c r="AD835" s="9"/>
    </row>
    <row r="836" spans="8:30" ht="12.75" x14ac:dyDescent="0.2">
      <c r="H836" s="9"/>
      <c r="I836" s="9"/>
      <c r="J836" s="9"/>
      <c r="AA836" s="70"/>
      <c r="AB836" s="9"/>
      <c r="AC836" s="70"/>
      <c r="AD836" s="9"/>
    </row>
    <row r="837" spans="8:30" ht="12.75" x14ac:dyDescent="0.2">
      <c r="H837" s="9"/>
      <c r="I837" s="9"/>
      <c r="J837" s="9"/>
      <c r="AA837" s="70"/>
      <c r="AB837" s="9"/>
      <c r="AC837" s="70"/>
      <c r="AD837" s="9"/>
    </row>
    <row r="838" spans="8:30" ht="12.75" x14ac:dyDescent="0.2">
      <c r="H838" s="9"/>
      <c r="I838" s="9"/>
      <c r="J838" s="9"/>
      <c r="AA838" s="70"/>
      <c r="AB838" s="9"/>
      <c r="AC838" s="70"/>
      <c r="AD838" s="9"/>
    </row>
    <row r="839" spans="8:30" ht="12.75" x14ac:dyDescent="0.2">
      <c r="H839" s="9"/>
      <c r="I839" s="9"/>
      <c r="J839" s="9"/>
      <c r="AA839" s="70"/>
      <c r="AB839" s="9"/>
      <c r="AC839" s="70"/>
      <c r="AD839" s="9"/>
    </row>
    <row r="840" spans="8:30" ht="12.75" x14ac:dyDescent="0.2">
      <c r="H840" s="9"/>
      <c r="I840" s="9"/>
      <c r="J840" s="9"/>
      <c r="AA840" s="70"/>
      <c r="AB840" s="9"/>
      <c r="AC840" s="70"/>
      <c r="AD840" s="9"/>
    </row>
    <row r="841" spans="8:30" ht="12.75" x14ac:dyDescent="0.2">
      <c r="H841" s="9"/>
      <c r="I841" s="9"/>
      <c r="J841" s="9"/>
      <c r="AA841" s="70"/>
      <c r="AB841" s="9"/>
      <c r="AC841" s="70"/>
      <c r="AD841" s="9"/>
    </row>
    <row r="842" spans="8:30" ht="12.75" x14ac:dyDescent="0.2">
      <c r="H842" s="9"/>
      <c r="I842" s="9"/>
      <c r="J842" s="9"/>
      <c r="AA842" s="70"/>
      <c r="AB842" s="9"/>
      <c r="AC842" s="70"/>
      <c r="AD842" s="9"/>
    </row>
    <row r="843" spans="8:30" ht="12.75" x14ac:dyDescent="0.2">
      <c r="H843" s="9"/>
      <c r="I843" s="9"/>
      <c r="J843" s="9"/>
      <c r="AA843" s="70"/>
      <c r="AB843" s="9"/>
      <c r="AC843" s="70"/>
      <c r="AD843" s="9"/>
    </row>
    <row r="844" spans="8:30" ht="12.75" x14ac:dyDescent="0.2">
      <c r="H844" s="9"/>
      <c r="I844" s="9"/>
      <c r="J844" s="9"/>
      <c r="AA844" s="70"/>
      <c r="AB844" s="9"/>
      <c r="AC844" s="70"/>
      <c r="AD844" s="9"/>
    </row>
    <row r="845" spans="8:30" ht="12.75" x14ac:dyDescent="0.2">
      <c r="H845" s="9"/>
      <c r="I845" s="9"/>
      <c r="J845" s="9"/>
      <c r="AA845" s="70"/>
      <c r="AB845" s="9"/>
      <c r="AC845" s="70"/>
      <c r="AD845" s="9"/>
    </row>
    <row r="846" spans="8:30" ht="12.75" x14ac:dyDescent="0.2">
      <c r="H846" s="9"/>
      <c r="I846" s="9"/>
      <c r="J846" s="9"/>
      <c r="AA846" s="70"/>
      <c r="AB846" s="9"/>
      <c r="AC846" s="70"/>
      <c r="AD846" s="9"/>
    </row>
    <row r="847" spans="8:30" ht="12.75" x14ac:dyDescent="0.2">
      <c r="H847" s="9"/>
      <c r="I847" s="9"/>
      <c r="J847" s="9"/>
      <c r="AA847" s="70"/>
      <c r="AB847" s="9"/>
      <c r="AC847" s="70"/>
      <c r="AD847" s="9"/>
    </row>
    <row r="848" spans="8:30" ht="12.75" x14ac:dyDescent="0.2">
      <c r="H848" s="9"/>
      <c r="I848" s="9"/>
      <c r="J848" s="9"/>
      <c r="AA848" s="70"/>
      <c r="AB848" s="9"/>
      <c r="AC848" s="70"/>
      <c r="AD848" s="9"/>
    </row>
    <row r="849" spans="8:30" ht="12.75" x14ac:dyDescent="0.2">
      <c r="H849" s="9"/>
      <c r="I849" s="9"/>
      <c r="J849" s="9"/>
      <c r="AA849" s="70"/>
      <c r="AB849" s="9"/>
      <c r="AC849" s="70"/>
      <c r="AD849" s="9"/>
    </row>
    <row r="850" spans="8:30" ht="12.75" x14ac:dyDescent="0.2">
      <c r="H850" s="9"/>
      <c r="I850" s="9"/>
      <c r="J850" s="9"/>
      <c r="AA850" s="70"/>
      <c r="AB850" s="9"/>
      <c r="AC850" s="70"/>
      <c r="AD850" s="9"/>
    </row>
    <row r="851" spans="8:30" ht="12.75" x14ac:dyDescent="0.2">
      <c r="H851" s="9"/>
      <c r="I851" s="9"/>
      <c r="J851" s="9"/>
      <c r="AA851" s="70"/>
      <c r="AB851" s="9"/>
      <c r="AC851" s="70"/>
      <c r="AD851" s="9"/>
    </row>
    <row r="852" spans="8:30" ht="12.75" x14ac:dyDescent="0.2">
      <c r="H852" s="9"/>
      <c r="I852" s="9"/>
      <c r="J852" s="9"/>
      <c r="AA852" s="70"/>
      <c r="AB852" s="9"/>
      <c r="AC852" s="70"/>
      <c r="AD852" s="9"/>
    </row>
    <row r="853" spans="8:30" ht="12.75" x14ac:dyDescent="0.2">
      <c r="H853" s="9"/>
      <c r="I853" s="9"/>
      <c r="J853" s="9"/>
      <c r="AA853" s="70"/>
      <c r="AB853" s="9"/>
      <c r="AC853" s="70"/>
      <c r="AD853" s="9"/>
    </row>
    <row r="854" spans="8:30" ht="12.75" x14ac:dyDescent="0.2">
      <c r="H854" s="9"/>
      <c r="I854" s="9"/>
      <c r="J854" s="9"/>
      <c r="AA854" s="70"/>
      <c r="AB854" s="9"/>
      <c r="AC854" s="70"/>
      <c r="AD854" s="9"/>
    </row>
    <row r="855" spans="8:30" ht="12.75" x14ac:dyDescent="0.2">
      <c r="H855" s="9"/>
      <c r="I855" s="9"/>
      <c r="J855" s="9"/>
      <c r="AA855" s="70"/>
      <c r="AB855" s="9"/>
      <c r="AC855" s="70"/>
      <c r="AD855" s="9"/>
    </row>
    <row r="856" spans="8:30" ht="12.75" x14ac:dyDescent="0.2">
      <c r="H856" s="9"/>
      <c r="I856" s="9"/>
      <c r="J856" s="9"/>
      <c r="AA856" s="70"/>
      <c r="AB856" s="9"/>
      <c r="AC856" s="70"/>
      <c r="AD856" s="9"/>
    </row>
    <row r="857" spans="8:30" ht="12.75" x14ac:dyDescent="0.2">
      <c r="H857" s="9"/>
      <c r="I857" s="9"/>
      <c r="J857" s="9"/>
      <c r="AA857" s="70"/>
      <c r="AB857" s="9"/>
      <c r="AC857" s="70"/>
      <c r="AD857" s="9"/>
    </row>
    <row r="858" spans="8:30" ht="12.75" x14ac:dyDescent="0.2">
      <c r="H858" s="9"/>
      <c r="I858" s="9"/>
      <c r="J858" s="9"/>
      <c r="AA858" s="70"/>
      <c r="AB858" s="9"/>
      <c r="AC858" s="70"/>
      <c r="AD858" s="9"/>
    </row>
    <row r="859" spans="8:30" ht="12.75" x14ac:dyDescent="0.2">
      <c r="H859" s="9"/>
      <c r="I859" s="9"/>
      <c r="J859" s="9"/>
      <c r="AA859" s="70"/>
      <c r="AB859" s="9"/>
      <c r="AC859" s="70"/>
      <c r="AD859" s="9"/>
    </row>
    <row r="860" spans="8:30" ht="12.75" x14ac:dyDescent="0.2">
      <c r="H860" s="9"/>
      <c r="I860" s="9"/>
      <c r="J860" s="9"/>
      <c r="AA860" s="70"/>
      <c r="AB860" s="9"/>
      <c r="AC860" s="70"/>
      <c r="AD860" s="9"/>
    </row>
    <row r="861" spans="8:30" ht="12.75" x14ac:dyDescent="0.2">
      <c r="H861" s="9"/>
      <c r="I861" s="9"/>
      <c r="J861" s="9"/>
      <c r="AA861" s="70"/>
      <c r="AB861" s="9"/>
      <c r="AC861" s="70"/>
      <c r="AD861" s="9"/>
    </row>
    <row r="862" spans="8:30" ht="12.75" x14ac:dyDescent="0.2">
      <c r="H862" s="9"/>
      <c r="I862" s="9"/>
      <c r="J862" s="9"/>
      <c r="AA862" s="70"/>
      <c r="AB862" s="9"/>
      <c r="AC862" s="70"/>
      <c r="AD862" s="9"/>
    </row>
    <row r="863" spans="8:30" ht="12.75" x14ac:dyDescent="0.2">
      <c r="H863" s="9"/>
      <c r="I863" s="9"/>
      <c r="J863" s="9"/>
      <c r="AA863" s="70"/>
      <c r="AB863" s="9"/>
      <c r="AC863" s="70"/>
      <c r="AD863" s="9"/>
    </row>
    <row r="864" spans="8:30" ht="12.75" x14ac:dyDescent="0.2">
      <c r="H864" s="9"/>
      <c r="I864" s="9"/>
      <c r="J864" s="9"/>
      <c r="AA864" s="70"/>
      <c r="AB864" s="9"/>
      <c r="AC864" s="70"/>
      <c r="AD864" s="9"/>
    </row>
    <row r="865" spans="8:30" ht="12.75" x14ac:dyDescent="0.2">
      <c r="H865" s="9"/>
      <c r="I865" s="9"/>
      <c r="J865" s="9"/>
      <c r="AA865" s="70"/>
      <c r="AB865" s="9"/>
      <c r="AC865" s="70"/>
      <c r="AD865" s="9"/>
    </row>
    <row r="866" spans="8:30" ht="12.75" x14ac:dyDescent="0.2">
      <c r="H866" s="9"/>
      <c r="I866" s="9"/>
      <c r="J866" s="9"/>
      <c r="AA866" s="70"/>
      <c r="AB866" s="9"/>
      <c r="AC866" s="70"/>
      <c r="AD866" s="9"/>
    </row>
    <row r="867" spans="8:30" ht="12.75" x14ac:dyDescent="0.2">
      <c r="H867" s="9"/>
      <c r="I867" s="9"/>
      <c r="J867" s="9"/>
      <c r="AA867" s="70"/>
      <c r="AB867" s="9"/>
      <c r="AC867" s="70"/>
      <c r="AD867" s="9"/>
    </row>
    <row r="868" spans="8:30" ht="12.75" x14ac:dyDescent="0.2">
      <c r="H868" s="9"/>
      <c r="I868" s="9"/>
      <c r="J868" s="9"/>
      <c r="AA868" s="70"/>
      <c r="AB868" s="9"/>
      <c r="AC868" s="70"/>
      <c r="AD868" s="9"/>
    </row>
    <row r="869" spans="8:30" ht="12.75" x14ac:dyDescent="0.2">
      <c r="H869" s="9"/>
      <c r="I869" s="9"/>
      <c r="J869" s="9"/>
      <c r="AA869" s="70"/>
      <c r="AB869" s="9"/>
      <c r="AC869" s="70"/>
      <c r="AD869" s="9"/>
    </row>
    <row r="870" spans="8:30" ht="12.75" x14ac:dyDescent="0.2">
      <c r="H870" s="9"/>
      <c r="I870" s="9"/>
      <c r="J870" s="9"/>
      <c r="AA870" s="70"/>
      <c r="AB870" s="9"/>
      <c r="AC870" s="70"/>
      <c r="AD870" s="9"/>
    </row>
    <row r="871" spans="8:30" ht="12.75" x14ac:dyDescent="0.2">
      <c r="H871" s="9"/>
      <c r="I871" s="9"/>
      <c r="J871" s="9"/>
      <c r="AA871" s="70"/>
      <c r="AB871" s="9"/>
      <c r="AC871" s="70"/>
      <c r="AD871" s="9"/>
    </row>
    <row r="872" spans="8:30" ht="12.75" x14ac:dyDescent="0.2">
      <c r="H872" s="9"/>
      <c r="I872" s="9"/>
      <c r="J872" s="9"/>
      <c r="AA872" s="70"/>
      <c r="AB872" s="9"/>
      <c r="AC872" s="70"/>
      <c r="AD872" s="9"/>
    </row>
    <row r="873" spans="8:30" ht="12.75" x14ac:dyDescent="0.2">
      <c r="H873" s="9"/>
      <c r="I873" s="9"/>
      <c r="J873" s="9"/>
      <c r="AA873" s="70"/>
      <c r="AB873" s="9"/>
      <c r="AC873" s="70"/>
      <c r="AD873" s="9"/>
    </row>
    <row r="874" spans="8:30" ht="12.75" x14ac:dyDescent="0.2">
      <c r="H874" s="9"/>
      <c r="I874" s="9"/>
      <c r="J874" s="9"/>
      <c r="AA874" s="70"/>
      <c r="AB874" s="9"/>
      <c r="AC874" s="70"/>
      <c r="AD874" s="9"/>
    </row>
    <row r="875" spans="8:30" ht="12.75" x14ac:dyDescent="0.2">
      <c r="H875" s="9"/>
      <c r="I875" s="9"/>
      <c r="J875" s="9"/>
      <c r="AA875" s="70"/>
      <c r="AB875" s="9"/>
      <c r="AC875" s="70"/>
      <c r="AD875" s="9"/>
    </row>
    <row r="876" spans="8:30" ht="12.75" x14ac:dyDescent="0.2">
      <c r="H876" s="9"/>
      <c r="I876" s="9"/>
      <c r="J876" s="9"/>
      <c r="AA876" s="70"/>
      <c r="AB876" s="9"/>
      <c r="AC876" s="70"/>
      <c r="AD876" s="9"/>
    </row>
    <row r="877" spans="8:30" ht="12.75" x14ac:dyDescent="0.2">
      <c r="H877" s="9"/>
      <c r="I877" s="9"/>
      <c r="J877" s="9"/>
      <c r="AA877" s="70"/>
      <c r="AB877" s="9"/>
      <c r="AC877" s="70"/>
      <c r="AD877" s="9"/>
    </row>
    <row r="878" spans="8:30" ht="12.75" x14ac:dyDescent="0.2">
      <c r="H878" s="9"/>
      <c r="I878" s="9"/>
      <c r="J878" s="9"/>
      <c r="AA878" s="70"/>
      <c r="AB878" s="9"/>
      <c r="AC878" s="70"/>
      <c r="AD878" s="9"/>
    </row>
    <row r="879" spans="8:30" ht="12.75" x14ac:dyDescent="0.2">
      <c r="H879" s="9"/>
      <c r="I879" s="9"/>
      <c r="J879" s="9"/>
      <c r="AA879" s="70"/>
      <c r="AB879" s="9"/>
      <c r="AC879" s="70"/>
      <c r="AD879" s="9"/>
    </row>
    <row r="880" spans="8:30" ht="12.75" x14ac:dyDescent="0.2">
      <c r="H880" s="9"/>
      <c r="I880" s="9"/>
      <c r="J880" s="9"/>
      <c r="AA880" s="70"/>
      <c r="AB880" s="9"/>
      <c r="AC880" s="70"/>
      <c r="AD880" s="9"/>
    </row>
    <row r="881" spans="8:30" ht="12.75" x14ac:dyDescent="0.2">
      <c r="H881" s="9"/>
      <c r="I881" s="9"/>
      <c r="J881" s="9"/>
      <c r="AA881" s="70"/>
      <c r="AB881" s="9"/>
      <c r="AC881" s="70"/>
      <c r="AD881" s="9"/>
    </row>
    <row r="882" spans="8:30" ht="12.75" x14ac:dyDescent="0.2">
      <c r="H882" s="9"/>
      <c r="I882" s="9"/>
      <c r="J882" s="9"/>
      <c r="AA882" s="70"/>
      <c r="AB882" s="9"/>
      <c r="AC882" s="70"/>
      <c r="AD882" s="9"/>
    </row>
    <row r="883" spans="8:30" ht="12.75" x14ac:dyDescent="0.2">
      <c r="H883" s="9"/>
      <c r="I883" s="9"/>
      <c r="J883" s="9"/>
      <c r="AA883" s="70"/>
      <c r="AB883" s="9"/>
      <c r="AC883" s="70"/>
      <c r="AD883" s="9"/>
    </row>
    <row r="884" spans="8:30" ht="12.75" x14ac:dyDescent="0.2">
      <c r="H884" s="9"/>
      <c r="I884" s="9"/>
      <c r="J884" s="9"/>
      <c r="AA884" s="70"/>
      <c r="AB884" s="9"/>
      <c r="AC884" s="70"/>
      <c r="AD884" s="9"/>
    </row>
    <row r="885" spans="8:30" ht="12.75" x14ac:dyDescent="0.2">
      <c r="H885" s="9"/>
      <c r="I885" s="9"/>
      <c r="J885" s="9"/>
      <c r="AA885" s="70"/>
      <c r="AB885" s="9"/>
      <c r="AC885" s="70"/>
      <c r="AD885" s="9"/>
    </row>
    <row r="886" spans="8:30" ht="12.75" x14ac:dyDescent="0.2">
      <c r="H886" s="9"/>
      <c r="I886" s="9"/>
      <c r="J886" s="9"/>
      <c r="AA886" s="70"/>
      <c r="AB886" s="9"/>
      <c r="AC886" s="70"/>
      <c r="AD886" s="9"/>
    </row>
    <row r="887" spans="8:30" ht="12.75" x14ac:dyDescent="0.2">
      <c r="H887" s="9"/>
      <c r="I887" s="9"/>
      <c r="J887" s="9"/>
      <c r="AA887" s="70"/>
      <c r="AB887" s="9"/>
      <c r="AC887" s="70"/>
      <c r="AD887" s="9"/>
    </row>
    <row r="888" spans="8:30" ht="12.75" x14ac:dyDescent="0.2">
      <c r="H888" s="9"/>
      <c r="I888" s="9"/>
      <c r="J888" s="9"/>
      <c r="AA888" s="70"/>
      <c r="AB888" s="9"/>
      <c r="AC888" s="70"/>
      <c r="AD888" s="9"/>
    </row>
    <row r="889" spans="8:30" ht="12.75" x14ac:dyDescent="0.2">
      <c r="H889" s="9"/>
      <c r="I889" s="9"/>
      <c r="J889" s="9"/>
      <c r="AA889" s="70"/>
      <c r="AB889" s="9"/>
      <c r="AC889" s="70"/>
      <c r="AD889" s="9"/>
    </row>
    <row r="890" spans="8:30" ht="12.75" x14ac:dyDescent="0.2">
      <c r="H890" s="9"/>
      <c r="I890" s="9"/>
      <c r="J890" s="9"/>
      <c r="AA890" s="70"/>
      <c r="AB890" s="9"/>
      <c r="AC890" s="70"/>
      <c r="AD890" s="9"/>
    </row>
    <row r="891" spans="8:30" ht="12.75" x14ac:dyDescent="0.2">
      <c r="H891" s="9"/>
      <c r="I891" s="9"/>
      <c r="J891" s="9"/>
      <c r="AA891" s="70"/>
      <c r="AB891" s="9"/>
      <c r="AC891" s="70"/>
      <c r="AD891" s="9"/>
    </row>
    <row r="892" spans="8:30" ht="12.75" x14ac:dyDescent="0.2">
      <c r="H892" s="9"/>
      <c r="I892" s="9"/>
      <c r="J892" s="9"/>
      <c r="AA892" s="70"/>
      <c r="AB892" s="9"/>
      <c r="AC892" s="70"/>
      <c r="AD892" s="9"/>
    </row>
    <row r="893" spans="8:30" ht="12.75" x14ac:dyDescent="0.2">
      <c r="H893" s="9"/>
      <c r="I893" s="9"/>
      <c r="J893" s="9"/>
      <c r="AA893" s="70"/>
      <c r="AB893" s="9"/>
      <c r="AC893" s="70"/>
      <c r="AD893" s="9"/>
    </row>
    <row r="894" spans="8:30" ht="12.75" x14ac:dyDescent="0.2">
      <c r="H894" s="9"/>
      <c r="I894" s="9"/>
      <c r="J894" s="9"/>
      <c r="AA894" s="70"/>
      <c r="AB894" s="9"/>
      <c r="AC894" s="70"/>
      <c r="AD894" s="9"/>
    </row>
    <row r="895" spans="8:30" ht="12.75" x14ac:dyDescent="0.2">
      <c r="H895" s="9"/>
      <c r="I895" s="9"/>
      <c r="J895" s="9"/>
      <c r="AA895" s="70"/>
      <c r="AB895" s="9"/>
      <c r="AC895" s="70"/>
      <c r="AD895" s="9"/>
    </row>
    <row r="896" spans="8:30" ht="12.75" x14ac:dyDescent="0.2">
      <c r="H896" s="9"/>
      <c r="I896" s="9"/>
      <c r="J896" s="9"/>
      <c r="AA896" s="70"/>
      <c r="AB896" s="9"/>
      <c r="AC896" s="70"/>
      <c r="AD896" s="9"/>
    </row>
    <row r="897" spans="8:30" ht="12.75" x14ac:dyDescent="0.2">
      <c r="H897" s="9"/>
      <c r="I897" s="9"/>
      <c r="J897" s="9"/>
      <c r="AA897" s="70"/>
      <c r="AB897" s="9"/>
      <c r="AC897" s="70"/>
      <c r="AD897" s="9"/>
    </row>
    <row r="898" spans="8:30" ht="12.75" x14ac:dyDescent="0.2">
      <c r="H898" s="9"/>
      <c r="I898" s="9"/>
      <c r="J898" s="9"/>
      <c r="AA898" s="70"/>
      <c r="AB898" s="9"/>
      <c r="AC898" s="70"/>
      <c r="AD898" s="9"/>
    </row>
    <row r="899" spans="8:30" ht="12.75" x14ac:dyDescent="0.2">
      <c r="H899" s="9"/>
      <c r="I899" s="9"/>
      <c r="J899" s="9"/>
      <c r="AA899" s="70"/>
      <c r="AB899" s="9"/>
      <c r="AC899" s="70"/>
      <c r="AD899" s="9"/>
    </row>
    <row r="900" spans="8:30" ht="12.75" x14ac:dyDescent="0.2">
      <c r="H900" s="9"/>
      <c r="I900" s="9"/>
      <c r="J900" s="9"/>
      <c r="AA900" s="70"/>
      <c r="AB900" s="9"/>
      <c r="AC900" s="70"/>
      <c r="AD900" s="9"/>
    </row>
    <row r="901" spans="8:30" ht="12.75" x14ac:dyDescent="0.2">
      <c r="H901" s="9"/>
      <c r="I901" s="9"/>
      <c r="J901" s="9"/>
      <c r="AA901" s="70"/>
      <c r="AB901" s="9"/>
      <c r="AC901" s="70"/>
      <c r="AD901" s="9"/>
    </row>
    <row r="902" spans="8:30" ht="12.75" x14ac:dyDescent="0.2">
      <c r="H902" s="9"/>
      <c r="I902" s="9"/>
      <c r="J902" s="9"/>
      <c r="AA902" s="70"/>
      <c r="AB902" s="9"/>
      <c r="AC902" s="70"/>
      <c r="AD902" s="9"/>
    </row>
    <row r="903" spans="8:30" ht="12.75" x14ac:dyDescent="0.2">
      <c r="H903" s="9"/>
      <c r="I903" s="9"/>
      <c r="J903" s="9"/>
      <c r="AA903" s="70"/>
      <c r="AB903" s="9"/>
      <c r="AC903" s="70"/>
      <c r="AD903" s="9"/>
    </row>
    <row r="904" spans="8:30" ht="12.75" x14ac:dyDescent="0.2">
      <c r="H904" s="9"/>
      <c r="I904" s="9"/>
      <c r="J904" s="9"/>
      <c r="AA904" s="70"/>
      <c r="AB904" s="9"/>
      <c r="AC904" s="70"/>
      <c r="AD904" s="9"/>
    </row>
    <row r="905" spans="8:30" ht="12.75" x14ac:dyDescent="0.2">
      <c r="H905" s="9"/>
      <c r="I905" s="9"/>
      <c r="J905" s="9"/>
      <c r="AA905" s="70"/>
      <c r="AB905" s="9"/>
      <c r="AC905" s="70"/>
      <c r="AD905" s="9"/>
    </row>
    <row r="906" spans="8:30" ht="12.75" x14ac:dyDescent="0.2">
      <c r="H906" s="9"/>
      <c r="I906" s="9"/>
      <c r="J906" s="9"/>
      <c r="AA906" s="70"/>
      <c r="AB906" s="9"/>
      <c r="AC906" s="70"/>
      <c r="AD906" s="9"/>
    </row>
    <row r="907" spans="8:30" ht="12.75" x14ac:dyDescent="0.2">
      <c r="H907" s="9"/>
      <c r="I907" s="9"/>
      <c r="J907" s="9"/>
      <c r="AA907" s="70"/>
      <c r="AB907" s="9"/>
      <c r="AC907" s="70"/>
      <c r="AD907" s="9"/>
    </row>
    <row r="908" spans="8:30" ht="12.75" x14ac:dyDescent="0.2">
      <c r="H908" s="9"/>
      <c r="I908" s="9"/>
      <c r="J908" s="9"/>
      <c r="AA908" s="70"/>
      <c r="AB908" s="9"/>
      <c r="AC908" s="70"/>
      <c r="AD908" s="9"/>
    </row>
    <row r="909" spans="8:30" ht="12.75" x14ac:dyDescent="0.2">
      <c r="H909" s="9"/>
      <c r="I909" s="9"/>
      <c r="J909" s="9"/>
      <c r="AA909" s="70"/>
      <c r="AB909" s="9"/>
      <c r="AC909" s="70"/>
      <c r="AD909" s="9"/>
    </row>
    <row r="910" spans="8:30" ht="12.75" x14ac:dyDescent="0.2">
      <c r="H910" s="9"/>
      <c r="I910" s="9"/>
      <c r="J910" s="9"/>
      <c r="AA910" s="70"/>
      <c r="AB910" s="9"/>
      <c r="AC910" s="70"/>
      <c r="AD910" s="9"/>
    </row>
    <row r="911" spans="8:30" ht="12.75" x14ac:dyDescent="0.2">
      <c r="H911" s="9"/>
      <c r="I911" s="9"/>
      <c r="J911" s="9"/>
      <c r="AA911" s="70"/>
      <c r="AB911" s="9"/>
      <c r="AC911" s="70"/>
      <c r="AD911" s="9"/>
    </row>
    <row r="912" spans="8:30" ht="12.75" x14ac:dyDescent="0.2">
      <c r="H912" s="9"/>
      <c r="I912" s="9"/>
      <c r="J912" s="9"/>
      <c r="AA912" s="70"/>
      <c r="AB912" s="9"/>
      <c r="AC912" s="70"/>
      <c r="AD912" s="9"/>
    </row>
    <row r="913" spans="8:30" ht="12.75" x14ac:dyDescent="0.2">
      <c r="H913" s="9"/>
      <c r="I913" s="9"/>
      <c r="J913" s="9"/>
      <c r="AA913" s="70"/>
      <c r="AB913" s="9"/>
      <c r="AC913" s="70"/>
      <c r="AD913" s="9"/>
    </row>
    <row r="914" spans="8:30" ht="12.75" x14ac:dyDescent="0.2">
      <c r="H914" s="9"/>
      <c r="I914" s="9"/>
      <c r="J914" s="9"/>
      <c r="AA914" s="70"/>
      <c r="AB914" s="9"/>
      <c r="AC914" s="70"/>
      <c r="AD914" s="9"/>
    </row>
    <row r="915" spans="8:30" ht="12.75" x14ac:dyDescent="0.2">
      <c r="H915" s="9"/>
      <c r="I915" s="9"/>
      <c r="J915" s="9"/>
      <c r="AA915" s="70"/>
      <c r="AB915" s="9"/>
      <c r="AC915" s="70"/>
      <c r="AD915" s="9"/>
    </row>
    <row r="916" spans="8:30" ht="12.75" x14ac:dyDescent="0.2">
      <c r="H916" s="9"/>
      <c r="I916" s="9"/>
      <c r="J916" s="9"/>
      <c r="AA916" s="70"/>
      <c r="AB916" s="9"/>
      <c r="AC916" s="70"/>
      <c r="AD916" s="9"/>
    </row>
    <row r="917" spans="8:30" ht="12.75" x14ac:dyDescent="0.2">
      <c r="H917" s="9"/>
      <c r="I917" s="9"/>
      <c r="J917" s="9"/>
      <c r="AA917" s="70"/>
      <c r="AB917" s="9"/>
      <c r="AC917" s="70"/>
      <c r="AD917" s="9"/>
    </row>
    <row r="918" spans="8:30" ht="12.75" x14ac:dyDescent="0.2">
      <c r="H918" s="9"/>
      <c r="I918" s="9"/>
      <c r="J918" s="9"/>
      <c r="AA918" s="70"/>
      <c r="AB918" s="9"/>
      <c r="AC918" s="70"/>
      <c r="AD918" s="9"/>
    </row>
    <row r="919" spans="8:30" ht="12.75" x14ac:dyDescent="0.2">
      <c r="H919" s="9"/>
      <c r="I919" s="9"/>
      <c r="J919" s="9"/>
      <c r="AA919" s="70"/>
      <c r="AB919" s="9"/>
      <c r="AC919" s="70"/>
      <c r="AD919" s="9"/>
    </row>
    <row r="920" spans="8:30" ht="12.75" x14ac:dyDescent="0.2">
      <c r="H920" s="9"/>
      <c r="I920" s="9"/>
      <c r="J920" s="9"/>
      <c r="AA920" s="70"/>
      <c r="AB920" s="9"/>
      <c r="AC920" s="70"/>
      <c r="AD920" s="9"/>
    </row>
    <row r="921" spans="8:30" ht="12.75" x14ac:dyDescent="0.2">
      <c r="H921" s="9"/>
      <c r="I921" s="9"/>
      <c r="J921" s="9"/>
      <c r="AA921" s="70"/>
      <c r="AB921" s="9"/>
      <c r="AC921" s="70"/>
      <c r="AD921" s="9"/>
    </row>
    <row r="922" spans="8:30" ht="12.75" x14ac:dyDescent="0.2">
      <c r="H922" s="9"/>
      <c r="I922" s="9"/>
      <c r="J922" s="9"/>
      <c r="AA922" s="70"/>
      <c r="AB922" s="9"/>
      <c r="AC922" s="70"/>
      <c r="AD922" s="9"/>
    </row>
    <row r="923" spans="8:30" ht="12.75" x14ac:dyDescent="0.2">
      <c r="H923" s="9"/>
      <c r="I923" s="9"/>
      <c r="J923" s="9"/>
      <c r="AA923" s="70"/>
      <c r="AB923" s="9"/>
      <c r="AC923" s="70"/>
      <c r="AD923" s="9"/>
    </row>
    <row r="924" spans="8:30" ht="12.75" x14ac:dyDescent="0.2">
      <c r="H924" s="9"/>
      <c r="I924" s="9"/>
      <c r="J924" s="9"/>
      <c r="AA924" s="70"/>
      <c r="AB924" s="9"/>
      <c r="AC924" s="70"/>
      <c r="AD924" s="9"/>
    </row>
    <row r="925" spans="8:30" ht="12.75" x14ac:dyDescent="0.2">
      <c r="H925" s="9"/>
      <c r="I925" s="9"/>
      <c r="J925" s="9"/>
      <c r="AA925" s="70"/>
      <c r="AB925" s="9"/>
      <c r="AC925" s="70"/>
      <c r="AD925" s="9"/>
    </row>
    <row r="926" spans="8:30" ht="12.75" x14ac:dyDescent="0.2">
      <c r="H926" s="9"/>
      <c r="I926" s="9"/>
      <c r="J926" s="9"/>
      <c r="AA926" s="70"/>
      <c r="AB926" s="9"/>
      <c r="AC926" s="70"/>
      <c r="AD926" s="9"/>
    </row>
    <row r="927" spans="8:30" ht="12.75" x14ac:dyDescent="0.2">
      <c r="H927" s="9"/>
      <c r="I927" s="9"/>
      <c r="J927" s="9"/>
      <c r="AA927" s="70"/>
      <c r="AB927" s="9"/>
      <c r="AC927" s="70"/>
      <c r="AD927" s="9"/>
    </row>
    <row r="928" spans="8:30" ht="12.75" x14ac:dyDescent="0.2">
      <c r="H928" s="9"/>
      <c r="I928" s="9"/>
      <c r="J928" s="9"/>
      <c r="AA928" s="70"/>
      <c r="AB928" s="9"/>
      <c r="AC928" s="70"/>
      <c r="AD928" s="9"/>
    </row>
    <row r="929" spans="8:30" ht="12.75" x14ac:dyDescent="0.2">
      <c r="H929" s="9"/>
      <c r="I929" s="9"/>
      <c r="J929" s="9"/>
      <c r="AA929" s="70"/>
      <c r="AB929" s="9"/>
      <c r="AC929" s="70"/>
      <c r="AD929" s="9"/>
    </row>
    <row r="930" spans="8:30" ht="12.75" x14ac:dyDescent="0.2">
      <c r="H930" s="9"/>
      <c r="I930" s="9"/>
      <c r="J930" s="9"/>
      <c r="AA930" s="70"/>
      <c r="AB930" s="9"/>
      <c r="AC930" s="70"/>
      <c r="AD930" s="9"/>
    </row>
    <row r="931" spans="8:30" ht="12.75" x14ac:dyDescent="0.2">
      <c r="H931" s="9"/>
      <c r="I931" s="9"/>
      <c r="J931" s="9"/>
      <c r="AA931" s="70"/>
      <c r="AB931" s="9"/>
      <c r="AC931" s="70"/>
      <c r="AD931" s="9"/>
    </row>
    <row r="932" spans="8:30" ht="12.75" x14ac:dyDescent="0.2">
      <c r="H932" s="9"/>
      <c r="I932" s="9"/>
      <c r="J932" s="9"/>
      <c r="AA932" s="70"/>
      <c r="AB932" s="9"/>
      <c r="AC932" s="70"/>
      <c r="AD932" s="9"/>
    </row>
    <row r="933" spans="8:30" ht="12.75" x14ac:dyDescent="0.2">
      <c r="H933" s="9"/>
      <c r="I933" s="9"/>
      <c r="J933" s="9"/>
      <c r="AA933" s="70"/>
      <c r="AB933" s="9"/>
      <c r="AC933" s="70"/>
      <c r="AD933" s="9"/>
    </row>
    <row r="934" spans="8:30" ht="12.75" x14ac:dyDescent="0.2">
      <c r="H934" s="9"/>
      <c r="I934" s="9"/>
      <c r="J934" s="9"/>
      <c r="AA934" s="70"/>
      <c r="AB934" s="9"/>
      <c r="AC934" s="70"/>
      <c r="AD934" s="9"/>
    </row>
    <row r="935" spans="8:30" ht="12.75" x14ac:dyDescent="0.2">
      <c r="H935" s="9"/>
      <c r="I935" s="9"/>
      <c r="J935" s="9"/>
      <c r="AA935" s="70"/>
      <c r="AB935" s="9"/>
      <c r="AC935" s="70"/>
      <c r="AD935" s="9"/>
    </row>
    <row r="936" spans="8:30" ht="12.75" x14ac:dyDescent="0.2">
      <c r="H936" s="9"/>
      <c r="I936" s="9"/>
      <c r="J936" s="9"/>
      <c r="AA936" s="70"/>
      <c r="AB936" s="9"/>
      <c r="AC936" s="70"/>
      <c r="AD936" s="9"/>
    </row>
    <row r="937" spans="8:30" ht="12.75" x14ac:dyDescent="0.2">
      <c r="H937" s="9"/>
      <c r="I937" s="9"/>
      <c r="J937" s="9"/>
      <c r="AA937" s="70"/>
      <c r="AB937" s="9"/>
      <c r="AC937" s="70"/>
      <c r="AD937" s="9"/>
    </row>
    <row r="938" spans="8:30" ht="12.75" x14ac:dyDescent="0.2">
      <c r="H938" s="9"/>
      <c r="I938" s="9"/>
      <c r="J938" s="9"/>
      <c r="AA938" s="70"/>
      <c r="AB938" s="9"/>
      <c r="AC938" s="70"/>
      <c r="AD938" s="9"/>
    </row>
    <row r="939" spans="8:30" ht="12.75" x14ac:dyDescent="0.2">
      <c r="H939" s="9"/>
      <c r="I939" s="9"/>
      <c r="J939" s="9"/>
      <c r="AA939" s="70"/>
      <c r="AB939" s="9"/>
      <c r="AC939" s="70"/>
      <c r="AD939" s="9"/>
    </row>
    <row r="940" spans="8:30" ht="12.75" x14ac:dyDescent="0.2">
      <c r="H940" s="9"/>
      <c r="I940" s="9"/>
      <c r="J940" s="9"/>
      <c r="AA940" s="70"/>
      <c r="AB940" s="9"/>
      <c r="AC940" s="70"/>
      <c r="AD940" s="9"/>
    </row>
    <row r="941" spans="8:30" ht="12.75" x14ac:dyDescent="0.2">
      <c r="H941" s="9"/>
      <c r="I941" s="9"/>
      <c r="J941" s="9"/>
      <c r="AA941" s="70"/>
      <c r="AB941" s="9"/>
      <c r="AC941" s="70"/>
      <c r="AD941" s="9"/>
    </row>
    <row r="942" spans="8:30" ht="12.75" x14ac:dyDescent="0.2">
      <c r="H942" s="9"/>
      <c r="I942" s="9"/>
      <c r="J942" s="9"/>
      <c r="AA942" s="70"/>
      <c r="AB942" s="9"/>
      <c r="AC942" s="70"/>
      <c r="AD942" s="9"/>
    </row>
    <row r="943" spans="8:30" ht="12.75" x14ac:dyDescent="0.2">
      <c r="H943" s="9"/>
      <c r="I943" s="9"/>
      <c r="J943" s="9"/>
      <c r="AA943" s="70"/>
      <c r="AB943" s="9"/>
      <c r="AC943" s="70"/>
      <c r="AD943" s="9"/>
    </row>
    <row r="944" spans="8:30" ht="12.75" x14ac:dyDescent="0.2">
      <c r="H944" s="9"/>
      <c r="I944" s="9"/>
      <c r="J944" s="9"/>
      <c r="AA944" s="70"/>
      <c r="AB944" s="9"/>
      <c r="AC944" s="70"/>
      <c r="AD944" s="9"/>
    </row>
    <row r="945" spans="8:30" ht="12.75" x14ac:dyDescent="0.2">
      <c r="H945" s="9"/>
      <c r="I945" s="9"/>
      <c r="J945" s="9"/>
      <c r="AA945" s="70"/>
      <c r="AB945" s="9"/>
      <c r="AC945" s="70"/>
      <c r="AD945" s="9"/>
    </row>
    <row r="946" spans="8:30" ht="12.75" x14ac:dyDescent="0.2">
      <c r="H946" s="9"/>
      <c r="I946" s="9"/>
      <c r="J946" s="9"/>
      <c r="AA946" s="70"/>
      <c r="AB946" s="9"/>
      <c r="AC946" s="70"/>
      <c r="AD946" s="9"/>
    </row>
    <row r="947" spans="8:30" ht="12.75" x14ac:dyDescent="0.2">
      <c r="H947" s="9"/>
      <c r="I947" s="9"/>
      <c r="J947" s="9"/>
      <c r="AA947" s="70"/>
      <c r="AB947" s="9"/>
      <c r="AC947" s="70"/>
      <c r="AD947" s="9"/>
    </row>
    <row r="948" spans="8:30" ht="12.75" x14ac:dyDescent="0.2">
      <c r="H948" s="9"/>
      <c r="I948" s="9"/>
      <c r="J948" s="9"/>
      <c r="AA948" s="70"/>
      <c r="AB948" s="9"/>
      <c r="AC948" s="70"/>
      <c r="AD948" s="9"/>
    </row>
    <row r="949" spans="8:30" ht="12.75" x14ac:dyDescent="0.2">
      <c r="H949" s="9"/>
      <c r="I949" s="9"/>
      <c r="J949" s="9"/>
      <c r="AA949" s="70"/>
      <c r="AB949" s="9"/>
      <c r="AC949" s="70"/>
      <c r="AD949" s="9"/>
    </row>
    <row r="950" spans="8:30" ht="12.75" x14ac:dyDescent="0.2">
      <c r="H950" s="9"/>
      <c r="I950" s="9"/>
      <c r="J950" s="9"/>
      <c r="AA950" s="70"/>
      <c r="AB950" s="9"/>
      <c r="AC950" s="70"/>
      <c r="AD950" s="9"/>
    </row>
    <row r="951" spans="8:30" ht="12.75" x14ac:dyDescent="0.2">
      <c r="H951" s="9"/>
      <c r="I951" s="9"/>
      <c r="J951" s="9"/>
      <c r="AA951" s="70"/>
      <c r="AB951" s="9"/>
      <c r="AC951" s="70"/>
      <c r="AD951" s="9"/>
    </row>
    <row r="952" spans="8:30" ht="12.75" x14ac:dyDescent="0.2">
      <c r="H952" s="9"/>
      <c r="I952" s="9"/>
      <c r="J952" s="9"/>
      <c r="AA952" s="70"/>
      <c r="AB952" s="9"/>
      <c r="AC952" s="70"/>
      <c r="AD952" s="9"/>
    </row>
    <row r="953" spans="8:30" ht="12.75" x14ac:dyDescent="0.2">
      <c r="H953" s="9"/>
      <c r="I953" s="9"/>
      <c r="J953" s="9"/>
      <c r="AA953" s="70"/>
      <c r="AB953" s="9"/>
      <c r="AC953" s="70"/>
      <c r="AD953" s="9"/>
    </row>
    <row r="954" spans="8:30" ht="12.75" x14ac:dyDescent="0.2">
      <c r="H954" s="9"/>
      <c r="I954" s="9"/>
      <c r="J954" s="9"/>
      <c r="AA954" s="70"/>
      <c r="AB954" s="9"/>
      <c r="AC954" s="70"/>
      <c r="AD954" s="9"/>
    </row>
    <row r="955" spans="8:30" ht="12.75" x14ac:dyDescent="0.2">
      <c r="H955" s="9"/>
      <c r="I955" s="9"/>
      <c r="J955" s="9"/>
      <c r="AA955" s="70"/>
      <c r="AB955" s="9"/>
      <c r="AC955" s="70"/>
      <c r="AD955" s="9"/>
    </row>
    <row r="956" spans="8:30" ht="12.75" x14ac:dyDescent="0.2">
      <c r="H956" s="9"/>
      <c r="I956" s="9"/>
      <c r="J956" s="9"/>
      <c r="AA956" s="70"/>
      <c r="AB956" s="9"/>
      <c r="AC956" s="70"/>
      <c r="AD956" s="9"/>
    </row>
    <row r="957" spans="8:30" ht="12.75" x14ac:dyDescent="0.2">
      <c r="H957" s="9"/>
      <c r="I957" s="9"/>
      <c r="J957" s="9"/>
      <c r="AA957" s="70"/>
      <c r="AB957" s="9"/>
      <c r="AC957" s="70"/>
      <c r="AD957" s="9"/>
    </row>
    <row r="958" spans="8:30" ht="12.75" x14ac:dyDescent="0.2">
      <c r="H958" s="9"/>
      <c r="I958" s="9"/>
      <c r="J958" s="9"/>
      <c r="AA958" s="70"/>
      <c r="AB958" s="9"/>
      <c r="AC958" s="70"/>
      <c r="AD958" s="9"/>
    </row>
    <row r="959" spans="8:30" ht="12.75" x14ac:dyDescent="0.2">
      <c r="H959" s="9"/>
      <c r="I959" s="9"/>
      <c r="J959" s="9"/>
      <c r="AA959" s="70"/>
      <c r="AB959" s="9"/>
      <c r="AC959" s="70"/>
      <c r="AD959" s="9"/>
    </row>
    <row r="960" spans="8:30" ht="12.75" x14ac:dyDescent="0.2">
      <c r="H960" s="9"/>
      <c r="I960" s="9"/>
      <c r="J960" s="9"/>
      <c r="AA960" s="70"/>
      <c r="AB960" s="9"/>
      <c r="AC960" s="70"/>
      <c r="AD960" s="9"/>
    </row>
    <row r="961" spans="8:30" ht="12.75" x14ac:dyDescent="0.2">
      <c r="H961" s="9"/>
      <c r="I961" s="9"/>
      <c r="J961" s="9"/>
      <c r="AA961" s="70"/>
      <c r="AB961" s="9"/>
      <c r="AC961" s="70"/>
      <c r="AD961" s="9"/>
    </row>
    <row r="962" spans="8:30" ht="12.75" x14ac:dyDescent="0.2">
      <c r="H962" s="9"/>
      <c r="I962" s="9"/>
      <c r="J962" s="9"/>
      <c r="AA962" s="70"/>
      <c r="AB962" s="9"/>
      <c r="AC962" s="70"/>
      <c r="AD962" s="9"/>
    </row>
    <row r="963" spans="8:30" ht="12.75" x14ac:dyDescent="0.2">
      <c r="H963" s="9"/>
      <c r="I963" s="9"/>
      <c r="J963" s="9"/>
      <c r="AA963" s="70"/>
      <c r="AB963" s="9"/>
      <c r="AC963" s="70"/>
      <c r="AD963" s="9"/>
    </row>
    <row r="964" spans="8:30" ht="12.75" x14ac:dyDescent="0.2">
      <c r="H964" s="9"/>
      <c r="I964" s="9"/>
      <c r="J964" s="9"/>
      <c r="AA964" s="70"/>
      <c r="AB964" s="9"/>
      <c r="AC964" s="70"/>
      <c r="AD964" s="9"/>
    </row>
    <row r="965" spans="8:30" ht="12.75" x14ac:dyDescent="0.2">
      <c r="H965" s="9"/>
      <c r="I965" s="9"/>
      <c r="J965" s="9"/>
      <c r="AA965" s="70"/>
      <c r="AB965" s="9"/>
      <c r="AC965" s="70"/>
      <c r="AD965" s="9"/>
    </row>
    <row r="966" spans="8:30" ht="12.75" x14ac:dyDescent="0.2">
      <c r="H966" s="9"/>
      <c r="I966" s="9"/>
      <c r="J966" s="9"/>
      <c r="AA966" s="70"/>
      <c r="AB966" s="9"/>
      <c r="AC966" s="70"/>
      <c r="AD966" s="9"/>
    </row>
    <row r="967" spans="8:30" ht="12.75" x14ac:dyDescent="0.2">
      <c r="H967" s="9"/>
      <c r="I967" s="9"/>
      <c r="J967" s="9"/>
      <c r="AA967" s="70"/>
      <c r="AB967" s="9"/>
      <c r="AC967" s="70"/>
      <c r="AD967" s="9"/>
    </row>
    <row r="968" spans="8:30" ht="12.75" x14ac:dyDescent="0.2">
      <c r="H968" s="9"/>
      <c r="I968" s="9"/>
      <c r="J968" s="9"/>
      <c r="AA968" s="70"/>
      <c r="AB968" s="9"/>
      <c r="AC968" s="70"/>
      <c r="AD968" s="9"/>
    </row>
    <row r="969" spans="8:30" ht="12.75" x14ac:dyDescent="0.2">
      <c r="H969" s="9"/>
      <c r="I969" s="9"/>
      <c r="J969" s="9"/>
      <c r="AA969" s="70"/>
      <c r="AB969" s="9"/>
      <c r="AC969" s="70"/>
      <c r="AD969" s="9"/>
    </row>
    <row r="970" spans="8:30" ht="12.75" x14ac:dyDescent="0.2">
      <c r="H970" s="9"/>
      <c r="I970" s="9"/>
      <c r="J970" s="9"/>
      <c r="AA970" s="70"/>
      <c r="AB970" s="9"/>
      <c r="AC970" s="70"/>
      <c r="AD970" s="9"/>
    </row>
    <row r="971" spans="8:30" ht="12.75" x14ac:dyDescent="0.2">
      <c r="H971" s="9"/>
      <c r="I971" s="9"/>
      <c r="J971" s="9"/>
      <c r="AA971" s="70"/>
      <c r="AB971" s="9"/>
      <c r="AC971" s="70"/>
      <c r="AD971" s="9"/>
    </row>
    <row r="972" spans="8:30" ht="12.75" x14ac:dyDescent="0.2">
      <c r="H972" s="9"/>
      <c r="I972" s="9"/>
      <c r="J972" s="9"/>
      <c r="AA972" s="70"/>
      <c r="AB972" s="9"/>
      <c r="AC972" s="70"/>
      <c r="AD972" s="9"/>
    </row>
    <row r="973" spans="8:30" ht="12.75" x14ac:dyDescent="0.2">
      <c r="H973" s="9"/>
      <c r="I973" s="9"/>
      <c r="J973" s="9"/>
      <c r="AA973" s="70"/>
      <c r="AB973" s="9"/>
      <c r="AC973" s="70"/>
      <c r="AD973" s="9"/>
    </row>
    <row r="974" spans="8:30" ht="12.75" x14ac:dyDescent="0.2">
      <c r="H974" s="9"/>
      <c r="I974" s="9"/>
      <c r="J974" s="9"/>
      <c r="AA974" s="70"/>
      <c r="AB974" s="9"/>
      <c r="AC974" s="70"/>
      <c r="AD974" s="9"/>
    </row>
    <row r="975" spans="8:30" ht="12.75" x14ac:dyDescent="0.2">
      <c r="H975" s="9"/>
      <c r="I975" s="9"/>
      <c r="J975" s="9"/>
      <c r="AA975" s="70"/>
      <c r="AB975" s="9"/>
      <c r="AC975" s="70"/>
      <c r="AD975" s="9"/>
    </row>
    <row r="976" spans="8:30" ht="12.75" x14ac:dyDescent="0.2">
      <c r="H976" s="9"/>
      <c r="I976" s="9"/>
      <c r="J976" s="9"/>
      <c r="AA976" s="70"/>
      <c r="AB976" s="9"/>
      <c r="AC976" s="70"/>
      <c r="AD976" s="9"/>
    </row>
    <row r="977" spans="8:30" ht="12.75" x14ac:dyDescent="0.2">
      <c r="H977" s="9"/>
      <c r="I977" s="9"/>
      <c r="J977" s="9"/>
      <c r="AA977" s="70"/>
      <c r="AB977" s="9"/>
      <c r="AC977" s="70"/>
      <c r="AD977" s="9"/>
    </row>
    <row r="978" spans="8:30" ht="12.75" x14ac:dyDescent="0.2">
      <c r="H978" s="9"/>
      <c r="I978" s="9"/>
      <c r="J978" s="9"/>
      <c r="AA978" s="70"/>
      <c r="AB978" s="9"/>
      <c r="AC978" s="70"/>
      <c r="AD978" s="9"/>
    </row>
    <row r="979" spans="8:30" ht="12.75" x14ac:dyDescent="0.2">
      <c r="H979" s="9"/>
      <c r="I979" s="9"/>
      <c r="J979" s="9"/>
      <c r="AA979" s="70"/>
      <c r="AB979" s="9"/>
      <c r="AC979" s="70"/>
      <c r="AD979" s="9"/>
    </row>
    <row r="980" spans="8:30" ht="12.75" x14ac:dyDescent="0.2">
      <c r="H980" s="9"/>
      <c r="I980" s="9"/>
      <c r="J980" s="9"/>
      <c r="AA980" s="70"/>
      <c r="AB980" s="9"/>
      <c r="AC980" s="70"/>
      <c r="AD980" s="9"/>
    </row>
    <row r="981" spans="8:30" ht="12.75" x14ac:dyDescent="0.2">
      <c r="H981" s="9"/>
      <c r="I981" s="9"/>
      <c r="J981" s="9"/>
      <c r="AA981" s="70"/>
      <c r="AB981" s="9"/>
      <c r="AC981" s="70"/>
      <c r="AD981" s="9"/>
    </row>
    <row r="982" spans="8:30" ht="12.75" x14ac:dyDescent="0.2">
      <c r="H982" s="9"/>
      <c r="I982" s="9"/>
      <c r="J982" s="9"/>
      <c r="AA982" s="70"/>
      <c r="AB982" s="9"/>
      <c r="AC982" s="70"/>
      <c r="AD982" s="9"/>
    </row>
    <row r="983" spans="8:30" ht="12.75" x14ac:dyDescent="0.2">
      <c r="H983" s="9"/>
      <c r="I983" s="9"/>
      <c r="J983" s="9"/>
      <c r="AA983" s="70"/>
      <c r="AB983" s="9"/>
      <c r="AC983" s="70"/>
      <c r="AD983" s="9"/>
    </row>
    <row r="984" spans="8:30" ht="12.75" x14ac:dyDescent="0.2">
      <c r="H984" s="9"/>
      <c r="I984" s="9"/>
      <c r="J984" s="9"/>
      <c r="AA984" s="70"/>
      <c r="AB984" s="9"/>
      <c r="AC984" s="70"/>
      <c r="AD984" s="9"/>
    </row>
    <row r="985" spans="8:30" ht="12.75" x14ac:dyDescent="0.2">
      <c r="H985" s="9"/>
      <c r="I985" s="9"/>
      <c r="J985" s="9"/>
      <c r="AA985" s="70"/>
      <c r="AB985" s="9"/>
      <c r="AC985" s="70"/>
      <c r="AD985" s="9"/>
    </row>
    <row r="986" spans="8:30" ht="12.75" x14ac:dyDescent="0.2">
      <c r="H986" s="9"/>
      <c r="I986" s="9"/>
      <c r="J986" s="9"/>
      <c r="AA986" s="70"/>
      <c r="AB986" s="9"/>
      <c r="AC986" s="70"/>
      <c r="AD986" s="9"/>
    </row>
    <row r="987" spans="8:30" ht="12.75" x14ac:dyDescent="0.2">
      <c r="H987" s="9"/>
      <c r="I987" s="9"/>
      <c r="J987" s="9"/>
      <c r="AA987" s="70"/>
      <c r="AB987" s="9"/>
      <c r="AC987" s="70"/>
      <c r="AD987" s="9"/>
    </row>
    <row r="988" spans="8:30" ht="12.75" x14ac:dyDescent="0.2">
      <c r="H988" s="9"/>
      <c r="I988" s="9"/>
      <c r="J988" s="9"/>
      <c r="AA988" s="70"/>
      <c r="AB988" s="9"/>
      <c r="AC988" s="70"/>
      <c r="AD988" s="9"/>
    </row>
    <row r="989" spans="8:30" ht="12.75" x14ac:dyDescent="0.2">
      <c r="H989" s="9"/>
      <c r="I989" s="9"/>
      <c r="J989" s="9"/>
      <c r="AA989" s="70"/>
      <c r="AB989" s="9"/>
      <c r="AC989" s="70"/>
      <c r="AD989" s="9"/>
    </row>
    <row r="990" spans="8:30" ht="12.75" x14ac:dyDescent="0.2">
      <c r="H990" s="9"/>
      <c r="I990" s="9"/>
      <c r="J990" s="9"/>
      <c r="AA990" s="70"/>
      <c r="AB990" s="9"/>
      <c r="AC990" s="70"/>
      <c r="AD990" s="9"/>
    </row>
    <row r="991" spans="8:30" ht="12.75" x14ac:dyDescent="0.2">
      <c r="H991" s="9"/>
      <c r="I991" s="9"/>
      <c r="J991" s="9"/>
      <c r="AA991" s="70"/>
      <c r="AB991" s="9"/>
      <c r="AC991" s="70"/>
      <c r="AD991" s="9"/>
    </row>
    <row r="992" spans="8:30" ht="12.75" x14ac:dyDescent="0.2">
      <c r="H992" s="9"/>
      <c r="I992" s="9"/>
      <c r="J992" s="9"/>
      <c r="AA992" s="70"/>
      <c r="AB992" s="9"/>
      <c r="AC992" s="70"/>
      <c r="AD992" s="9"/>
    </row>
    <row r="993" spans="8:30" ht="12.75" x14ac:dyDescent="0.2">
      <c r="H993" s="9"/>
      <c r="I993" s="9"/>
      <c r="J993" s="9"/>
      <c r="AA993" s="70"/>
      <c r="AB993" s="9"/>
      <c r="AC993" s="70"/>
      <c r="AD993" s="9"/>
    </row>
    <row r="994" spans="8:30" ht="12.75" x14ac:dyDescent="0.2">
      <c r="H994" s="9"/>
      <c r="I994" s="9"/>
      <c r="J994" s="9"/>
      <c r="AA994" s="70"/>
      <c r="AB994" s="9"/>
      <c r="AC994" s="70"/>
      <c r="AD994" s="9"/>
    </row>
    <row r="995" spans="8:30" ht="12.75" x14ac:dyDescent="0.2">
      <c r="H995" s="9"/>
      <c r="I995" s="9"/>
      <c r="J995" s="9"/>
      <c r="AA995" s="70"/>
      <c r="AB995" s="9"/>
      <c r="AC995" s="70"/>
      <c r="AD995" s="9"/>
    </row>
    <row r="996" spans="8:30" ht="12.75" x14ac:dyDescent="0.2">
      <c r="H996" s="9"/>
      <c r="I996" s="9"/>
      <c r="J996" s="9"/>
      <c r="AA996" s="70"/>
      <c r="AB996" s="9"/>
      <c r="AC996" s="70"/>
      <c r="AD996" s="9"/>
    </row>
    <row r="997" spans="8:30" ht="12.75" x14ac:dyDescent="0.2">
      <c r="H997" s="9"/>
      <c r="I997" s="9"/>
      <c r="J997" s="9"/>
      <c r="AA997" s="70"/>
      <c r="AB997" s="9"/>
      <c r="AC997" s="70"/>
      <c r="AD997" s="9"/>
    </row>
    <row r="998" spans="8:30" ht="12.75" x14ac:dyDescent="0.2">
      <c r="H998" s="9"/>
      <c r="I998" s="9"/>
      <c r="J998" s="9"/>
      <c r="AA998" s="70"/>
      <c r="AB998" s="9"/>
      <c r="AC998" s="70"/>
      <c r="AD998" s="9"/>
    </row>
    <row r="999" spans="8:30" ht="12.75" x14ac:dyDescent="0.2">
      <c r="H999" s="9"/>
      <c r="I999" s="9"/>
      <c r="J999" s="9"/>
      <c r="AA999" s="70"/>
      <c r="AB999" s="9"/>
      <c r="AC999" s="70"/>
      <c r="AD999" s="9"/>
    </row>
    <row r="1000" spans="8:30" ht="12.75" x14ac:dyDescent="0.2">
      <c r="H1000" s="9"/>
      <c r="I1000" s="9"/>
      <c r="J1000" s="9"/>
      <c r="AA1000" s="70"/>
      <c r="AB1000" s="9"/>
      <c r="AC1000" s="70"/>
      <c r="AD1000" s="9"/>
    </row>
    <row r="1001" spans="8:30" ht="12.75" x14ac:dyDescent="0.2">
      <c r="H1001" s="9"/>
      <c r="I1001" s="9"/>
      <c r="J1001" s="9"/>
      <c r="AA1001" s="70"/>
      <c r="AB1001" s="9"/>
      <c r="AC1001" s="70"/>
      <c r="AD1001" s="9"/>
    </row>
    <row r="1002" spans="8:30" ht="12.75" x14ac:dyDescent="0.2">
      <c r="H1002" s="9"/>
      <c r="I1002" s="9"/>
      <c r="J1002" s="9"/>
      <c r="AA1002" s="70"/>
      <c r="AB1002" s="9"/>
      <c r="AC1002" s="70"/>
      <c r="AD1002" s="9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C960"/>
  <sheetViews>
    <sheetView workbookViewId="0"/>
  </sheetViews>
  <sheetFormatPr baseColWidth="10" defaultColWidth="12.5703125" defaultRowHeight="15.75" customHeight="1" x14ac:dyDescent="0.2"/>
  <sheetData>
    <row r="1" spans="1:17" ht="15.75" customHeight="1" x14ac:dyDescent="0.35">
      <c r="A1" s="83" t="s">
        <v>355</v>
      </c>
      <c r="B1" s="84" t="s">
        <v>356</v>
      </c>
      <c r="C1" s="84"/>
      <c r="D1" s="84"/>
      <c r="E1" s="84"/>
      <c r="F1" s="85"/>
      <c r="G1" s="86"/>
      <c r="H1" s="85"/>
      <c r="I1" s="86"/>
      <c r="J1" s="85"/>
      <c r="K1" s="86"/>
      <c r="L1" s="86"/>
      <c r="M1" s="86"/>
      <c r="N1" s="86"/>
      <c r="O1" s="86"/>
      <c r="P1" s="86"/>
      <c r="Q1" s="86"/>
    </row>
    <row r="2" spans="1:17" ht="15.75" customHeight="1" x14ac:dyDescent="0.25">
      <c r="A2" s="87"/>
      <c r="B2" s="86"/>
      <c r="C2" s="86"/>
      <c r="D2" s="86"/>
      <c r="E2" s="86"/>
      <c r="F2" s="85"/>
      <c r="G2" s="86"/>
      <c r="H2" s="85"/>
      <c r="I2" s="86"/>
      <c r="J2" s="85"/>
      <c r="K2" s="86"/>
      <c r="L2" s="86"/>
      <c r="M2" s="86"/>
      <c r="N2" s="86"/>
      <c r="O2" s="86"/>
      <c r="P2" s="86"/>
      <c r="Q2" s="86"/>
    </row>
    <row r="3" spans="1:17" ht="15.75" customHeight="1" x14ac:dyDescent="0.25">
      <c r="A3" s="88"/>
      <c r="B3" s="88"/>
      <c r="C3" s="88"/>
      <c r="D3" s="88"/>
      <c r="E3" s="88"/>
      <c r="F3" s="89"/>
      <c r="G3" s="88"/>
      <c r="H3" s="89"/>
      <c r="I3" s="88"/>
      <c r="J3" s="89"/>
      <c r="K3" s="88"/>
      <c r="L3" s="88"/>
      <c r="M3" s="88"/>
      <c r="N3" s="88"/>
      <c r="O3" s="88"/>
      <c r="P3" s="88"/>
      <c r="Q3" s="88"/>
    </row>
    <row r="4" spans="1:17" ht="15.75" customHeight="1" x14ac:dyDescent="0.25">
      <c r="A4" s="86"/>
      <c r="B4" s="86"/>
      <c r="C4" s="86"/>
      <c r="D4" s="86"/>
      <c r="E4" s="86"/>
      <c r="F4" s="85"/>
      <c r="G4" s="86"/>
      <c r="H4" s="85"/>
      <c r="I4" s="86"/>
      <c r="J4" s="85"/>
      <c r="K4" s="86"/>
      <c r="L4" s="86"/>
      <c r="M4" s="86"/>
      <c r="N4" s="86"/>
      <c r="O4" s="86"/>
      <c r="P4" s="86"/>
      <c r="Q4" s="86"/>
    </row>
    <row r="5" spans="1:17" ht="15.75" customHeight="1" x14ac:dyDescent="0.25">
      <c r="A5" s="90"/>
      <c r="B5" s="90"/>
      <c r="C5" s="90"/>
      <c r="D5" s="90"/>
      <c r="E5" s="90"/>
      <c r="F5" s="91"/>
      <c r="G5" s="90"/>
      <c r="H5" s="91"/>
      <c r="I5" s="90"/>
      <c r="J5" s="91"/>
      <c r="K5" s="90"/>
      <c r="L5" s="90"/>
      <c r="M5" s="90"/>
      <c r="N5" s="90"/>
      <c r="O5" s="90"/>
      <c r="P5" s="90"/>
      <c r="Q5" s="90"/>
    </row>
    <row r="6" spans="1:17" ht="15.75" customHeight="1" x14ac:dyDescent="0.25">
      <c r="A6" s="92">
        <v>418</v>
      </c>
      <c r="B6" s="140" t="s">
        <v>83</v>
      </c>
      <c r="C6" s="141"/>
      <c r="D6" s="94"/>
      <c r="E6" s="94"/>
      <c r="F6" s="92" t="s">
        <v>357</v>
      </c>
      <c r="G6" s="92">
        <v>0</v>
      </c>
      <c r="H6" s="92" t="s">
        <v>358</v>
      </c>
      <c r="I6" s="92">
        <v>0</v>
      </c>
      <c r="J6" s="91"/>
      <c r="K6" s="92">
        <v>0</v>
      </c>
      <c r="L6" s="95"/>
      <c r="M6" s="95"/>
      <c r="N6" s="90"/>
      <c r="O6" s="90"/>
      <c r="P6" s="90"/>
    </row>
    <row r="7" spans="1:17" ht="15.75" customHeight="1" x14ac:dyDescent="0.25">
      <c r="A7" s="92">
        <v>467</v>
      </c>
      <c r="B7" s="140" t="s">
        <v>141</v>
      </c>
      <c r="C7" s="141"/>
      <c r="D7" s="141"/>
      <c r="E7" s="94"/>
      <c r="F7" s="92" t="s">
        <v>357</v>
      </c>
      <c r="G7" s="92">
        <v>0</v>
      </c>
      <c r="H7" s="92" t="s">
        <v>358</v>
      </c>
      <c r="I7" s="92">
        <v>0</v>
      </c>
      <c r="J7" s="91"/>
      <c r="K7" s="92">
        <v>0</v>
      </c>
      <c r="L7" s="95"/>
      <c r="M7" s="95"/>
      <c r="N7" s="90"/>
      <c r="O7" s="90"/>
      <c r="P7" s="90"/>
    </row>
    <row r="8" spans="1:17" ht="15.75" customHeight="1" x14ac:dyDescent="0.25">
      <c r="A8" s="92">
        <v>2048</v>
      </c>
      <c r="B8" s="140" t="s">
        <v>359</v>
      </c>
      <c r="C8" s="141"/>
      <c r="D8" s="141"/>
      <c r="E8" s="94"/>
      <c r="F8" s="92" t="s">
        <v>357</v>
      </c>
      <c r="G8" s="92">
        <v>29</v>
      </c>
      <c r="H8" s="92" t="s">
        <v>358</v>
      </c>
      <c r="I8" s="92">
        <v>1.2</v>
      </c>
      <c r="J8" s="91"/>
      <c r="K8" s="92">
        <v>0</v>
      </c>
      <c r="L8" s="95"/>
      <c r="M8" s="95"/>
      <c r="N8" s="90"/>
      <c r="O8" s="90"/>
      <c r="P8" s="90"/>
    </row>
    <row r="9" spans="1:17" ht="15.75" customHeight="1" x14ac:dyDescent="0.25">
      <c r="A9" s="92">
        <v>6001</v>
      </c>
      <c r="B9" s="140" t="s">
        <v>73</v>
      </c>
      <c r="C9" s="141"/>
      <c r="D9" s="94"/>
      <c r="E9" s="94"/>
      <c r="F9" s="92" t="s">
        <v>360</v>
      </c>
      <c r="G9" s="92">
        <v>642</v>
      </c>
      <c r="H9" s="92" t="s">
        <v>361</v>
      </c>
      <c r="I9" s="92">
        <v>107</v>
      </c>
      <c r="J9" s="92" t="s">
        <v>358</v>
      </c>
      <c r="K9" s="92">
        <v>3.34</v>
      </c>
      <c r="L9" s="95"/>
      <c r="M9" s="95"/>
      <c r="N9" s="90"/>
      <c r="O9" s="90"/>
      <c r="P9" s="90"/>
    </row>
    <row r="10" spans="1:17" ht="15.75" customHeight="1" x14ac:dyDescent="0.25">
      <c r="A10" s="92">
        <v>6002</v>
      </c>
      <c r="B10" s="140" t="s">
        <v>81</v>
      </c>
      <c r="C10" s="141"/>
      <c r="D10" s="94"/>
      <c r="E10" s="94"/>
      <c r="F10" s="92" t="s">
        <v>360</v>
      </c>
      <c r="G10" s="96">
        <v>1172</v>
      </c>
      <c r="H10" s="92" t="s">
        <v>361</v>
      </c>
      <c r="I10" s="92">
        <v>195.33</v>
      </c>
      <c r="J10" s="92" t="s">
        <v>358</v>
      </c>
      <c r="K10" s="92">
        <v>6.1</v>
      </c>
      <c r="L10" s="95"/>
      <c r="M10" s="95"/>
      <c r="N10" s="90"/>
      <c r="O10" s="90"/>
      <c r="P10" s="90"/>
    </row>
    <row r="11" spans="1:17" ht="15.75" customHeight="1" x14ac:dyDescent="0.25">
      <c r="A11" s="92">
        <v>6003</v>
      </c>
      <c r="B11" s="140" t="s">
        <v>101</v>
      </c>
      <c r="C11" s="141"/>
      <c r="D11" s="94"/>
      <c r="E11" s="94"/>
      <c r="F11" s="92" t="s">
        <v>360</v>
      </c>
      <c r="G11" s="92">
        <v>668</v>
      </c>
      <c r="H11" s="92" t="s">
        <v>361</v>
      </c>
      <c r="I11" s="92">
        <v>111.33</v>
      </c>
      <c r="J11" s="92" t="s">
        <v>358</v>
      </c>
      <c r="K11" s="92">
        <v>3.47</v>
      </c>
      <c r="L11" s="95"/>
      <c r="M11" s="95"/>
      <c r="N11" s="90"/>
      <c r="O11" s="90"/>
      <c r="P11" s="90"/>
    </row>
    <row r="12" spans="1:17" ht="15.75" customHeight="1" x14ac:dyDescent="0.25">
      <c r="A12" s="92">
        <v>6004</v>
      </c>
      <c r="B12" s="140" t="s">
        <v>94</v>
      </c>
      <c r="C12" s="141"/>
      <c r="D12" s="141"/>
      <c r="E12" s="94"/>
      <c r="F12" s="92" t="s">
        <v>360</v>
      </c>
      <c r="G12" s="92">
        <v>528</v>
      </c>
      <c r="H12" s="92" t="s">
        <v>361</v>
      </c>
      <c r="I12" s="92">
        <v>88</v>
      </c>
      <c r="J12" s="92" t="s">
        <v>358</v>
      </c>
      <c r="K12" s="92">
        <v>2.75</v>
      </c>
      <c r="L12" s="95"/>
      <c r="M12" s="95"/>
      <c r="N12" s="90"/>
      <c r="O12" s="90"/>
      <c r="P12" s="90"/>
    </row>
    <row r="13" spans="1:17" ht="15.75" customHeight="1" x14ac:dyDescent="0.25">
      <c r="A13" s="92">
        <v>6005</v>
      </c>
      <c r="B13" s="140" t="s">
        <v>251</v>
      </c>
      <c r="C13" s="141"/>
      <c r="D13" s="141"/>
      <c r="E13" s="141"/>
      <c r="F13" s="92" t="s">
        <v>357</v>
      </c>
      <c r="G13" s="92">
        <v>0</v>
      </c>
      <c r="H13" s="92" t="s">
        <v>358</v>
      </c>
      <c r="I13" s="92">
        <v>0</v>
      </c>
      <c r="J13" s="91"/>
      <c r="K13" s="92">
        <v>0</v>
      </c>
      <c r="L13" s="95"/>
      <c r="M13" s="95"/>
      <c r="N13" s="90"/>
      <c r="O13" s="90"/>
      <c r="P13" s="90"/>
    </row>
    <row r="14" spans="1:17" ht="15.75" customHeight="1" x14ac:dyDescent="0.25">
      <c r="A14" s="92">
        <v>6006</v>
      </c>
      <c r="B14" s="140" t="s">
        <v>132</v>
      </c>
      <c r="C14" s="141"/>
      <c r="D14" s="141"/>
      <c r="E14" s="94"/>
      <c r="F14" s="92" t="s">
        <v>357</v>
      </c>
      <c r="G14" s="92">
        <v>0</v>
      </c>
      <c r="H14" s="92" t="s">
        <v>358</v>
      </c>
      <c r="I14" s="92">
        <v>0</v>
      </c>
      <c r="J14" s="91"/>
      <c r="K14" s="92">
        <v>0</v>
      </c>
      <c r="L14" s="95"/>
      <c r="M14" s="95"/>
      <c r="N14" s="90"/>
      <c r="O14" s="90"/>
      <c r="P14" s="90"/>
    </row>
    <row r="15" spans="1:17" ht="15.75" customHeight="1" x14ac:dyDescent="0.25">
      <c r="A15" s="92">
        <v>6007</v>
      </c>
      <c r="B15" s="140" t="s">
        <v>135</v>
      </c>
      <c r="C15" s="141"/>
      <c r="D15" s="141"/>
      <c r="E15" s="141"/>
      <c r="F15" s="92" t="s">
        <v>357</v>
      </c>
      <c r="G15" s="92">
        <v>0</v>
      </c>
      <c r="H15" s="92" t="s">
        <v>358</v>
      </c>
      <c r="I15" s="92">
        <v>0</v>
      </c>
      <c r="J15" s="91"/>
      <c r="K15" s="92">
        <v>0</v>
      </c>
      <c r="L15" s="95"/>
      <c r="M15" s="95"/>
      <c r="N15" s="90"/>
      <c r="O15" s="90"/>
      <c r="P15" s="90"/>
    </row>
    <row r="16" spans="1:17" ht="15.75" customHeight="1" x14ac:dyDescent="0.25">
      <c r="A16" s="92">
        <v>6008</v>
      </c>
      <c r="B16" s="140" t="s">
        <v>348</v>
      </c>
      <c r="C16" s="141"/>
      <c r="D16" s="141"/>
      <c r="E16" s="141"/>
      <c r="F16" s="92" t="s">
        <v>357</v>
      </c>
      <c r="G16" s="92">
        <v>1</v>
      </c>
      <c r="H16" s="92" t="s">
        <v>358</v>
      </c>
      <c r="I16" s="92">
        <v>0.08</v>
      </c>
      <c r="J16" s="91"/>
      <c r="K16" s="92">
        <v>0</v>
      </c>
      <c r="L16" s="95"/>
      <c r="M16" s="95"/>
      <c r="N16" s="90"/>
      <c r="O16" s="90"/>
      <c r="P16" s="90"/>
    </row>
    <row r="17" spans="1:16" ht="15.75" customHeight="1" x14ac:dyDescent="0.25">
      <c r="A17" s="92">
        <v>6009</v>
      </c>
      <c r="B17" s="140" t="s">
        <v>178</v>
      </c>
      <c r="C17" s="141"/>
      <c r="D17" s="141"/>
      <c r="E17" s="94"/>
      <c r="F17" s="92" t="s">
        <v>357</v>
      </c>
      <c r="G17" s="92">
        <v>6</v>
      </c>
      <c r="H17" s="92" t="s">
        <v>358</v>
      </c>
      <c r="I17" s="92">
        <v>0.75</v>
      </c>
      <c r="J17" s="91"/>
      <c r="K17" s="92">
        <v>0</v>
      </c>
      <c r="L17" s="95"/>
      <c r="M17" s="95"/>
      <c r="N17" s="90"/>
      <c r="O17" s="90"/>
      <c r="P17" s="90"/>
    </row>
    <row r="18" spans="1:16" ht="15.75" customHeight="1" x14ac:dyDescent="0.25">
      <c r="A18" s="92">
        <v>6010</v>
      </c>
      <c r="B18" s="140" t="s">
        <v>206</v>
      </c>
      <c r="C18" s="141"/>
      <c r="D18" s="141"/>
      <c r="E18" s="141"/>
      <c r="F18" s="92" t="s">
        <v>357</v>
      </c>
      <c r="G18" s="92">
        <v>0</v>
      </c>
      <c r="H18" s="92" t="s">
        <v>358</v>
      </c>
      <c r="I18" s="92">
        <v>0</v>
      </c>
      <c r="J18" s="91"/>
      <c r="K18" s="92">
        <v>0</v>
      </c>
      <c r="L18" s="95"/>
      <c r="M18" s="95"/>
      <c r="N18" s="90"/>
      <c r="O18" s="90"/>
      <c r="P18" s="90"/>
    </row>
    <row r="19" spans="1:16" ht="15.75" customHeight="1" x14ac:dyDescent="0.25">
      <c r="A19" s="92">
        <v>6011</v>
      </c>
      <c r="B19" s="140" t="s">
        <v>188</v>
      </c>
      <c r="C19" s="141"/>
      <c r="D19" s="141"/>
      <c r="E19" s="94"/>
      <c r="F19" s="92" t="s">
        <v>357</v>
      </c>
      <c r="G19" s="92">
        <v>0</v>
      </c>
      <c r="H19" s="92" t="s">
        <v>358</v>
      </c>
      <c r="I19" s="92">
        <v>0</v>
      </c>
      <c r="J19" s="91"/>
      <c r="K19" s="92">
        <v>0</v>
      </c>
      <c r="L19" s="95"/>
      <c r="M19" s="95"/>
      <c r="N19" s="90"/>
      <c r="O19" s="90"/>
      <c r="P19" s="90"/>
    </row>
    <row r="20" spans="1:16" ht="15.75" customHeight="1" x14ac:dyDescent="0.25">
      <c r="A20" s="92">
        <v>6012</v>
      </c>
      <c r="B20" s="140" t="s">
        <v>161</v>
      </c>
      <c r="C20" s="141"/>
      <c r="D20" s="141"/>
      <c r="E20" s="141"/>
      <c r="F20" s="92" t="s">
        <v>357</v>
      </c>
      <c r="G20" s="92">
        <v>34</v>
      </c>
      <c r="H20" s="92" t="s">
        <v>358</v>
      </c>
      <c r="I20" s="92">
        <v>1.88</v>
      </c>
      <c r="J20" s="91"/>
      <c r="K20" s="92">
        <v>0</v>
      </c>
      <c r="L20" s="95"/>
      <c r="M20" s="95"/>
      <c r="N20" s="90"/>
      <c r="O20" s="90"/>
      <c r="P20" s="90"/>
    </row>
    <row r="21" spans="1:16" ht="15.75" customHeight="1" x14ac:dyDescent="0.25">
      <c r="A21" s="92">
        <v>6013</v>
      </c>
      <c r="B21" s="140" t="s">
        <v>140</v>
      </c>
      <c r="C21" s="141"/>
      <c r="D21" s="141"/>
      <c r="E21" s="94"/>
      <c r="F21" s="92" t="s">
        <v>357</v>
      </c>
      <c r="G21" s="92">
        <v>25</v>
      </c>
      <c r="H21" s="92" t="s">
        <v>358</v>
      </c>
      <c r="I21" s="92">
        <v>4.16</v>
      </c>
      <c r="J21" s="91"/>
      <c r="K21" s="92">
        <v>0</v>
      </c>
      <c r="L21" s="95"/>
      <c r="M21" s="95"/>
      <c r="N21" s="90"/>
      <c r="O21" s="90"/>
      <c r="P21" s="90"/>
    </row>
    <row r="22" spans="1:16" ht="15.75" customHeight="1" x14ac:dyDescent="0.25">
      <c r="A22" s="92">
        <v>6014</v>
      </c>
      <c r="B22" s="140" t="s">
        <v>252</v>
      </c>
      <c r="C22" s="141"/>
      <c r="D22" s="141"/>
      <c r="E22" s="94"/>
      <c r="F22" s="92" t="s">
        <v>357</v>
      </c>
      <c r="G22" s="92">
        <v>-1</v>
      </c>
      <c r="H22" s="92" t="s">
        <v>358</v>
      </c>
      <c r="I22" s="92">
        <v>-0.06</v>
      </c>
      <c r="J22" s="91"/>
      <c r="K22" s="92">
        <v>0</v>
      </c>
      <c r="L22" s="95"/>
      <c r="M22" s="95"/>
      <c r="N22" s="90"/>
      <c r="O22" s="90"/>
      <c r="P22" s="90"/>
    </row>
    <row r="23" spans="1:16" ht="15.75" customHeight="1" x14ac:dyDescent="0.25">
      <c r="A23" s="92">
        <v>6015</v>
      </c>
      <c r="B23" s="140" t="s">
        <v>121</v>
      </c>
      <c r="C23" s="141"/>
      <c r="D23" s="141"/>
      <c r="E23" s="94"/>
      <c r="F23" s="92" t="s">
        <v>360</v>
      </c>
      <c r="G23" s="96">
        <v>1056</v>
      </c>
      <c r="H23" s="92" t="s">
        <v>361</v>
      </c>
      <c r="I23" s="92">
        <v>96</v>
      </c>
      <c r="J23" s="92" t="s">
        <v>358</v>
      </c>
      <c r="K23" s="92">
        <v>5.33</v>
      </c>
      <c r="L23" s="95"/>
      <c r="M23" s="95"/>
      <c r="N23" s="90"/>
      <c r="O23" s="90"/>
      <c r="P23" s="90"/>
    </row>
    <row r="24" spans="1:16" ht="15.75" customHeight="1" x14ac:dyDescent="0.25">
      <c r="A24" s="92">
        <v>6016</v>
      </c>
      <c r="B24" s="140" t="s">
        <v>142</v>
      </c>
      <c r="C24" s="141"/>
      <c r="D24" s="141"/>
      <c r="E24" s="141"/>
      <c r="F24" s="92" t="s">
        <v>357</v>
      </c>
      <c r="G24" s="92">
        <v>4</v>
      </c>
      <c r="H24" s="92" t="s">
        <v>358</v>
      </c>
      <c r="I24" s="92">
        <v>0.2</v>
      </c>
      <c r="J24" s="91"/>
      <c r="K24" s="92">
        <v>0</v>
      </c>
      <c r="L24" s="95"/>
      <c r="M24" s="95"/>
      <c r="N24" s="90"/>
      <c r="O24" s="90"/>
      <c r="P24" s="90"/>
    </row>
    <row r="25" spans="1:16" ht="15.75" customHeight="1" x14ac:dyDescent="0.25">
      <c r="A25" s="92">
        <v>6017</v>
      </c>
      <c r="B25" s="140" t="s">
        <v>134</v>
      </c>
      <c r="C25" s="141"/>
      <c r="D25" s="141"/>
      <c r="E25" s="94"/>
      <c r="F25" s="92" t="s">
        <v>357</v>
      </c>
      <c r="G25" s="92">
        <v>31.04</v>
      </c>
      <c r="H25" s="92" t="s">
        <v>358</v>
      </c>
      <c r="I25" s="92">
        <v>2.58</v>
      </c>
      <c r="J25" s="91"/>
      <c r="K25" s="92">
        <v>0</v>
      </c>
      <c r="L25" s="95"/>
      <c r="M25" s="95"/>
      <c r="N25" s="90"/>
      <c r="O25" s="90"/>
      <c r="P25" s="90"/>
    </row>
    <row r="26" spans="1:16" ht="15.75" customHeight="1" x14ac:dyDescent="0.25">
      <c r="A26" s="92">
        <v>6018</v>
      </c>
      <c r="B26" s="140" t="s">
        <v>197</v>
      </c>
      <c r="C26" s="141"/>
      <c r="D26" s="141"/>
      <c r="E26" s="141"/>
      <c r="F26" s="92" t="s">
        <v>357</v>
      </c>
      <c r="G26" s="92">
        <v>15</v>
      </c>
      <c r="H26" s="92" t="s">
        <v>358</v>
      </c>
      <c r="I26" s="92">
        <v>1.25</v>
      </c>
      <c r="J26" s="91"/>
      <c r="K26" s="92">
        <v>0</v>
      </c>
      <c r="L26" s="95"/>
      <c r="M26" s="95"/>
      <c r="N26" s="90"/>
      <c r="O26" s="90"/>
      <c r="P26" s="90"/>
    </row>
    <row r="27" spans="1:16" ht="15.75" customHeight="1" x14ac:dyDescent="0.25">
      <c r="A27" s="92">
        <v>6019</v>
      </c>
      <c r="B27" s="140" t="s">
        <v>76</v>
      </c>
      <c r="C27" s="141"/>
      <c r="D27" s="141"/>
      <c r="E27" s="141"/>
      <c r="F27" s="92" t="s">
        <v>357</v>
      </c>
      <c r="G27" s="92">
        <v>0</v>
      </c>
      <c r="H27" s="92" t="s">
        <v>358</v>
      </c>
      <c r="I27" s="92">
        <v>0</v>
      </c>
      <c r="J27" s="91"/>
      <c r="K27" s="92">
        <v>0</v>
      </c>
      <c r="L27" s="95"/>
      <c r="M27" s="95"/>
      <c r="N27" s="90"/>
      <c r="O27" s="90"/>
      <c r="P27" s="90"/>
    </row>
    <row r="28" spans="1:16" ht="15.75" customHeight="1" x14ac:dyDescent="0.25">
      <c r="A28" s="92">
        <v>6020</v>
      </c>
      <c r="B28" s="140" t="s">
        <v>116</v>
      </c>
      <c r="C28" s="141"/>
      <c r="D28" s="141"/>
      <c r="E28" s="94"/>
      <c r="F28" s="92" t="s">
        <v>360</v>
      </c>
      <c r="G28" s="92">
        <v>922</v>
      </c>
      <c r="H28" s="92" t="s">
        <v>361</v>
      </c>
      <c r="I28" s="92">
        <v>153.66</v>
      </c>
      <c r="J28" s="92" t="s">
        <v>358</v>
      </c>
      <c r="K28" s="92">
        <v>6.4</v>
      </c>
      <c r="L28" s="95"/>
      <c r="M28" s="95"/>
      <c r="N28" s="90"/>
      <c r="O28" s="90"/>
      <c r="P28" s="90"/>
    </row>
    <row r="29" spans="1:16" ht="15.75" customHeight="1" x14ac:dyDescent="0.25">
      <c r="A29" s="92">
        <v>6021</v>
      </c>
      <c r="B29" s="140" t="s">
        <v>122</v>
      </c>
      <c r="C29" s="141"/>
      <c r="D29" s="141"/>
      <c r="E29" s="94"/>
      <c r="F29" s="92" t="s">
        <v>360</v>
      </c>
      <c r="G29" s="92">
        <v>489</v>
      </c>
      <c r="H29" s="92" t="s">
        <v>361</v>
      </c>
      <c r="I29" s="92">
        <v>81.5</v>
      </c>
      <c r="J29" s="92" t="s">
        <v>358</v>
      </c>
      <c r="K29" s="92">
        <v>3.39</v>
      </c>
      <c r="L29" s="95"/>
      <c r="M29" s="95"/>
      <c r="N29" s="90"/>
      <c r="O29" s="90"/>
      <c r="P29" s="90"/>
    </row>
    <row r="30" spans="1:16" ht="15.75" customHeight="1" x14ac:dyDescent="0.25">
      <c r="A30" s="92">
        <v>6022</v>
      </c>
      <c r="B30" s="140" t="s">
        <v>155</v>
      </c>
      <c r="C30" s="141"/>
      <c r="D30" s="141"/>
      <c r="E30" s="94"/>
      <c r="F30" s="92" t="s">
        <v>360</v>
      </c>
      <c r="G30" s="92">
        <v>344.52</v>
      </c>
      <c r="H30" s="92" t="s">
        <v>361</v>
      </c>
      <c r="I30" s="92">
        <v>57.42</v>
      </c>
      <c r="J30" s="92" t="s">
        <v>358</v>
      </c>
      <c r="K30" s="92">
        <v>2.39</v>
      </c>
      <c r="L30" s="95"/>
      <c r="M30" s="95"/>
      <c r="N30" s="90"/>
      <c r="O30" s="90"/>
      <c r="P30" s="90"/>
    </row>
    <row r="31" spans="1:16" ht="15.75" customHeight="1" x14ac:dyDescent="0.25">
      <c r="A31" s="92">
        <v>6023</v>
      </c>
      <c r="B31" s="140" t="s">
        <v>208</v>
      </c>
      <c r="C31" s="141"/>
      <c r="D31" s="141"/>
      <c r="E31" s="94"/>
      <c r="F31" s="92" t="s">
        <v>357</v>
      </c>
      <c r="G31" s="92">
        <v>0</v>
      </c>
      <c r="H31" s="92" t="s">
        <v>358</v>
      </c>
      <c r="I31" s="92">
        <v>0</v>
      </c>
      <c r="J31" s="91"/>
      <c r="K31" s="92">
        <v>0</v>
      </c>
      <c r="L31" s="95"/>
      <c r="M31" s="95"/>
      <c r="N31" s="90"/>
      <c r="O31" s="90"/>
      <c r="P31" s="90"/>
    </row>
    <row r="32" spans="1:16" ht="15.75" customHeight="1" x14ac:dyDescent="0.25">
      <c r="A32" s="92">
        <v>6024</v>
      </c>
      <c r="B32" s="140" t="s">
        <v>253</v>
      </c>
      <c r="C32" s="141"/>
      <c r="D32" s="141"/>
      <c r="E32" s="141"/>
      <c r="F32" s="92" t="s">
        <v>357</v>
      </c>
      <c r="G32" s="92">
        <v>0</v>
      </c>
      <c r="H32" s="92" t="s">
        <v>358</v>
      </c>
      <c r="I32" s="92">
        <v>0</v>
      </c>
      <c r="J32" s="91"/>
      <c r="K32" s="92">
        <v>0</v>
      </c>
      <c r="L32" s="95"/>
      <c r="M32" s="95"/>
      <c r="N32" s="90"/>
      <c r="O32" s="90"/>
      <c r="P32" s="90"/>
    </row>
    <row r="33" spans="1:16" ht="15.75" customHeight="1" x14ac:dyDescent="0.25">
      <c r="A33" s="92">
        <v>6027</v>
      </c>
      <c r="B33" s="140" t="s">
        <v>117</v>
      </c>
      <c r="C33" s="141"/>
      <c r="D33" s="141"/>
      <c r="E33" s="141"/>
      <c r="F33" s="92" t="s">
        <v>357</v>
      </c>
      <c r="G33" s="92">
        <v>0</v>
      </c>
      <c r="H33" s="92" t="s">
        <v>358</v>
      </c>
      <c r="I33" s="92">
        <v>0</v>
      </c>
      <c r="J33" s="91"/>
      <c r="K33" s="92">
        <v>0</v>
      </c>
      <c r="L33" s="95"/>
      <c r="M33" s="95"/>
      <c r="N33" s="90"/>
      <c r="O33" s="90"/>
      <c r="P33" s="90"/>
    </row>
    <row r="34" spans="1:16" ht="15.75" customHeight="1" x14ac:dyDescent="0.25">
      <c r="A34" s="92">
        <v>6029</v>
      </c>
      <c r="B34" s="140" t="s">
        <v>362</v>
      </c>
      <c r="C34" s="141"/>
      <c r="D34" s="141"/>
      <c r="E34" s="94"/>
      <c r="F34" s="92" t="s">
        <v>357</v>
      </c>
      <c r="G34" s="92">
        <v>5</v>
      </c>
      <c r="H34" s="92" t="s">
        <v>358</v>
      </c>
      <c r="I34" s="92">
        <v>1</v>
      </c>
      <c r="J34" s="91"/>
      <c r="K34" s="92">
        <v>0</v>
      </c>
      <c r="L34" s="95"/>
      <c r="M34" s="95"/>
      <c r="N34" s="90"/>
      <c r="O34" s="90"/>
      <c r="P34" s="90"/>
    </row>
    <row r="35" spans="1:16" ht="15.75" customHeight="1" x14ac:dyDescent="0.25">
      <c r="A35" s="92">
        <v>6031</v>
      </c>
      <c r="B35" s="140" t="s">
        <v>224</v>
      </c>
      <c r="C35" s="141"/>
      <c r="D35" s="141"/>
      <c r="E35" s="141"/>
      <c r="F35" s="92" t="s">
        <v>357</v>
      </c>
      <c r="G35" s="92">
        <v>0</v>
      </c>
      <c r="H35" s="92" t="s">
        <v>358</v>
      </c>
      <c r="I35" s="92">
        <v>0</v>
      </c>
      <c r="J35" s="91"/>
      <c r="K35" s="92">
        <v>0</v>
      </c>
      <c r="L35" s="95"/>
      <c r="M35" s="95"/>
      <c r="N35" s="90"/>
      <c r="O35" s="90"/>
      <c r="P35" s="90"/>
    </row>
    <row r="36" spans="1:16" ht="15.75" customHeight="1" x14ac:dyDescent="0.25">
      <c r="A36" s="92">
        <v>6032</v>
      </c>
      <c r="B36" s="140" t="s">
        <v>199</v>
      </c>
      <c r="C36" s="141"/>
      <c r="D36" s="141"/>
      <c r="E36" s="141"/>
      <c r="F36" s="92" t="s">
        <v>357</v>
      </c>
      <c r="G36" s="92">
        <v>15</v>
      </c>
      <c r="H36" s="92" t="s">
        <v>358</v>
      </c>
      <c r="I36" s="92">
        <v>1.25</v>
      </c>
      <c r="J36" s="91"/>
      <c r="K36" s="92">
        <v>0</v>
      </c>
      <c r="L36" s="95"/>
      <c r="M36" s="95"/>
      <c r="N36" s="90"/>
      <c r="O36" s="90"/>
      <c r="P36" s="90"/>
    </row>
    <row r="37" spans="1:16" ht="15.75" customHeight="1" x14ac:dyDescent="0.25">
      <c r="A37" s="92">
        <v>6033</v>
      </c>
      <c r="B37" s="140" t="s">
        <v>183</v>
      </c>
      <c r="C37" s="141"/>
      <c r="D37" s="141"/>
      <c r="E37" s="141"/>
      <c r="F37" s="92" t="s">
        <v>360</v>
      </c>
      <c r="G37" s="92">
        <v>0</v>
      </c>
      <c r="H37" s="92" t="s">
        <v>358</v>
      </c>
      <c r="I37" s="92">
        <v>0</v>
      </c>
      <c r="J37" s="91"/>
      <c r="K37" s="92">
        <v>0</v>
      </c>
      <c r="L37" s="95"/>
      <c r="M37" s="95"/>
      <c r="N37" s="90"/>
      <c r="O37" s="90"/>
      <c r="P37" s="90"/>
    </row>
    <row r="38" spans="1:16" ht="15" x14ac:dyDescent="0.25">
      <c r="A38" s="92">
        <v>6034</v>
      </c>
      <c r="B38" s="140" t="s">
        <v>214</v>
      </c>
      <c r="C38" s="141"/>
      <c r="D38" s="141"/>
      <c r="E38" s="141"/>
      <c r="F38" s="92" t="s">
        <v>357</v>
      </c>
      <c r="G38" s="92">
        <v>7</v>
      </c>
      <c r="H38" s="92" t="s">
        <v>358</v>
      </c>
      <c r="I38" s="92">
        <v>0.87</v>
      </c>
      <c r="J38" s="91"/>
      <c r="K38" s="92">
        <v>0</v>
      </c>
      <c r="L38" s="95"/>
      <c r="M38" s="95"/>
      <c r="N38" s="90"/>
      <c r="O38" s="90"/>
      <c r="P38" s="90"/>
    </row>
    <row r="39" spans="1:16" ht="15" x14ac:dyDescent="0.25">
      <c r="A39" s="92">
        <v>6036</v>
      </c>
      <c r="B39" s="140" t="s">
        <v>131</v>
      </c>
      <c r="C39" s="141"/>
      <c r="D39" s="141"/>
      <c r="E39" s="94"/>
      <c r="F39" s="92" t="s">
        <v>360</v>
      </c>
      <c r="G39" s="92">
        <v>12</v>
      </c>
      <c r="H39" s="92" t="s">
        <v>361</v>
      </c>
      <c r="I39" s="92">
        <v>2</v>
      </c>
      <c r="J39" s="92" t="s">
        <v>358</v>
      </c>
      <c r="K39" s="92">
        <v>0.08</v>
      </c>
      <c r="L39" s="95"/>
      <c r="M39" s="95"/>
      <c r="N39" s="90"/>
      <c r="O39" s="90"/>
      <c r="P39" s="90"/>
    </row>
    <row r="40" spans="1:16" ht="15" x14ac:dyDescent="0.25">
      <c r="A40" s="92">
        <v>6037</v>
      </c>
      <c r="B40" s="140" t="s">
        <v>256</v>
      </c>
      <c r="C40" s="141"/>
      <c r="D40" s="141"/>
      <c r="E40" s="141"/>
      <c r="F40" s="92" t="s">
        <v>357</v>
      </c>
      <c r="G40" s="92">
        <v>0</v>
      </c>
      <c r="H40" s="92" t="s">
        <v>358</v>
      </c>
      <c r="I40" s="92">
        <v>0</v>
      </c>
      <c r="J40" s="91"/>
      <c r="K40" s="92">
        <v>0</v>
      </c>
      <c r="L40" s="95"/>
      <c r="M40" s="95"/>
      <c r="N40" s="90"/>
      <c r="O40" s="90"/>
      <c r="P40" s="90"/>
    </row>
    <row r="41" spans="1:16" ht="15" x14ac:dyDescent="0.25">
      <c r="A41" s="92">
        <v>6039</v>
      </c>
      <c r="B41" s="140" t="s">
        <v>257</v>
      </c>
      <c r="C41" s="141"/>
      <c r="D41" s="141"/>
      <c r="E41" s="141"/>
      <c r="F41" s="92" t="s">
        <v>357</v>
      </c>
      <c r="G41" s="92">
        <v>0</v>
      </c>
      <c r="H41" s="92" t="s">
        <v>358</v>
      </c>
      <c r="I41" s="92">
        <v>0</v>
      </c>
      <c r="J41" s="91"/>
      <c r="K41" s="92">
        <v>0</v>
      </c>
      <c r="L41" s="95"/>
      <c r="M41" s="95"/>
      <c r="N41" s="90"/>
      <c r="O41" s="90"/>
      <c r="P41" s="90"/>
    </row>
    <row r="42" spans="1:16" ht="15" x14ac:dyDescent="0.25">
      <c r="A42" s="92">
        <v>6040</v>
      </c>
      <c r="B42" s="140" t="s">
        <v>240</v>
      </c>
      <c r="C42" s="141"/>
      <c r="D42" s="141"/>
      <c r="E42" s="141"/>
      <c r="F42" s="92" t="s">
        <v>357</v>
      </c>
      <c r="G42" s="92">
        <v>0</v>
      </c>
      <c r="H42" s="92" t="s">
        <v>358</v>
      </c>
      <c r="I42" s="92">
        <v>0</v>
      </c>
      <c r="J42" s="91"/>
      <c r="K42" s="92">
        <v>0</v>
      </c>
      <c r="L42" s="95"/>
      <c r="M42" s="95"/>
      <c r="N42" s="90"/>
      <c r="O42" s="90"/>
      <c r="P42" s="90"/>
    </row>
    <row r="43" spans="1:16" ht="15" x14ac:dyDescent="0.25">
      <c r="A43" s="92">
        <v>6041</v>
      </c>
      <c r="B43" s="140" t="s">
        <v>113</v>
      </c>
      <c r="C43" s="141"/>
      <c r="D43" s="141"/>
      <c r="E43" s="141"/>
      <c r="F43" s="92" t="s">
        <v>357</v>
      </c>
      <c r="G43" s="92">
        <v>0</v>
      </c>
      <c r="H43" s="92" t="s">
        <v>358</v>
      </c>
      <c r="I43" s="92">
        <v>0</v>
      </c>
      <c r="J43" s="91"/>
      <c r="K43" s="92">
        <v>0</v>
      </c>
      <c r="L43" s="95"/>
      <c r="M43" s="95"/>
      <c r="N43" s="90"/>
      <c r="O43" s="90"/>
      <c r="P43" s="90"/>
    </row>
    <row r="44" spans="1:16" ht="15" x14ac:dyDescent="0.25">
      <c r="A44" s="92">
        <v>6042</v>
      </c>
      <c r="B44" s="140" t="s">
        <v>83</v>
      </c>
      <c r="C44" s="141"/>
      <c r="D44" s="94"/>
      <c r="E44" s="94"/>
      <c r="F44" s="92" t="s">
        <v>357</v>
      </c>
      <c r="G44" s="92">
        <v>0</v>
      </c>
      <c r="H44" s="92" t="s">
        <v>358</v>
      </c>
      <c r="I44" s="92">
        <v>0</v>
      </c>
      <c r="J44" s="91"/>
      <c r="K44" s="92">
        <v>0</v>
      </c>
      <c r="L44" s="95"/>
      <c r="M44" s="95"/>
      <c r="N44" s="90"/>
      <c r="O44" s="90"/>
      <c r="P44" s="90"/>
    </row>
    <row r="45" spans="1:16" ht="15" x14ac:dyDescent="0.25">
      <c r="A45" s="92">
        <v>6043</v>
      </c>
      <c r="B45" s="140" t="s">
        <v>209</v>
      </c>
      <c r="C45" s="141"/>
      <c r="D45" s="141"/>
      <c r="E45" s="141"/>
      <c r="F45" s="92" t="s">
        <v>357</v>
      </c>
      <c r="G45" s="92">
        <v>1</v>
      </c>
      <c r="H45" s="92" t="s">
        <v>358</v>
      </c>
      <c r="I45" s="92">
        <v>0.08</v>
      </c>
      <c r="J45" s="91"/>
      <c r="K45" s="92">
        <v>0</v>
      </c>
      <c r="L45" s="95"/>
      <c r="M45" s="95"/>
      <c r="N45" s="90"/>
      <c r="O45" s="90"/>
      <c r="P45" s="90"/>
    </row>
    <row r="46" spans="1:16" ht="15" x14ac:dyDescent="0.25">
      <c r="A46" s="92">
        <v>6044</v>
      </c>
      <c r="B46" s="140" t="s">
        <v>170</v>
      </c>
      <c r="C46" s="141"/>
      <c r="D46" s="141"/>
      <c r="E46" s="141"/>
      <c r="F46" s="92" t="s">
        <v>357</v>
      </c>
      <c r="G46" s="92">
        <v>1</v>
      </c>
      <c r="H46" s="92" t="s">
        <v>358</v>
      </c>
      <c r="I46" s="92">
        <v>0.08</v>
      </c>
      <c r="J46" s="92" t="s">
        <v>363</v>
      </c>
      <c r="K46" s="92">
        <v>0</v>
      </c>
      <c r="L46" s="95"/>
      <c r="M46" s="95"/>
      <c r="N46" s="90"/>
      <c r="O46" s="90"/>
      <c r="P46" s="90"/>
    </row>
    <row r="47" spans="1:16" ht="15" x14ac:dyDescent="0.25">
      <c r="A47" s="92">
        <v>6045</v>
      </c>
      <c r="B47" s="140" t="s">
        <v>162</v>
      </c>
      <c r="C47" s="141"/>
      <c r="D47" s="141"/>
      <c r="E47" s="141"/>
      <c r="F47" s="92" t="s">
        <v>357</v>
      </c>
      <c r="G47" s="92">
        <v>0</v>
      </c>
      <c r="H47" s="92" t="s">
        <v>358</v>
      </c>
      <c r="I47" s="92">
        <v>0</v>
      </c>
      <c r="J47" s="91"/>
      <c r="K47" s="92">
        <v>0</v>
      </c>
      <c r="L47" s="95"/>
      <c r="M47" s="95"/>
      <c r="N47" s="90"/>
      <c r="O47" s="90"/>
      <c r="P47" s="90"/>
    </row>
    <row r="48" spans="1:16" ht="15" x14ac:dyDescent="0.25">
      <c r="A48" s="92">
        <v>6046</v>
      </c>
      <c r="B48" s="140" t="s">
        <v>78</v>
      </c>
      <c r="C48" s="141"/>
      <c r="D48" s="141"/>
      <c r="E48" s="141"/>
      <c r="F48" s="92" t="s">
        <v>357</v>
      </c>
      <c r="G48" s="92">
        <v>0</v>
      </c>
      <c r="H48" s="92" t="s">
        <v>358</v>
      </c>
      <c r="I48" s="92">
        <v>0</v>
      </c>
      <c r="J48" s="91"/>
      <c r="K48" s="92">
        <v>0</v>
      </c>
      <c r="L48" s="95"/>
      <c r="M48" s="95"/>
      <c r="N48" s="90"/>
      <c r="O48" s="90"/>
      <c r="P48" s="90"/>
    </row>
    <row r="49" spans="1:16" ht="15" x14ac:dyDescent="0.25">
      <c r="A49" s="92">
        <v>6047</v>
      </c>
      <c r="B49" s="140" t="s">
        <v>205</v>
      </c>
      <c r="C49" s="141"/>
      <c r="D49" s="94"/>
      <c r="E49" s="94"/>
      <c r="F49" s="92" t="s">
        <v>357</v>
      </c>
      <c r="G49" s="92">
        <v>0</v>
      </c>
      <c r="H49" s="92" t="s">
        <v>358</v>
      </c>
      <c r="I49" s="92">
        <v>0</v>
      </c>
      <c r="J49" s="91"/>
      <c r="K49" s="92">
        <v>0</v>
      </c>
      <c r="L49" s="95"/>
      <c r="M49" s="95"/>
      <c r="N49" s="90"/>
      <c r="O49" s="90"/>
      <c r="P49" s="90"/>
    </row>
    <row r="50" spans="1:16" ht="15" x14ac:dyDescent="0.25">
      <c r="A50" s="92">
        <v>6048</v>
      </c>
      <c r="B50" s="140" t="s">
        <v>258</v>
      </c>
      <c r="C50" s="141"/>
      <c r="D50" s="141"/>
      <c r="E50" s="141"/>
      <c r="F50" s="92" t="s">
        <v>357</v>
      </c>
      <c r="G50" s="92">
        <v>0</v>
      </c>
      <c r="H50" s="92" t="s">
        <v>358</v>
      </c>
      <c r="I50" s="92">
        <v>0</v>
      </c>
      <c r="J50" s="91"/>
      <c r="K50" s="92">
        <v>0</v>
      </c>
      <c r="L50" s="95"/>
      <c r="M50" s="95"/>
      <c r="N50" s="90"/>
      <c r="O50" s="90"/>
      <c r="P50" s="90"/>
    </row>
    <row r="51" spans="1:16" ht="15" x14ac:dyDescent="0.25">
      <c r="A51" s="92">
        <v>6050</v>
      </c>
      <c r="B51" s="140" t="s">
        <v>259</v>
      </c>
      <c r="C51" s="141"/>
      <c r="D51" s="141"/>
      <c r="E51" s="141"/>
      <c r="F51" s="92" t="s">
        <v>357</v>
      </c>
      <c r="G51" s="92">
        <v>0</v>
      </c>
      <c r="H51" s="92" t="s">
        <v>358</v>
      </c>
      <c r="I51" s="92">
        <v>0</v>
      </c>
      <c r="J51" s="91"/>
      <c r="K51" s="92">
        <v>0</v>
      </c>
      <c r="L51" s="95"/>
      <c r="M51" s="95"/>
      <c r="N51" s="90"/>
      <c r="O51" s="90"/>
      <c r="P51" s="90"/>
    </row>
    <row r="52" spans="1:16" ht="15" x14ac:dyDescent="0.25">
      <c r="A52" s="92">
        <v>6054</v>
      </c>
      <c r="B52" s="140" t="s">
        <v>260</v>
      </c>
      <c r="C52" s="141"/>
      <c r="D52" s="141"/>
      <c r="E52" s="141"/>
      <c r="F52" s="92" t="s">
        <v>357</v>
      </c>
      <c r="G52" s="92">
        <v>0</v>
      </c>
      <c r="H52" s="92" t="s">
        <v>358</v>
      </c>
      <c r="I52" s="92">
        <v>0</v>
      </c>
      <c r="J52" s="91"/>
      <c r="K52" s="92">
        <v>0</v>
      </c>
      <c r="L52" s="95"/>
      <c r="M52" s="95"/>
      <c r="N52" s="90"/>
      <c r="O52" s="90"/>
      <c r="P52" s="90"/>
    </row>
    <row r="53" spans="1:16" ht="15" x14ac:dyDescent="0.25">
      <c r="A53" s="92">
        <v>6057</v>
      </c>
      <c r="B53" s="140" t="s">
        <v>261</v>
      </c>
      <c r="C53" s="141"/>
      <c r="D53" s="141"/>
      <c r="E53" s="141"/>
      <c r="F53" s="92" t="s">
        <v>357</v>
      </c>
      <c r="G53" s="92">
        <v>0</v>
      </c>
      <c r="H53" s="92" t="s">
        <v>358</v>
      </c>
      <c r="I53" s="92">
        <v>0</v>
      </c>
      <c r="J53" s="91"/>
      <c r="K53" s="92">
        <v>0</v>
      </c>
      <c r="L53" s="95"/>
      <c r="M53" s="95"/>
      <c r="N53" s="90"/>
      <c r="O53" s="90"/>
      <c r="P53" s="90"/>
    </row>
    <row r="54" spans="1:16" ht="15" x14ac:dyDescent="0.25">
      <c r="A54" s="92">
        <v>6060</v>
      </c>
      <c r="B54" s="140" t="s">
        <v>172</v>
      </c>
      <c r="C54" s="141"/>
      <c r="D54" s="141"/>
      <c r="E54" s="141"/>
      <c r="F54" s="92" t="s">
        <v>357</v>
      </c>
      <c r="G54" s="92">
        <v>9</v>
      </c>
      <c r="H54" s="92" t="s">
        <v>358</v>
      </c>
      <c r="I54" s="92">
        <v>1.8</v>
      </c>
      <c r="J54" s="91"/>
      <c r="K54" s="92">
        <v>0</v>
      </c>
      <c r="L54" s="95"/>
      <c r="M54" s="95"/>
      <c r="N54" s="90"/>
      <c r="O54" s="90"/>
      <c r="P54" s="90"/>
    </row>
    <row r="55" spans="1:16" ht="15" x14ac:dyDescent="0.25">
      <c r="A55" s="92">
        <v>6063</v>
      </c>
      <c r="B55" s="140" t="s">
        <v>171</v>
      </c>
      <c r="C55" s="141"/>
      <c r="D55" s="141"/>
      <c r="E55" s="94"/>
      <c r="F55" s="92" t="s">
        <v>360</v>
      </c>
      <c r="G55" s="92">
        <v>72</v>
      </c>
      <c r="H55" s="92" t="s">
        <v>361</v>
      </c>
      <c r="I55" s="92">
        <v>3</v>
      </c>
      <c r="J55" s="92" t="s">
        <v>358</v>
      </c>
      <c r="K55" s="92">
        <v>1</v>
      </c>
      <c r="L55" s="95"/>
      <c r="M55" s="95"/>
      <c r="N55" s="90"/>
      <c r="O55" s="90"/>
      <c r="P55" s="90"/>
    </row>
    <row r="56" spans="1:16" ht="15" x14ac:dyDescent="0.25">
      <c r="A56" s="92">
        <v>6064</v>
      </c>
      <c r="B56" s="140" t="s">
        <v>83</v>
      </c>
      <c r="C56" s="141"/>
      <c r="D56" s="94"/>
      <c r="E56" s="94"/>
      <c r="F56" s="92" t="s">
        <v>357</v>
      </c>
      <c r="G56" s="92">
        <v>0</v>
      </c>
      <c r="H56" s="92" t="s">
        <v>358</v>
      </c>
      <c r="I56" s="92">
        <v>0</v>
      </c>
      <c r="J56" s="91"/>
      <c r="K56" s="92">
        <v>0</v>
      </c>
      <c r="L56" s="95"/>
      <c r="M56" s="95"/>
      <c r="N56" s="90"/>
      <c r="O56" s="90"/>
      <c r="P56" s="90"/>
    </row>
    <row r="57" spans="1:16" ht="15" x14ac:dyDescent="0.25">
      <c r="A57" s="92">
        <v>6073</v>
      </c>
      <c r="B57" s="140" t="s">
        <v>262</v>
      </c>
      <c r="C57" s="141"/>
      <c r="D57" s="141"/>
      <c r="E57" s="141"/>
      <c r="F57" s="92" t="s">
        <v>357</v>
      </c>
      <c r="G57" s="92">
        <v>0</v>
      </c>
      <c r="H57" s="92" t="s">
        <v>358</v>
      </c>
      <c r="I57" s="92">
        <v>0</v>
      </c>
      <c r="J57" s="91"/>
      <c r="K57" s="92">
        <v>0</v>
      </c>
      <c r="L57" s="95"/>
      <c r="M57" s="95"/>
      <c r="N57" s="90"/>
      <c r="O57" s="90"/>
      <c r="P57" s="90"/>
    </row>
    <row r="58" spans="1:16" ht="15" x14ac:dyDescent="0.25">
      <c r="A58" s="92">
        <v>6077</v>
      </c>
      <c r="B58" s="140" t="s">
        <v>145</v>
      </c>
      <c r="C58" s="141"/>
      <c r="D58" s="141"/>
      <c r="E58" s="94"/>
      <c r="F58" s="92" t="s">
        <v>357</v>
      </c>
      <c r="G58" s="92">
        <v>0</v>
      </c>
      <c r="H58" s="92" t="s">
        <v>361</v>
      </c>
      <c r="I58" s="92">
        <v>0</v>
      </c>
      <c r="J58" s="92" t="s">
        <v>358</v>
      </c>
      <c r="K58" s="92">
        <v>0</v>
      </c>
      <c r="L58" s="95"/>
      <c r="M58" s="95"/>
      <c r="N58" s="90"/>
      <c r="O58" s="90"/>
      <c r="P58" s="90"/>
    </row>
    <row r="59" spans="1:16" ht="15" x14ac:dyDescent="0.25">
      <c r="A59" s="92">
        <v>6078</v>
      </c>
      <c r="B59" s="140" t="s">
        <v>263</v>
      </c>
      <c r="C59" s="141"/>
      <c r="D59" s="141"/>
      <c r="E59" s="141"/>
      <c r="F59" s="92" t="s">
        <v>357</v>
      </c>
      <c r="G59" s="92">
        <v>0</v>
      </c>
      <c r="H59" s="92" t="s">
        <v>358</v>
      </c>
      <c r="I59" s="92">
        <v>0</v>
      </c>
      <c r="J59" s="91"/>
      <c r="K59" s="92">
        <v>0</v>
      </c>
      <c r="L59" s="95"/>
      <c r="M59" s="95"/>
      <c r="N59" s="90"/>
      <c r="O59" s="90"/>
      <c r="P59" s="90"/>
    </row>
    <row r="60" spans="1:16" ht="15" x14ac:dyDescent="0.25">
      <c r="A60" s="92">
        <v>6079</v>
      </c>
      <c r="B60" s="140" t="s">
        <v>264</v>
      </c>
      <c r="C60" s="141"/>
      <c r="D60" s="141"/>
      <c r="E60" s="141"/>
      <c r="F60" s="92" t="s">
        <v>357</v>
      </c>
      <c r="G60" s="92">
        <v>0</v>
      </c>
      <c r="H60" s="92" t="s">
        <v>358</v>
      </c>
      <c r="I60" s="92">
        <v>0</v>
      </c>
      <c r="J60" s="91"/>
      <c r="K60" s="92">
        <v>0</v>
      </c>
      <c r="L60" s="95"/>
      <c r="M60" s="95"/>
      <c r="N60" s="90"/>
      <c r="O60" s="90"/>
      <c r="P60" s="90"/>
    </row>
    <row r="61" spans="1:16" ht="15" x14ac:dyDescent="0.25">
      <c r="A61" s="92">
        <v>6082</v>
      </c>
      <c r="B61" s="140" t="s">
        <v>136</v>
      </c>
      <c r="C61" s="141"/>
      <c r="D61" s="141"/>
      <c r="E61" s="94"/>
      <c r="F61" s="92" t="s">
        <v>357</v>
      </c>
      <c r="G61" s="92">
        <v>0</v>
      </c>
      <c r="H61" s="92" t="s">
        <v>358</v>
      </c>
      <c r="I61" s="92">
        <v>0</v>
      </c>
      <c r="J61" s="91"/>
      <c r="K61" s="92">
        <v>0</v>
      </c>
      <c r="L61" s="95"/>
      <c r="M61" s="95"/>
      <c r="N61" s="90"/>
      <c r="O61" s="90"/>
      <c r="P61" s="90"/>
    </row>
    <row r="62" spans="1:16" ht="15" x14ac:dyDescent="0.25">
      <c r="A62" s="92">
        <v>6083</v>
      </c>
      <c r="B62" s="140" t="s">
        <v>180</v>
      </c>
      <c r="C62" s="141"/>
      <c r="D62" s="141"/>
      <c r="E62" s="141"/>
      <c r="F62" s="92" t="s">
        <v>357</v>
      </c>
      <c r="G62" s="92">
        <v>7</v>
      </c>
      <c r="H62" s="92" t="s">
        <v>358</v>
      </c>
      <c r="I62" s="92">
        <v>1.4</v>
      </c>
      <c r="J62" s="91"/>
      <c r="K62" s="92">
        <v>0</v>
      </c>
      <c r="L62" s="95"/>
      <c r="M62" s="95"/>
      <c r="N62" s="90"/>
      <c r="O62" s="90"/>
      <c r="P62" s="90"/>
    </row>
    <row r="63" spans="1:16" ht="15" x14ac:dyDescent="0.25">
      <c r="A63" s="92">
        <v>6087</v>
      </c>
      <c r="B63" s="140" t="s">
        <v>164</v>
      </c>
      <c r="C63" s="141"/>
      <c r="D63" s="141"/>
      <c r="E63" s="94"/>
      <c r="F63" s="92" t="s">
        <v>357</v>
      </c>
      <c r="G63" s="92">
        <v>37</v>
      </c>
      <c r="H63" s="92" t="s">
        <v>358</v>
      </c>
      <c r="I63" s="92">
        <v>9.25</v>
      </c>
      <c r="J63" s="91"/>
      <c r="K63" s="92">
        <v>0</v>
      </c>
      <c r="L63" s="95"/>
      <c r="M63" s="95"/>
      <c r="N63" s="90"/>
      <c r="O63" s="90"/>
      <c r="P63" s="90"/>
    </row>
    <row r="64" spans="1:16" ht="15" x14ac:dyDescent="0.25">
      <c r="A64" s="92">
        <v>6088</v>
      </c>
      <c r="B64" s="140" t="s">
        <v>265</v>
      </c>
      <c r="C64" s="141"/>
      <c r="D64" s="141"/>
      <c r="E64" s="141"/>
      <c r="F64" s="92" t="s">
        <v>360</v>
      </c>
      <c r="G64" s="92">
        <v>0</v>
      </c>
      <c r="H64" s="91"/>
      <c r="I64" s="92">
        <v>0</v>
      </c>
      <c r="J64" s="91"/>
      <c r="K64" s="92">
        <v>0</v>
      </c>
      <c r="L64" s="95"/>
      <c r="M64" s="95"/>
      <c r="N64" s="90"/>
      <c r="O64" s="90"/>
      <c r="P64" s="90"/>
    </row>
    <row r="65" spans="1:16" ht="15" x14ac:dyDescent="0.25">
      <c r="A65" s="92">
        <v>6092</v>
      </c>
      <c r="B65" s="140" t="s">
        <v>266</v>
      </c>
      <c r="C65" s="141"/>
      <c r="D65" s="141"/>
      <c r="E65" s="141"/>
      <c r="F65" s="92" t="s">
        <v>357</v>
      </c>
      <c r="G65" s="92">
        <v>0</v>
      </c>
      <c r="H65" s="92" t="s">
        <v>358</v>
      </c>
      <c r="I65" s="92">
        <v>0</v>
      </c>
      <c r="J65" s="91"/>
      <c r="K65" s="92">
        <v>0</v>
      </c>
      <c r="L65" s="95"/>
      <c r="M65" s="95"/>
      <c r="N65" s="90"/>
      <c r="O65" s="90"/>
      <c r="P65" s="90"/>
    </row>
    <row r="66" spans="1:16" ht="15" x14ac:dyDescent="0.25">
      <c r="A66" s="92">
        <v>6093</v>
      </c>
      <c r="B66" s="140" t="s">
        <v>127</v>
      </c>
      <c r="C66" s="141"/>
      <c r="D66" s="141"/>
      <c r="E66" s="94"/>
      <c r="F66" s="92" t="s">
        <v>360</v>
      </c>
      <c r="G66" s="92">
        <v>6</v>
      </c>
      <c r="H66" s="92" t="s">
        <v>361</v>
      </c>
      <c r="I66" s="92">
        <v>1</v>
      </c>
      <c r="J66" s="92" t="s">
        <v>358</v>
      </c>
      <c r="K66" s="92">
        <v>0.08</v>
      </c>
      <c r="L66" s="95"/>
      <c r="M66" s="95"/>
      <c r="N66" s="90"/>
      <c r="O66" s="90"/>
      <c r="P66" s="90"/>
    </row>
    <row r="67" spans="1:16" ht="15" x14ac:dyDescent="0.25">
      <c r="A67" s="92">
        <v>6098</v>
      </c>
      <c r="B67" s="140" t="s">
        <v>193</v>
      </c>
      <c r="C67" s="141"/>
      <c r="D67" s="141"/>
      <c r="E67" s="141"/>
      <c r="F67" s="92" t="s">
        <v>357</v>
      </c>
      <c r="G67" s="92">
        <v>10</v>
      </c>
      <c r="H67" s="92" t="s">
        <v>358</v>
      </c>
      <c r="I67" s="92">
        <v>0.83</v>
      </c>
      <c r="J67" s="91"/>
      <c r="K67" s="92">
        <v>0</v>
      </c>
      <c r="L67" s="95"/>
      <c r="M67" s="95"/>
      <c r="N67" s="90"/>
      <c r="O67" s="90"/>
      <c r="P67" s="90"/>
    </row>
    <row r="68" spans="1:16" ht="15" x14ac:dyDescent="0.25">
      <c r="A68" s="92">
        <v>6099</v>
      </c>
      <c r="B68" s="140" t="s">
        <v>247</v>
      </c>
      <c r="C68" s="141"/>
      <c r="D68" s="141"/>
      <c r="E68" s="94"/>
      <c r="F68" s="92" t="s">
        <v>360</v>
      </c>
      <c r="G68" s="92">
        <v>0</v>
      </c>
      <c r="H68" s="92" t="s">
        <v>358</v>
      </c>
      <c r="I68" s="92">
        <v>0</v>
      </c>
      <c r="J68" s="91"/>
      <c r="K68" s="92">
        <v>0</v>
      </c>
      <c r="L68" s="95"/>
      <c r="M68" s="95"/>
      <c r="N68" s="90"/>
      <c r="O68" s="90"/>
      <c r="P68" s="90"/>
    </row>
    <row r="69" spans="1:16" ht="15" x14ac:dyDescent="0.25">
      <c r="A69" s="92">
        <v>6101</v>
      </c>
      <c r="B69" s="140" t="s">
        <v>232</v>
      </c>
      <c r="C69" s="141"/>
      <c r="D69" s="141"/>
      <c r="E69" s="94"/>
      <c r="F69" s="92" t="s">
        <v>357</v>
      </c>
      <c r="G69" s="92">
        <v>0</v>
      </c>
      <c r="H69" s="92" t="s">
        <v>358</v>
      </c>
      <c r="I69" s="92">
        <v>0</v>
      </c>
      <c r="J69" s="91"/>
      <c r="K69" s="92">
        <v>0</v>
      </c>
      <c r="L69" s="95"/>
      <c r="M69" s="95"/>
      <c r="N69" s="90"/>
      <c r="O69" s="90"/>
      <c r="P69" s="90"/>
    </row>
    <row r="70" spans="1:16" ht="15" x14ac:dyDescent="0.25">
      <c r="A70" s="92">
        <v>6102</v>
      </c>
      <c r="B70" s="140" t="s">
        <v>250</v>
      </c>
      <c r="C70" s="141"/>
      <c r="D70" s="141"/>
      <c r="E70" s="141"/>
      <c r="F70" s="92" t="s">
        <v>360</v>
      </c>
      <c r="G70" s="92">
        <v>1</v>
      </c>
      <c r="H70" s="92" t="s">
        <v>358</v>
      </c>
      <c r="I70" s="92">
        <v>0.25</v>
      </c>
      <c r="J70" s="91"/>
      <c r="K70" s="92">
        <v>0</v>
      </c>
      <c r="L70" s="95"/>
      <c r="M70" s="95"/>
      <c r="N70" s="90"/>
      <c r="O70" s="90"/>
      <c r="P70" s="90"/>
    </row>
    <row r="71" spans="1:16" ht="15" x14ac:dyDescent="0.25">
      <c r="A71" s="92">
        <v>6170</v>
      </c>
      <c r="B71" s="140" t="s">
        <v>157</v>
      </c>
      <c r="C71" s="141"/>
      <c r="D71" s="141"/>
      <c r="E71" s="141"/>
      <c r="F71" s="92" t="s">
        <v>357</v>
      </c>
      <c r="G71" s="92">
        <v>9</v>
      </c>
      <c r="H71" s="92" t="s">
        <v>358</v>
      </c>
      <c r="I71" s="92">
        <v>1.5</v>
      </c>
      <c r="J71" s="91"/>
      <c r="K71" s="92">
        <v>0</v>
      </c>
      <c r="L71" s="95"/>
      <c r="M71" s="95"/>
      <c r="N71" s="90"/>
      <c r="O71" s="90"/>
      <c r="P71" s="90"/>
    </row>
    <row r="72" spans="1:16" ht="15" x14ac:dyDescent="0.25">
      <c r="A72" s="92">
        <v>6171</v>
      </c>
      <c r="B72" s="140" t="s">
        <v>168</v>
      </c>
      <c r="C72" s="141"/>
      <c r="D72" s="141"/>
      <c r="E72" s="141"/>
      <c r="F72" s="92" t="s">
        <v>357</v>
      </c>
      <c r="G72" s="92">
        <v>20</v>
      </c>
      <c r="H72" s="92" t="s">
        <v>358</v>
      </c>
      <c r="I72" s="92">
        <v>3.33</v>
      </c>
      <c r="J72" s="91"/>
      <c r="K72" s="92">
        <v>0</v>
      </c>
      <c r="L72" s="95"/>
      <c r="M72" s="95"/>
      <c r="N72" s="90"/>
      <c r="O72" s="90"/>
      <c r="P72" s="90"/>
    </row>
    <row r="73" spans="1:16" ht="15" x14ac:dyDescent="0.25">
      <c r="A73" s="92">
        <v>6173</v>
      </c>
      <c r="B73" s="140" t="s">
        <v>364</v>
      </c>
      <c r="C73" s="141"/>
      <c r="D73" s="141"/>
      <c r="E73" s="141"/>
      <c r="F73" s="92" t="s">
        <v>357</v>
      </c>
      <c r="G73" s="92">
        <v>0</v>
      </c>
      <c r="H73" s="92" t="s">
        <v>358</v>
      </c>
      <c r="I73" s="92">
        <v>0</v>
      </c>
      <c r="J73" s="91"/>
      <c r="K73" s="92">
        <v>0</v>
      </c>
      <c r="L73" s="95"/>
      <c r="M73" s="95"/>
      <c r="N73" s="90"/>
      <c r="O73" s="90"/>
      <c r="P73" s="90"/>
    </row>
    <row r="74" spans="1:16" ht="15" x14ac:dyDescent="0.25">
      <c r="A74" s="92">
        <v>40473</v>
      </c>
      <c r="B74" s="140" t="s">
        <v>148</v>
      </c>
      <c r="C74" s="141"/>
      <c r="D74" s="141"/>
      <c r="E74" s="94"/>
      <c r="F74" s="92" t="s">
        <v>357</v>
      </c>
      <c r="G74" s="92">
        <v>0</v>
      </c>
      <c r="H74" s="92" t="s">
        <v>358</v>
      </c>
      <c r="I74" s="92">
        <v>0</v>
      </c>
      <c r="J74" s="91"/>
      <c r="K74" s="92">
        <v>0</v>
      </c>
      <c r="L74" s="95"/>
      <c r="M74" s="95"/>
      <c r="N74" s="90"/>
      <c r="O74" s="90"/>
      <c r="P74" s="90"/>
    </row>
    <row r="75" spans="1:16" ht="15" x14ac:dyDescent="0.25">
      <c r="A75" s="92">
        <v>40475</v>
      </c>
      <c r="B75" s="140" t="s">
        <v>144</v>
      </c>
      <c r="C75" s="141"/>
      <c r="D75" s="141"/>
      <c r="E75" s="94"/>
      <c r="F75" s="92" t="s">
        <v>357</v>
      </c>
      <c r="G75" s="92">
        <v>0</v>
      </c>
      <c r="H75" s="92" t="s">
        <v>358</v>
      </c>
      <c r="I75" s="92">
        <v>0</v>
      </c>
      <c r="J75" s="91"/>
      <c r="K75" s="92">
        <v>0</v>
      </c>
      <c r="L75" s="95"/>
      <c r="M75" s="95"/>
      <c r="N75" s="90"/>
      <c r="O75" s="90"/>
      <c r="P75" s="90"/>
    </row>
    <row r="76" spans="1:16" ht="15" x14ac:dyDescent="0.25">
      <c r="A76" s="92">
        <v>57020</v>
      </c>
      <c r="B76" s="140" t="s">
        <v>267</v>
      </c>
      <c r="C76" s="141"/>
      <c r="D76" s="141"/>
      <c r="E76" s="141"/>
      <c r="F76" s="92" t="s">
        <v>357</v>
      </c>
      <c r="G76" s="92">
        <v>0</v>
      </c>
      <c r="H76" s="92" t="s">
        <v>358</v>
      </c>
      <c r="I76" s="92">
        <v>0</v>
      </c>
      <c r="J76" s="91"/>
      <c r="K76" s="92">
        <v>0</v>
      </c>
      <c r="L76" s="95"/>
      <c r="M76" s="95"/>
      <c r="N76" s="90"/>
      <c r="O76" s="90"/>
      <c r="P76" s="90"/>
    </row>
    <row r="77" spans="1:16" ht="15" x14ac:dyDescent="0.25">
      <c r="A77" s="92">
        <v>59058</v>
      </c>
      <c r="B77" s="140" t="s">
        <v>268</v>
      </c>
      <c r="C77" s="141"/>
      <c r="D77" s="141"/>
      <c r="E77" s="94"/>
      <c r="F77" s="92" t="s">
        <v>366</v>
      </c>
      <c r="G77" s="92">
        <v>0</v>
      </c>
      <c r="H77" s="92">
        <v>500</v>
      </c>
      <c r="I77" s="92">
        <v>0</v>
      </c>
      <c r="J77" s="92" t="s">
        <v>358</v>
      </c>
      <c r="K77" s="92">
        <v>0</v>
      </c>
      <c r="L77" s="95"/>
      <c r="M77" s="95"/>
      <c r="N77" s="90"/>
      <c r="O77" s="90"/>
      <c r="P77" s="90"/>
    </row>
    <row r="78" spans="1:16" ht="15" x14ac:dyDescent="0.25">
      <c r="A78" s="92">
        <v>61002</v>
      </c>
      <c r="B78" s="140" t="s">
        <v>244</v>
      </c>
      <c r="C78" s="141"/>
      <c r="D78" s="141"/>
      <c r="E78" s="141"/>
      <c r="F78" s="92" t="s">
        <v>366</v>
      </c>
      <c r="G78" s="92">
        <v>11</v>
      </c>
      <c r="H78" s="92" t="s">
        <v>367</v>
      </c>
      <c r="I78" s="92">
        <v>0.91</v>
      </c>
      <c r="J78" s="91"/>
      <c r="K78" s="92">
        <v>0</v>
      </c>
      <c r="L78" s="95"/>
      <c r="M78" s="95"/>
      <c r="N78" s="90"/>
      <c r="O78" s="90"/>
      <c r="P78" s="90"/>
    </row>
    <row r="79" spans="1:16" ht="15" x14ac:dyDescent="0.25">
      <c r="A79" s="92">
        <v>65045</v>
      </c>
      <c r="B79" s="140" t="s">
        <v>368</v>
      </c>
      <c r="C79" s="141"/>
      <c r="D79" s="141"/>
      <c r="E79" s="141"/>
      <c r="F79" s="92" t="s">
        <v>357</v>
      </c>
      <c r="G79" s="92">
        <v>97</v>
      </c>
      <c r="H79" s="92" t="s">
        <v>358</v>
      </c>
      <c r="I79" s="92">
        <v>5.38</v>
      </c>
      <c r="J79" s="91"/>
      <c r="K79" s="92">
        <v>0</v>
      </c>
      <c r="L79" s="95"/>
      <c r="M79" s="95"/>
      <c r="N79" s="90"/>
      <c r="O79" s="90"/>
      <c r="P79" s="90"/>
    </row>
    <row r="80" spans="1:16" ht="15" x14ac:dyDescent="0.25">
      <c r="A80" s="92">
        <v>65100</v>
      </c>
      <c r="B80" s="140" t="s">
        <v>104</v>
      </c>
      <c r="C80" s="141"/>
      <c r="D80" s="141"/>
      <c r="E80" s="141"/>
      <c r="F80" s="92" t="s">
        <v>357</v>
      </c>
      <c r="G80" s="92">
        <v>133</v>
      </c>
      <c r="H80" s="92" t="s">
        <v>361</v>
      </c>
      <c r="I80" s="92">
        <v>133</v>
      </c>
      <c r="J80" s="92" t="s">
        <v>358</v>
      </c>
      <c r="K80" s="92">
        <v>5.54</v>
      </c>
      <c r="L80" s="95"/>
      <c r="M80" s="95"/>
      <c r="N80" s="90"/>
      <c r="O80" s="90"/>
      <c r="P80" s="90"/>
    </row>
    <row r="81" spans="1:19" ht="15" x14ac:dyDescent="0.25">
      <c r="A81" s="92">
        <v>65102</v>
      </c>
      <c r="B81" s="140" t="s">
        <v>149</v>
      </c>
      <c r="C81" s="141"/>
      <c r="D81" s="141"/>
      <c r="E81" s="94"/>
      <c r="F81" s="92" t="s">
        <v>357</v>
      </c>
      <c r="G81" s="92">
        <v>96</v>
      </c>
      <c r="H81" s="92" t="s">
        <v>358</v>
      </c>
      <c r="I81" s="92">
        <v>3.2</v>
      </c>
      <c r="J81" s="91"/>
      <c r="K81" s="92">
        <v>0</v>
      </c>
      <c r="L81" s="95"/>
      <c r="M81" s="95"/>
      <c r="N81" s="90"/>
      <c r="O81" s="90"/>
      <c r="P81" s="90"/>
    </row>
    <row r="82" spans="1:19" ht="15" x14ac:dyDescent="0.25">
      <c r="A82" s="92">
        <v>65103</v>
      </c>
      <c r="B82" s="140" t="s">
        <v>125</v>
      </c>
      <c r="C82" s="141"/>
      <c r="D82" s="141"/>
      <c r="E82" s="94"/>
      <c r="F82" s="92" t="s">
        <v>357</v>
      </c>
      <c r="G82" s="92">
        <v>0</v>
      </c>
      <c r="H82" s="92" t="s">
        <v>358</v>
      </c>
      <c r="I82" s="92">
        <v>0</v>
      </c>
      <c r="J82" s="91"/>
      <c r="K82" s="92">
        <v>0</v>
      </c>
      <c r="L82" s="95"/>
      <c r="M82" s="95"/>
      <c r="N82" s="90"/>
      <c r="O82" s="90"/>
      <c r="P82" s="90"/>
    </row>
    <row r="83" spans="1:19" ht="15" x14ac:dyDescent="0.25">
      <c r="A83" s="92">
        <v>65104</v>
      </c>
      <c r="B83" s="140" t="s">
        <v>83</v>
      </c>
      <c r="C83" s="141"/>
      <c r="D83" s="94"/>
      <c r="E83" s="94"/>
      <c r="F83" s="92" t="s">
        <v>357</v>
      </c>
      <c r="G83" s="92">
        <v>0</v>
      </c>
      <c r="H83" s="92" t="s">
        <v>358</v>
      </c>
      <c r="I83" s="92">
        <v>0</v>
      </c>
      <c r="J83" s="91"/>
      <c r="K83" s="92">
        <v>0</v>
      </c>
      <c r="L83" s="95"/>
      <c r="M83" s="95"/>
      <c r="N83" s="90"/>
      <c r="O83" s="90"/>
      <c r="P83" s="90"/>
      <c r="Q83" s="97"/>
      <c r="R83" s="97"/>
      <c r="S83" s="97"/>
    </row>
    <row r="84" spans="1:19" ht="15" x14ac:dyDescent="0.25">
      <c r="A84" s="92">
        <v>65105</v>
      </c>
      <c r="B84" s="140" t="s">
        <v>128</v>
      </c>
      <c r="C84" s="141"/>
      <c r="D84" s="141"/>
      <c r="E84" s="94"/>
      <c r="F84" s="92" t="s">
        <v>357</v>
      </c>
      <c r="G84" s="92">
        <v>0</v>
      </c>
      <c r="H84" s="92" t="s">
        <v>358</v>
      </c>
      <c r="I84" s="92">
        <v>0</v>
      </c>
      <c r="J84" s="91"/>
      <c r="K84" s="92">
        <v>0</v>
      </c>
      <c r="L84" s="95"/>
      <c r="M84" s="95"/>
      <c r="N84" s="90"/>
      <c r="O84" s="90"/>
      <c r="P84" s="90"/>
      <c r="Q84" s="97"/>
      <c r="R84" s="97"/>
      <c r="S84" s="97"/>
    </row>
    <row r="85" spans="1:19" ht="15" x14ac:dyDescent="0.25">
      <c r="A85" s="92">
        <v>65108</v>
      </c>
      <c r="B85" s="140" t="s">
        <v>124</v>
      </c>
      <c r="C85" s="141"/>
      <c r="D85" s="141"/>
      <c r="E85" s="94"/>
      <c r="F85" s="92" t="s">
        <v>357</v>
      </c>
      <c r="G85" s="92">
        <v>11</v>
      </c>
      <c r="H85" s="92" t="s">
        <v>358</v>
      </c>
      <c r="I85" s="92">
        <v>0.36</v>
      </c>
      <c r="J85" s="91"/>
      <c r="K85" s="92">
        <v>0</v>
      </c>
      <c r="L85" s="95"/>
      <c r="M85" s="95"/>
      <c r="N85" s="90"/>
      <c r="O85" s="90"/>
      <c r="P85" s="90"/>
      <c r="Q85" s="97"/>
      <c r="R85" s="97"/>
      <c r="S85" s="97"/>
    </row>
    <row r="86" spans="1:19" ht="15" x14ac:dyDescent="0.25">
      <c r="A86" s="92">
        <v>65109</v>
      </c>
      <c r="B86" s="140" t="s">
        <v>79</v>
      </c>
      <c r="C86" s="141"/>
      <c r="D86" s="141"/>
      <c r="E86" s="94"/>
      <c r="F86" s="92" t="s">
        <v>357</v>
      </c>
      <c r="G86" s="92">
        <v>624</v>
      </c>
      <c r="H86" s="92" t="s">
        <v>358</v>
      </c>
      <c r="I86" s="92">
        <v>20.8</v>
      </c>
      <c r="J86" s="91"/>
      <c r="K86" s="92">
        <v>0</v>
      </c>
      <c r="L86" s="95"/>
      <c r="M86" s="95"/>
      <c r="N86" s="90"/>
      <c r="O86" s="90"/>
      <c r="P86" s="90"/>
      <c r="Q86" s="97"/>
      <c r="R86" s="97"/>
      <c r="S86" s="97"/>
    </row>
    <row r="87" spans="1:19" ht="15" x14ac:dyDescent="0.25">
      <c r="A87" s="92">
        <v>65111</v>
      </c>
      <c r="B87" s="140" t="s">
        <v>269</v>
      </c>
      <c r="C87" s="141"/>
      <c r="D87" s="141"/>
      <c r="E87" s="141"/>
      <c r="F87" s="92" t="s">
        <v>357</v>
      </c>
      <c r="G87" s="92">
        <v>0</v>
      </c>
      <c r="H87" s="92" t="s">
        <v>358</v>
      </c>
      <c r="I87" s="92">
        <v>0</v>
      </c>
      <c r="J87" s="91"/>
      <c r="K87" s="92">
        <v>0</v>
      </c>
      <c r="L87" s="95"/>
      <c r="M87" s="95"/>
      <c r="N87" s="90"/>
      <c r="O87" s="90"/>
      <c r="P87" s="90"/>
      <c r="Q87" s="97"/>
      <c r="R87" s="97"/>
      <c r="S87" s="97"/>
    </row>
    <row r="88" spans="1:19" ht="15" x14ac:dyDescent="0.25">
      <c r="A88" s="92">
        <v>65112</v>
      </c>
      <c r="B88" s="140" t="s">
        <v>87</v>
      </c>
      <c r="C88" s="141"/>
      <c r="D88" s="141"/>
      <c r="E88" s="94"/>
      <c r="F88" s="92" t="s">
        <v>357</v>
      </c>
      <c r="G88" s="92">
        <v>466</v>
      </c>
      <c r="H88" s="92" t="s">
        <v>361</v>
      </c>
      <c r="I88" s="92">
        <v>466</v>
      </c>
      <c r="J88" s="92" t="s">
        <v>358</v>
      </c>
      <c r="K88" s="92">
        <v>19.41</v>
      </c>
      <c r="L88" s="95"/>
      <c r="M88" s="95"/>
      <c r="N88" s="90"/>
      <c r="O88" s="90"/>
      <c r="P88" s="90"/>
      <c r="Q88" s="97"/>
      <c r="R88" s="97"/>
      <c r="S88" s="97"/>
    </row>
    <row r="89" spans="1:19" ht="15" x14ac:dyDescent="0.25">
      <c r="A89" s="92">
        <v>65113</v>
      </c>
      <c r="B89" s="140" t="s">
        <v>99</v>
      </c>
      <c r="C89" s="141"/>
      <c r="D89" s="141"/>
      <c r="E89" s="94"/>
      <c r="F89" s="92" t="s">
        <v>357</v>
      </c>
      <c r="G89" s="92">
        <v>221</v>
      </c>
      <c r="H89" s="92" t="s">
        <v>361</v>
      </c>
      <c r="I89" s="92">
        <v>221</v>
      </c>
      <c r="J89" s="92" t="s">
        <v>358</v>
      </c>
      <c r="K89" s="92">
        <v>9.1999999999999993</v>
      </c>
      <c r="L89" s="95"/>
      <c r="M89" s="95"/>
      <c r="N89" s="90"/>
      <c r="O89" s="90"/>
      <c r="P89" s="90"/>
      <c r="Q89" s="97"/>
      <c r="R89" s="97"/>
      <c r="S89" s="97"/>
    </row>
    <row r="90" spans="1:19" ht="15" x14ac:dyDescent="0.25">
      <c r="A90" s="92">
        <v>65115</v>
      </c>
      <c r="B90" s="140" t="s">
        <v>270</v>
      </c>
      <c r="C90" s="141"/>
      <c r="D90" s="94"/>
      <c r="E90" s="94"/>
      <c r="F90" s="92" t="s">
        <v>357</v>
      </c>
      <c r="G90" s="92">
        <v>0</v>
      </c>
      <c r="H90" s="92" t="s">
        <v>358</v>
      </c>
      <c r="I90" s="92">
        <v>0</v>
      </c>
      <c r="J90" s="91"/>
      <c r="K90" s="92">
        <v>0</v>
      </c>
      <c r="L90" s="95"/>
      <c r="M90" s="95"/>
      <c r="N90" s="90"/>
      <c r="O90" s="90"/>
      <c r="P90" s="90"/>
      <c r="Q90" s="97"/>
      <c r="R90" s="97"/>
      <c r="S90" s="97"/>
    </row>
    <row r="91" spans="1:19" ht="15" x14ac:dyDescent="0.25">
      <c r="A91" s="92">
        <v>65117</v>
      </c>
      <c r="B91" s="140" t="s">
        <v>90</v>
      </c>
      <c r="C91" s="141"/>
      <c r="D91" s="141"/>
      <c r="E91" s="94"/>
      <c r="F91" s="92" t="s">
        <v>357</v>
      </c>
      <c r="G91" s="92">
        <v>-75</v>
      </c>
      <c r="H91" s="92" t="s">
        <v>361</v>
      </c>
      <c r="I91" s="92">
        <v>-75</v>
      </c>
      <c r="J91" s="92" t="s">
        <v>358</v>
      </c>
      <c r="K91" s="92">
        <v>-3.12</v>
      </c>
      <c r="L91" s="95"/>
      <c r="M91" s="95"/>
      <c r="N91" s="90"/>
      <c r="O91" s="90"/>
      <c r="P91" s="90"/>
      <c r="Q91" s="97"/>
      <c r="R91" s="97"/>
      <c r="S91" s="97"/>
    </row>
    <row r="92" spans="1:19" ht="15" x14ac:dyDescent="0.25">
      <c r="A92" s="92">
        <v>65120</v>
      </c>
      <c r="B92" s="140" t="s">
        <v>96</v>
      </c>
      <c r="C92" s="141"/>
      <c r="D92" s="141"/>
      <c r="E92" s="94"/>
      <c r="F92" s="92" t="s">
        <v>357</v>
      </c>
      <c r="G92" s="92">
        <v>114</v>
      </c>
      <c r="H92" s="92" t="s">
        <v>361</v>
      </c>
      <c r="I92" s="92">
        <v>114</v>
      </c>
      <c r="J92" s="92" t="s">
        <v>358</v>
      </c>
      <c r="K92" s="92">
        <v>4.75</v>
      </c>
      <c r="L92" s="95"/>
      <c r="M92" s="95"/>
      <c r="N92" s="90"/>
      <c r="O92" s="90"/>
      <c r="P92" s="90"/>
      <c r="Q92" s="97"/>
      <c r="R92" s="97"/>
      <c r="S92" s="97"/>
    </row>
    <row r="93" spans="1:19" ht="15" x14ac:dyDescent="0.25">
      <c r="A93" s="92">
        <v>65123</v>
      </c>
      <c r="B93" s="140" t="s">
        <v>91</v>
      </c>
      <c r="C93" s="141"/>
      <c r="D93" s="141"/>
      <c r="E93" s="94"/>
      <c r="F93" s="92" t="s">
        <v>357</v>
      </c>
      <c r="G93" s="92">
        <v>173.92</v>
      </c>
      <c r="H93" s="92" t="s">
        <v>358</v>
      </c>
      <c r="I93" s="92">
        <v>7.24</v>
      </c>
      <c r="J93" s="91"/>
      <c r="K93" s="92">
        <v>0</v>
      </c>
      <c r="L93" s="95"/>
      <c r="M93" s="95"/>
      <c r="N93" s="90"/>
      <c r="O93" s="90"/>
      <c r="P93" s="90"/>
      <c r="Q93" s="97"/>
      <c r="R93" s="97"/>
      <c r="S93" s="97"/>
    </row>
    <row r="94" spans="1:19" ht="15" x14ac:dyDescent="0.25">
      <c r="A94" s="92">
        <v>65124</v>
      </c>
      <c r="B94" s="140" t="s">
        <v>64</v>
      </c>
      <c r="C94" s="141"/>
      <c r="D94" s="141"/>
      <c r="E94" s="94"/>
      <c r="F94" s="92" t="s">
        <v>360</v>
      </c>
      <c r="G94" s="96">
        <v>9535</v>
      </c>
      <c r="H94" s="92" t="s">
        <v>361</v>
      </c>
      <c r="I94" s="92">
        <v>794.58</v>
      </c>
      <c r="J94" s="92" t="s">
        <v>358</v>
      </c>
      <c r="K94" s="92">
        <v>39.72</v>
      </c>
      <c r="L94" s="95"/>
      <c r="M94" s="95"/>
      <c r="N94" s="90"/>
      <c r="O94" s="90"/>
      <c r="P94" s="90"/>
      <c r="Q94" s="97"/>
      <c r="R94" s="97"/>
      <c r="S94" s="97"/>
    </row>
    <row r="95" spans="1:19" ht="15" x14ac:dyDescent="0.25">
      <c r="A95" s="92">
        <v>65126</v>
      </c>
      <c r="B95" s="140" t="s">
        <v>111</v>
      </c>
      <c r="C95" s="141"/>
      <c r="D95" s="141"/>
      <c r="E95" s="94"/>
      <c r="F95" s="92" t="s">
        <v>357</v>
      </c>
      <c r="G95" s="92">
        <v>108</v>
      </c>
      <c r="H95" s="92" t="s">
        <v>358</v>
      </c>
      <c r="I95" s="92">
        <v>4.5</v>
      </c>
      <c r="J95" s="91"/>
      <c r="K95" s="92">
        <v>0</v>
      </c>
      <c r="L95" s="95"/>
      <c r="M95" s="95"/>
      <c r="N95" s="90"/>
      <c r="O95" s="90"/>
      <c r="P95" s="90"/>
      <c r="Q95" s="97"/>
      <c r="R95" s="97"/>
      <c r="S95" s="97"/>
    </row>
    <row r="96" spans="1:19" ht="15" x14ac:dyDescent="0.25">
      <c r="A96" s="92">
        <v>65129</v>
      </c>
      <c r="B96" s="140" t="s">
        <v>120</v>
      </c>
      <c r="C96" s="141"/>
      <c r="D96" s="141"/>
      <c r="E96" s="94"/>
      <c r="F96" s="92" t="s">
        <v>357</v>
      </c>
      <c r="G96" s="92">
        <v>-2</v>
      </c>
      <c r="H96" s="92" t="s">
        <v>358</v>
      </c>
      <c r="I96" s="92">
        <v>-0.06</v>
      </c>
      <c r="J96" s="91"/>
      <c r="K96" s="92">
        <v>0</v>
      </c>
      <c r="L96" s="95"/>
      <c r="M96" s="95"/>
      <c r="N96" s="90"/>
      <c r="O96" s="90"/>
      <c r="P96" s="90"/>
      <c r="Q96" s="97"/>
      <c r="R96" s="97"/>
      <c r="S96" s="97"/>
    </row>
    <row r="97" spans="1:19" ht="15" x14ac:dyDescent="0.25">
      <c r="A97" s="92">
        <v>65131</v>
      </c>
      <c r="B97" s="140" t="s">
        <v>181</v>
      </c>
      <c r="C97" s="141"/>
      <c r="D97" s="141"/>
      <c r="E97" s="141"/>
      <c r="F97" s="92" t="s">
        <v>357</v>
      </c>
      <c r="G97" s="92">
        <v>0</v>
      </c>
      <c r="H97" s="92" t="s">
        <v>358</v>
      </c>
      <c r="I97" s="92">
        <v>0</v>
      </c>
      <c r="J97" s="91"/>
      <c r="K97" s="92">
        <v>0</v>
      </c>
      <c r="L97" s="95"/>
      <c r="M97" s="95"/>
      <c r="N97" s="90"/>
      <c r="O97" s="90"/>
      <c r="P97" s="90"/>
      <c r="Q97" s="97"/>
      <c r="R97" s="97"/>
      <c r="S97" s="97"/>
    </row>
    <row r="98" spans="1:19" ht="15" x14ac:dyDescent="0.25">
      <c r="A98" s="92">
        <v>65133</v>
      </c>
      <c r="B98" s="140" t="s">
        <v>71</v>
      </c>
      <c r="C98" s="141"/>
      <c r="D98" s="141"/>
      <c r="E98" s="94"/>
      <c r="F98" s="92" t="s">
        <v>357</v>
      </c>
      <c r="G98" s="92">
        <v>591</v>
      </c>
      <c r="H98" s="92" t="s">
        <v>361</v>
      </c>
      <c r="I98" s="92">
        <v>591</v>
      </c>
      <c r="J98" s="92" t="s">
        <v>358</v>
      </c>
      <c r="K98" s="92">
        <v>24.62</v>
      </c>
      <c r="L98" s="95"/>
      <c r="M98" s="95"/>
      <c r="N98" s="90"/>
      <c r="O98" s="90"/>
      <c r="P98" s="90"/>
      <c r="Q98" s="97"/>
      <c r="R98" s="97"/>
      <c r="S98" s="97"/>
    </row>
    <row r="99" spans="1:19" ht="15" x14ac:dyDescent="0.25">
      <c r="A99" s="92">
        <v>65136</v>
      </c>
      <c r="B99" s="140" t="s">
        <v>211</v>
      </c>
      <c r="C99" s="141"/>
      <c r="D99" s="141"/>
      <c r="E99" s="141"/>
      <c r="F99" s="92" t="s">
        <v>357</v>
      </c>
      <c r="G99" s="92">
        <v>0</v>
      </c>
      <c r="H99" s="92" t="s">
        <v>358</v>
      </c>
      <c r="I99" s="92">
        <v>0</v>
      </c>
      <c r="J99" s="91"/>
      <c r="K99" s="92">
        <v>0</v>
      </c>
      <c r="L99" s="95"/>
      <c r="M99" s="95"/>
      <c r="N99" s="90"/>
      <c r="O99" s="90"/>
      <c r="P99" s="90"/>
      <c r="Q99" s="97"/>
      <c r="R99" s="97"/>
      <c r="S99" s="97"/>
    </row>
    <row r="100" spans="1:19" ht="15" x14ac:dyDescent="0.25">
      <c r="A100" s="92">
        <v>65139</v>
      </c>
      <c r="B100" s="140" t="s">
        <v>271</v>
      </c>
      <c r="C100" s="141"/>
      <c r="D100" s="141"/>
      <c r="E100" s="141"/>
      <c r="F100" s="92" t="s">
        <v>357</v>
      </c>
      <c r="G100" s="92">
        <v>0</v>
      </c>
      <c r="H100" s="92" t="s">
        <v>358</v>
      </c>
      <c r="I100" s="92">
        <v>0</v>
      </c>
      <c r="J100" s="91"/>
      <c r="K100" s="92">
        <v>0</v>
      </c>
      <c r="L100" s="95"/>
      <c r="M100" s="95"/>
      <c r="N100" s="90"/>
      <c r="O100" s="90"/>
      <c r="P100" s="90"/>
      <c r="Q100" s="97"/>
      <c r="R100" s="97"/>
      <c r="S100" s="97"/>
    </row>
    <row r="101" spans="1:19" ht="15" x14ac:dyDescent="0.25">
      <c r="A101" s="92">
        <v>65140</v>
      </c>
      <c r="B101" s="140" t="s">
        <v>114</v>
      </c>
      <c r="C101" s="141"/>
      <c r="D101" s="141"/>
      <c r="E101" s="141"/>
      <c r="F101" s="92" t="s">
        <v>357</v>
      </c>
      <c r="G101" s="92">
        <v>0</v>
      </c>
      <c r="H101" s="92" t="s">
        <v>358</v>
      </c>
      <c r="I101" s="92">
        <v>0</v>
      </c>
      <c r="J101" s="91"/>
      <c r="K101" s="92">
        <v>0</v>
      </c>
      <c r="L101" s="95"/>
      <c r="M101" s="95"/>
      <c r="N101" s="90"/>
      <c r="O101" s="90"/>
      <c r="P101" s="90"/>
      <c r="Q101" s="97"/>
      <c r="R101" s="97"/>
      <c r="S101" s="97"/>
    </row>
    <row r="102" spans="1:19" ht="15" x14ac:dyDescent="0.25">
      <c r="A102" s="92">
        <v>65151</v>
      </c>
      <c r="B102" s="140" t="s">
        <v>190</v>
      </c>
      <c r="C102" s="141"/>
      <c r="D102" s="141"/>
      <c r="E102" s="141"/>
      <c r="F102" s="92" t="s">
        <v>357</v>
      </c>
      <c r="G102" s="92">
        <v>0</v>
      </c>
      <c r="H102" s="92" t="s">
        <v>358</v>
      </c>
      <c r="I102" s="92">
        <v>0</v>
      </c>
      <c r="J102" s="91"/>
      <c r="K102" s="92">
        <v>0</v>
      </c>
      <c r="L102" s="95"/>
      <c r="M102" s="95"/>
      <c r="N102" s="90"/>
      <c r="O102" s="90"/>
      <c r="P102" s="90"/>
      <c r="Q102" s="97"/>
      <c r="R102" s="97"/>
      <c r="S102" s="97"/>
    </row>
    <row r="103" spans="1:19" ht="15" x14ac:dyDescent="0.25">
      <c r="A103" s="92">
        <v>65152</v>
      </c>
      <c r="B103" s="140" t="s">
        <v>344</v>
      </c>
      <c r="C103" s="141"/>
      <c r="D103" s="141"/>
      <c r="E103" s="94"/>
      <c r="F103" s="92" t="s">
        <v>360</v>
      </c>
      <c r="G103" s="92">
        <v>21</v>
      </c>
      <c r="H103" s="92" t="s">
        <v>361</v>
      </c>
      <c r="I103" s="92">
        <v>3.5</v>
      </c>
      <c r="J103" s="92" t="s">
        <v>358</v>
      </c>
      <c r="K103" s="92">
        <v>0.14000000000000001</v>
      </c>
      <c r="L103" s="95"/>
      <c r="M103" s="95"/>
      <c r="N103" s="90"/>
      <c r="O103" s="90"/>
      <c r="P103" s="90"/>
      <c r="Q103" s="97"/>
      <c r="R103" s="97"/>
      <c r="S103" s="97"/>
    </row>
    <row r="104" spans="1:19" ht="15" x14ac:dyDescent="0.25">
      <c r="A104" s="92">
        <v>65153</v>
      </c>
      <c r="B104" s="140" t="s">
        <v>347</v>
      </c>
      <c r="C104" s="141"/>
      <c r="D104" s="141"/>
      <c r="E104" s="141"/>
      <c r="F104" s="92" t="s">
        <v>360</v>
      </c>
      <c r="G104" s="92">
        <v>152</v>
      </c>
      <c r="H104" s="92" t="s">
        <v>361</v>
      </c>
      <c r="I104" s="92">
        <v>25.33</v>
      </c>
      <c r="J104" s="92" t="s">
        <v>358</v>
      </c>
      <c r="K104" s="92">
        <v>1.26</v>
      </c>
      <c r="L104" s="95"/>
      <c r="M104" s="95"/>
      <c r="N104" s="90"/>
      <c r="O104" s="90"/>
      <c r="P104" s="90"/>
      <c r="Q104" s="97"/>
      <c r="R104" s="97"/>
      <c r="S104" s="97"/>
    </row>
    <row r="105" spans="1:19" ht="15" x14ac:dyDescent="0.25">
      <c r="A105" s="92">
        <v>65158</v>
      </c>
      <c r="B105" s="140" t="s">
        <v>242</v>
      </c>
      <c r="C105" s="141"/>
      <c r="D105" s="141"/>
      <c r="E105" s="141"/>
      <c r="F105" s="92" t="s">
        <v>357</v>
      </c>
      <c r="G105" s="92">
        <v>0</v>
      </c>
      <c r="H105" s="92" t="s">
        <v>358</v>
      </c>
      <c r="I105" s="92">
        <v>0</v>
      </c>
      <c r="J105" s="91"/>
      <c r="K105" s="92">
        <v>0</v>
      </c>
      <c r="L105" s="95"/>
      <c r="M105" s="95"/>
      <c r="N105" s="90"/>
      <c r="O105" s="90"/>
      <c r="P105" s="90"/>
      <c r="Q105" s="97"/>
      <c r="R105" s="97"/>
      <c r="S105" s="97"/>
    </row>
    <row r="106" spans="1:19" ht="15" x14ac:dyDescent="0.25">
      <c r="A106" s="92">
        <v>65159</v>
      </c>
      <c r="B106" s="140" t="s">
        <v>272</v>
      </c>
      <c r="C106" s="141"/>
      <c r="D106" s="141"/>
      <c r="E106" s="94"/>
      <c r="F106" s="92" t="s">
        <v>357</v>
      </c>
      <c r="G106" s="92">
        <v>0</v>
      </c>
      <c r="H106" s="92" t="s">
        <v>358</v>
      </c>
      <c r="I106" s="92">
        <v>0</v>
      </c>
      <c r="J106" s="91"/>
      <c r="K106" s="92">
        <v>0</v>
      </c>
      <c r="L106" s="95"/>
      <c r="M106" s="95"/>
      <c r="N106" s="90"/>
      <c r="O106" s="90"/>
      <c r="P106" s="90"/>
      <c r="Q106" s="97"/>
      <c r="R106" s="97"/>
      <c r="S106" s="97"/>
    </row>
    <row r="107" spans="1:19" ht="15" x14ac:dyDescent="0.25">
      <c r="A107" s="92">
        <v>65160</v>
      </c>
      <c r="B107" s="140" t="s">
        <v>273</v>
      </c>
      <c r="C107" s="141"/>
      <c r="D107" s="141"/>
      <c r="E107" s="94"/>
      <c r="F107" s="92" t="s">
        <v>357</v>
      </c>
      <c r="G107" s="92">
        <v>0</v>
      </c>
      <c r="H107" s="92" t="s">
        <v>358</v>
      </c>
      <c r="I107" s="92">
        <v>0</v>
      </c>
      <c r="J107" s="91"/>
      <c r="K107" s="92">
        <v>0</v>
      </c>
      <c r="L107" s="95"/>
      <c r="M107" s="95"/>
      <c r="N107" s="90"/>
      <c r="O107" s="90"/>
      <c r="P107" s="90"/>
      <c r="Q107" s="97"/>
      <c r="R107" s="97"/>
      <c r="S107" s="97"/>
    </row>
    <row r="108" spans="1:19" ht="15" x14ac:dyDescent="0.25">
      <c r="A108" s="92">
        <v>65162</v>
      </c>
      <c r="B108" s="140" t="s">
        <v>369</v>
      </c>
      <c r="C108" s="141"/>
      <c r="D108" s="141"/>
      <c r="E108" s="94"/>
      <c r="F108" s="92" t="s">
        <v>357</v>
      </c>
      <c r="G108" s="92">
        <v>0</v>
      </c>
      <c r="H108" s="92" t="s">
        <v>358</v>
      </c>
      <c r="I108" s="92">
        <v>0</v>
      </c>
      <c r="J108" s="91"/>
      <c r="K108" s="92">
        <v>0</v>
      </c>
      <c r="L108" s="95"/>
      <c r="M108" s="95"/>
      <c r="N108" s="90"/>
      <c r="O108" s="90"/>
      <c r="P108" s="90"/>
      <c r="Q108" s="97"/>
      <c r="R108" s="97"/>
      <c r="S108" s="97"/>
    </row>
    <row r="109" spans="1:19" ht="15" x14ac:dyDescent="0.25">
      <c r="A109" s="92">
        <v>65165</v>
      </c>
      <c r="B109" s="140" t="s">
        <v>108</v>
      </c>
      <c r="C109" s="141"/>
      <c r="D109" s="141"/>
      <c r="E109" s="94"/>
      <c r="F109" s="92" t="s">
        <v>357</v>
      </c>
      <c r="G109" s="92">
        <v>149</v>
      </c>
      <c r="H109" s="92" t="s">
        <v>361</v>
      </c>
      <c r="I109" s="92">
        <v>149</v>
      </c>
      <c r="J109" s="92" t="s">
        <v>358</v>
      </c>
      <c r="K109" s="92">
        <v>6.2</v>
      </c>
      <c r="L109" s="95"/>
      <c r="M109" s="95"/>
      <c r="N109" s="90"/>
      <c r="O109" s="90"/>
      <c r="P109" s="90"/>
      <c r="Q109" s="97"/>
      <c r="R109" s="97"/>
      <c r="S109" s="97"/>
    </row>
    <row r="110" spans="1:19" ht="15" x14ac:dyDescent="0.25">
      <c r="A110" s="92">
        <v>65890</v>
      </c>
      <c r="B110" s="140" t="s">
        <v>129</v>
      </c>
      <c r="C110" s="141"/>
      <c r="D110" s="141"/>
      <c r="E110" s="94"/>
      <c r="F110" s="92" t="s">
        <v>357</v>
      </c>
      <c r="G110" s="92">
        <v>213</v>
      </c>
      <c r="H110" s="92" t="s">
        <v>361</v>
      </c>
      <c r="I110" s="92">
        <v>213</v>
      </c>
      <c r="J110" s="92" t="s">
        <v>358</v>
      </c>
      <c r="K110" s="92">
        <v>8.8699999999999992</v>
      </c>
      <c r="L110" s="95"/>
      <c r="M110" s="95"/>
      <c r="N110" s="90"/>
      <c r="O110" s="90"/>
      <c r="P110" s="90"/>
      <c r="Q110" s="97"/>
      <c r="R110" s="97"/>
      <c r="S110" s="97"/>
    </row>
    <row r="111" spans="1:19" ht="15" x14ac:dyDescent="0.25">
      <c r="A111" s="92">
        <v>65891</v>
      </c>
      <c r="B111" s="140" t="s">
        <v>275</v>
      </c>
      <c r="C111" s="141"/>
      <c r="D111" s="141"/>
      <c r="E111" s="141"/>
      <c r="F111" s="92" t="s">
        <v>360</v>
      </c>
      <c r="G111" s="92">
        <v>0</v>
      </c>
      <c r="H111" s="91"/>
      <c r="I111" s="92">
        <v>0</v>
      </c>
      <c r="J111" s="91"/>
      <c r="K111" s="92">
        <v>0</v>
      </c>
      <c r="L111" s="95"/>
      <c r="M111" s="95"/>
      <c r="N111" s="90"/>
      <c r="O111" s="90"/>
      <c r="P111" s="90"/>
      <c r="Q111" s="97"/>
      <c r="R111" s="97"/>
      <c r="S111" s="97"/>
    </row>
    <row r="112" spans="1:19" ht="15" x14ac:dyDescent="0.25">
      <c r="A112" s="92">
        <v>85004</v>
      </c>
      <c r="B112" s="140" t="s">
        <v>249</v>
      </c>
      <c r="C112" s="141"/>
      <c r="D112" s="141"/>
      <c r="E112" s="141"/>
      <c r="F112" s="92" t="s">
        <v>366</v>
      </c>
      <c r="G112" s="92">
        <v>11</v>
      </c>
      <c r="H112" s="92" t="s">
        <v>367</v>
      </c>
      <c r="I112" s="92">
        <v>0.91</v>
      </c>
      <c r="J112" s="91"/>
      <c r="K112" s="92">
        <v>0</v>
      </c>
      <c r="L112" s="95"/>
      <c r="M112" s="95"/>
      <c r="N112" s="90"/>
      <c r="O112" s="90"/>
      <c r="P112" s="90"/>
      <c r="Q112" s="97"/>
      <c r="R112" s="97"/>
      <c r="S112" s="97"/>
    </row>
    <row r="113" spans="1:19" ht="15" x14ac:dyDescent="0.25">
      <c r="A113" s="92">
        <v>88007</v>
      </c>
      <c r="B113" s="140" t="s">
        <v>276</v>
      </c>
      <c r="C113" s="141"/>
      <c r="D113" s="141"/>
      <c r="E113" s="141"/>
      <c r="F113" s="92" t="s">
        <v>357</v>
      </c>
      <c r="G113" s="92">
        <v>0</v>
      </c>
      <c r="H113" s="92" t="s">
        <v>358</v>
      </c>
      <c r="I113" s="92">
        <v>0</v>
      </c>
      <c r="J113" s="91"/>
      <c r="K113" s="92">
        <v>0</v>
      </c>
      <c r="L113" s="95"/>
      <c r="M113" s="95"/>
      <c r="N113" s="90"/>
      <c r="O113" s="90"/>
      <c r="P113" s="90"/>
      <c r="Q113" s="97"/>
      <c r="R113" s="97"/>
      <c r="S113" s="97"/>
    </row>
    <row r="114" spans="1:19" ht="15" x14ac:dyDescent="0.25">
      <c r="A114" s="92">
        <v>88008</v>
      </c>
      <c r="B114" s="140" t="s">
        <v>277</v>
      </c>
      <c r="C114" s="141"/>
      <c r="D114" s="141"/>
      <c r="E114" s="141"/>
      <c r="F114" s="92" t="s">
        <v>357</v>
      </c>
      <c r="G114" s="92">
        <v>0</v>
      </c>
      <c r="H114" s="92" t="s">
        <v>358</v>
      </c>
      <c r="I114" s="92">
        <v>0</v>
      </c>
      <c r="J114" s="91"/>
      <c r="K114" s="92">
        <v>0</v>
      </c>
      <c r="L114" s="95"/>
      <c r="M114" s="95"/>
      <c r="N114" s="90"/>
      <c r="O114" s="90"/>
      <c r="P114" s="90"/>
      <c r="Q114" s="97"/>
      <c r="R114" s="97"/>
      <c r="S114" s="97"/>
    </row>
    <row r="115" spans="1:19" ht="15" x14ac:dyDescent="0.25">
      <c r="A115" s="92">
        <v>88031</v>
      </c>
      <c r="B115" s="140" t="s">
        <v>123</v>
      </c>
      <c r="C115" s="141"/>
      <c r="D115" s="141"/>
      <c r="E115" s="94"/>
      <c r="F115" s="92" t="s">
        <v>360</v>
      </c>
      <c r="G115" s="96">
        <v>4984</v>
      </c>
      <c r="H115" s="92" t="s">
        <v>361</v>
      </c>
      <c r="I115" s="92">
        <v>249.2</v>
      </c>
      <c r="J115" s="92" t="s">
        <v>358</v>
      </c>
      <c r="K115" s="92">
        <v>6.23</v>
      </c>
      <c r="L115" s="95"/>
      <c r="M115" s="95"/>
      <c r="N115" s="90"/>
      <c r="O115" s="90"/>
      <c r="P115" s="90"/>
      <c r="Q115" s="97"/>
      <c r="R115" s="97"/>
      <c r="S115" s="97"/>
    </row>
    <row r="116" spans="1:19" ht="15" x14ac:dyDescent="0.25">
      <c r="A116" s="92">
        <v>88033</v>
      </c>
      <c r="B116" s="140" t="s">
        <v>89</v>
      </c>
      <c r="C116" s="141"/>
      <c r="D116" s="141"/>
      <c r="E116" s="141"/>
      <c r="F116" s="92" t="s">
        <v>360</v>
      </c>
      <c r="G116" s="96">
        <v>4220</v>
      </c>
      <c r="H116" s="92" t="s">
        <v>361</v>
      </c>
      <c r="I116" s="92">
        <v>211</v>
      </c>
      <c r="J116" s="92" t="s">
        <v>358</v>
      </c>
      <c r="K116" s="92">
        <v>5.27</v>
      </c>
      <c r="L116" s="95"/>
      <c r="M116" s="95"/>
      <c r="N116" s="90"/>
      <c r="O116" s="90"/>
      <c r="P116" s="90"/>
      <c r="Q116" s="97"/>
      <c r="R116" s="97"/>
      <c r="S116" s="97"/>
    </row>
    <row r="117" spans="1:19" ht="15" x14ac:dyDescent="0.25">
      <c r="A117" s="92">
        <v>88060</v>
      </c>
      <c r="B117" s="140" t="s">
        <v>86</v>
      </c>
      <c r="C117" s="141"/>
      <c r="D117" s="94"/>
      <c r="E117" s="94"/>
      <c r="F117" s="92" t="s">
        <v>360</v>
      </c>
      <c r="G117" s="96">
        <v>2197.6</v>
      </c>
      <c r="H117" s="92" t="s">
        <v>361</v>
      </c>
      <c r="I117" s="92">
        <v>219.76</v>
      </c>
      <c r="J117" s="92" t="s">
        <v>358</v>
      </c>
      <c r="K117" s="92">
        <v>9.15</v>
      </c>
      <c r="L117" s="95"/>
      <c r="M117" s="95"/>
      <c r="N117" s="90"/>
      <c r="O117" s="90"/>
      <c r="P117" s="90"/>
      <c r="Q117" s="97"/>
      <c r="R117" s="97"/>
      <c r="S117" s="97"/>
    </row>
    <row r="118" spans="1:19" ht="15" x14ac:dyDescent="0.25">
      <c r="A118" s="92">
        <v>88102</v>
      </c>
      <c r="B118" s="140" t="s">
        <v>345</v>
      </c>
      <c r="C118" s="141"/>
      <c r="D118" s="141"/>
      <c r="E118" s="94"/>
      <c r="F118" s="92" t="s">
        <v>357</v>
      </c>
      <c r="G118" s="92">
        <v>11</v>
      </c>
      <c r="H118" s="92" t="s">
        <v>361</v>
      </c>
      <c r="I118" s="92">
        <v>11</v>
      </c>
      <c r="J118" s="92" t="s">
        <v>358</v>
      </c>
      <c r="K118" s="92">
        <v>0.45</v>
      </c>
      <c r="L118" s="95"/>
      <c r="M118" s="95"/>
      <c r="N118" s="90"/>
      <c r="O118" s="90"/>
      <c r="P118" s="90"/>
      <c r="Q118" s="97"/>
      <c r="R118" s="97"/>
      <c r="S118" s="97"/>
    </row>
    <row r="119" spans="1:19" ht="15" x14ac:dyDescent="0.25">
      <c r="A119" s="92">
        <v>88121</v>
      </c>
      <c r="B119" s="93" t="s">
        <v>274</v>
      </c>
      <c r="C119" s="94"/>
      <c r="D119" s="94"/>
      <c r="E119" s="94"/>
      <c r="F119" s="92" t="s">
        <v>357</v>
      </c>
      <c r="G119" s="92">
        <v>0</v>
      </c>
      <c r="H119" s="92" t="s">
        <v>358</v>
      </c>
      <c r="I119" s="92">
        <v>0</v>
      </c>
      <c r="J119" s="91"/>
      <c r="K119" s="92">
        <v>0</v>
      </c>
      <c r="L119" s="95"/>
      <c r="M119" s="95"/>
      <c r="N119" s="90"/>
      <c r="O119" s="90"/>
      <c r="P119" s="90"/>
      <c r="Q119" s="97"/>
      <c r="R119" s="97"/>
      <c r="S119" s="97"/>
    </row>
    <row r="120" spans="1:19" ht="15" x14ac:dyDescent="0.25">
      <c r="A120" s="92">
        <v>88122</v>
      </c>
      <c r="B120" s="140" t="s">
        <v>163</v>
      </c>
      <c r="C120" s="141"/>
      <c r="D120" s="141"/>
      <c r="E120" s="94"/>
      <c r="F120" s="92" t="s">
        <v>360</v>
      </c>
      <c r="G120" s="92">
        <v>0</v>
      </c>
      <c r="H120" s="92" t="s">
        <v>361</v>
      </c>
      <c r="I120" s="92">
        <v>0</v>
      </c>
      <c r="J120" s="92" t="s">
        <v>358</v>
      </c>
      <c r="K120" s="92">
        <v>0</v>
      </c>
      <c r="L120" s="95"/>
      <c r="M120" s="95"/>
      <c r="N120" s="90"/>
      <c r="O120" s="90"/>
      <c r="P120" s="90"/>
      <c r="Q120" s="97"/>
      <c r="R120" s="97"/>
      <c r="S120" s="97"/>
    </row>
    <row r="121" spans="1:19" ht="15" x14ac:dyDescent="0.25">
      <c r="A121" s="92">
        <v>88124</v>
      </c>
      <c r="B121" s="140" t="s">
        <v>69</v>
      </c>
      <c r="C121" s="141"/>
      <c r="D121" s="141"/>
      <c r="E121" s="94"/>
      <c r="F121" s="92" t="s">
        <v>357</v>
      </c>
      <c r="G121" s="92">
        <v>173</v>
      </c>
      <c r="H121" s="92" t="s">
        <v>361</v>
      </c>
      <c r="I121" s="92">
        <v>173</v>
      </c>
      <c r="J121" s="92" t="s">
        <v>358</v>
      </c>
      <c r="K121" s="92">
        <v>7.2</v>
      </c>
      <c r="L121" s="95"/>
      <c r="M121" s="95"/>
      <c r="N121" s="90"/>
      <c r="O121" s="90"/>
      <c r="P121" s="90"/>
      <c r="Q121" s="97"/>
      <c r="R121" s="97"/>
      <c r="S121" s="97"/>
    </row>
    <row r="122" spans="1:19" ht="15" x14ac:dyDescent="0.25">
      <c r="A122" s="92">
        <v>88135</v>
      </c>
      <c r="B122" s="140" t="s">
        <v>82</v>
      </c>
      <c r="C122" s="141"/>
      <c r="D122" s="141"/>
      <c r="E122" s="94"/>
      <c r="F122" s="92" t="s">
        <v>357</v>
      </c>
      <c r="G122" s="92">
        <v>588</v>
      </c>
      <c r="H122" s="92" t="s">
        <v>361</v>
      </c>
      <c r="I122" s="92">
        <v>588</v>
      </c>
      <c r="J122" s="92" t="s">
        <v>358</v>
      </c>
      <c r="K122" s="92">
        <v>24.5</v>
      </c>
      <c r="L122" s="95"/>
      <c r="M122" s="95"/>
      <c r="N122" s="90"/>
      <c r="O122" s="90"/>
      <c r="P122" s="90"/>
      <c r="Q122" s="97"/>
      <c r="R122" s="97"/>
      <c r="S122" s="97"/>
    </row>
    <row r="123" spans="1:19" ht="15" x14ac:dyDescent="0.25">
      <c r="A123" s="92">
        <v>88136</v>
      </c>
      <c r="B123" s="140" t="s">
        <v>198</v>
      </c>
      <c r="C123" s="141"/>
      <c r="D123" s="141"/>
      <c r="E123" s="141"/>
      <c r="F123" s="92" t="s">
        <v>357</v>
      </c>
      <c r="G123" s="92">
        <v>0</v>
      </c>
      <c r="H123" s="92" t="s">
        <v>358</v>
      </c>
      <c r="I123" s="92">
        <v>0</v>
      </c>
      <c r="J123" s="91"/>
      <c r="K123" s="92">
        <v>0</v>
      </c>
      <c r="L123" s="95"/>
      <c r="M123" s="95"/>
      <c r="N123" s="90"/>
      <c r="O123" s="90"/>
      <c r="P123" s="90"/>
      <c r="Q123" s="97"/>
      <c r="R123" s="97"/>
      <c r="S123" s="97"/>
    </row>
    <row r="124" spans="1:19" ht="15" x14ac:dyDescent="0.25">
      <c r="A124" s="92">
        <v>88138</v>
      </c>
      <c r="B124" s="140" t="s">
        <v>371</v>
      </c>
      <c r="C124" s="141"/>
      <c r="D124" s="141"/>
      <c r="E124" s="94"/>
      <c r="F124" s="92" t="s">
        <v>360</v>
      </c>
      <c r="G124" s="92">
        <v>53</v>
      </c>
      <c r="H124" s="92" t="s">
        <v>361</v>
      </c>
      <c r="I124" s="92">
        <v>8.83</v>
      </c>
      <c r="J124" s="92" t="s">
        <v>358</v>
      </c>
      <c r="K124" s="92">
        <v>0.36</v>
      </c>
      <c r="L124" s="95"/>
      <c r="M124" s="95"/>
      <c r="N124" s="90"/>
      <c r="O124" s="90"/>
      <c r="P124" s="90"/>
      <c r="Q124" s="97"/>
      <c r="R124" s="97"/>
      <c r="S124" s="97"/>
    </row>
    <row r="125" spans="1:19" ht="15" x14ac:dyDescent="0.25">
      <c r="A125" s="92">
        <v>88139</v>
      </c>
      <c r="B125" s="140" t="s">
        <v>139</v>
      </c>
      <c r="C125" s="141"/>
      <c r="D125" s="141"/>
      <c r="E125" s="141"/>
      <c r="F125" s="92" t="s">
        <v>357</v>
      </c>
      <c r="G125" s="92">
        <v>0</v>
      </c>
      <c r="H125" s="92" t="s">
        <v>358</v>
      </c>
      <c r="I125" s="92">
        <v>0</v>
      </c>
      <c r="J125" s="91"/>
      <c r="K125" s="92">
        <v>0</v>
      </c>
      <c r="L125" s="95"/>
      <c r="M125" s="95"/>
      <c r="N125" s="90"/>
      <c r="O125" s="90"/>
      <c r="P125" s="90"/>
      <c r="Q125" s="97"/>
      <c r="R125" s="97"/>
      <c r="S125" s="97"/>
    </row>
    <row r="126" spans="1:19" ht="15" x14ac:dyDescent="0.25">
      <c r="A126" s="92">
        <v>88152</v>
      </c>
      <c r="B126" s="140" t="s">
        <v>169</v>
      </c>
      <c r="C126" s="141"/>
      <c r="D126" s="141"/>
      <c r="E126" s="94"/>
      <c r="F126" s="92" t="s">
        <v>357</v>
      </c>
      <c r="G126" s="92">
        <v>25</v>
      </c>
      <c r="H126" s="92" t="s">
        <v>358</v>
      </c>
      <c r="I126" s="92">
        <v>2.08</v>
      </c>
      <c r="J126" s="91"/>
      <c r="K126" s="92">
        <v>0</v>
      </c>
      <c r="L126" s="95"/>
      <c r="M126" s="95"/>
      <c r="N126" s="90"/>
      <c r="O126" s="90"/>
      <c r="P126" s="90"/>
      <c r="Q126" s="97"/>
      <c r="R126" s="97"/>
      <c r="S126" s="97"/>
    </row>
    <row r="127" spans="1:19" ht="15" x14ac:dyDescent="0.25">
      <c r="A127" s="92">
        <v>88153</v>
      </c>
      <c r="B127" s="140" t="s">
        <v>166</v>
      </c>
      <c r="C127" s="141"/>
      <c r="D127" s="141"/>
      <c r="E127" s="94"/>
      <c r="F127" s="92" t="s">
        <v>360</v>
      </c>
      <c r="G127" s="92">
        <v>144</v>
      </c>
      <c r="H127" s="92" t="s">
        <v>361</v>
      </c>
      <c r="I127" s="92">
        <v>12</v>
      </c>
      <c r="J127" s="92" t="s">
        <v>358</v>
      </c>
      <c r="K127" s="92">
        <v>1</v>
      </c>
      <c r="L127" s="95"/>
      <c r="M127" s="95"/>
      <c r="N127" s="90"/>
      <c r="O127" s="90"/>
      <c r="P127" s="90"/>
      <c r="Q127" s="97"/>
      <c r="R127" s="97"/>
      <c r="S127" s="97"/>
    </row>
    <row r="128" spans="1:19" ht="15" x14ac:dyDescent="0.25">
      <c r="A128" s="92">
        <v>88155</v>
      </c>
      <c r="B128" s="140" t="s">
        <v>167</v>
      </c>
      <c r="C128" s="141"/>
      <c r="D128" s="141"/>
      <c r="E128" s="94"/>
      <c r="F128" s="92" t="s">
        <v>360</v>
      </c>
      <c r="G128" s="96">
        <v>1574</v>
      </c>
      <c r="H128" s="92" t="s">
        <v>361</v>
      </c>
      <c r="I128" s="92">
        <v>131.16</v>
      </c>
      <c r="J128" s="92" t="s">
        <v>358</v>
      </c>
      <c r="K128" s="92">
        <v>10.93</v>
      </c>
      <c r="L128" s="95"/>
      <c r="M128" s="95"/>
      <c r="N128" s="90"/>
      <c r="O128" s="90"/>
      <c r="P128" s="90"/>
      <c r="Q128" s="97"/>
      <c r="R128" s="97"/>
      <c r="S128" s="97"/>
    </row>
    <row r="129" spans="1:19" ht="15" x14ac:dyDescent="0.25">
      <c r="A129" s="92">
        <v>88156</v>
      </c>
      <c r="B129" s="140" t="s">
        <v>165</v>
      </c>
      <c r="C129" s="141"/>
      <c r="D129" s="141"/>
      <c r="E129" s="94"/>
      <c r="F129" s="92" t="s">
        <v>360</v>
      </c>
      <c r="G129" s="96">
        <v>1030</v>
      </c>
      <c r="H129" s="92" t="s">
        <v>361</v>
      </c>
      <c r="I129" s="92">
        <v>85.83</v>
      </c>
      <c r="J129" s="92" t="s">
        <v>358</v>
      </c>
      <c r="K129" s="92">
        <v>7.15</v>
      </c>
      <c r="L129" s="95"/>
      <c r="M129" s="95"/>
      <c r="N129" s="90"/>
      <c r="O129" s="90"/>
      <c r="P129" s="90"/>
      <c r="Q129" s="97"/>
      <c r="R129" s="97"/>
      <c r="S129" s="97"/>
    </row>
    <row r="130" spans="1:19" ht="15" x14ac:dyDescent="0.25">
      <c r="A130" s="92">
        <v>88157</v>
      </c>
      <c r="B130" s="140" t="s">
        <v>280</v>
      </c>
      <c r="C130" s="141"/>
      <c r="D130" s="141"/>
      <c r="E130" s="94"/>
      <c r="F130" s="92" t="s">
        <v>357</v>
      </c>
      <c r="G130" s="92">
        <v>0</v>
      </c>
      <c r="H130" s="92" t="s">
        <v>358</v>
      </c>
      <c r="I130" s="92">
        <v>0</v>
      </c>
      <c r="J130" s="91"/>
      <c r="K130" s="92">
        <v>0</v>
      </c>
      <c r="L130" s="95"/>
      <c r="M130" s="95"/>
      <c r="N130" s="90"/>
      <c r="O130" s="90"/>
      <c r="P130" s="90"/>
      <c r="Q130" s="97"/>
      <c r="R130" s="97"/>
      <c r="S130" s="97"/>
    </row>
    <row r="131" spans="1:19" ht="15" x14ac:dyDescent="0.25">
      <c r="A131" s="92">
        <v>88158</v>
      </c>
      <c r="B131" s="140" t="s">
        <v>85</v>
      </c>
      <c r="C131" s="141"/>
      <c r="D131" s="141"/>
      <c r="E131" s="94"/>
      <c r="F131" s="92" t="s">
        <v>357</v>
      </c>
      <c r="G131" s="92">
        <v>266</v>
      </c>
      <c r="H131" s="92" t="s">
        <v>361</v>
      </c>
      <c r="I131" s="92">
        <v>266</v>
      </c>
      <c r="J131" s="92" t="s">
        <v>358</v>
      </c>
      <c r="K131" s="92">
        <v>11.08</v>
      </c>
      <c r="L131" s="95"/>
      <c r="M131" s="95"/>
      <c r="N131" s="90"/>
      <c r="O131" s="90"/>
      <c r="P131" s="90"/>
      <c r="Q131" s="97"/>
      <c r="R131" s="97"/>
      <c r="S131" s="97"/>
    </row>
    <row r="132" spans="1:19" ht="15" x14ac:dyDescent="0.25">
      <c r="A132" s="92">
        <v>88161</v>
      </c>
      <c r="B132" s="140" t="s">
        <v>109</v>
      </c>
      <c r="C132" s="141"/>
      <c r="D132" s="141"/>
      <c r="E132" s="94"/>
      <c r="F132" s="92" t="s">
        <v>360</v>
      </c>
      <c r="G132" s="96">
        <v>4242</v>
      </c>
      <c r="H132" s="92" t="s">
        <v>361</v>
      </c>
      <c r="I132" s="92">
        <v>424.2</v>
      </c>
      <c r="J132" s="92" t="s">
        <v>358</v>
      </c>
      <c r="K132" s="92">
        <v>17.670000000000002</v>
      </c>
      <c r="L132" s="95"/>
      <c r="M132" s="95"/>
      <c r="N132" s="90"/>
      <c r="O132" s="90"/>
      <c r="P132" s="90"/>
      <c r="Q132" s="97"/>
      <c r="R132" s="97"/>
      <c r="S132" s="97"/>
    </row>
    <row r="133" spans="1:19" ht="15" x14ac:dyDescent="0.25">
      <c r="A133" s="92">
        <v>88168</v>
      </c>
      <c r="B133" s="140" t="s">
        <v>233</v>
      </c>
      <c r="C133" s="141"/>
      <c r="D133" s="141"/>
      <c r="E133" s="141"/>
      <c r="F133" s="92" t="s">
        <v>357</v>
      </c>
      <c r="G133" s="92">
        <v>0</v>
      </c>
      <c r="H133" s="92" t="s">
        <v>358</v>
      </c>
      <c r="I133" s="92">
        <v>0</v>
      </c>
      <c r="J133" s="91"/>
      <c r="K133" s="92">
        <v>0</v>
      </c>
      <c r="L133" s="95"/>
      <c r="M133" s="95"/>
      <c r="N133" s="90"/>
      <c r="O133" s="90"/>
      <c r="P133" s="90"/>
      <c r="Q133" s="97"/>
      <c r="R133" s="97"/>
      <c r="S133" s="97"/>
    </row>
    <row r="134" spans="1:19" ht="15" x14ac:dyDescent="0.25">
      <c r="A134" s="92">
        <v>88216</v>
      </c>
      <c r="B134" s="140" t="s">
        <v>156</v>
      </c>
      <c r="C134" s="141"/>
      <c r="D134" s="141"/>
      <c r="E134" s="94"/>
      <c r="F134" s="92" t="s">
        <v>360</v>
      </c>
      <c r="G134" s="92">
        <v>0</v>
      </c>
      <c r="H134" s="92" t="s">
        <v>361</v>
      </c>
      <c r="I134" s="92">
        <v>0</v>
      </c>
      <c r="J134" s="92" t="s">
        <v>358</v>
      </c>
      <c r="K134" s="92">
        <v>0</v>
      </c>
      <c r="L134" s="95"/>
      <c r="M134" s="95"/>
      <c r="N134" s="90"/>
      <c r="O134" s="90"/>
      <c r="P134" s="90"/>
      <c r="Q134" s="97"/>
      <c r="R134" s="97"/>
      <c r="S134" s="97"/>
    </row>
    <row r="135" spans="1:19" ht="15" x14ac:dyDescent="0.25">
      <c r="A135" s="92">
        <v>91001</v>
      </c>
      <c r="B135" s="140" t="s">
        <v>282</v>
      </c>
      <c r="C135" s="141"/>
      <c r="D135" s="141"/>
      <c r="E135" s="141"/>
      <c r="F135" s="92" t="s">
        <v>357</v>
      </c>
      <c r="G135" s="92">
        <v>0</v>
      </c>
      <c r="H135" s="92" t="s">
        <v>358</v>
      </c>
      <c r="I135" s="92">
        <v>0</v>
      </c>
      <c r="J135" s="91"/>
      <c r="K135" s="92">
        <v>0</v>
      </c>
      <c r="L135" s="95"/>
      <c r="M135" s="95"/>
      <c r="N135" s="90"/>
      <c r="O135" s="90"/>
      <c r="P135" s="90"/>
      <c r="Q135" s="97"/>
      <c r="R135" s="97"/>
      <c r="S135" s="97"/>
    </row>
    <row r="136" spans="1:19" ht="15" x14ac:dyDescent="0.25">
      <c r="A136" s="92">
        <v>91002</v>
      </c>
      <c r="B136" s="140" t="s">
        <v>283</v>
      </c>
      <c r="C136" s="141"/>
      <c r="D136" s="141"/>
      <c r="E136" s="141"/>
      <c r="F136" s="92" t="s">
        <v>357</v>
      </c>
      <c r="G136" s="92">
        <v>0</v>
      </c>
      <c r="H136" s="92" t="s">
        <v>358</v>
      </c>
      <c r="I136" s="92">
        <v>0</v>
      </c>
      <c r="J136" s="91"/>
      <c r="K136" s="92">
        <v>0</v>
      </c>
      <c r="L136" s="95"/>
      <c r="M136" s="95"/>
      <c r="N136" s="90"/>
      <c r="O136" s="90"/>
      <c r="P136" s="90"/>
      <c r="Q136" s="97"/>
      <c r="R136" s="97"/>
      <c r="S136" s="97"/>
    </row>
    <row r="137" spans="1:19" ht="15" x14ac:dyDescent="0.25">
      <c r="A137" s="92">
        <v>91003</v>
      </c>
      <c r="B137" s="140" t="s">
        <v>177</v>
      </c>
      <c r="C137" s="141"/>
      <c r="D137" s="141"/>
      <c r="E137" s="141"/>
      <c r="F137" s="92" t="s">
        <v>357</v>
      </c>
      <c r="G137" s="92">
        <v>4</v>
      </c>
      <c r="H137" s="92" t="s">
        <v>358</v>
      </c>
      <c r="I137" s="92">
        <v>0.66</v>
      </c>
      <c r="J137" s="91"/>
      <c r="K137" s="92">
        <v>0</v>
      </c>
      <c r="L137" s="95"/>
      <c r="M137" s="95"/>
      <c r="N137" s="90"/>
      <c r="O137" s="90"/>
      <c r="P137" s="90"/>
      <c r="Q137" s="97"/>
      <c r="R137" s="97"/>
      <c r="S137" s="97"/>
    </row>
    <row r="138" spans="1:19" ht="15" x14ac:dyDescent="0.25">
      <c r="A138" s="92">
        <v>91004</v>
      </c>
      <c r="B138" s="140" t="s">
        <v>202</v>
      </c>
      <c r="C138" s="141"/>
      <c r="D138" s="141"/>
      <c r="E138" s="141"/>
      <c r="F138" s="92" t="s">
        <v>357</v>
      </c>
      <c r="G138" s="92">
        <v>0</v>
      </c>
      <c r="H138" s="92" t="s">
        <v>358</v>
      </c>
      <c r="I138" s="92">
        <v>0</v>
      </c>
      <c r="J138" s="91"/>
      <c r="K138" s="92">
        <v>0</v>
      </c>
      <c r="L138" s="95"/>
      <c r="M138" s="95"/>
      <c r="N138" s="90"/>
      <c r="O138" s="90"/>
      <c r="P138" s="90"/>
      <c r="Q138" s="97"/>
      <c r="R138" s="97"/>
      <c r="S138" s="97"/>
    </row>
    <row r="139" spans="1:19" ht="15" x14ac:dyDescent="0.25">
      <c r="A139" s="92">
        <v>91005</v>
      </c>
      <c r="B139" s="140" t="s">
        <v>310</v>
      </c>
      <c r="C139" s="141"/>
      <c r="D139" s="141"/>
      <c r="E139" s="141"/>
      <c r="F139" s="92" t="s">
        <v>357</v>
      </c>
      <c r="G139" s="92">
        <v>0</v>
      </c>
      <c r="H139" s="92" t="s">
        <v>361</v>
      </c>
      <c r="I139" s="92">
        <v>0</v>
      </c>
      <c r="J139" s="92" t="s">
        <v>358</v>
      </c>
      <c r="K139" s="92">
        <v>0</v>
      </c>
      <c r="L139" s="95"/>
      <c r="M139" s="95"/>
      <c r="N139" s="90"/>
      <c r="O139" s="90"/>
      <c r="P139" s="90"/>
      <c r="Q139" s="97"/>
      <c r="R139" s="97"/>
      <c r="S139" s="97"/>
    </row>
    <row r="140" spans="1:19" ht="15" x14ac:dyDescent="0.25">
      <c r="A140" s="92">
        <v>91013</v>
      </c>
      <c r="B140" s="140" t="s">
        <v>151</v>
      </c>
      <c r="C140" s="141"/>
      <c r="D140" s="141"/>
      <c r="E140" s="141"/>
      <c r="F140" s="92" t="s">
        <v>357</v>
      </c>
      <c r="G140" s="92">
        <v>18</v>
      </c>
      <c r="H140" s="92" t="s">
        <v>358</v>
      </c>
      <c r="I140" s="92">
        <v>1.5</v>
      </c>
      <c r="J140" s="91"/>
      <c r="K140" s="92">
        <v>0</v>
      </c>
      <c r="L140" s="95"/>
      <c r="M140" s="95"/>
      <c r="N140" s="90"/>
      <c r="O140" s="90"/>
      <c r="P140" s="90"/>
      <c r="Q140" s="97"/>
      <c r="R140" s="97"/>
      <c r="S140" s="97"/>
    </row>
    <row r="141" spans="1:19" ht="15" x14ac:dyDescent="0.25">
      <c r="A141" s="92">
        <v>91014</v>
      </c>
      <c r="B141" s="140" t="s">
        <v>175</v>
      </c>
      <c r="C141" s="141"/>
      <c r="D141" s="141"/>
      <c r="E141" s="141"/>
      <c r="F141" s="92" t="s">
        <v>357</v>
      </c>
      <c r="G141" s="92">
        <v>19</v>
      </c>
      <c r="H141" s="92" t="s">
        <v>358</v>
      </c>
      <c r="I141" s="92">
        <v>4.75</v>
      </c>
      <c r="J141" s="91"/>
      <c r="K141" s="92">
        <v>0</v>
      </c>
      <c r="L141" s="95"/>
      <c r="M141" s="95"/>
      <c r="N141" s="90"/>
      <c r="O141" s="90"/>
      <c r="P141" s="90"/>
      <c r="Q141" s="97"/>
      <c r="R141" s="97"/>
      <c r="S141" s="97"/>
    </row>
    <row r="142" spans="1:19" ht="15" x14ac:dyDescent="0.25">
      <c r="A142" s="92">
        <v>91015</v>
      </c>
      <c r="B142" s="140" t="s">
        <v>192</v>
      </c>
      <c r="C142" s="141"/>
      <c r="D142" s="141"/>
      <c r="E142" s="141"/>
      <c r="F142" s="92" t="s">
        <v>357</v>
      </c>
      <c r="G142" s="92">
        <v>0</v>
      </c>
      <c r="H142" s="92" t="s">
        <v>358</v>
      </c>
      <c r="I142" s="92">
        <v>0</v>
      </c>
      <c r="J142" s="91"/>
      <c r="K142" s="92">
        <v>0</v>
      </c>
      <c r="L142" s="95"/>
      <c r="M142" s="95"/>
      <c r="N142" s="90"/>
      <c r="O142" s="90"/>
      <c r="P142" s="90"/>
      <c r="Q142" s="97"/>
      <c r="R142" s="97"/>
      <c r="S142" s="97"/>
    </row>
    <row r="143" spans="1:19" ht="15" x14ac:dyDescent="0.25">
      <c r="A143" s="92">
        <v>91027</v>
      </c>
      <c r="B143" s="140" t="s">
        <v>196</v>
      </c>
      <c r="C143" s="141"/>
      <c r="D143" s="141"/>
      <c r="E143" s="141"/>
      <c r="F143" s="92" t="s">
        <v>357</v>
      </c>
      <c r="G143" s="92">
        <v>0</v>
      </c>
      <c r="H143" s="92" t="s">
        <v>358</v>
      </c>
      <c r="I143" s="92">
        <v>0</v>
      </c>
      <c r="J143" s="91"/>
      <c r="K143" s="92">
        <v>0</v>
      </c>
      <c r="L143" s="95"/>
      <c r="M143" s="95"/>
      <c r="N143" s="90"/>
      <c r="O143" s="90"/>
      <c r="P143" s="90"/>
      <c r="Q143" s="97"/>
      <c r="R143" s="97"/>
      <c r="S143" s="97"/>
    </row>
    <row r="144" spans="1:19" ht="15" x14ac:dyDescent="0.25">
      <c r="A144" s="92">
        <v>91038</v>
      </c>
      <c r="B144" s="140" t="s">
        <v>284</v>
      </c>
      <c r="C144" s="141"/>
      <c r="D144" s="141"/>
      <c r="E144" s="94"/>
      <c r="F144" s="92" t="s">
        <v>360</v>
      </c>
      <c r="G144" s="92">
        <v>0</v>
      </c>
      <c r="H144" s="91"/>
      <c r="I144" s="92">
        <v>0</v>
      </c>
      <c r="J144" s="91"/>
      <c r="K144" s="92">
        <v>0</v>
      </c>
      <c r="L144" s="95"/>
      <c r="M144" s="95"/>
      <c r="N144" s="90"/>
      <c r="O144" s="90"/>
      <c r="P144" s="90"/>
      <c r="Q144" s="97"/>
      <c r="R144" s="97"/>
      <c r="S144" s="97"/>
    </row>
    <row r="145" spans="1:19" ht="15" x14ac:dyDescent="0.25">
      <c r="A145" s="92">
        <v>91045</v>
      </c>
      <c r="B145" s="140" t="s">
        <v>373</v>
      </c>
      <c r="C145" s="141"/>
      <c r="D145" s="141"/>
      <c r="E145" s="94"/>
      <c r="F145" s="92" t="s">
        <v>357</v>
      </c>
      <c r="G145" s="92">
        <v>6</v>
      </c>
      <c r="H145" s="92" t="s">
        <v>358</v>
      </c>
      <c r="I145" s="92">
        <v>1</v>
      </c>
      <c r="J145" s="91"/>
      <c r="K145" s="92">
        <v>0</v>
      </c>
      <c r="L145" s="95"/>
      <c r="M145" s="95"/>
      <c r="N145" s="90"/>
      <c r="O145" s="90"/>
      <c r="P145" s="90"/>
      <c r="Q145" s="97"/>
      <c r="R145" s="97"/>
      <c r="S145" s="97"/>
    </row>
    <row r="146" spans="1:19" ht="15" x14ac:dyDescent="0.25">
      <c r="A146" s="92">
        <v>91046</v>
      </c>
      <c r="B146" s="140" t="s">
        <v>150</v>
      </c>
      <c r="C146" s="141"/>
      <c r="D146" s="141"/>
      <c r="E146" s="141"/>
      <c r="F146" s="92" t="s">
        <v>357</v>
      </c>
      <c r="G146" s="92">
        <v>10</v>
      </c>
      <c r="H146" s="92" t="s">
        <v>358</v>
      </c>
      <c r="I146" s="92">
        <v>1.66</v>
      </c>
      <c r="J146" s="91"/>
      <c r="K146" s="92">
        <v>0</v>
      </c>
      <c r="L146" s="95"/>
      <c r="M146" s="95"/>
      <c r="N146" s="90"/>
      <c r="O146" s="90"/>
      <c r="P146" s="90"/>
      <c r="Q146" s="97"/>
      <c r="R146" s="97"/>
      <c r="S146" s="97"/>
    </row>
    <row r="147" spans="1:19" ht="15" x14ac:dyDescent="0.25">
      <c r="A147" s="92">
        <v>91047</v>
      </c>
      <c r="B147" s="140" t="s">
        <v>154</v>
      </c>
      <c r="C147" s="141"/>
      <c r="D147" s="141"/>
      <c r="E147" s="94"/>
      <c r="F147" s="92" t="s">
        <v>357</v>
      </c>
      <c r="G147" s="92">
        <v>33</v>
      </c>
      <c r="H147" s="92" t="s">
        <v>358</v>
      </c>
      <c r="I147" s="92">
        <v>5.5</v>
      </c>
      <c r="J147" s="91"/>
      <c r="K147" s="92">
        <v>0</v>
      </c>
      <c r="L147" s="95"/>
      <c r="M147" s="95"/>
      <c r="N147" s="90"/>
      <c r="O147" s="90"/>
      <c r="P147" s="90"/>
      <c r="Q147" s="97"/>
      <c r="R147" s="97"/>
      <c r="S147" s="97"/>
    </row>
    <row r="148" spans="1:19" ht="15" x14ac:dyDescent="0.25">
      <c r="A148" s="92">
        <v>91051</v>
      </c>
      <c r="B148" s="140" t="s">
        <v>160</v>
      </c>
      <c r="C148" s="141"/>
      <c r="D148" s="141"/>
      <c r="E148" s="94"/>
      <c r="F148" s="92" t="s">
        <v>357</v>
      </c>
      <c r="G148" s="92">
        <v>22</v>
      </c>
      <c r="H148" s="92" t="s">
        <v>358</v>
      </c>
      <c r="I148" s="92">
        <v>3.14</v>
      </c>
      <c r="J148" s="91"/>
      <c r="K148" s="92">
        <v>0</v>
      </c>
      <c r="L148" s="95"/>
      <c r="M148" s="95"/>
      <c r="N148" s="90"/>
      <c r="O148" s="90"/>
      <c r="P148" s="90"/>
      <c r="Q148" s="97"/>
      <c r="R148" s="97"/>
      <c r="S148" s="97"/>
    </row>
    <row r="149" spans="1:19" ht="15" x14ac:dyDescent="0.25">
      <c r="A149" s="92">
        <v>91052</v>
      </c>
      <c r="B149" s="140" t="s">
        <v>185</v>
      </c>
      <c r="C149" s="141"/>
      <c r="D149" s="141"/>
      <c r="E149" s="141"/>
      <c r="F149" s="92" t="s">
        <v>357</v>
      </c>
      <c r="G149" s="92">
        <v>6</v>
      </c>
      <c r="H149" s="92" t="s">
        <v>358</v>
      </c>
      <c r="I149" s="92">
        <v>1</v>
      </c>
      <c r="J149" s="91"/>
      <c r="K149" s="92">
        <v>0</v>
      </c>
      <c r="L149" s="95"/>
      <c r="M149" s="95"/>
      <c r="N149" s="90"/>
      <c r="O149" s="90"/>
      <c r="P149" s="90"/>
      <c r="Q149" s="97"/>
      <c r="R149" s="97"/>
      <c r="S149" s="97"/>
    </row>
    <row r="150" spans="1:19" ht="15" x14ac:dyDescent="0.25">
      <c r="A150" s="92">
        <v>91054</v>
      </c>
      <c r="B150" s="140" t="s">
        <v>374</v>
      </c>
      <c r="C150" s="141"/>
      <c r="D150" s="141"/>
      <c r="E150" s="141"/>
      <c r="F150" s="92" t="s">
        <v>357</v>
      </c>
      <c r="G150" s="92">
        <v>0</v>
      </c>
      <c r="H150" s="92" t="s">
        <v>358</v>
      </c>
      <c r="I150" s="92">
        <v>0</v>
      </c>
      <c r="J150" s="91"/>
      <c r="K150" s="92">
        <v>0</v>
      </c>
      <c r="L150" s="95"/>
      <c r="M150" s="95"/>
      <c r="N150" s="90"/>
      <c r="O150" s="90"/>
      <c r="P150" s="90"/>
      <c r="Q150" s="97"/>
      <c r="R150" s="97"/>
      <c r="S150" s="97"/>
    </row>
    <row r="151" spans="1:19" ht="15" x14ac:dyDescent="0.25">
      <c r="A151" s="92">
        <v>91059</v>
      </c>
      <c r="B151" s="140" t="s">
        <v>375</v>
      </c>
      <c r="C151" s="141"/>
      <c r="D151" s="141"/>
      <c r="E151" s="94"/>
      <c r="F151" s="92" t="s">
        <v>366</v>
      </c>
      <c r="G151" s="92">
        <v>22</v>
      </c>
      <c r="H151" s="92" t="s">
        <v>358</v>
      </c>
      <c r="I151" s="92">
        <v>0.68</v>
      </c>
      <c r="J151" s="91"/>
      <c r="K151" s="92">
        <v>0</v>
      </c>
      <c r="L151" s="95"/>
      <c r="M151" s="95"/>
      <c r="N151" s="90"/>
      <c r="O151" s="90"/>
      <c r="P151" s="90"/>
      <c r="Q151" s="97"/>
      <c r="R151" s="97"/>
      <c r="S151" s="97"/>
    </row>
    <row r="152" spans="1:19" ht="15" x14ac:dyDescent="0.25">
      <c r="A152" s="92">
        <v>91067</v>
      </c>
      <c r="B152" s="140" t="s">
        <v>159</v>
      </c>
      <c r="C152" s="141"/>
      <c r="D152" s="141"/>
      <c r="E152" s="94"/>
      <c r="F152" s="92" t="s">
        <v>357</v>
      </c>
      <c r="G152" s="92">
        <v>37</v>
      </c>
      <c r="H152" s="92" t="s">
        <v>361</v>
      </c>
      <c r="I152" s="92">
        <v>37</v>
      </c>
      <c r="J152" s="92" t="s">
        <v>358</v>
      </c>
      <c r="K152" s="92">
        <v>6.16</v>
      </c>
      <c r="L152" s="95"/>
      <c r="M152" s="95"/>
      <c r="N152" s="90"/>
      <c r="O152" s="90"/>
      <c r="P152" s="90"/>
      <c r="Q152" s="97"/>
      <c r="R152" s="97"/>
      <c r="S152" s="97"/>
    </row>
    <row r="153" spans="1:19" ht="15" x14ac:dyDescent="0.25">
      <c r="A153" s="92">
        <v>91106</v>
      </c>
      <c r="B153" s="140" t="s">
        <v>187</v>
      </c>
      <c r="C153" s="141"/>
      <c r="D153" s="141"/>
      <c r="E153" s="94"/>
      <c r="F153" s="92" t="s">
        <v>357</v>
      </c>
      <c r="G153" s="92">
        <v>18</v>
      </c>
      <c r="H153" s="92" t="s">
        <v>358</v>
      </c>
      <c r="I153" s="92">
        <v>2.25</v>
      </c>
      <c r="J153" s="91"/>
      <c r="K153" s="92">
        <v>0</v>
      </c>
      <c r="L153" s="95"/>
      <c r="M153" s="95"/>
      <c r="N153" s="90"/>
      <c r="O153" s="90"/>
      <c r="P153" s="90"/>
      <c r="Q153" s="97"/>
      <c r="R153" s="97"/>
      <c r="S153" s="97"/>
    </row>
    <row r="154" spans="1:19" ht="15" x14ac:dyDescent="0.25">
      <c r="A154" s="92">
        <v>91109</v>
      </c>
      <c r="B154" s="140" t="s">
        <v>376</v>
      </c>
      <c r="C154" s="141"/>
      <c r="D154" s="141"/>
      <c r="E154" s="94"/>
      <c r="F154" s="92" t="s">
        <v>366</v>
      </c>
      <c r="G154" s="92">
        <v>1</v>
      </c>
      <c r="H154" s="92" t="s">
        <v>361</v>
      </c>
      <c r="I154" s="92">
        <v>0.1</v>
      </c>
      <c r="J154" s="92" t="s">
        <v>358</v>
      </c>
      <c r="K154" s="92">
        <v>0.05</v>
      </c>
      <c r="L154" s="95"/>
      <c r="M154" s="95"/>
      <c r="N154" s="90"/>
      <c r="O154" s="90"/>
      <c r="P154" s="90"/>
      <c r="Q154" s="97"/>
      <c r="R154" s="97"/>
      <c r="S154" s="97"/>
    </row>
    <row r="155" spans="1:19" ht="15" x14ac:dyDescent="0.25">
      <c r="A155" s="92">
        <v>91110</v>
      </c>
      <c r="B155" s="140" t="s">
        <v>286</v>
      </c>
      <c r="C155" s="141"/>
      <c r="D155" s="141"/>
      <c r="E155" s="94"/>
      <c r="F155" s="92" t="s">
        <v>360</v>
      </c>
      <c r="G155" s="92">
        <v>0</v>
      </c>
      <c r="H155" s="91"/>
      <c r="I155" s="92">
        <v>0</v>
      </c>
      <c r="J155" s="91"/>
      <c r="K155" s="92">
        <v>0</v>
      </c>
      <c r="L155" s="95"/>
      <c r="M155" s="95"/>
      <c r="N155" s="90"/>
      <c r="O155" s="90"/>
      <c r="P155" s="90"/>
      <c r="Q155" s="97"/>
      <c r="R155" s="97"/>
      <c r="S155" s="97"/>
    </row>
    <row r="156" spans="1:19" ht="15" x14ac:dyDescent="0.25">
      <c r="A156" s="92">
        <v>91112</v>
      </c>
      <c r="B156" s="140" t="s">
        <v>287</v>
      </c>
      <c r="C156" s="141"/>
      <c r="D156" s="141"/>
      <c r="E156" s="141"/>
      <c r="F156" s="92" t="s">
        <v>366</v>
      </c>
      <c r="G156" s="92">
        <v>17</v>
      </c>
      <c r="H156" s="92">
        <v>500</v>
      </c>
      <c r="I156" s="92">
        <v>17</v>
      </c>
      <c r="J156" s="92" t="s">
        <v>358</v>
      </c>
      <c r="K156" s="92">
        <v>1.41</v>
      </c>
      <c r="L156" s="95"/>
      <c r="M156" s="95"/>
      <c r="N156" s="90"/>
      <c r="O156" s="90"/>
      <c r="P156" s="90"/>
      <c r="Q156" s="97"/>
      <c r="R156" s="97"/>
      <c r="S156" s="97"/>
    </row>
    <row r="157" spans="1:19" ht="15" x14ac:dyDescent="0.25">
      <c r="A157" s="92">
        <v>91115</v>
      </c>
      <c r="B157" s="140" t="s">
        <v>186</v>
      </c>
      <c r="C157" s="141"/>
      <c r="D157" s="141"/>
      <c r="E157" s="141"/>
      <c r="F157" s="92" t="s">
        <v>357</v>
      </c>
      <c r="G157" s="92">
        <v>46</v>
      </c>
      <c r="H157" s="92" t="s">
        <v>358</v>
      </c>
      <c r="I157" s="92">
        <v>3.83</v>
      </c>
      <c r="J157" s="91"/>
      <c r="K157" s="92">
        <v>0</v>
      </c>
      <c r="L157" s="95"/>
      <c r="M157" s="95"/>
      <c r="N157" s="90"/>
      <c r="O157" s="90"/>
      <c r="P157" s="90"/>
      <c r="Q157" s="97"/>
      <c r="R157" s="97"/>
      <c r="S157" s="97"/>
    </row>
    <row r="158" spans="1:19" ht="15" x14ac:dyDescent="0.25">
      <c r="A158" s="92">
        <v>91118</v>
      </c>
      <c r="B158" s="140" t="s">
        <v>173</v>
      </c>
      <c r="C158" s="141"/>
      <c r="D158" s="141"/>
      <c r="E158" s="94"/>
      <c r="F158" s="92" t="s">
        <v>357</v>
      </c>
      <c r="G158" s="92">
        <v>0</v>
      </c>
      <c r="H158" s="92" t="s">
        <v>358</v>
      </c>
      <c r="I158" s="92">
        <v>0</v>
      </c>
      <c r="J158" s="91"/>
      <c r="K158" s="92">
        <v>0</v>
      </c>
      <c r="L158" s="95"/>
      <c r="M158" s="95"/>
      <c r="N158" s="90"/>
      <c r="O158" s="90"/>
      <c r="P158" s="90"/>
      <c r="Q158" s="97"/>
      <c r="R158" s="97"/>
      <c r="S158" s="97"/>
    </row>
    <row r="159" spans="1:19" ht="15" x14ac:dyDescent="0.25">
      <c r="A159" s="92">
        <v>91155</v>
      </c>
      <c r="B159" s="140" t="s">
        <v>289</v>
      </c>
      <c r="C159" s="141"/>
      <c r="D159" s="141"/>
      <c r="E159" s="94"/>
      <c r="F159" s="92" t="s">
        <v>360</v>
      </c>
      <c r="G159" s="92">
        <v>0</v>
      </c>
      <c r="H159" s="91"/>
      <c r="I159" s="92">
        <v>0</v>
      </c>
      <c r="J159" s="91"/>
      <c r="K159" s="92">
        <v>0</v>
      </c>
      <c r="L159" s="95"/>
      <c r="M159" s="95"/>
      <c r="N159" s="90"/>
      <c r="O159" s="90"/>
      <c r="P159" s="90"/>
      <c r="Q159" s="97"/>
      <c r="R159" s="97"/>
      <c r="S159" s="97"/>
    </row>
    <row r="160" spans="1:19" ht="15" x14ac:dyDescent="0.25">
      <c r="A160" s="92">
        <v>91199</v>
      </c>
      <c r="B160" s="140" t="s">
        <v>212</v>
      </c>
      <c r="C160" s="141"/>
      <c r="D160" s="141"/>
      <c r="E160" s="141"/>
      <c r="F160" s="92" t="s">
        <v>357</v>
      </c>
      <c r="G160" s="92">
        <v>0</v>
      </c>
      <c r="H160" s="92" t="s">
        <v>358</v>
      </c>
      <c r="I160" s="92">
        <v>0</v>
      </c>
      <c r="J160" s="91"/>
      <c r="K160" s="92">
        <v>0</v>
      </c>
      <c r="L160" s="95"/>
      <c r="M160" s="95"/>
      <c r="N160" s="90"/>
      <c r="O160" s="90"/>
      <c r="P160" s="90"/>
      <c r="Q160" s="97"/>
      <c r="R160" s="97"/>
      <c r="S160" s="97"/>
    </row>
    <row r="161" spans="1:19" ht="15" x14ac:dyDescent="0.25">
      <c r="A161" s="92">
        <v>95171</v>
      </c>
      <c r="B161" s="140" t="s">
        <v>290</v>
      </c>
      <c r="C161" s="141"/>
      <c r="D161" s="141"/>
      <c r="E161" s="141"/>
      <c r="F161" s="92" t="s">
        <v>357</v>
      </c>
      <c r="G161" s="92">
        <v>0</v>
      </c>
      <c r="H161" s="92" t="s">
        <v>358</v>
      </c>
      <c r="I161" s="92">
        <v>0</v>
      </c>
      <c r="J161" s="91"/>
      <c r="K161" s="92">
        <v>0</v>
      </c>
      <c r="L161" s="95"/>
      <c r="M161" s="95"/>
      <c r="N161" s="90"/>
      <c r="O161" s="90"/>
      <c r="P161" s="90"/>
      <c r="Q161" s="90"/>
      <c r="R161" s="97"/>
      <c r="S161" s="97"/>
    </row>
    <row r="162" spans="1:19" ht="15" x14ac:dyDescent="0.25">
      <c r="A162" s="92">
        <v>95253</v>
      </c>
      <c r="B162" s="140" t="s">
        <v>189</v>
      </c>
      <c r="C162" s="141"/>
      <c r="D162" s="141"/>
      <c r="E162" s="94"/>
      <c r="F162" s="92" t="s">
        <v>357</v>
      </c>
      <c r="G162" s="92">
        <v>7</v>
      </c>
      <c r="H162" s="92" t="s">
        <v>358</v>
      </c>
      <c r="I162" s="92">
        <v>1.1599999999999999</v>
      </c>
      <c r="J162" s="91"/>
      <c r="K162" s="92">
        <v>0</v>
      </c>
      <c r="L162" s="95"/>
      <c r="M162" s="95"/>
      <c r="N162" s="90"/>
      <c r="O162" s="90"/>
      <c r="P162" s="90"/>
      <c r="Q162" s="90"/>
      <c r="R162" s="97"/>
      <c r="S162" s="97"/>
    </row>
    <row r="163" spans="1:19" ht="15" x14ac:dyDescent="0.25">
      <c r="A163" s="92">
        <v>95285</v>
      </c>
      <c r="B163" s="140" t="s">
        <v>346</v>
      </c>
      <c r="C163" s="141"/>
      <c r="D163" s="141"/>
      <c r="E163" s="94"/>
      <c r="F163" s="92" t="s">
        <v>366</v>
      </c>
      <c r="G163" s="92">
        <v>86</v>
      </c>
      <c r="H163" s="92" t="s">
        <v>358</v>
      </c>
      <c r="I163" s="92">
        <v>2.68</v>
      </c>
      <c r="J163" s="91"/>
      <c r="K163" s="92">
        <v>0</v>
      </c>
      <c r="L163" s="95"/>
      <c r="M163" s="95"/>
      <c r="N163" s="90"/>
      <c r="O163" s="90"/>
      <c r="P163" s="90"/>
      <c r="Q163" s="90"/>
      <c r="R163" s="97"/>
      <c r="S163" s="97"/>
    </row>
    <row r="164" spans="1:19" ht="15" x14ac:dyDescent="0.25">
      <c r="A164" s="92">
        <v>95459</v>
      </c>
      <c r="B164" s="140" t="s">
        <v>243</v>
      </c>
      <c r="C164" s="141"/>
      <c r="D164" s="141"/>
      <c r="E164" s="141"/>
      <c r="F164" s="92" t="s">
        <v>366</v>
      </c>
      <c r="G164" s="92">
        <v>30</v>
      </c>
      <c r="H164" s="92" t="s">
        <v>361</v>
      </c>
      <c r="I164" s="92">
        <v>2.5</v>
      </c>
      <c r="J164" s="92" t="s">
        <v>358</v>
      </c>
      <c r="K164" s="92">
        <v>1.25</v>
      </c>
      <c r="L164" s="95"/>
      <c r="M164" s="95"/>
      <c r="N164" s="90"/>
      <c r="O164" s="90"/>
      <c r="P164" s="90"/>
      <c r="Q164" s="90"/>
      <c r="R164" s="97"/>
      <c r="S164" s="97"/>
    </row>
    <row r="165" spans="1:19" ht="15" x14ac:dyDescent="0.25">
      <c r="A165" s="92">
        <v>95596</v>
      </c>
      <c r="B165" s="140" t="s">
        <v>95</v>
      </c>
      <c r="C165" s="141"/>
      <c r="D165" s="141"/>
      <c r="E165" s="141"/>
      <c r="F165" s="92" t="s">
        <v>366</v>
      </c>
      <c r="G165" s="92">
        <v>6</v>
      </c>
      <c r="H165" s="92" t="s">
        <v>361</v>
      </c>
      <c r="I165" s="92">
        <v>1.5</v>
      </c>
      <c r="J165" s="91"/>
      <c r="K165" s="92">
        <v>0</v>
      </c>
      <c r="L165" s="95"/>
      <c r="M165" s="95"/>
      <c r="N165" s="90"/>
      <c r="O165" s="90"/>
      <c r="P165" s="90"/>
      <c r="Q165" s="90"/>
      <c r="R165" s="97"/>
      <c r="S165" s="97"/>
    </row>
    <row r="166" spans="1:19" ht="15" x14ac:dyDescent="0.25">
      <c r="A166" s="92">
        <v>95597</v>
      </c>
      <c r="B166" s="140" t="s">
        <v>377</v>
      </c>
      <c r="C166" s="141"/>
      <c r="D166" s="141"/>
      <c r="E166" s="141"/>
      <c r="F166" s="92" t="s">
        <v>366</v>
      </c>
      <c r="G166" s="92">
        <v>0</v>
      </c>
      <c r="H166" s="92" t="s">
        <v>367</v>
      </c>
      <c r="I166" s="92">
        <v>0</v>
      </c>
      <c r="J166" s="91"/>
      <c r="K166" s="92">
        <v>0</v>
      </c>
      <c r="L166" s="95"/>
      <c r="M166" s="95"/>
      <c r="N166" s="90"/>
      <c r="O166" s="90"/>
      <c r="P166" s="90"/>
      <c r="Q166" s="90"/>
      <c r="R166" s="97"/>
      <c r="S166" s="97"/>
    </row>
    <row r="167" spans="1:19" ht="15" x14ac:dyDescent="0.25">
      <c r="A167" s="92">
        <v>95804</v>
      </c>
      <c r="B167" s="140" t="s">
        <v>179</v>
      </c>
      <c r="C167" s="141"/>
      <c r="D167" s="141"/>
      <c r="E167" s="94"/>
      <c r="F167" s="92" t="s">
        <v>357</v>
      </c>
      <c r="G167" s="92">
        <v>0</v>
      </c>
      <c r="H167" s="92" t="s">
        <v>361</v>
      </c>
      <c r="I167" s="92">
        <v>0</v>
      </c>
      <c r="J167" s="92" t="s">
        <v>358</v>
      </c>
      <c r="K167" s="92">
        <v>0</v>
      </c>
      <c r="L167" s="95"/>
      <c r="M167" s="95"/>
      <c r="N167" s="90"/>
      <c r="O167" s="90"/>
      <c r="P167" s="90"/>
      <c r="Q167" s="90"/>
      <c r="R167" s="97"/>
      <c r="S167" s="97"/>
    </row>
    <row r="168" spans="1:19" ht="15" x14ac:dyDescent="0.25">
      <c r="A168" s="92">
        <v>95863</v>
      </c>
      <c r="B168" s="140" t="s">
        <v>194</v>
      </c>
      <c r="C168" s="141"/>
      <c r="D168" s="141"/>
      <c r="E168" s="94"/>
      <c r="F168" s="92" t="s">
        <v>360</v>
      </c>
      <c r="G168" s="92">
        <v>0</v>
      </c>
      <c r="H168" s="92" t="s">
        <v>358</v>
      </c>
      <c r="I168" s="92">
        <v>0</v>
      </c>
      <c r="J168" s="91"/>
      <c r="K168" s="92">
        <v>0</v>
      </c>
      <c r="L168" s="95"/>
      <c r="M168" s="95"/>
      <c r="N168" s="90"/>
      <c r="O168" s="90"/>
      <c r="P168" s="90"/>
      <c r="Q168" s="90"/>
      <c r="R168" s="97"/>
      <c r="S168" s="97"/>
    </row>
    <row r="169" spans="1:19" ht="15" x14ac:dyDescent="0.25">
      <c r="A169" s="92">
        <v>95902</v>
      </c>
      <c r="B169" s="140" t="s">
        <v>93</v>
      </c>
      <c r="C169" s="141"/>
      <c r="D169" s="141"/>
      <c r="E169" s="94"/>
      <c r="F169" s="92" t="s">
        <v>357</v>
      </c>
      <c r="G169" s="92">
        <v>0</v>
      </c>
      <c r="H169" s="92" t="s">
        <v>358</v>
      </c>
      <c r="I169" s="92">
        <v>0</v>
      </c>
      <c r="J169" s="91"/>
      <c r="K169" s="92">
        <v>0</v>
      </c>
      <c r="L169" s="95"/>
      <c r="M169" s="95"/>
      <c r="N169" s="90"/>
      <c r="O169" s="90"/>
      <c r="P169" s="90"/>
      <c r="Q169" s="90"/>
      <c r="R169" s="97"/>
      <c r="S169" s="97"/>
    </row>
    <row r="170" spans="1:19" ht="15" x14ac:dyDescent="0.25">
      <c r="A170" s="92">
        <v>96156</v>
      </c>
      <c r="B170" s="140" t="s">
        <v>378</v>
      </c>
      <c r="C170" s="141"/>
      <c r="D170" s="141"/>
      <c r="E170" s="141"/>
      <c r="F170" s="92" t="s">
        <v>357</v>
      </c>
      <c r="G170" s="92">
        <v>0</v>
      </c>
      <c r="H170" s="92" t="s">
        <v>358</v>
      </c>
      <c r="I170" s="92">
        <v>0</v>
      </c>
      <c r="J170" s="91"/>
      <c r="K170" s="92">
        <v>0</v>
      </c>
      <c r="L170" s="95"/>
      <c r="M170" s="95"/>
      <c r="N170" s="90"/>
      <c r="O170" s="90"/>
      <c r="P170" s="90"/>
      <c r="Q170" s="90"/>
      <c r="R170" s="97"/>
      <c r="S170" s="97"/>
    </row>
    <row r="171" spans="1:19" ht="15" x14ac:dyDescent="0.25">
      <c r="A171" s="92">
        <v>96163</v>
      </c>
      <c r="B171" s="140" t="s">
        <v>92</v>
      </c>
      <c r="C171" s="141"/>
      <c r="D171" s="141"/>
      <c r="E171" s="94"/>
      <c r="F171" s="92" t="s">
        <v>357</v>
      </c>
      <c r="G171" s="92">
        <v>0</v>
      </c>
      <c r="H171" s="92" t="s">
        <v>358</v>
      </c>
      <c r="I171" s="92">
        <v>0</v>
      </c>
      <c r="J171" s="91"/>
      <c r="K171" s="92">
        <v>0</v>
      </c>
      <c r="L171" s="95"/>
      <c r="M171" s="95"/>
      <c r="N171" s="90"/>
      <c r="O171" s="90"/>
      <c r="P171" s="90"/>
      <c r="Q171" s="90"/>
      <c r="R171" s="97"/>
      <c r="S171" s="97"/>
    </row>
    <row r="172" spans="1:19" ht="15" x14ac:dyDescent="0.25">
      <c r="A172" s="92">
        <v>96183</v>
      </c>
      <c r="B172" s="140" t="s">
        <v>119</v>
      </c>
      <c r="C172" s="141"/>
      <c r="D172" s="141"/>
      <c r="E172" s="141"/>
      <c r="F172" s="92" t="s">
        <v>360</v>
      </c>
      <c r="G172" s="92">
        <v>-2</v>
      </c>
      <c r="H172" s="92" t="s">
        <v>361</v>
      </c>
      <c r="I172" s="92">
        <v>-0.33</v>
      </c>
      <c r="J172" s="92" t="s">
        <v>358</v>
      </c>
      <c r="K172" s="92">
        <v>-0.01</v>
      </c>
      <c r="L172" s="95"/>
      <c r="M172" s="95"/>
      <c r="N172" s="90"/>
      <c r="O172" s="90"/>
      <c r="P172" s="90"/>
      <c r="Q172" s="90"/>
      <c r="R172" s="97"/>
      <c r="S172" s="97"/>
    </row>
    <row r="173" spans="1:19" ht="15" x14ac:dyDescent="0.25">
      <c r="A173" s="92">
        <v>96281</v>
      </c>
      <c r="B173" s="140" t="s">
        <v>80</v>
      </c>
      <c r="C173" s="141"/>
      <c r="D173" s="141"/>
      <c r="E173" s="141"/>
      <c r="F173" s="92" t="s">
        <v>357</v>
      </c>
      <c r="G173" s="92">
        <v>0</v>
      </c>
      <c r="H173" s="92" t="s">
        <v>358</v>
      </c>
      <c r="I173" s="92">
        <v>0</v>
      </c>
      <c r="J173" s="91"/>
      <c r="K173" s="92">
        <v>0</v>
      </c>
      <c r="L173" s="95"/>
      <c r="M173" s="95"/>
      <c r="N173" s="90"/>
      <c r="O173" s="90"/>
      <c r="P173" s="90"/>
      <c r="Q173" s="90"/>
      <c r="R173" s="97"/>
      <c r="S173" s="97"/>
    </row>
    <row r="174" spans="1:19" ht="15" x14ac:dyDescent="0.25">
      <c r="A174" s="92">
        <v>96418</v>
      </c>
      <c r="B174" s="140" t="s">
        <v>379</v>
      </c>
      <c r="C174" s="141"/>
      <c r="D174" s="141"/>
      <c r="E174" s="141"/>
      <c r="F174" s="92" t="s">
        <v>380</v>
      </c>
      <c r="G174" s="92">
        <v>11</v>
      </c>
      <c r="H174" s="92" t="s">
        <v>358</v>
      </c>
      <c r="I174" s="92">
        <v>1.83</v>
      </c>
      <c r="J174" s="91"/>
      <c r="K174" s="92">
        <v>0</v>
      </c>
      <c r="L174" s="95"/>
      <c r="M174" s="95"/>
      <c r="N174" s="90"/>
      <c r="O174" s="90"/>
      <c r="P174" s="90"/>
      <c r="Q174" s="90"/>
      <c r="R174" s="97"/>
      <c r="S174" s="97"/>
    </row>
    <row r="175" spans="1:19" ht="15" x14ac:dyDescent="0.25">
      <c r="A175" s="92">
        <v>97300</v>
      </c>
      <c r="B175" s="140" t="s">
        <v>203</v>
      </c>
      <c r="C175" s="141"/>
      <c r="D175" s="141"/>
      <c r="E175" s="141"/>
      <c r="F175" s="92" t="s">
        <v>357</v>
      </c>
      <c r="G175" s="92">
        <v>13</v>
      </c>
      <c r="H175" s="92" t="s">
        <v>361</v>
      </c>
      <c r="I175" s="92">
        <v>13</v>
      </c>
      <c r="J175" s="92" t="s">
        <v>358</v>
      </c>
      <c r="K175" s="92">
        <v>1.08</v>
      </c>
      <c r="L175" s="95"/>
      <c r="M175" s="95"/>
      <c r="N175" s="90"/>
      <c r="O175" s="90"/>
      <c r="P175" s="90"/>
      <c r="Q175" s="90"/>
      <c r="R175" s="97"/>
      <c r="S175" s="97"/>
    </row>
    <row r="176" spans="1:19" ht="15" x14ac:dyDescent="0.25">
      <c r="A176" s="92">
        <v>97301</v>
      </c>
      <c r="B176" s="140" t="s">
        <v>195</v>
      </c>
      <c r="C176" s="141"/>
      <c r="D176" s="141"/>
      <c r="E176" s="141"/>
      <c r="F176" s="92" t="s">
        <v>357</v>
      </c>
      <c r="G176" s="92">
        <v>13</v>
      </c>
      <c r="H176" s="92" t="s">
        <v>361</v>
      </c>
      <c r="I176" s="92">
        <v>13</v>
      </c>
      <c r="J176" s="92" t="s">
        <v>358</v>
      </c>
      <c r="K176" s="92">
        <v>1.08</v>
      </c>
      <c r="L176" s="95"/>
      <c r="M176" s="95"/>
      <c r="N176" s="90"/>
      <c r="O176" s="90"/>
      <c r="P176" s="90"/>
      <c r="Q176" s="90"/>
      <c r="R176" s="97"/>
      <c r="S176" s="97"/>
    </row>
    <row r="177" spans="1:29" ht="15" x14ac:dyDescent="0.25">
      <c r="A177" s="92">
        <v>97302</v>
      </c>
      <c r="B177" s="140" t="s">
        <v>215</v>
      </c>
      <c r="C177" s="141"/>
      <c r="D177" s="141"/>
      <c r="E177" s="141"/>
      <c r="F177" s="92" t="s">
        <v>357</v>
      </c>
      <c r="G177" s="92">
        <v>2</v>
      </c>
      <c r="H177" s="92" t="s">
        <v>361</v>
      </c>
      <c r="I177" s="92">
        <v>2</v>
      </c>
      <c r="J177" s="92" t="s">
        <v>358</v>
      </c>
      <c r="K177" s="92">
        <v>0.14000000000000001</v>
      </c>
      <c r="L177" s="95"/>
      <c r="M177" s="95"/>
      <c r="N177" s="90"/>
      <c r="O177" s="90"/>
      <c r="P177" s="90"/>
      <c r="Q177" s="90"/>
      <c r="R177" s="97"/>
      <c r="S177" s="97"/>
    </row>
    <row r="178" spans="1:29" ht="15" x14ac:dyDescent="0.25">
      <c r="A178" s="92">
        <v>97303</v>
      </c>
      <c r="B178" s="140" t="s">
        <v>238</v>
      </c>
      <c r="C178" s="141"/>
      <c r="D178" s="141"/>
      <c r="E178" s="141"/>
      <c r="F178" s="92" t="s">
        <v>357</v>
      </c>
      <c r="G178" s="92">
        <v>0</v>
      </c>
      <c r="H178" s="92" t="s">
        <v>358</v>
      </c>
      <c r="I178" s="92">
        <v>0</v>
      </c>
      <c r="J178" s="91"/>
      <c r="K178" s="92">
        <v>0</v>
      </c>
      <c r="L178" s="95"/>
      <c r="M178" s="95"/>
      <c r="N178" s="90"/>
      <c r="O178" s="90"/>
      <c r="P178" s="90"/>
      <c r="Q178" s="90"/>
      <c r="R178" s="97"/>
      <c r="S178" s="97"/>
    </row>
    <row r="179" spans="1:29" ht="15" x14ac:dyDescent="0.25">
      <c r="A179" s="92">
        <v>97312</v>
      </c>
      <c r="B179" s="140" t="s">
        <v>241</v>
      </c>
      <c r="C179" s="141"/>
      <c r="D179" s="141"/>
      <c r="E179" s="141"/>
      <c r="F179" s="92" t="s">
        <v>357</v>
      </c>
      <c r="G179" s="92">
        <v>2</v>
      </c>
      <c r="H179" s="92" t="s">
        <v>358</v>
      </c>
      <c r="I179" s="92">
        <v>0.33</v>
      </c>
      <c r="J179" s="91"/>
      <c r="K179" s="92">
        <v>0</v>
      </c>
      <c r="L179" s="95"/>
      <c r="M179" s="95"/>
      <c r="N179" s="90"/>
      <c r="O179" s="90"/>
      <c r="P179" s="90"/>
      <c r="Q179" s="90"/>
      <c r="R179" s="97"/>
      <c r="S179" s="97"/>
    </row>
    <row r="180" spans="1:29" ht="15" x14ac:dyDescent="0.25">
      <c r="A180" s="92">
        <v>97313</v>
      </c>
      <c r="B180" s="140" t="s">
        <v>236</v>
      </c>
      <c r="C180" s="141"/>
      <c r="D180" s="141"/>
      <c r="E180" s="141"/>
      <c r="F180" s="92" t="s">
        <v>357</v>
      </c>
      <c r="G180" s="92">
        <v>0</v>
      </c>
      <c r="H180" s="92" t="s">
        <v>358</v>
      </c>
      <c r="I180" s="92">
        <v>0</v>
      </c>
      <c r="J180" s="91"/>
      <c r="K180" s="92">
        <v>0</v>
      </c>
      <c r="L180" s="95"/>
      <c r="M180" s="95"/>
      <c r="N180" s="90"/>
      <c r="O180" s="90"/>
      <c r="P180" s="90"/>
      <c r="Q180" s="90"/>
      <c r="R180" s="97"/>
      <c r="S180" s="97"/>
    </row>
    <row r="181" spans="1:29" ht="15" x14ac:dyDescent="0.25">
      <c r="A181" s="92">
        <v>97314</v>
      </c>
      <c r="B181" s="140" t="s">
        <v>227</v>
      </c>
      <c r="C181" s="141"/>
      <c r="D181" s="141"/>
      <c r="E181" s="141"/>
      <c r="F181" s="92" t="s">
        <v>357</v>
      </c>
      <c r="G181" s="92">
        <v>0</v>
      </c>
      <c r="H181" s="92" t="s">
        <v>358</v>
      </c>
      <c r="I181" s="92">
        <v>0</v>
      </c>
      <c r="J181" s="91"/>
      <c r="K181" s="92">
        <v>0</v>
      </c>
      <c r="L181" s="95"/>
      <c r="M181" s="95"/>
      <c r="N181" s="90"/>
      <c r="O181" s="90"/>
      <c r="P181" s="90"/>
      <c r="Q181" s="90"/>
      <c r="R181" s="97"/>
      <c r="S181" s="97"/>
    </row>
    <row r="182" spans="1:29" ht="15" x14ac:dyDescent="0.25">
      <c r="A182" s="92">
        <v>97315</v>
      </c>
      <c r="B182" s="140" t="s">
        <v>381</v>
      </c>
      <c r="C182" s="141"/>
      <c r="D182" s="141"/>
      <c r="E182" s="141"/>
      <c r="F182" s="92" t="s">
        <v>357</v>
      </c>
      <c r="G182" s="92">
        <v>0</v>
      </c>
      <c r="H182" s="92" t="s">
        <v>358</v>
      </c>
      <c r="I182" s="92">
        <v>0</v>
      </c>
      <c r="J182" s="91"/>
      <c r="K182" s="92">
        <v>0</v>
      </c>
      <c r="L182" s="95"/>
      <c r="M182" s="95"/>
      <c r="N182" s="90"/>
      <c r="O182" s="90"/>
      <c r="P182" s="90"/>
      <c r="Q182" s="90"/>
      <c r="R182" s="97"/>
      <c r="S182" s="97"/>
    </row>
    <row r="183" spans="1:29" ht="15" x14ac:dyDescent="0.25">
      <c r="A183" s="92">
        <v>97316</v>
      </c>
      <c r="B183" s="140" t="s">
        <v>382</v>
      </c>
      <c r="C183" s="141"/>
      <c r="D183" s="141"/>
      <c r="E183" s="141"/>
      <c r="F183" s="92" t="s">
        <v>357</v>
      </c>
      <c r="G183" s="92">
        <v>0</v>
      </c>
      <c r="H183" s="92" t="s">
        <v>358</v>
      </c>
      <c r="I183" s="92">
        <v>0</v>
      </c>
      <c r="J183" s="91"/>
      <c r="K183" s="92">
        <v>0</v>
      </c>
      <c r="L183" s="95"/>
      <c r="M183" s="95"/>
      <c r="N183" s="90"/>
      <c r="O183" s="90"/>
      <c r="P183" s="90"/>
      <c r="Q183" s="90"/>
      <c r="R183" s="97"/>
      <c r="S183" s="97"/>
    </row>
    <row r="184" spans="1:29" ht="15" x14ac:dyDescent="0.25">
      <c r="A184" s="92">
        <v>97317</v>
      </c>
      <c r="B184" s="140" t="s">
        <v>130</v>
      </c>
      <c r="C184" s="141"/>
      <c r="D184" s="141"/>
      <c r="E184" s="94"/>
      <c r="F184" s="92" t="s">
        <v>357</v>
      </c>
      <c r="G184" s="92">
        <v>10</v>
      </c>
      <c r="H184" s="92" t="s">
        <v>358</v>
      </c>
      <c r="I184" s="92">
        <v>0.5</v>
      </c>
      <c r="J184" s="91"/>
      <c r="K184" s="92">
        <v>0</v>
      </c>
      <c r="L184" s="95"/>
      <c r="M184" s="95"/>
      <c r="N184" s="90"/>
      <c r="O184" s="90"/>
      <c r="P184" s="90"/>
      <c r="Q184" s="90"/>
      <c r="R184" s="97"/>
      <c r="S184" s="97"/>
    </row>
    <row r="185" spans="1:29" ht="15" x14ac:dyDescent="0.25">
      <c r="A185" s="92">
        <v>97318</v>
      </c>
      <c r="B185" s="140" t="s">
        <v>182</v>
      </c>
      <c r="C185" s="141"/>
      <c r="D185" s="141"/>
      <c r="E185" s="94"/>
      <c r="F185" s="92" t="s">
        <v>357</v>
      </c>
      <c r="G185" s="92">
        <v>0</v>
      </c>
      <c r="H185" s="92" t="s">
        <v>358</v>
      </c>
      <c r="I185" s="92">
        <v>0</v>
      </c>
      <c r="J185" s="91"/>
      <c r="K185" s="92">
        <v>0</v>
      </c>
      <c r="L185" s="95"/>
      <c r="M185" s="95"/>
      <c r="N185" s="90"/>
      <c r="O185" s="90"/>
      <c r="P185" s="90"/>
      <c r="Q185" s="90"/>
      <c r="R185" s="97"/>
      <c r="S185" s="97"/>
    </row>
    <row r="186" spans="1:29" ht="15" x14ac:dyDescent="0.25">
      <c r="A186" s="92">
        <v>97319</v>
      </c>
      <c r="B186" s="140" t="s">
        <v>152</v>
      </c>
      <c r="C186" s="141"/>
      <c r="D186" s="141"/>
      <c r="E186" s="141"/>
      <c r="F186" s="92" t="s">
        <v>357</v>
      </c>
      <c r="G186" s="92">
        <v>0</v>
      </c>
      <c r="H186" s="92" t="s">
        <v>358</v>
      </c>
      <c r="I186" s="92">
        <v>0</v>
      </c>
      <c r="J186" s="91"/>
      <c r="K186" s="92">
        <v>0</v>
      </c>
      <c r="L186" s="95"/>
      <c r="M186" s="95"/>
      <c r="N186" s="90"/>
      <c r="O186" s="90"/>
      <c r="P186" s="90"/>
      <c r="Q186" s="90"/>
      <c r="R186" s="97"/>
      <c r="S186" s="97"/>
    </row>
    <row r="187" spans="1:29" ht="15" x14ac:dyDescent="0.25">
      <c r="A187" s="90"/>
      <c r="B187" s="90"/>
      <c r="C187" s="90"/>
      <c r="D187" s="90"/>
      <c r="E187" s="90"/>
      <c r="F187" s="91"/>
      <c r="G187" s="90"/>
      <c r="H187" s="91"/>
      <c r="I187" s="90"/>
      <c r="J187" s="91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7"/>
      <c r="AC187" s="97"/>
    </row>
    <row r="188" spans="1:29" ht="15" x14ac:dyDescent="0.25">
      <c r="A188" s="99"/>
      <c r="B188" s="99"/>
      <c r="C188" s="99"/>
      <c r="D188" s="99"/>
      <c r="E188" s="99"/>
      <c r="F188" s="100"/>
      <c r="G188" s="99"/>
      <c r="H188" s="100"/>
      <c r="I188" s="99"/>
      <c r="J188" s="100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0"/>
      <c r="Z188" s="90"/>
      <c r="AA188" s="90"/>
      <c r="AB188" s="97"/>
      <c r="AC188" s="97"/>
    </row>
    <row r="189" spans="1:29" ht="15" x14ac:dyDescent="0.25">
      <c r="A189" s="101" t="s">
        <v>329</v>
      </c>
      <c r="B189" s="101" t="s">
        <v>330</v>
      </c>
      <c r="C189" s="101" t="s">
        <v>383</v>
      </c>
      <c r="D189" s="101" t="s">
        <v>384</v>
      </c>
      <c r="E189" s="101" t="s">
        <v>385</v>
      </c>
      <c r="F189" s="101" t="s">
        <v>5</v>
      </c>
      <c r="G189" s="101" t="s">
        <v>7</v>
      </c>
      <c r="H189" s="101" t="s">
        <v>6</v>
      </c>
      <c r="I189" s="101" t="s">
        <v>386</v>
      </c>
      <c r="J189" s="101" t="s">
        <v>8</v>
      </c>
      <c r="K189" s="101" t="s">
        <v>9</v>
      </c>
      <c r="L189" s="101" t="s">
        <v>387</v>
      </c>
      <c r="M189" s="101" t="s">
        <v>388</v>
      </c>
      <c r="N189" s="101" t="s">
        <v>389</v>
      </c>
      <c r="O189" s="101" t="s">
        <v>336</v>
      </c>
      <c r="P189" s="101" t="s">
        <v>390</v>
      </c>
      <c r="Q189" s="101" t="s">
        <v>391</v>
      </c>
      <c r="R189" s="101" t="s">
        <v>392</v>
      </c>
      <c r="S189" s="101" t="s">
        <v>393</v>
      </c>
      <c r="T189" s="101" t="s">
        <v>394</v>
      </c>
      <c r="U189" s="101" t="s">
        <v>395</v>
      </c>
      <c r="V189" s="101" t="s">
        <v>396</v>
      </c>
      <c r="W189" s="90"/>
      <c r="X189" s="90"/>
      <c r="Y189" s="90"/>
      <c r="Z189" s="97"/>
      <c r="AA189" s="97"/>
    </row>
    <row r="190" spans="1:29" ht="15" x14ac:dyDescent="0.25">
      <c r="A190" s="102">
        <v>65124</v>
      </c>
      <c r="B190" s="102" t="s">
        <v>64</v>
      </c>
      <c r="C190" s="103">
        <v>12</v>
      </c>
      <c r="D190" s="103">
        <v>240</v>
      </c>
      <c r="E190" s="102" t="s">
        <v>397</v>
      </c>
      <c r="F190" s="102" t="s">
        <v>398</v>
      </c>
      <c r="G190" s="102" t="s">
        <v>65</v>
      </c>
      <c r="H190" s="102" t="s">
        <v>67</v>
      </c>
      <c r="I190" s="102" t="s">
        <v>399</v>
      </c>
      <c r="J190" s="104">
        <v>80.94</v>
      </c>
      <c r="K190" s="104">
        <v>1618.72</v>
      </c>
      <c r="L190" s="105">
        <v>9535</v>
      </c>
      <c r="M190" s="103">
        <v>794.58</v>
      </c>
      <c r="N190" s="103">
        <v>39.729999999999997</v>
      </c>
      <c r="O190" s="104">
        <v>771724.76</v>
      </c>
      <c r="P190" s="105">
        <v>1927</v>
      </c>
      <c r="Q190" s="104">
        <v>155963.67000000001</v>
      </c>
      <c r="R190" s="103">
        <v>160.6</v>
      </c>
      <c r="S190" s="103">
        <v>8</v>
      </c>
      <c r="T190" s="103">
        <v>109</v>
      </c>
      <c r="U190" s="103">
        <v>0</v>
      </c>
      <c r="V190" s="106"/>
      <c r="W190" s="90"/>
      <c r="X190" s="90"/>
      <c r="Y190" s="90"/>
      <c r="Z190" s="97"/>
      <c r="AA190" s="97"/>
    </row>
    <row r="191" spans="1:29" ht="15" x14ac:dyDescent="0.25">
      <c r="A191" s="55">
        <v>88060</v>
      </c>
      <c r="B191" s="55" t="s">
        <v>86</v>
      </c>
      <c r="C191" s="35">
        <v>10</v>
      </c>
      <c r="D191" s="35">
        <v>240</v>
      </c>
      <c r="E191" s="55" t="s">
        <v>397</v>
      </c>
      <c r="F191" s="55" t="s">
        <v>398</v>
      </c>
      <c r="G191" s="55" t="s">
        <v>65</v>
      </c>
      <c r="H191" s="55" t="s">
        <v>67</v>
      </c>
      <c r="I191" s="55" t="s">
        <v>399</v>
      </c>
      <c r="J191" s="107">
        <v>61.51</v>
      </c>
      <c r="K191" s="107">
        <v>1476.24</v>
      </c>
      <c r="L191" s="108">
        <v>2198</v>
      </c>
      <c r="M191" s="35">
        <v>219.76</v>
      </c>
      <c r="N191" s="35">
        <v>9.16</v>
      </c>
      <c r="O191" s="107">
        <v>135174.38</v>
      </c>
      <c r="P191" s="35">
        <v>372</v>
      </c>
      <c r="Q191" s="107">
        <v>22881.72</v>
      </c>
      <c r="R191" s="35">
        <v>37.200000000000003</v>
      </c>
      <c r="S191" s="35">
        <v>1.6</v>
      </c>
      <c r="T191" s="109">
        <v>130</v>
      </c>
      <c r="U191" s="35">
        <v>0</v>
      </c>
      <c r="V191" s="110"/>
      <c r="W191" s="111"/>
      <c r="X191" s="111"/>
      <c r="Y191" s="111"/>
      <c r="Z191" s="111"/>
      <c r="AA191" s="111"/>
    </row>
    <row r="192" spans="1:29" ht="15" x14ac:dyDescent="0.25">
      <c r="A192" s="102">
        <v>65152</v>
      </c>
      <c r="B192" s="102" t="s">
        <v>344</v>
      </c>
      <c r="C192" s="103">
        <v>6</v>
      </c>
      <c r="D192" s="103">
        <v>144</v>
      </c>
      <c r="E192" s="102" t="s">
        <v>397</v>
      </c>
      <c r="F192" s="102" t="s">
        <v>398</v>
      </c>
      <c r="G192" s="102" t="s">
        <v>65</v>
      </c>
      <c r="H192" s="102" t="s">
        <v>67</v>
      </c>
      <c r="I192" s="102" t="s">
        <v>399</v>
      </c>
      <c r="J192" s="104">
        <v>63.03</v>
      </c>
      <c r="K192" s="104">
        <v>1512.73</v>
      </c>
      <c r="L192" s="103">
        <v>21</v>
      </c>
      <c r="M192" s="103">
        <v>3.5</v>
      </c>
      <c r="N192" s="103">
        <v>0.15</v>
      </c>
      <c r="O192" s="104">
        <v>1323.64</v>
      </c>
      <c r="P192" s="103">
        <v>273</v>
      </c>
      <c r="Q192" s="104">
        <v>17207.349999999999</v>
      </c>
      <c r="R192" s="103">
        <v>45.5</v>
      </c>
      <c r="S192" s="103">
        <v>1.9</v>
      </c>
      <c r="T192" s="112">
        <v>2</v>
      </c>
      <c r="U192" s="103">
        <v>0</v>
      </c>
      <c r="V192" s="106"/>
    </row>
    <row r="193" spans="1:22" ht="15" x14ac:dyDescent="0.25">
      <c r="A193" s="55">
        <v>6001</v>
      </c>
      <c r="B193" s="55" t="s">
        <v>73</v>
      </c>
      <c r="C193" s="35">
        <v>6</v>
      </c>
      <c r="D193" s="35">
        <v>192</v>
      </c>
      <c r="E193" s="55" t="s">
        <v>397</v>
      </c>
      <c r="F193" s="55" t="s">
        <v>398</v>
      </c>
      <c r="G193" s="55" t="s">
        <v>65</v>
      </c>
      <c r="H193" s="55" t="s">
        <v>74</v>
      </c>
      <c r="I193" s="55" t="s">
        <v>399</v>
      </c>
      <c r="J193" s="107">
        <v>84.17</v>
      </c>
      <c r="K193" s="107">
        <v>2693.36</v>
      </c>
      <c r="L193" s="35">
        <v>642</v>
      </c>
      <c r="M193" s="35">
        <v>107</v>
      </c>
      <c r="N193" s="35">
        <v>3.34</v>
      </c>
      <c r="O193" s="107">
        <v>54035.54</v>
      </c>
      <c r="P193" s="35">
        <v>253</v>
      </c>
      <c r="Q193" s="107">
        <v>21294.38</v>
      </c>
      <c r="R193" s="35">
        <v>42.2</v>
      </c>
      <c r="S193" s="35">
        <v>1.3</v>
      </c>
      <c r="T193" s="35">
        <v>56</v>
      </c>
      <c r="U193" s="35">
        <v>0</v>
      </c>
      <c r="V193" s="110"/>
    </row>
    <row r="194" spans="1:22" ht="15" x14ac:dyDescent="0.25">
      <c r="A194" s="102">
        <v>6002</v>
      </c>
      <c r="B194" s="102" t="s">
        <v>81</v>
      </c>
      <c r="C194" s="103">
        <v>6</v>
      </c>
      <c r="D194" s="103">
        <v>192</v>
      </c>
      <c r="E194" s="102" t="s">
        <v>397</v>
      </c>
      <c r="F194" s="102" t="s">
        <v>398</v>
      </c>
      <c r="G194" s="102" t="s">
        <v>65</v>
      </c>
      <c r="H194" s="102" t="s">
        <v>74</v>
      </c>
      <c r="I194" s="102" t="s">
        <v>399</v>
      </c>
      <c r="J194" s="104">
        <v>84.17</v>
      </c>
      <c r="K194" s="104">
        <v>2693.36</v>
      </c>
      <c r="L194" s="105">
        <v>1172</v>
      </c>
      <c r="M194" s="103">
        <v>195.33</v>
      </c>
      <c r="N194" s="103">
        <v>6.1</v>
      </c>
      <c r="O194" s="104">
        <v>98644.31</v>
      </c>
      <c r="P194" s="103">
        <v>253</v>
      </c>
      <c r="Q194" s="104">
        <v>21294.38</v>
      </c>
      <c r="R194" s="103">
        <v>42.2</v>
      </c>
      <c r="S194" s="103">
        <v>1.3</v>
      </c>
      <c r="T194" s="103">
        <v>102</v>
      </c>
      <c r="U194" s="103">
        <v>0</v>
      </c>
      <c r="V194" s="106"/>
    </row>
    <row r="195" spans="1:22" ht="15" x14ac:dyDescent="0.25">
      <c r="A195" s="55">
        <v>88031</v>
      </c>
      <c r="B195" s="55" t="s">
        <v>123</v>
      </c>
      <c r="C195" s="35">
        <v>20</v>
      </c>
      <c r="D195" s="35">
        <v>800</v>
      </c>
      <c r="E195" s="55" t="s">
        <v>397</v>
      </c>
      <c r="F195" s="55" t="s">
        <v>398</v>
      </c>
      <c r="G195" s="55" t="s">
        <v>65</v>
      </c>
      <c r="H195" s="55" t="s">
        <v>70</v>
      </c>
      <c r="I195" s="55" t="s">
        <v>399</v>
      </c>
      <c r="J195" s="107">
        <v>123.26</v>
      </c>
      <c r="K195" s="107">
        <v>4930.22</v>
      </c>
      <c r="L195" s="108">
        <v>4984</v>
      </c>
      <c r="M195" s="35">
        <v>249.2</v>
      </c>
      <c r="N195" s="35">
        <v>6.23</v>
      </c>
      <c r="O195" s="107">
        <v>614305.91</v>
      </c>
      <c r="P195" s="35">
        <v>215</v>
      </c>
      <c r="Q195" s="107">
        <v>26499.95</v>
      </c>
      <c r="R195" s="35">
        <v>10.8</v>
      </c>
      <c r="S195" s="35">
        <v>0.3</v>
      </c>
      <c r="T195" s="109">
        <v>510</v>
      </c>
      <c r="U195" s="35">
        <v>0</v>
      </c>
      <c r="V195" s="110"/>
    </row>
    <row r="196" spans="1:22" ht="15" x14ac:dyDescent="0.25">
      <c r="A196" s="102">
        <v>88161</v>
      </c>
      <c r="B196" s="102" t="s">
        <v>109</v>
      </c>
      <c r="C196" s="103">
        <v>10</v>
      </c>
      <c r="D196" s="103">
        <v>240</v>
      </c>
      <c r="E196" s="102" t="s">
        <v>397</v>
      </c>
      <c r="F196" s="102" t="s">
        <v>398</v>
      </c>
      <c r="G196" s="102" t="s">
        <v>65</v>
      </c>
      <c r="H196" s="102" t="s">
        <v>67</v>
      </c>
      <c r="I196" s="102" t="s">
        <v>399</v>
      </c>
      <c r="J196" s="104">
        <v>61.51</v>
      </c>
      <c r="K196" s="104">
        <v>1476.24</v>
      </c>
      <c r="L196" s="105">
        <v>4242</v>
      </c>
      <c r="M196" s="103">
        <v>424.2</v>
      </c>
      <c r="N196" s="103">
        <v>17.68</v>
      </c>
      <c r="O196" s="104">
        <v>260925.42</v>
      </c>
      <c r="P196" s="103">
        <v>188</v>
      </c>
      <c r="Q196" s="104">
        <v>11563.88</v>
      </c>
      <c r="R196" s="103">
        <v>18.8</v>
      </c>
      <c r="S196" s="103">
        <v>0.8</v>
      </c>
      <c r="T196" s="113">
        <v>496</v>
      </c>
      <c r="U196" s="103">
        <v>0</v>
      </c>
      <c r="V196" s="106"/>
    </row>
    <row r="197" spans="1:22" ht="15" x14ac:dyDescent="0.25">
      <c r="A197" s="55">
        <v>6004</v>
      </c>
      <c r="B197" s="55" t="s">
        <v>94</v>
      </c>
      <c r="C197" s="35">
        <v>6</v>
      </c>
      <c r="D197" s="35">
        <v>192</v>
      </c>
      <c r="E197" s="55" t="s">
        <v>397</v>
      </c>
      <c r="F197" s="55" t="s">
        <v>398</v>
      </c>
      <c r="G197" s="55" t="s">
        <v>65</v>
      </c>
      <c r="H197" s="55" t="s">
        <v>74</v>
      </c>
      <c r="I197" s="55" t="s">
        <v>399</v>
      </c>
      <c r="J197" s="107">
        <v>80.55</v>
      </c>
      <c r="K197" s="107">
        <v>2577.6</v>
      </c>
      <c r="L197" s="35">
        <v>528</v>
      </c>
      <c r="M197" s="35">
        <v>88</v>
      </c>
      <c r="N197" s="35">
        <v>2.75</v>
      </c>
      <c r="O197" s="107">
        <v>42530.400000000001</v>
      </c>
      <c r="P197" s="35">
        <v>180</v>
      </c>
      <c r="Q197" s="107">
        <v>14499</v>
      </c>
      <c r="R197" s="35">
        <v>30</v>
      </c>
      <c r="S197" s="35">
        <v>0.9</v>
      </c>
      <c r="T197" s="35">
        <v>65</v>
      </c>
      <c r="U197" s="35">
        <v>0</v>
      </c>
      <c r="V197" s="110"/>
    </row>
    <row r="198" spans="1:22" ht="15" x14ac:dyDescent="0.25">
      <c r="A198" s="102">
        <v>88124</v>
      </c>
      <c r="B198" s="102" t="s">
        <v>69</v>
      </c>
      <c r="C198" s="114"/>
      <c r="D198" s="103">
        <v>24</v>
      </c>
      <c r="E198" s="102" t="s">
        <v>397</v>
      </c>
      <c r="F198" s="102" t="s">
        <v>398</v>
      </c>
      <c r="G198" s="102" t="s">
        <v>65</v>
      </c>
      <c r="H198" s="102" t="s">
        <v>70</v>
      </c>
      <c r="I198" s="102" t="s">
        <v>399</v>
      </c>
      <c r="J198" s="104">
        <v>76.930000000000007</v>
      </c>
      <c r="K198" s="104">
        <v>1846.26</v>
      </c>
      <c r="L198" s="103">
        <v>173</v>
      </c>
      <c r="M198" s="114"/>
      <c r="N198" s="103">
        <v>7.21</v>
      </c>
      <c r="O198" s="104">
        <v>13308.49</v>
      </c>
      <c r="P198" s="103">
        <v>159</v>
      </c>
      <c r="Q198" s="104">
        <v>12231.5</v>
      </c>
      <c r="R198" s="114"/>
      <c r="S198" s="103">
        <v>6.6</v>
      </c>
      <c r="T198" s="103">
        <v>24</v>
      </c>
      <c r="U198" s="103">
        <v>0</v>
      </c>
      <c r="V198" s="106"/>
    </row>
    <row r="199" spans="1:22" ht="15" x14ac:dyDescent="0.25">
      <c r="A199" s="55">
        <v>88033</v>
      </c>
      <c r="B199" s="55" t="s">
        <v>89</v>
      </c>
      <c r="C199" s="35">
        <v>20</v>
      </c>
      <c r="D199" s="35">
        <v>800</v>
      </c>
      <c r="E199" s="55" t="s">
        <v>397</v>
      </c>
      <c r="F199" s="55" t="s">
        <v>398</v>
      </c>
      <c r="G199" s="55" t="s">
        <v>65</v>
      </c>
      <c r="H199" s="55" t="s">
        <v>70</v>
      </c>
      <c r="I199" s="55" t="s">
        <v>399</v>
      </c>
      <c r="J199" s="107">
        <v>123.26</v>
      </c>
      <c r="K199" s="107">
        <v>4930.22</v>
      </c>
      <c r="L199" s="108">
        <v>4220</v>
      </c>
      <c r="M199" s="35">
        <v>211</v>
      </c>
      <c r="N199" s="35">
        <v>5.28</v>
      </c>
      <c r="O199" s="107">
        <v>520138.63</v>
      </c>
      <c r="P199" s="35">
        <v>139</v>
      </c>
      <c r="Q199" s="107">
        <v>17132.53</v>
      </c>
      <c r="R199" s="35">
        <v>7</v>
      </c>
      <c r="S199" s="35">
        <v>0.2</v>
      </c>
      <c r="T199" s="109">
        <v>668</v>
      </c>
      <c r="U199" s="35">
        <v>0</v>
      </c>
      <c r="V199" s="110"/>
    </row>
    <row r="200" spans="1:22" ht="15" x14ac:dyDescent="0.25">
      <c r="A200" s="102">
        <v>6003</v>
      </c>
      <c r="B200" s="102" t="s">
        <v>101</v>
      </c>
      <c r="C200" s="103">
        <v>6</v>
      </c>
      <c r="D200" s="103">
        <v>192</v>
      </c>
      <c r="E200" s="102" t="s">
        <v>397</v>
      </c>
      <c r="F200" s="102" t="s">
        <v>398</v>
      </c>
      <c r="G200" s="102" t="s">
        <v>65</v>
      </c>
      <c r="H200" s="102" t="s">
        <v>74</v>
      </c>
      <c r="I200" s="102" t="s">
        <v>399</v>
      </c>
      <c r="J200" s="104">
        <v>80.55</v>
      </c>
      <c r="K200" s="104">
        <v>2577.6</v>
      </c>
      <c r="L200" s="103">
        <v>668</v>
      </c>
      <c r="M200" s="103">
        <v>111.33</v>
      </c>
      <c r="N200" s="103">
        <v>3.48</v>
      </c>
      <c r="O200" s="104">
        <v>53807.4</v>
      </c>
      <c r="P200" s="103">
        <v>136</v>
      </c>
      <c r="Q200" s="104">
        <v>10954.8</v>
      </c>
      <c r="R200" s="103">
        <v>22.7</v>
      </c>
      <c r="S200" s="103">
        <v>0.7</v>
      </c>
      <c r="T200" s="103">
        <v>108</v>
      </c>
      <c r="U200" s="103">
        <v>0</v>
      </c>
      <c r="V200" s="106"/>
    </row>
    <row r="201" spans="1:22" ht="15" x14ac:dyDescent="0.25">
      <c r="A201" s="55">
        <v>88102</v>
      </c>
      <c r="B201" s="55" t="s">
        <v>77</v>
      </c>
      <c r="C201" s="97"/>
      <c r="D201" s="35">
        <v>24</v>
      </c>
      <c r="E201" s="55" t="s">
        <v>397</v>
      </c>
      <c r="F201" s="55" t="s">
        <v>398</v>
      </c>
      <c r="G201" s="55" t="s">
        <v>65</v>
      </c>
      <c r="H201" s="55" t="s">
        <v>70</v>
      </c>
      <c r="I201" s="55" t="s">
        <v>399</v>
      </c>
      <c r="J201" s="107">
        <v>76.930000000000007</v>
      </c>
      <c r="K201" s="107">
        <v>1846.27</v>
      </c>
      <c r="L201" s="35">
        <v>11</v>
      </c>
      <c r="M201" s="97"/>
      <c r="N201" s="35">
        <v>0.46</v>
      </c>
      <c r="O201" s="107">
        <v>846.21</v>
      </c>
      <c r="P201" s="35">
        <v>129</v>
      </c>
      <c r="Q201" s="107">
        <v>9923.7099999999991</v>
      </c>
      <c r="R201" s="97"/>
      <c r="S201" s="35">
        <v>5.4</v>
      </c>
      <c r="T201" s="115">
        <v>2</v>
      </c>
      <c r="U201" s="35">
        <v>0</v>
      </c>
      <c r="V201" s="110"/>
    </row>
    <row r="202" spans="1:22" ht="15" x14ac:dyDescent="0.25">
      <c r="A202" s="102">
        <v>65153</v>
      </c>
      <c r="B202" s="102" t="s">
        <v>347</v>
      </c>
      <c r="C202" s="103">
        <v>6</v>
      </c>
      <c r="D202" s="103">
        <v>120</v>
      </c>
      <c r="E202" s="102" t="s">
        <v>397</v>
      </c>
      <c r="F202" s="102" t="s">
        <v>398</v>
      </c>
      <c r="G202" s="102" t="s">
        <v>65</v>
      </c>
      <c r="H202" s="102" t="s">
        <v>67</v>
      </c>
      <c r="I202" s="102" t="s">
        <v>399</v>
      </c>
      <c r="J202" s="104">
        <v>73.95</v>
      </c>
      <c r="K202" s="104">
        <v>1478.97</v>
      </c>
      <c r="L202" s="103">
        <v>152</v>
      </c>
      <c r="M202" s="103">
        <v>25.33</v>
      </c>
      <c r="N202" s="103">
        <v>1.27</v>
      </c>
      <c r="O202" s="104">
        <v>11240.2</v>
      </c>
      <c r="P202" s="103">
        <v>88</v>
      </c>
      <c r="Q202" s="104">
        <v>6507.49</v>
      </c>
      <c r="R202" s="103">
        <v>14.7</v>
      </c>
      <c r="S202" s="103">
        <v>0.7</v>
      </c>
      <c r="T202" s="103">
        <v>38</v>
      </c>
      <c r="U202" s="103">
        <v>0</v>
      </c>
      <c r="V202" s="106"/>
    </row>
    <row r="203" spans="1:22" ht="15" x14ac:dyDescent="0.25">
      <c r="A203" s="55">
        <v>65109</v>
      </c>
      <c r="B203" s="55" t="s">
        <v>79</v>
      </c>
      <c r="C203" s="97"/>
      <c r="D203" s="35">
        <v>30</v>
      </c>
      <c r="E203" s="55" t="s">
        <v>397</v>
      </c>
      <c r="F203" s="55" t="s">
        <v>398</v>
      </c>
      <c r="G203" s="55" t="s">
        <v>65</v>
      </c>
      <c r="H203" s="55" t="s">
        <v>67</v>
      </c>
      <c r="I203" s="55" t="s">
        <v>399</v>
      </c>
      <c r="J203" s="107">
        <v>65.27</v>
      </c>
      <c r="K203" s="107">
        <v>1958.23</v>
      </c>
      <c r="L203" s="35">
        <v>624</v>
      </c>
      <c r="M203" s="97"/>
      <c r="N203" s="35">
        <v>20.8</v>
      </c>
      <c r="O203" s="107">
        <v>40731.230000000003</v>
      </c>
      <c r="P203" s="35">
        <v>77</v>
      </c>
      <c r="Q203" s="107">
        <v>5026.13</v>
      </c>
      <c r="R203" s="97"/>
      <c r="S203" s="35">
        <v>2.6</v>
      </c>
      <c r="T203" s="109">
        <v>178</v>
      </c>
      <c r="U203" s="35">
        <v>0</v>
      </c>
      <c r="V203" s="110"/>
    </row>
    <row r="204" spans="1:22" ht="15" x14ac:dyDescent="0.25">
      <c r="A204" s="102">
        <v>65133</v>
      </c>
      <c r="B204" s="102" t="s">
        <v>71</v>
      </c>
      <c r="C204" s="114"/>
      <c r="D204" s="103">
        <v>24</v>
      </c>
      <c r="E204" s="102" t="s">
        <v>397</v>
      </c>
      <c r="F204" s="102" t="s">
        <v>398</v>
      </c>
      <c r="G204" s="102" t="s">
        <v>65</v>
      </c>
      <c r="H204" s="102" t="s">
        <v>67</v>
      </c>
      <c r="I204" s="102" t="s">
        <v>399</v>
      </c>
      <c r="J204" s="104">
        <v>76.069999999999993</v>
      </c>
      <c r="K204" s="104">
        <v>1825.68</v>
      </c>
      <c r="L204" s="103">
        <v>591</v>
      </c>
      <c r="M204" s="114"/>
      <c r="N204" s="103">
        <v>24.63</v>
      </c>
      <c r="O204" s="104">
        <v>44957.37</v>
      </c>
      <c r="P204" s="103">
        <v>75</v>
      </c>
      <c r="Q204" s="104">
        <v>5705.25</v>
      </c>
      <c r="R204" s="114"/>
      <c r="S204" s="103">
        <v>3.1</v>
      </c>
      <c r="T204" s="113">
        <v>173</v>
      </c>
      <c r="U204" s="103">
        <v>0</v>
      </c>
      <c r="V204" s="106"/>
    </row>
    <row r="205" spans="1:22" ht="15" x14ac:dyDescent="0.25">
      <c r="A205" s="55">
        <v>88135</v>
      </c>
      <c r="B205" s="55" t="s">
        <v>82</v>
      </c>
      <c r="C205" s="97"/>
      <c r="D205" s="35">
        <v>24</v>
      </c>
      <c r="E205" s="55" t="s">
        <v>397</v>
      </c>
      <c r="F205" s="55" t="s">
        <v>398</v>
      </c>
      <c r="G205" s="55" t="s">
        <v>65</v>
      </c>
      <c r="H205" s="55" t="s">
        <v>70</v>
      </c>
      <c r="I205" s="55" t="s">
        <v>399</v>
      </c>
      <c r="J205" s="107">
        <v>76.930000000000007</v>
      </c>
      <c r="K205" s="107">
        <v>1846.26</v>
      </c>
      <c r="L205" s="35">
        <v>588</v>
      </c>
      <c r="M205" s="97"/>
      <c r="N205" s="35">
        <v>24.5</v>
      </c>
      <c r="O205" s="107">
        <v>45233.49</v>
      </c>
      <c r="P205" s="35">
        <v>68</v>
      </c>
      <c r="Q205" s="107">
        <v>5231.08</v>
      </c>
      <c r="R205" s="97"/>
      <c r="S205" s="35">
        <v>2.8</v>
      </c>
      <c r="T205" s="109">
        <v>190</v>
      </c>
      <c r="U205" s="35">
        <v>0</v>
      </c>
      <c r="V205" s="110"/>
    </row>
    <row r="206" spans="1:22" ht="15" x14ac:dyDescent="0.25">
      <c r="A206" s="102">
        <v>65112</v>
      </c>
      <c r="B206" s="102" t="s">
        <v>87</v>
      </c>
      <c r="C206" s="114"/>
      <c r="D206" s="103">
        <v>24</v>
      </c>
      <c r="E206" s="102" t="s">
        <v>397</v>
      </c>
      <c r="F206" s="102" t="s">
        <v>398</v>
      </c>
      <c r="G206" s="102" t="s">
        <v>65</v>
      </c>
      <c r="H206" s="102" t="s">
        <v>67</v>
      </c>
      <c r="I206" s="102" t="s">
        <v>399</v>
      </c>
      <c r="J206" s="104">
        <v>63.79</v>
      </c>
      <c r="K206" s="104">
        <v>1530.96</v>
      </c>
      <c r="L206" s="103">
        <v>466</v>
      </c>
      <c r="M206" s="114"/>
      <c r="N206" s="103">
        <v>19.420000000000002</v>
      </c>
      <c r="O206" s="104">
        <v>29726.14</v>
      </c>
      <c r="P206" s="103">
        <v>59</v>
      </c>
      <c r="Q206" s="104">
        <v>3763.61</v>
      </c>
      <c r="R206" s="114"/>
      <c r="S206" s="103">
        <v>2.5</v>
      </c>
      <c r="T206" s="113">
        <v>174</v>
      </c>
      <c r="U206" s="103">
        <v>0</v>
      </c>
      <c r="V206" s="106"/>
    </row>
    <row r="207" spans="1:22" ht="15" x14ac:dyDescent="0.25">
      <c r="A207" s="55">
        <v>88158</v>
      </c>
      <c r="B207" s="55" t="s">
        <v>85</v>
      </c>
      <c r="C207" s="97"/>
      <c r="D207" s="35">
        <v>24</v>
      </c>
      <c r="E207" s="55" t="s">
        <v>397</v>
      </c>
      <c r="F207" s="55" t="s">
        <v>398</v>
      </c>
      <c r="G207" s="55" t="s">
        <v>65</v>
      </c>
      <c r="H207" s="55" t="s">
        <v>70</v>
      </c>
      <c r="I207" s="55" t="s">
        <v>399</v>
      </c>
      <c r="J207" s="107">
        <v>76.930000000000007</v>
      </c>
      <c r="K207" s="107">
        <v>1846.26</v>
      </c>
      <c r="L207" s="35">
        <v>266</v>
      </c>
      <c r="M207" s="97"/>
      <c r="N207" s="35">
        <v>11.08</v>
      </c>
      <c r="O207" s="107">
        <v>20462.77</v>
      </c>
      <c r="P207" s="35">
        <v>56</v>
      </c>
      <c r="Q207" s="107">
        <v>4307.95</v>
      </c>
      <c r="R207" s="97"/>
      <c r="S207" s="35">
        <v>2.2999999999999998</v>
      </c>
      <c r="T207" s="35">
        <v>105</v>
      </c>
      <c r="U207" s="35">
        <v>0</v>
      </c>
      <c r="V207" s="110"/>
    </row>
    <row r="208" spans="1:22" ht="15" x14ac:dyDescent="0.25">
      <c r="A208" s="102">
        <v>6020</v>
      </c>
      <c r="B208" s="102" t="s">
        <v>116</v>
      </c>
      <c r="C208" s="103">
        <v>6</v>
      </c>
      <c r="D208" s="103">
        <v>144</v>
      </c>
      <c r="E208" s="102" t="s">
        <v>397</v>
      </c>
      <c r="F208" s="102" t="s">
        <v>398</v>
      </c>
      <c r="G208" s="102" t="s">
        <v>65</v>
      </c>
      <c r="H208" s="102" t="s">
        <v>70</v>
      </c>
      <c r="I208" s="102" t="s">
        <v>399</v>
      </c>
      <c r="J208" s="104">
        <v>107.63</v>
      </c>
      <c r="K208" s="104">
        <v>2583.21</v>
      </c>
      <c r="L208" s="103">
        <v>922</v>
      </c>
      <c r="M208" s="103">
        <v>153.66999999999999</v>
      </c>
      <c r="N208" s="103">
        <v>6.4</v>
      </c>
      <c r="O208" s="104">
        <v>99238.18</v>
      </c>
      <c r="P208" s="103">
        <v>50</v>
      </c>
      <c r="Q208" s="104">
        <v>5381.68</v>
      </c>
      <c r="R208" s="103">
        <v>8.3000000000000007</v>
      </c>
      <c r="S208" s="103">
        <v>0.4</v>
      </c>
      <c r="T208" s="113">
        <v>406</v>
      </c>
      <c r="U208" s="103">
        <v>0</v>
      </c>
      <c r="V208" s="106"/>
    </row>
    <row r="209" spans="1:22" ht="15" x14ac:dyDescent="0.25">
      <c r="A209" s="55">
        <v>6022</v>
      </c>
      <c r="B209" s="55" t="s">
        <v>155</v>
      </c>
      <c r="C209" s="35">
        <v>6</v>
      </c>
      <c r="D209" s="35">
        <v>144</v>
      </c>
      <c r="E209" s="55" t="s">
        <v>397</v>
      </c>
      <c r="F209" s="55" t="s">
        <v>398</v>
      </c>
      <c r="G209" s="55" t="s">
        <v>65</v>
      </c>
      <c r="H209" s="55" t="s">
        <v>70</v>
      </c>
      <c r="I209" s="55" t="s">
        <v>399</v>
      </c>
      <c r="J209" s="107">
        <v>107.63</v>
      </c>
      <c r="K209" s="107">
        <v>2583.21</v>
      </c>
      <c r="L209" s="35">
        <v>345</v>
      </c>
      <c r="M209" s="35">
        <v>57.42</v>
      </c>
      <c r="N209" s="35">
        <v>2.39</v>
      </c>
      <c r="O209" s="107">
        <v>37081.93</v>
      </c>
      <c r="P209" s="35">
        <v>45</v>
      </c>
      <c r="Q209" s="107">
        <v>4843.51</v>
      </c>
      <c r="R209" s="35">
        <v>7.5</v>
      </c>
      <c r="S209" s="35">
        <v>0.3</v>
      </c>
      <c r="T209" s="109">
        <v>168</v>
      </c>
      <c r="U209" s="35">
        <v>0</v>
      </c>
      <c r="V209" s="110"/>
    </row>
    <row r="210" spans="1:22" ht="15" x14ac:dyDescent="0.25">
      <c r="A210" s="102">
        <v>6015</v>
      </c>
      <c r="B210" s="102" t="s">
        <v>121</v>
      </c>
      <c r="C210" s="103">
        <v>11</v>
      </c>
      <c r="D210" s="103">
        <v>198</v>
      </c>
      <c r="E210" s="102" t="s">
        <v>397</v>
      </c>
      <c r="F210" s="102" t="s">
        <v>398</v>
      </c>
      <c r="G210" s="102" t="s">
        <v>65</v>
      </c>
      <c r="H210" s="102" t="s">
        <v>74</v>
      </c>
      <c r="I210" s="102" t="s">
        <v>399</v>
      </c>
      <c r="J210" s="104">
        <v>96.61</v>
      </c>
      <c r="K210" s="104">
        <v>1738.98</v>
      </c>
      <c r="L210" s="105">
        <v>1056</v>
      </c>
      <c r="M210" s="103">
        <v>96</v>
      </c>
      <c r="N210" s="103">
        <v>5.33</v>
      </c>
      <c r="O210" s="104">
        <v>102020.16</v>
      </c>
      <c r="P210" s="103">
        <v>44</v>
      </c>
      <c r="Q210" s="104">
        <v>4250.84</v>
      </c>
      <c r="R210" s="103">
        <v>4</v>
      </c>
      <c r="S210" s="103">
        <v>0.2</v>
      </c>
      <c r="T210" s="113">
        <v>528</v>
      </c>
      <c r="U210" s="103">
        <v>0</v>
      </c>
      <c r="V210" s="106"/>
    </row>
    <row r="211" spans="1:22" ht="15" x14ac:dyDescent="0.25">
      <c r="A211" s="55">
        <v>65120</v>
      </c>
      <c r="B211" s="55" t="s">
        <v>96</v>
      </c>
      <c r="C211" s="97"/>
      <c r="D211" s="35">
        <v>24</v>
      </c>
      <c r="E211" s="55" t="s">
        <v>397</v>
      </c>
      <c r="F211" s="55" t="s">
        <v>398</v>
      </c>
      <c r="G211" s="55" t="s">
        <v>65</v>
      </c>
      <c r="H211" s="55" t="s">
        <v>67</v>
      </c>
      <c r="I211" s="55" t="s">
        <v>399</v>
      </c>
      <c r="J211" s="107">
        <v>63.79</v>
      </c>
      <c r="K211" s="107">
        <v>1530.96</v>
      </c>
      <c r="L211" s="35">
        <v>114</v>
      </c>
      <c r="M211" s="97"/>
      <c r="N211" s="35">
        <v>4.75</v>
      </c>
      <c r="O211" s="107">
        <v>7272.06</v>
      </c>
      <c r="P211" s="35">
        <v>41</v>
      </c>
      <c r="Q211" s="107">
        <v>2615.39</v>
      </c>
      <c r="R211" s="97"/>
      <c r="S211" s="35">
        <v>1.7</v>
      </c>
      <c r="T211" s="35">
        <v>61</v>
      </c>
      <c r="U211" s="35">
        <v>0</v>
      </c>
      <c r="V211" s="110"/>
    </row>
    <row r="212" spans="1:22" ht="15" x14ac:dyDescent="0.25">
      <c r="A212" s="102">
        <v>65117</v>
      </c>
      <c r="B212" s="102" t="s">
        <v>90</v>
      </c>
      <c r="C212" s="114"/>
      <c r="D212" s="103">
        <v>24</v>
      </c>
      <c r="E212" s="102" t="s">
        <v>397</v>
      </c>
      <c r="F212" s="102" t="s">
        <v>398</v>
      </c>
      <c r="G212" s="102" t="s">
        <v>65</v>
      </c>
      <c r="H212" s="102" t="s">
        <v>67</v>
      </c>
      <c r="I212" s="102" t="s">
        <v>399</v>
      </c>
      <c r="J212" s="104">
        <v>63.79</v>
      </c>
      <c r="K212" s="104">
        <v>1530.96</v>
      </c>
      <c r="L212" s="103">
        <v>0</v>
      </c>
      <c r="M212" s="114"/>
      <c r="N212" s="103">
        <v>0</v>
      </c>
      <c r="O212" s="104">
        <v>0</v>
      </c>
      <c r="P212" s="103">
        <v>35</v>
      </c>
      <c r="Q212" s="104">
        <v>2232.65</v>
      </c>
      <c r="R212" s="114"/>
      <c r="S212" s="103">
        <v>1.5</v>
      </c>
      <c r="T212" s="112">
        <v>0</v>
      </c>
      <c r="U212" s="103">
        <v>0</v>
      </c>
      <c r="V212" s="106"/>
    </row>
    <row r="213" spans="1:22" ht="15" x14ac:dyDescent="0.25">
      <c r="A213" s="55">
        <v>65123</v>
      </c>
      <c r="B213" s="55" t="s">
        <v>91</v>
      </c>
      <c r="C213" s="97"/>
      <c r="D213" s="35">
        <v>24</v>
      </c>
      <c r="E213" s="55" t="s">
        <v>397</v>
      </c>
      <c r="F213" s="55" t="s">
        <v>398</v>
      </c>
      <c r="G213" s="55" t="s">
        <v>65</v>
      </c>
      <c r="H213" s="55" t="s">
        <v>67</v>
      </c>
      <c r="I213" s="55" t="s">
        <v>399</v>
      </c>
      <c r="J213" s="107">
        <v>69.989999999999995</v>
      </c>
      <c r="K213" s="107">
        <v>1679.7</v>
      </c>
      <c r="L213" s="35">
        <v>174</v>
      </c>
      <c r="M213" s="97"/>
      <c r="N213" s="35">
        <v>7.25</v>
      </c>
      <c r="O213" s="107">
        <v>12172.23</v>
      </c>
      <c r="P213" s="35">
        <v>33</v>
      </c>
      <c r="Q213" s="107">
        <v>2309.59</v>
      </c>
      <c r="R213" s="97"/>
      <c r="S213" s="35">
        <v>1.4</v>
      </c>
      <c r="T213" s="35">
        <v>116</v>
      </c>
      <c r="U213" s="35">
        <v>0</v>
      </c>
      <c r="V213" s="110"/>
    </row>
    <row r="214" spans="1:22" ht="15" x14ac:dyDescent="0.25">
      <c r="A214" s="102">
        <v>88138</v>
      </c>
      <c r="B214" s="102" t="s">
        <v>371</v>
      </c>
      <c r="C214" s="103">
        <v>6</v>
      </c>
      <c r="D214" s="103">
        <v>144</v>
      </c>
      <c r="E214" s="102" t="s">
        <v>397</v>
      </c>
      <c r="F214" s="102" t="s">
        <v>398</v>
      </c>
      <c r="G214" s="102" t="s">
        <v>65</v>
      </c>
      <c r="H214" s="102" t="s">
        <v>70</v>
      </c>
      <c r="I214" s="102" t="s">
        <v>400</v>
      </c>
      <c r="J214" s="104">
        <v>107.63</v>
      </c>
      <c r="K214" s="104">
        <v>2583.21</v>
      </c>
      <c r="L214" s="103">
        <v>53</v>
      </c>
      <c r="M214" s="103">
        <v>8.83</v>
      </c>
      <c r="N214" s="103">
        <v>0.37</v>
      </c>
      <c r="O214" s="104">
        <v>5704.58</v>
      </c>
      <c r="P214" s="103">
        <v>31</v>
      </c>
      <c r="Q214" s="104">
        <v>3336.64</v>
      </c>
      <c r="R214" s="103">
        <v>5.2</v>
      </c>
      <c r="S214" s="103">
        <v>0.2</v>
      </c>
      <c r="T214" s="103">
        <v>38</v>
      </c>
      <c r="U214" s="103">
        <v>0</v>
      </c>
      <c r="V214" s="106"/>
    </row>
    <row r="215" spans="1:22" ht="15" x14ac:dyDescent="0.25">
      <c r="A215" s="55">
        <v>6021</v>
      </c>
      <c r="B215" s="55" t="s">
        <v>122</v>
      </c>
      <c r="C215" s="35">
        <v>6</v>
      </c>
      <c r="D215" s="35">
        <v>144</v>
      </c>
      <c r="E215" s="55" t="s">
        <v>397</v>
      </c>
      <c r="F215" s="55" t="s">
        <v>398</v>
      </c>
      <c r="G215" s="55" t="s">
        <v>65</v>
      </c>
      <c r="H215" s="55" t="s">
        <v>70</v>
      </c>
      <c r="I215" s="55" t="s">
        <v>399</v>
      </c>
      <c r="J215" s="107">
        <v>107.63</v>
      </c>
      <c r="K215" s="107">
        <v>2583.21</v>
      </c>
      <c r="L215" s="35">
        <v>489</v>
      </c>
      <c r="M215" s="35">
        <v>81.5</v>
      </c>
      <c r="N215" s="35">
        <v>3.4</v>
      </c>
      <c r="O215" s="107">
        <v>52632.83</v>
      </c>
      <c r="P215" s="35">
        <v>15</v>
      </c>
      <c r="Q215" s="107">
        <v>1614.5</v>
      </c>
      <c r="R215" s="35">
        <v>2.5</v>
      </c>
      <c r="S215" s="35">
        <v>0.1</v>
      </c>
      <c r="T215" s="109">
        <v>717</v>
      </c>
      <c r="U215" s="35">
        <v>0</v>
      </c>
      <c r="V215" s="110"/>
    </row>
    <row r="216" spans="1:22" ht="15" x14ac:dyDescent="0.25">
      <c r="A216" s="102">
        <v>65126</v>
      </c>
      <c r="B216" s="102" t="s">
        <v>111</v>
      </c>
      <c r="C216" s="114"/>
      <c r="D216" s="103">
        <v>24</v>
      </c>
      <c r="E216" s="102" t="s">
        <v>397</v>
      </c>
      <c r="F216" s="102" t="s">
        <v>398</v>
      </c>
      <c r="G216" s="102" t="s">
        <v>65</v>
      </c>
      <c r="H216" s="102" t="s">
        <v>67</v>
      </c>
      <c r="I216" s="102" t="s">
        <v>400</v>
      </c>
      <c r="J216" s="104">
        <v>80.94</v>
      </c>
      <c r="K216" s="104">
        <v>1942.47</v>
      </c>
      <c r="L216" s="103">
        <v>108</v>
      </c>
      <c r="M216" s="114"/>
      <c r="N216" s="103">
        <v>4.5</v>
      </c>
      <c r="O216" s="104">
        <v>8741.11</v>
      </c>
      <c r="P216" s="103">
        <v>15</v>
      </c>
      <c r="Q216" s="104">
        <v>1214.04</v>
      </c>
      <c r="R216" s="114"/>
      <c r="S216" s="103">
        <v>0.6</v>
      </c>
      <c r="T216" s="113">
        <v>158</v>
      </c>
      <c r="U216" s="103">
        <v>0</v>
      </c>
      <c r="V216" s="106"/>
    </row>
    <row r="217" spans="1:22" ht="15" x14ac:dyDescent="0.25">
      <c r="A217" s="55">
        <v>97301</v>
      </c>
      <c r="B217" s="55" t="s">
        <v>195</v>
      </c>
      <c r="C217" s="97"/>
      <c r="D217" s="35">
        <v>12</v>
      </c>
      <c r="E217" s="55" t="s">
        <v>397</v>
      </c>
      <c r="F217" s="55" t="s">
        <v>398</v>
      </c>
      <c r="G217" s="55" t="s">
        <v>65</v>
      </c>
      <c r="H217" s="55" t="s">
        <v>67</v>
      </c>
      <c r="I217" s="55" t="s">
        <v>400</v>
      </c>
      <c r="J217" s="107">
        <v>82.12</v>
      </c>
      <c r="K217" s="107">
        <v>985.38</v>
      </c>
      <c r="L217" s="35">
        <v>13</v>
      </c>
      <c r="M217" s="97"/>
      <c r="N217" s="35">
        <v>1.08</v>
      </c>
      <c r="O217" s="107">
        <v>1067.49</v>
      </c>
      <c r="P217" s="35">
        <v>15</v>
      </c>
      <c r="Q217" s="107">
        <v>1231.72</v>
      </c>
      <c r="R217" s="97"/>
      <c r="S217" s="35">
        <v>1.3</v>
      </c>
      <c r="T217" s="35">
        <v>19</v>
      </c>
      <c r="U217" s="35">
        <v>0</v>
      </c>
      <c r="V217" s="110"/>
    </row>
    <row r="218" spans="1:22" ht="15" x14ac:dyDescent="0.25">
      <c r="A218" s="102">
        <v>96183</v>
      </c>
      <c r="B218" s="102" t="s">
        <v>119</v>
      </c>
      <c r="C218" s="103">
        <v>6</v>
      </c>
      <c r="D218" s="103">
        <v>120</v>
      </c>
      <c r="E218" s="102" t="s">
        <v>397</v>
      </c>
      <c r="F218" s="102" t="s">
        <v>398</v>
      </c>
      <c r="G218" s="102" t="s">
        <v>65</v>
      </c>
      <c r="H218" s="102" t="s">
        <v>67</v>
      </c>
      <c r="I218" s="102" t="s">
        <v>399</v>
      </c>
      <c r="J218" s="104">
        <v>73.95</v>
      </c>
      <c r="K218" s="104">
        <v>1478.97</v>
      </c>
      <c r="L218" s="103">
        <v>0</v>
      </c>
      <c r="M218" s="103">
        <v>0</v>
      </c>
      <c r="N218" s="103">
        <v>0</v>
      </c>
      <c r="O218" s="104">
        <v>0</v>
      </c>
      <c r="P218" s="103">
        <v>14</v>
      </c>
      <c r="Q218" s="104">
        <v>1035.28</v>
      </c>
      <c r="R218" s="103">
        <v>2.2999999999999998</v>
      </c>
      <c r="S218" s="103">
        <v>0.1</v>
      </c>
      <c r="T218" s="112">
        <v>0</v>
      </c>
      <c r="U218" s="103">
        <v>0</v>
      </c>
      <c r="V218" s="106"/>
    </row>
    <row r="219" spans="1:22" ht="15" x14ac:dyDescent="0.25">
      <c r="A219" s="55">
        <v>6041</v>
      </c>
      <c r="B219" s="55" t="s">
        <v>113</v>
      </c>
      <c r="C219" s="97"/>
      <c r="D219" s="35">
        <v>10</v>
      </c>
      <c r="E219" s="55" t="s">
        <v>397</v>
      </c>
      <c r="F219" s="55" t="s">
        <v>398</v>
      </c>
      <c r="G219" s="55" t="s">
        <v>65</v>
      </c>
      <c r="H219" s="55" t="s">
        <v>74</v>
      </c>
      <c r="I219" s="55" t="s">
        <v>400</v>
      </c>
      <c r="J219" s="107">
        <v>181.2</v>
      </c>
      <c r="K219" s="107">
        <v>1812</v>
      </c>
      <c r="L219" s="35">
        <v>0</v>
      </c>
      <c r="M219" s="97"/>
      <c r="N219" s="35">
        <v>0</v>
      </c>
      <c r="O219" s="107">
        <v>0</v>
      </c>
      <c r="P219" s="35">
        <v>13</v>
      </c>
      <c r="Q219" s="107">
        <v>2355.59</v>
      </c>
      <c r="R219" s="97"/>
      <c r="S219" s="35">
        <v>1.3</v>
      </c>
      <c r="T219" s="115">
        <v>0</v>
      </c>
      <c r="U219" s="35">
        <v>0</v>
      </c>
      <c r="V219" s="110"/>
    </row>
    <row r="220" spans="1:22" ht="15" x14ac:dyDescent="0.25">
      <c r="A220" s="102">
        <v>65102</v>
      </c>
      <c r="B220" s="102" t="s">
        <v>149</v>
      </c>
      <c r="C220" s="114"/>
      <c r="D220" s="103">
        <v>30</v>
      </c>
      <c r="E220" s="102" t="s">
        <v>397</v>
      </c>
      <c r="F220" s="102" t="s">
        <v>398</v>
      </c>
      <c r="G220" s="102" t="s">
        <v>65</v>
      </c>
      <c r="H220" s="102" t="s">
        <v>67</v>
      </c>
      <c r="I220" s="102" t="s">
        <v>400</v>
      </c>
      <c r="J220" s="104">
        <v>65.27</v>
      </c>
      <c r="K220" s="104">
        <v>1958.23</v>
      </c>
      <c r="L220" s="103">
        <v>96</v>
      </c>
      <c r="M220" s="114"/>
      <c r="N220" s="103">
        <v>3.2</v>
      </c>
      <c r="O220" s="104">
        <v>6266.34</v>
      </c>
      <c r="P220" s="103">
        <v>13</v>
      </c>
      <c r="Q220" s="104">
        <v>848.57</v>
      </c>
      <c r="R220" s="114"/>
      <c r="S220" s="103">
        <v>0.4</v>
      </c>
      <c r="T220" s="113">
        <v>162</v>
      </c>
      <c r="U220" s="103">
        <v>0</v>
      </c>
      <c r="V220" s="106"/>
    </row>
    <row r="221" spans="1:22" ht="15" x14ac:dyDescent="0.25">
      <c r="A221" s="55">
        <v>88155</v>
      </c>
      <c r="B221" s="55" t="s">
        <v>167</v>
      </c>
      <c r="C221" s="35">
        <v>12</v>
      </c>
      <c r="D221" s="35">
        <v>144</v>
      </c>
      <c r="E221" s="55" t="s">
        <v>397</v>
      </c>
      <c r="F221" s="55" t="s">
        <v>398</v>
      </c>
      <c r="G221" s="55" t="s">
        <v>65</v>
      </c>
      <c r="H221" s="55" t="s">
        <v>70</v>
      </c>
      <c r="I221" s="55" t="s">
        <v>399</v>
      </c>
      <c r="J221" s="107">
        <v>140.30000000000001</v>
      </c>
      <c r="K221" s="107">
        <v>1683.59</v>
      </c>
      <c r="L221" s="108">
        <v>1574</v>
      </c>
      <c r="M221" s="35">
        <v>131.16999999999999</v>
      </c>
      <c r="N221" s="35">
        <v>10.93</v>
      </c>
      <c r="O221" s="107">
        <v>220830.78</v>
      </c>
      <c r="P221" s="35">
        <v>12</v>
      </c>
      <c r="Q221" s="107">
        <v>1683.59</v>
      </c>
      <c r="R221" s="35">
        <v>1</v>
      </c>
      <c r="S221" s="35">
        <v>0.1</v>
      </c>
      <c r="T221" s="116">
        <v>2886</v>
      </c>
      <c r="U221" s="35">
        <v>0</v>
      </c>
      <c r="V221" s="110"/>
    </row>
    <row r="222" spans="1:22" ht="15" x14ac:dyDescent="0.25">
      <c r="A222" s="102">
        <v>6036</v>
      </c>
      <c r="B222" s="102" t="s">
        <v>131</v>
      </c>
      <c r="C222" s="103">
        <v>6</v>
      </c>
      <c r="D222" s="103">
        <v>144</v>
      </c>
      <c r="E222" s="102" t="s">
        <v>397</v>
      </c>
      <c r="F222" s="102" t="s">
        <v>398</v>
      </c>
      <c r="G222" s="102" t="s">
        <v>65</v>
      </c>
      <c r="H222" s="102" t="s">
        <v>74</v>
      </c>
      <c r="I222" s="102" t="s">
        <v>399</v>
      </c>
      <c r="J222" s="104">
        <v>103.33</v>
      </c>
      <c r="K222" s="104">
        <v>2479.92</v>
      </c>
      <c r="L222" s="103">
        <v>12</v>
      </c>
      <c r="M222" s="103">
        <v>2</v>
      </c>
      <c r="N222" s="103">
        <v>0.08</v>
      </c>
      <c r="O222" s="104">
        <v>1239.96</v>
      </c>
      <c r="P222" s="103">
        <v>12</v>
      </c>
      <c r="Q222" s="104">
        <v>1239.96</v>
      </c>
      <c r="R222" s="103">
        <v>2</v>
      </c>
      <c r="S222" s="103">
        <v>0.1</v>
      </c>
      <c r="T222" s="103">
        <v>22</v>
      </c>
      <c r="U222" s="103">
        <v>0</v>
      </c>
      <c r="V222" s="106"/>
    </row>
    <row r="223" spans="1:22" ht="15" x14ac:dyDescent="0.25">
      <c r="A223" s="55">
        <v>65113</v>
      </c>
      <c r="B223" s="55" t="s">
        <v>99</v>
      </c>
      <c r="C223" s="97"/>
      <c r="D223" s="35">
        <v>24</v>
      </c>
      <c r="E223" s="55" t="s">
        <v>397</v>
      </c>
      <c r="F223" s="55" t="s">
        <v>398</v>
      </c>
      <c r="G223" s="55" t="s">
        <v>65</v>
      </c>
      <c r="H223" s="55" t="s">
        <v>67</v>
      </c>
      <c r="I223" s="55" t="s">
        <v>400</v>
      </c>
      <c r="J223" s="107">
        <v>63.79</v>
      </c>
      <c r="K223" s="107">
        <v>1530.96</v>
      </c>
      <c r="L223" s="35">
        <v>221</v>
      </c>
      <c r="M223" s="97"/>
      <c r="N223" s="35">
        <v>9.2100000000000009</v>
      </c>
      <c r="O223" s="107">
        <v>14097.59</v>
      </c>
      <c r="P223" s="35">
        <v>12</v>
      </c>
      <c r="Q223" s="107">
        <v>765.48</v>
      </c>
      <c r="R223" s="97"/>
      <c r="S223" s="35">
        <v>0.5</v>
      </c>
      <c r="T223" s="109">
        <v>405</v>
      </c>
      <c r="U223" s="35">
        <v>0</v>
      </c>
      <c r="V223" s="110"/>
    </row>
    <row r="224" spans="1:22" ht="15" x14ac:dyDescent="0.25">
      <c r="A224" s="102">
        <v>6093</v>
      </c>
      <c r="B224" s="102" t="s">
        <v>127</v>
      </c>
      <c r="C224" s="103">
        <v>6</v>
      </c>
      <c r="D224" s="103">
        <v>72</v>
      </c>
      <c r="E224" s="102" t="s">
        <v>397</v>
      </c>
      <c r="F224" s="102" t="s">
        <v>398</v>
      </c>
      <c r="G224" s="102" t="s">
        <v>65</v>
      </c>
      <c r="H224" s="102" t="s">
        <v>74</v>
      </c>
      <c r="I224" s="102" t="s">
        <v>399</v>
      </c>
      <c r="J224" s="104">
        <v>84.17</v>
      </c>
      <c r="K224" s="104">
        <v>1010.01</v>
      </c>
      <c r="L224" s="103">
        <v>6</v>
      </c>
      <c r="M224" s="103">
        <v>1</v>
      </c>
      <c r="N224" s="103">
        <v>0.08</v>
      </c>
      <c r="O224" s="104">
        <v>505.01</v>
      </c>
      <c r="P224" s="103">
        <v>12</v>
      </c>
      <c r="Q224" s="104">
        <v>1010.01</v>
      </c>
      <c r="R224" s="103">
        <v>2</v>
      </c>
      <c r="S224" s="103">
        <v>0.2</v>
      </c>
      <c r="T224" s="103">
        <v>11</v>
      </c>
      <c r="U224" s="103">
        <v>0</v>
      </c>
      <c r="V224" s="106"/>
    </row>
    <row r="225" spans="1:22" ht="15" x14ac:dyDescent="0.25">
      <c r="A225" s="55">
        <v>97302</v>
      </c>
      <c r="B225" s="55" t="s">
        <v>215</v>
      </c>
      <c r="C225" s="97"/>
      <c r="D225" s="35">
        <v>14</v>
      </c>
      <c r="E225" s="55" t="s">
        <v>397</v>
      </c>
      <c r="F225" s="55" t="s">
        <v>398</v>
      </c>
      <c r="G225" s="55" t="s">
        <v>65</v>
      </c>
      <c r="H225" s="55" t="s">
        <v>67</v>
      </c>
      <c r="I225" s="55" t="s">
        <v>400</v>
      </c>
      <c r="J225" s="107">
        <v>119.52</v>
      </c>
      <c r="K225" s="107">
        <v>1673.31</v>
      </c>
      <c r="L225" s="35">
        <v>2</v>
      </c>
      <c r="M225" s="97"/>
      <c r="N225" s="35">
        <v>0.14000000000000001</v>
      </c>
      <c r="O225" s="107">
        <v>239.04</v>
      </c>
      <c r="P225" s="35">
        <v>11</v>
      </c>
      <c r="Q225" s="107">
        <v>1314.74</v>
      </c>
      <c r="R225" s="97"/>
      <c r="S225" s="35">
        <v>0.8</v>
      </c>
      <c r="T225" s="115">
        <v>4</v>
      </c>
      <c r="U225" s="35">
        <v>0</v>
      </c>
      <c r="V225" s="110"/>
    </row>
    <row r="226" spans="1:22" ht="15" x14ac:dyDescent="0.25">
      <c r="A226" s="102">
        <v>95285</v>
      </c>
      <c r="B226" s="102" t="s">
        <v>248</v>
      </c>
      <c r="C226" s="114"/>
      <c r="D226" s="103">
        <v>32</v>
      </c>
      <c r="E226" s="102" t="s">
        <v>397</v>
      </c>
      <c r="F226" s="102" t="s">
        <v>398</v>
      </c>
      <c r="G226" s="102" t="s">
        <v>65</v>
      </c>
      <c r="H226" s="102" t="s">
        <v>68</v>
      </c>
      <c r="I226" s="102" t="s">
        <v>400</v>
      </c>
      <c r="J226" s="104">
        <v>4356.72</v>
      </c>
      <c r="K226" s="104">
        <v>4356.72</v>
      </c>
      <c r="L226" s="103">
        <v>86</v>
      </c>
      <c r="M226" s="114"/>
      <c r="N226" s="103">
        <v>2.69</v>
      </c>
      <c r="O226" s="104">
        <v>374677.92</v>
      </c>
      <c r="P226" s="103">
        <v>10</v>
      </c>
      <c r="Q226" s="104">
        <v>43567.199999999997</v>
      </c>
      <c r="R226" s="114"/>
      <c r="S226" s="103">
        <v>0.3</v>
      </c>
      <c r="T226" s="113">
        <v>189</v>
      </c>
      <c r="U226" s="103">
        <v>0</v>
      </c>
      <c r="V226" s="106"/>
    </row>
    <row r="227" spans="1:22" ht="15" x14ac:dyDescent="0.25">
      <c r="A227" s="55">
        <v>88156</v>
      </c>
      <c r="B227" s="55" t="s">
        <v>165</v>
      </c>
      <c r="C227" s="35">
        <v>12</v>
      </c>
      <c r="D227" s="35">
        <v>144</v>
      </c>
      <c r="E227" s="55" t="s">
        <v>397</v>
      </c>
      <c r="F227" s="55" t="s">
        <v>398</v>
      </c>
      <c r="G227" s="55" t="s">
        <v>65</v>
      </c>
      <c r="H227" s="55" t="s">
        <v>70</v>
      </c>
      <c r="I227" s="55" t="s">
        <v>399</v>
      </c>
      <c r="J227" s="107">
        <v>140.30000000000001</v>
      </c>
      <c r="K227" s="107">
        <v>1683.59</v>
      </c>
      <c r="L227" s="108">
        <v>1030</v>
      </c>
      <c r="M227" s="35">
        <v>85.83</v>
      </c>
      <c r="N227" s="35">
        <v>7.15</v>
      </c>
      <c r="O227" s="107">
        <v>144508.07</v>
      </c>
      <c r="P227" s="35">
        <v>9</v>
      </c>
      <c r="Q227" s="107">
        <v>1262.69</v>
      </c>
      <c r="R227" s="35">
        <v>0.8</v>
      </c>
      <c r="S227" s="35">
        <v>0.1</v>
      </c>
      <c r="T227" s="116">
        <v>2518</v>
      </c>
      <c r="U227" s="35">
        <v>0</v>
      </c>
      <c r="V227" s="110"/>
    </row>
    <row r="228" spans="1:22" ht="15" x14ac:dyDescent="0.25">
      <c r="A228" s="102">
        <v>6008</v>
      </c>
      <c r="B228" s="102" t="s">
        <v>348</v>
      </c>
      <c r="C228" s="114"/>
      <c r="D228" s="103">
        <v>12</v>
      </c>
      <c r="E228" s="102" t="s">
        <v>397</v>
      </c>
      <c r="F228" s="102" t="s">
        <v>398</v>
      </c>
      <c r="G228" s="102" t="s">
        <v>65</v>
      </c>
      <c r="H228" s="102" t="s">
        <v>84</v>
      </c>
      <c r="I228" s="102" t="s">
        <v>400</v>
      </c>
      <c r="J228" s="104">
        <v>59</v>
      </c>
      <c r="K228" s="104">
        <v>708</v>
      </c>
      <c r="L228" s="103">
        <v>1</v>
      </c>
      <c r="M228" s="114"/>
      <c r="N228" s="103">
        <v>0.08</v>
      </c>
      <c r="O228" s="104">
        <v>59</v>
      </c>
      <c r="P228" s="103">
        <v>9</v>
      </c>
      <c r="Q228" s="104">
        <v>531</v>
      </c>
      <c r="R228" s="114"/>
      <c r="S228" s="103">
        <v>0.8</v>
      </c>
      <c r="T228" s="112">
        <v>2</v>
      </c>
      <c r="U228" s="103">
        <v>0</v>
      </c>
      <c r="V228" s="106"/>
    </row>
    <row r="229" spans="1:22" ht="15" x14ac:dyDescent="0.25">
      <c r="A229" s="55">
        <v>6098</v>
      </c>
      <c r="B229" s="55" t="s">
        <v>193</v>
      </c>
      <c r="C229" s="97"/>
      <c r="D229" s="35">
        <v>12</v>
      </c>
      <c r="E229" s="55" t="s">
        <v>397</v>
      </c>
      <c r="F229" s="55" t="s">
        <v>398</v>
      </c>
      <c r="G229" s="55" t="s">
        <v>65</v>
      </c>
      <c r="H229" s="55" t="s">
        <v>67</v>
      </c>
      <c r="I229" s="55" t="s">
        <v>400</v>
      </c>
      <c r="J229" s="107">
        <v>59.19</v>
      </c>
      <c r="K229" s="107">
        <v>710.29</v>
      </c>
      <c r="L229" s="35">
        <v>10</v>
      </c>
      <c r="M229" s="97"/>
      <c r="N229" s="35">
        <v>0.83</v>
      </c>
      <c r="O229" s="107">
        <v>591.91</v>
      </c>
      <c r="P229" s="35">
        <v>8</v>
      </c>
      <c r="Q229" s="107">
        <v>473.53</v>
      </c>
      <c r="R229" s="97"/>
      <c r="S229" s="35">
        <v>0.7</v>
      </c>
      <c r="T229" s="35">
        <v>28</v>
      </c>
      <c r="U229" s="35">
        <v>0</v>
      </c>
      <c r="V229" s="110"/>
    </row>
    <row r="230" spans="1:22" ht="15" x14ac:dyDescent="0.25">
      <c r="A230" s="102">
        <v>65890</v>
      </c>
      <c r="B230" s="102" t="s">
        <v>129</v>
      </c>
      <c r="C230" s="114"/>
      <c r="D230" s="103">
        <v>24</v>
      </c>
      <c r="E230" s="102" t="s">
        <v>397</v>
      </c>
      <c r="F230" s="102" t="s">
        <v>398</v>
      </c>
      <c r="G230" s="102" t="s">
        <v>65</v>
      </c>
      <c r="H230" s="102" t="s">
        <v>67</v>
      </c>
      <c r="I230" s="102" t="s">
        <v>400</v>
      </c>
      <c r="J230" s="104">
        <v>63.79</v>
      </c>
      <c r="K230" s="104">
        <v>1530.96</v>
      </c>
      <c r="L230" s="103">
        <v>213</v>
      </c>
      <c r="M230" s="114"/>
      <c r="N230" s="103">
        <v>8.8800000000000008</v>
      </c>
      <c r="O230" s="104">
        <v>13587.27</v>
      </c>
      <c r="P230" s="103">
        <v>8</v>
      </c>
      <c r="Q230" s="104">
        <v>510.32</v>
      </c>
      <c r="R230" s="114"/>
      <c r="S230" s="103">
        <v>0.3</v>
      </c>
      <c r="T230" s="113">
        <v>586</v>
      </c>
      <c r="U230" s="103">
        <v>0</v>
      </c>
      <c r="V230" s="106"/>
    </row>
    <row r="231" spans="1:22" ht="15" x14ac:dyDescent="0.25">
      <c r="A231" s="55">
        <v>6016</v>
      </c>
      <c r="B231" s="55" t="s">
        <v>142</v>
      </c>
      <c r="C231" s="97"/>
      <c r="D231" s="35">
        <v>20</v>
      </c>
      <c r="E231" s="55" t="s">
        <v>397</v>
      </c>
      <c r="F231" s="55" t="s">
        <v>398</v>
      </c>
      <c r="G231" s="55" t="s">
        <v>65</v>
      </c>
      <c r="H231" s="55" t="s">
        <v>67</v>
      </c>
      <c r="I231" s="55" t="s">
        <v>400</v>
      </c>
      <c r="J231" s="107">
        <v>87.82</v>
      </c>
      <c r="K231" s="107">
        <v>1756.34</v>
      </c>
      <c r="L231" s="35">
        <v>4</v>
      </c>
      <c r="M231" s="97"/>
      <c r="N231" s="35">
        <v>0.2</v>
      </c>
      <c r="O231" s="107">
        <v>351.27</v>
      </c>
      <c r="P231" s="35">
        <v>8</v>
      </c>
      <c r="Q231" s="107">
        <v>702.54</v>
      </c>
      <c r="R231" s="97"/>
      <c r="S231" s="35">
        <v>0.4</v>
      </c>
      <c r="T231" s="35">
        <v>11</v>
      </c>
      <c r="U231" s="35">
        <v>0</v>
      </c>
      <c r="V231" s="110"/>
    </row>
    <row r="232" spans="1:22" ht="15" x14ac:dyDescent="0.25">
      <c r="A232" s="102">
        <v>65108</v>
      </c>
      <c r="B232" s="102" t="s">
        <v>124</v>
      </c>
      <c r="C232" s="114"/>
      <c r="D232" s="103">
        <v>30</v>
      </c>
      <c r="E232" s="102" t="s">
        <v>397</v>
      </c>
      <c r="F232" s="102" t="s">
        <v>398</v>
      </c>
      <c r="G232" s="102" t="s">
        <v>65</v>
      </c>
      <c r="H232" s="102" t="s">
        <v>67</v>
      </c>
      <c r="I232" s="102" t="s">
        <v>400</v>
      </c>
      <c r="J232" s="104">
        <v>57.05</v>
      </c>
      <c r="K232" s="104">
        <v>1711.63</v>
      </c>
      <c r="L232" s="103">
        <v>11</v>
      </c>
      <c r="M232" s="114"/>
      <c r="N232" s="103">
        <v>0.37</v>
      </c>
      <c r="O232" s="104">
        <v>627.6</v>
      </c>
      <c r="P232" s="103">
        <v>8</v>
      </c>
      <c r="Q232" s="104">
        <v>456.44</v>
      </c>
      <c r="R232" s="114"/>
      <c r="S232" s="103">
        <v>0.3</v>
      </c>
      <c r="T232" s="103">
        <v>30</v>
      </c>
      <c r="U232" s="103">
        <v>0</v>
      </c>
      <c r="V232" s="106"/>
    </row>
    <row r="233" spans="1:22" ht="15" x14ac:dyDescent="0.25">
      <c r="A233" s="55">
        <v>65100</v>
      </c>
      <c r="B233" s="55" t="s">
        <v>104</v>
      </c>
      <c r="C233" s="97"/>
      <c r="D233" s="35">
        <v>24</v>
      </c>
      <c r="E233" s="55" t="s">
        <v>397</v>
      </c>
      <c r="F233" s="55" t="s">
        <v>398</v>
      </c>
      <c r="G233" s="55" t="s">
        <v>65</v>
      </c>
      <c r="H233" s="55" t="s">
        <v>67</v>
      </c>
      <c r="I233" s="55" t="s">
        <v>400</v>
      </c>
      <c r="J233" s="107">
        <v>80.94</v>
      </c>
      <c r="K233" s="107">
        <v>1942.47</v>
      </c>
      <c r="L233" s="35">
        <v>133</v>
      </c>
      <c r="M233" s="97"/>
      <c r="N233" s="35">
        <v>5.54</v>
      </c>
      <c r="O233" s="107">
        <v>10764.51</v>
      </c>
      <c r="P233" s="35">
        <v>7</v>
      </c>
      <c r="Q233" s="107">
        <v>566.54999999999995</v>
      </c>
      <c r="R233" s="97"/>
      <c r="S233" s="35">
        <v>0.3</v>
      </c>
      <c r="T233" s="109">
        <v>418</v>
      </c>
      <c r="U233" s="35">
        <v>0</v>
      </c>
      <c r="V233" s="110"/>
    </row>
    <row r="234" spans="1:22" ht="15" x14ac:dyDescent="0.25">
      <c r="A234" s="102">
        <v>97317</v>
      </c>
      <c r="B234" s="102" t="s">
        <v>130</v>
      </c>
      <c r="C234" s="114"/>
      <c r="D234" s="103">
        <v>20</v>
      </c>
      <c r="E234" s="102" t="s">
        <v>397</v>
      </c>
      <c r="F234" s="102" t="s">
        <v>398</v>
      </c>
      <c r="G234" s="102" t="s">
        <v>65</v>
      </c>
      <c r="H234" s="102" t="s">
        <v>84</v>
      </c>
      <c r="I234" s="102" t="s">
        <v>401</v>
      </c>
      <c r="J234" s="104">
        <v>33.99</v>
      </c>
      <c r="K234" s="104">
        <v>679.73</v>
      </c>
      <c r="L234" s="103">
        <v>10</v>
      </c>
      <c r="M234" s="114"/>
      <c r="N234" s="103">
        <v>0.5</v>
      </c>
      <c r="O234" s="104">
        <v>339.86</v>
      </c>
      <c r="P234" s="103">
        <v>6</v>
      </c>
      <c r="Q234" s="104">
        <v>203.92</v>
      </c>
      <c r="R234" s="114"/>
      <c r="S234" s="103">
        <v>0.3</v>
      </c>
      <c r="T234" s="103">
        <v>37</v>
      </c>
      <c r="U234" s="103">
        <v>0</v>
      </c>
      <c r="V234" s="106"/>
    </row>
    <row r="235" spans="1:22" ht="15" x14ac:dyDescent="0.25">
      <c r="A235" s="55">
        <v>65140</v>
      </c>
      <c r="B235" s="55" t="s">
        <v>114</v>
      </c>
      <c r="C235" s="97"/>
      <c r="D235" s="35">
        <v>24</v>
      </c>
      <c r="E235" s="55" t="s">
        <v>397</v>
      </c>
      <c r="F235" s="55" t="s">
        <v>398</v>
      </c>
      <c r="G235" s="55" t="s">
        <v>65</v>
      </c>
      <c r="H235" s="55" t="s">
        <v>67</v>
      </c>
      <c r="I235" s="55" t="s">
        <v>400</v>
      </c>
      <c r="J235" s="107">
        <v>69.989999999999995</v>
      </c>
      <c r="K235" s="107">
        <v>1679.7</v>
      </c>
      <c r="L235" s="35">
        <v>0</v>
      </c>
      <c r="M235" s="97"/>
      <c r="N235" s="35">
        <v>0</v>
      </c>
      <c r="O235" s="107">
        <v>0</v>
      </c>
      <c r="P235" s="35">
        <v>6</v>
      </c>
      <c r="Q235" s="107">
        <v>419.92</v>
      </c>
      <c r="R235" s="97"/>
      <c r="S235" s="35">
        <v>0.3</v>
      </c>
      <c r="T235" s="115">
        <v>0</v>
      </c>
      <c r="U235" s="35">
        <v>0</v>
      </c>
      <c r="V235" s="110"/>
    </row>
    <row r="236" spans="1:22" ht="15" x14ac:dyDescent="0.25">
      <c r="A236" s="102">
        <v>65165</v>
      </c>
      <c r="B236" s="102" t="s">
        <v>108</v>
      </c>
      <c r="C236" s="114"/>
      <c r="D236" s="103">
        <v>24</v>
      </c>
      <c r="E236" s="102" t="s">
        <v>397</v>
      </c>
      <c r="F236" s="102" t="s">
        <v>398</v>
      </c>
      <c r="G236" s="102" t="s">
        <v>65</v>
      </c>
      <c r="H236" s="102" t="s">
        <v>67</v>
      </c>
      <c r="I236" s="102" t="s">
        <v>400</v>
      </c>
      <c r="J236" s="104">
        <v>63.79</v>
      </c>
      <c r="K236" s="104">
        <v>1530.96</v>
      </c>
      <c r="L236" s="103">
        <v>149</v>
      </c>
      <c r="M236" s="114"/>
      <c r="N236" s="103">
        <v>6.21</v>
      </c>
      <c r="O236" s="104">
        <v>9504.7099999999991</v>
      </c>
      <c r="P236" s="103">
        <v>5</v>
      </c>
      <c r="Q236" s="104">
        <v>318.95</v>
      </c>
      <c r="R236" s="114"/>
      <c r="S236" s="103">
        <v>0.2</v>
      </c>
      <c r="T236" s="113">
        <v>656</v>
      </c>
      <c r="U236" s="103">
        <v>0</v>
      </c>
      <c r="V236" s="106"/>
    </row>
    <row r="237" spans="1:22" ht="15" x14ac:dyDescent="0.25">
      <c r="A237" s="55">
        <v>91106</v>
      </c>
      <c r="B237" s="55" t="s">
        <v>187</v>
      </c>
      <c r="C237" s="97"/>
      <c r="D237" s="35">
        <v>8</v>
      </c>
      <c r="E237" s="55" t="s">
        <v>397</v>
      </c>
      <c r="F237" s="55" t="s">
        <v>398</v>
      </c>
      <c r="G237" s="55" t="s">
        <v>65</v>
      </c>
      <c r="H237" s="55" t="s">
        <v>138</v>
      </c>
      <c r="I237" s="55" t="s">
        <v>401</v>
      </c>
      <c r="J237" s="107">
        <v>83.83</v>
      </c>
      <c r="K237" s="107">
        <v>670.6</v>
      </c>
      <c r="L237" s="35">
        <v>18</v>
      </c>
      <c r="M237" s="97"/>
      <c r="N237" s="35">
        <v>2.25</v>
      </c>
      <c r="O237" s="107">
        <v>1508.86</v>
      </c>
      <c r="P237" s="35">
        <v>4</v>
      </c>
      <c r="Q237" s="107">
        <v>335.3</v>
      </c>
      <c r="R237" s="97"/>
      <c r="S237" s="35">
        <v>0.5</v>
      </c>
      <c r="T237" s="35">
        <v>99</v>
      </c>
      <c r="U237" s="35">
        <v>0</v>
      </c>
      <c r="V237" s="110"/>
    </row>
    <row r="238" spans="1:22" ht="15" x14ac:dyDescent="0.25">
      <c r="A238" s="102">
        <v>6032</v>
      </c>
      <c r="B238" s="102" t="s">
        <v>199</v>
      </c>
      <c r="C238" s="114"/>
      <c r="D238" s="103">
        <v>12</v>
      </c>
      <c r="E238" s="102" t="s">
        <v>397</v>
      </c>
      <c r="F238" s="102" t="s">
        <v>398</v>
      </c>
      <c r="G238" s="102" t="s">
        <v>65</v>
      </c>
      <c r="H238" s="102" t="s">
        <v>67</v>
      </c>
      <c r="I238" s="102" t="s">
        <v>400</v>
      </c>
      <c r="J238" s="104">
        <v>59.19</v>
      </c>
      <c r="K238" s="104">
        <v>710.29</v>
      </c>
      <c r="L238" s="103">
        <v>15</v>
      </c>
      <c r="M238" s="114"/>
      <c r="N238" s="103">
        <v>1.25</v>
      </c>
      <c r="O238" s="104">
        <v>887.86</v>
      </c>
      <c r="P238" s="103">
        <v>4</v>
      </c>
      <c r="Q238" s="104">
        <v>236.76</v>
      </c>
      <c r="R238" s="114"/>
      <c r="S238" s="103">
        <v>0.3</v>
      </c>
      <c r="T238" s="103">
        <v>83</v>
      </c>
      <c r="U238" s="103">
        <v>0</v>
      </c>
      <c r="V238" s="106"/>
    </row>
    <row r="239" spans="1:22" ht="15" x14ac:dyDescent="0.25">
      <c r="A239" s="55">
        <v>6034</v>
      </c>
      <c r="B239" s="55" t="s">
        <v>214</v>
      </c>
      <c r="C239" s="97"/>
      <c r="D239" s="35">
        <v>8</v>
      </c>
      <c r="E239" s="55" t="s">
        <v>397</v>
      </c>
      <c r="F239" s="55" t="s">
        <v>398</v>
      </c>
      <c r="G239" s="55" t="s">
        <v>65</v>
      </c>
      <c r="H239" s="55" t="s">
        <v>138</v>
      </c>
      <c r="I239" s="55" t="s">
        <v>401</v>
      </c>
      <c r="J239" s="107">
        <v>83.83</v>
      </c>
      <c r="K239" s="107">
        <v>670.6</v>
      </c>
      <c r="L239" s="35">
        <v>7</v>
      </c>
      <c r="M239" s="97"/>
      <c r="N239" s="35">
        <v>0.88</v>
      </c>
      <c r="O239" s="107">
        <v>586.78</v>
      </c>
      <c r="P239" s="35">
        <v>3</v>
      </c>
      <c r="Q239" s="107">
        <v>251.48</v>
      </c>
      <c r="R239" s="97"/>
      <c r="S239" s="35">
        <v>0.4</v>
      </c>
      <c r="T239" s="35">
        <v>51</v>
      </c>
      <c r="U239" s="35">
        <v>0</v>
      </c>
      <c r="V239" s="110"/>
    </row>
    <row r="240" spans="1:22" ht="15" x14ac:dyDescent="0.25">
      <c r="A240" s="102">
        <v>6083</v>
      </c>
      <c r="B240" s="102" t="s">
        <v>301</v>
      </c>
      <c r="C240" s="114"/>
      <c r="D240" s="103">
        <v>5</v>
      </c>
      <c r="E240" s="102" t="s">
        <v>397</v>
      </c>
      <c r="F240" s="102" t="s">
        <v>398</v>
      </c>
      <c r="G240" s="102" t="s">
        <v>65</v>
      </c>
      <c r="H240" s="102" t="s">
        <v>138</v>
      </c>
      <c r="I240" s="102" t="s">
        <v>401</v>
      </c>
      <c r="J240" s="104">
        <v>208.39</v>
      </c>
      <c r="K240" s="104">
        <v>1041.94</v>
      </c>
      <c r="L240" s="103">
        <v>7</v>
      </c>
      <c r="M240" s="114"/>
      <c r="N240" s="103">
        <v>1.4</v>
      </c>
      <c r="O240" s="104">
        <v>1458.72</v>
      </c>
      <c r="P240" s="103">
        <v>3</v>
      </c>
      <c r="Q240" s="104">
        <v>625.16</v>
      </c>
      <c r="R240" s="114"/>
      <c r="S240" s="103">
        <v>0.6</v>
      </c>
      <c r="T240" s="103">
        <v>51</v>
      </c>
      <c r="U240" s="103">
        <v>0</v>
      </c>
      <c r="V240" s="106"/>
    </row>
    <row r="241" spans="1:22" ht="15" x14ac:dyDescent="0.25">
      <c r="A241" s="55">
        <v>91059</v>
      </c>
      <c r="B241" s="55" t="s">
        <v>246</v>
      </c>
      <c r="C241" s="97"/>
      <c r="D241" s="35">
        <v>32</v>
      </c>
      <c r="E241" s="55" t="s">
        <v>397</v>
      </c>
      <c r="F241" s="55" t="s">
        <v>398</v>
      </c>
      <c r="G241" s="55" t="s">
        <v>65</v>
      </c>
      <c r="H241" s="55" t="s">
        <v>68</v>
      </c>
      <c r="I241" s="55" t="s">
        <v>401</v>
      </c>
      <c r="J241" s="107">
        <v>0</v>
      </c>
      <c r="K241" s="107">
        <v>0</v>
      </c>
      <c r="L241" s="35">
        <v>22</v>
      </c>
      <c r="M241" s="97"/>
      <c r="N241" s="35">
        <v>0.69</v>
      </c>
      <c r="O241" s="107">
        <v>0</v>
      </c>
      <c r="P241" s="35">
        <v>3</v>
      </c>
      <c r="Q241" s="107">
        <v>0</v>
      </c>
      <c r="R241" s="97"/>
      <c r="S241" s="35">
        <v>0.1</v>
      </c>
      <c r="T241" s="109">
        <v>161</v>
      </c>
      <c r="U241" s="35">
        <v>0</v>
      </c>
      <c r="V241" s="110"/>
    </row>
    <row r="242" spans="1:22" ht="15" x14ac:dyDescent="0.25">
      <c r="A242" s="102">
        <v>6044</v>
      </c>
      <c r="B242" s="102" t="s">
        <v>170</v>
      </c>
      <c r="C242" s="114"/>
      <c r="D242" s="103">
        <v>12</v>
      </c>
      <c r="E242" s="102" t="s">
        <v>397</v>
      </c>
      <c r="F242" s="102" t="s">
        <v>398</v>
      </c>
      <c r="G242" s="102" t="s">
        <v>65</v>
      </c>
      <c r="H242" s="102" t="s">
        <v>67</v>
      </c>
      <c r="I242" s="102" t="s">
        <v>401</v>
      </c>
      <c r="J242" s="104">
        <v>73.98</v>
      </c>
      <c r="K242" s="104">
        <v>887.75</v>
      </c>
      <c r="L242" s="103">
        <v>1</v>
      </c>
      <c r="M242" s="114"/>
      <c r="N242" s="103">
        <v>0.08</v>
      </c>
      <c r="O242" s="104">
        <v>73.98</v>
      </c>
      <c r="P242" s="103">
        <v>3</v>
      </c>
      <c r="Q242" s="104">
        <v>221.94</v>
      </c>
      <c r="R242" s="114"/>
      <c r="S242" s="103">
        <v>0.3</v>
      </c>
      <c r="T242" s="112">
        <v>7</v>
      </c>
      <c r="U242" s="103">
        <v>0</v>
      </c>
      <c r="V242" s="106"/>
    </row>
    <row r="243" spans="1:22" ht="15" x14ac:dyDescent="0.25">
      <c r="A243" s="55">
        <v>97300</v>
      </c>
      <c r="B243" s="55" t="s">
        <v>203</v>
      </c>
      <c r="C243" s="97"/>
      <c r="D243" s="35">
        <v>12</v>
      </c>
      <c r="E243" s="55" t="s">
        <v>397</v>
      </c>
      <c r="F243" s="55" t="s">
        <v>398</v>
      </c>
      <c r="G243" s="55" t="s">
        <v>65</v>
      </c>
      <c r="H243" s="55" t="s">
        <v>67</v>
      </c>
      <c r="I243" s="55" t="s">
        <v>401</v>
      </c>
      <c r="J243" s="107">
        <v>82.12</v>
      </c>
      <c r="K243" s="107">
        <v>985.38</v>
      </c>
      <c r="L243" s="35">
        <v>13</v>
      </c>
      <c r="M243" s="97"/>
      <c r="N243" s="35">
        <v>1.08</v>
      </c>
      <c r="O243" s="107">
        <v>1067.49</v>
      </c>
      <c r="P243" s="35">
        <v>2</v>
      </c>
      <c r="Q243" s="107">
        <v>164.23</v>
      </c>
      <c r="R243" s="97"/>
      <c r="S243" s="35">
        <v>0.2</v>
      </c>
      <c r="T243" s="109">
        <v>143</v>
      </c>
      <c r="U243" s="35">
        <v>0</v>
      </c>
      <c r="V243" s="110"/>
    </row>
    <row r="244" spans="1:22" ht="15" x14ac:dyDescent="0.25">
      <c r="A244" s="102">
        <v>91003</v>
      </c>
      <c r="B244" s="102" t="s">
        <v>177</v>
      </c>
      <c r="C244" s="114"/>
      <c r="D244" s="103">
        <v>6</v>
      </c>
      <c r="E244" s="102" t="s">
        <v>397</v>
      </c>
      <c r="F244" s="102" t="s">
        <v>398</v>
      </c>
      <c r="G244" s="102" t="s">
        <v>65</v>
      </c>
      <c r="H244" s="102" t="s">
        <v>138</v>
      </c>
      <c r="I244" s="102" t="s">
        <v>401</v>
      </c>
      <c r="J244" s="104">
        <v>119.37</v>
      </c>
      <c r="K244" s="104">
        <v>716.22</v>
      </c>
      <c r="L244" s="103">
        <v>4</v>
      </c>
      <c r="M244" s="114"/>
      <c r="N244" s="103">
        <v>0.67</v>
      </c>
      <c r="O244" s="104">
        <v>477.48</v>
      </c>
      <c r="P244" s="103">
        <v>2</v>
      </c>
      <c r="Q244" s="104">
        <v>238.74</v>
      </c>
      <c r="R244" s="114"/>
      <c r="S244" s="103">
        <v>0.3</v>
      </c>
      <c r="T244" s="103">
        <v>44</v>
      </c>
      <c r="U244" s="103">
        <v>0</v>
      </c>
      <c r="V244" s="106"/>
    </row>
    <row r="245" spans="1:22" ht="15" x14ac:dyDescent="0.25">
      <c r="A245" s="55">
        <v>6013</v>
      </c>
      <c r="B245" s="55" t="s">
        <v>140</v>
      </c>
      <c r="C245" s="97"/>
      <c r="D245" s="35">
        <v>6</v>
      </c>
      <c r="E245" s="55" t="s">
        <v>397</v>
      </c>
      <c r="F245" s="55" t="s">
        <v>398</v>
      </c>
      <c r="G245" s="55" t="s">
        <v>65</v>
      </c>
      <c r="H245" s="55" t="s">
        <v>138</v>
      </c>
      <c r="I245" s="55" t="s">
        <v>400</v>
      </c>
      <c r="J245" s="107">
        <v>119.37</v>
      </c>
      <c r="K245" s="107">
        <v>716.22</v>
      </c>
      <c r="L245" s="35">
        <v>25</v>
      </c>
      <c r="M245" s="97"/>
      <c r="N245" s="35">
        <v>4.17</v>
      </c>
      <c r="O245" s="107">
        <v>2984.25</v>
      </c>
      <c r="P245" s="35">
        <v>2</v>
      </c>
      <c r="Q245" s="107">
        <v>238.74</v>
      </c>
      <c r="R245" s="97"/>
      <c r="S245" s="35">
        <v>0.3</v>
      </c>
      <c r="T245" s="109">
        <v>275</v>
      </c>
      <c r="U245" s="35">
        <v>0</v>
      </c>
      <c r="V245" s="110"/>
    </row>
    <row r="246" spans="1:22" ht="15" x14ac:dyDescent="0.25">
      <c r="A246" s="102">
        <v>65129</v>
      </c>
      <c r="B246" s="102" t="s">
        <v>120</v>
      </c>
      <c r="C246" s="114"/>
      <c r="D246" s="103">
        <v>30</v>
      </c>
      <c r="E246" s="102" t="s">
        <v>397</v>
      </c>
      <c r="F246" s="102" t="s">
        <v>398</v>
      </c>
      <c r="G246" s="102" t="s">
        <v>65</v>
      </c>
      <c r="H246" s="102" t="s">
        <v>67</v>
      </c>
      <c r="I246" s="102" t="s">
        <v>400</v>
      </c>
      <c r="J246" s="104">
        <v>57.05</v>
      </c>
      <c r="K246" s="104">
        <v>1711.63</v>
      </c>
      <c r="L246" s="103">
        <v>0</v>
      </c>
      <c r="M246" s="114"/>
      <c r="N246" s="103">
        <v>0</v>
      </c>
      <c r="O246" s="104">
        <v>0</v>
      </c>
      <c r="P246" s="103">
        <v>2</v>
      </c>
      <c r="Q246" s="104">
        <v>114.11</v>
      </c>
      <c r="R246" s="114"/>
      <c r="S246" s="103">
        <v>0.1</v>
      </c>
      <c r="T246" s="112">
        <v>0</v>
      </c>
      <c r="U246" s="103">
        <v>0</v>
      </c>
      <c r="V246" s="106"/>
    </row>
    <row r="247" spans="1:22" ht="15" x14ac:dyDescent="0.25">
      <c r="A247" s="55">
        <v>91052</v>
      </c>
      <c r="B247" s="55" t="s">
        <v>185</v>
      </c>
      <c r="C247" s="97"/>
      <c r="D247" s="35">
        <v>6</v>
      </c>
      <c r="E247" s="55" t="s">
        <v>397</v>
      </c>
      <c r="F247" s="55" t="s">
        <v>398</v>
      </c>
      <c r="G247" s="55" t="s">
        <v>65</v>
      </c>
      <c r="H247" s="55" t="s">
        <v>138</v>
      </c>
      <c r="I247" s="55" t="s">
        <v>401</v>
      </c>
      <c r="J247" s="107">
        <v>107.97</v>
      </c>
      <c r="K247" s="107">
        <v>647.79</v>
      </c>
      <c r="L247" s="35">
        <v>6</v>
      </c>
      <c r="M247" s="97"/>
      <c r="N247" s="35">
        <v>1</v>
      </c>
      <c r="O247" s="107">
        <v>647.79</v>
      </c>
      <c r="P247" s="35">
        <v>2</v>
      </c>
      <c r="Q247" s="107">
        <v>215.93</v>
      </c>
      <c r="R247" s="97"/>
      <c r="S247" s="35">
        <v>0.3</v>
      </c>
      <c r="T247" s="35">
        <v>66</v>
      </c>
      <c r="U247" s="35">
        <v>0</v>
      </c>
      <c r="V247" s="110"/>
    </row>
    <row r="248" spans="1:22" ht="15" x14ac:dyDescent="0.25">
      <c r="A248" s="102">
        <v>6012</v>
      </c>
      <c r="B248" s="102" t="s">
        <v>161</v>
      </c>
      <c r="C248" s="114"/>
      <c r="D248" s="103">
        <v>18</v>
      </c>
      <c r="E248" s="102" t="s">
        <v>397</v>
      </c>
      <c r="F248" s="102" t="s">
        <v>398</v>
      </c>
      <c r="G248" s="102" t="s">
        <v>65</v>
      </c>
      <c r="H248" s="102" t="s">
        <v>74</v>
      </c>
      <c r="I248" s="102" t="s">
        <v>400</v>
      </c>
      <c r="J248" s="104">
        <v>96.61</v>
      </c>
      <c r="K248" s="104">
        <v>1738.98</v>
      </c>
      <c r="L248" s="103">
        <v>34</v>
      </c>
      <c r="M248" s="114"/>
      <c r="N248" s="103">
        <v>1.89</v>
      </c>
      <c r="O248" s="104">
        <v>3284.74</v>
      </c>
      <c r="P248" s="103">
        <v>2</v>
      </c>
      <c r="Q248" s="104">
        <v>193.22</v>
      </c>
      <c r="R248" s="114"/>
      <c r="S248" s="103">
        <v>0.1</v>
      </c>
      <c r="T248" s="113">
        <v>374</v>
      </c>
      <c r="U248" s="103">
        <v>0</v>
      </c>
      <c r="V248" s="106"/>
    </row>
    <row r="249" spans="1:22" ht="15" x14ac:dyDescent="0.25">
      <c r="A249" s="55">
        <v>6087</v>
      </c>
      <c r="B249" s="55" t="s">
        <v>164</v>
      </c>
      <c r="C249" s="97"/>
      <c r="D249" s="35">
        <v>4</v>
      </c>
      <c r="E249" s="55" t="s">
        <v>397</v>
      </c>
      <c r="F249" s="55" t="s">
        <v>398</v>
      </c>
      <c r="G249" s="55" t="s">
        <v>65</v>
      </c>
      <c r="H249" s="55" t="s">
        <v>138</v>
      </c>
      <c r="I249" s="55" t="s">
        <v>401</v>
      </c>
      <c r="J249" s="107">
        <v>255.47</v>
      </c>
      <c r="K249" s="107">
        <v>1021.87</v>
      </c>
      <c r="L249" s="35">
        <v>37</v>
      </c>
      <c r="M249" s="97"/>
      <c r="N249" s="35">
        <v>9.25</v>
      </c>
      <c r="O249" s="107">
        <v>9452.2999999999993</v>
      </c>
      <c r="P249" s="35">
        <v>2</v>
      </c>
      <c r="Q249" s="107">
        <v>510.94</v>
      </c>
      <c r="R249" s="97"/>
      <c r="S249" s="35">
        <v>0.5</v>
      </c>
      <c r="T249" s="109">
        <v>407</v>
      </c>
      <c r="U249" s="35">
        <v>0</v>
      </c>
      <c r="V249" s="110"/>
    </row>
    <row r="250" spans="1:22" ht="15" x14ac:dyDescent="0.25">
      <c r="A250" s="102">
        <v>6017</v>
      </c>
      <c r="B250" s="102" t="s">
        <v>134</v>
      </c>
      <c r="C250" s="114"/>
      <c r="D250" s="103">
        <v>12</v>
      </c>
      <c r="E250" s="102" t="s">
        <v>397</v>
      </c>
      <c r="F250" s="102" t="s">
        <v>398</v>
      </c>
      <c r="G250" s="102" t="s">
        <v>65</v>
      </c>
      <c r="H250" s="102" t="s">
        <v>74</v>
      </c>
      <c r="I250" s="102" t="s">
        <v>400</v>
      </c>
      <c r="J250" s="104">
        <v>151.91</v>
      </c>
      <c r="K250" s="104">
        <v>1822.92</v>
      </c>
      <c r="L250" s="103">
        <v>31</v>
      </c>
      <c r="M250" s="114"/>
      <c r="N250" s="103">
        <v>2.59</v>
      </c>
      <c r="O250" s="104">
        <v>4715.29</v>
      </c>
      <c r="P250" s="103">
        <v>2</v>
      </c>
      <c r="Q250" s="104">
        <v>303.82</v>
      </c>
      <c r="R250" s="114"/>
      <c r="S250" s="103">
        <v>0.2</v>
      </c>
      <c r="T250" s="113">
        <v>341</v>
      </c>
      <c r="U250" s="103">
        <v>0</v>
      </c>
      <c r="V250" s="106"/>
    </row>
    <row r="251" spans="1:22" ht="15" x14ac:dyDescent="0.25">
      <c r="A251" s="55">
        <v>65045</v>
      </c>
      <c r="B251" s="55" t="s">
        <v>368</v>
      </c>
      <c r="C251" s="97"/>
      <c r="D251" s="35">
        <v>18</v>
      </c>
      <c r="E251" s="55" t="s">
        <v>397</v>
      </c>
      <c r="F251" s="55" t="s">
        <v>398</v>
      </c>
      <c r="G251" s="55" t="s">
        <v>65</v>
      </c>
      <c r="H251" s="55" t="s">
        <v>138</v>
      </c>
      <c r="I251" s="55" t="s">
        <v>401</v>
      </c>
      <c r="J251" s="107">
        <v>60.88</v>
      </c>
      <c r="K251" s="107">
        <v>1095.77</v>
      </c>
      <c r="L251" s="35">
        <v>97</v>
      </c>
      <c r="M251" s="97"/>
      <c r="N251" s="35">
        <v>5.39</v>
      </c>
      <c r="O251" s="107">
        <v>5905</v>
      </c>
      <c r="P251" s="35">
        <v>2</v>
      </c>
      <c r="Q251" s="107">
        <v>121.75</v>
      </c>
      <c r="R251" s="97"/>
      <c r="S251" s="35">
        <v>0.1</v>
      </c>
      <c r="T251" s="116">
        <v>1067</v>
      </c>
      <c r="U251" s="35">
        <v>0</v>
      </c>
      <c r="V251" s="110"/>
    </row>
    <row r="252" spans="1:22" ht="15" x14ac:dyDescent="0.25">
      <c r="A252" s="102">
        <v>6029</v>
      </c>
      <c r="B252" s="102" t="s">
        <v>362</v>
      </c>
      <c r="C252" s="114"/>
      <c r="D252" s="103">
        <v>5</v>
      </c>
      <c r="E252" s="102" t="s">
        <v>397</v>
      </c>
      <c r="F252" s="102" t="s">
        <v>398</v>
      </c>
      <c r="G252" s="102" t="s">
        <v>65</v>
      </c>
      <c r="H252" s="102" t="s">
        <v>74</v>
      </c>
      <c r="I252" s="102" t="s">
        <v>401</v>
      </c>
      <c r="J252" s="104">
        <v>208.39</v>
      </c>
      <c r="K252" s="104">
        <v>1041.94</v>
      </c>
      <c r="L252" s="103">
        <v>5</v>
      </c>
      <c r="M252" s="114"/>
      <c r="N252" s="103">
        <v>1</v>
      </c>
      <c r="O252" s="104">
        <v>1041.94</v>
      </c>
      <c r="P252" s="103">
        <v>2</v>
      </c>
      <c r="Q252" s="104">
        <v>416.78</v>
      </c>
      <c r="R252" s="114"/>
      <c r="S252" s="103">
        <v>0.4</v>
      </c>
      <c r="T252" s="103">
        <v>55</v>
      </c>
      <c r="U252" s="103">
        <v>0</v>
      </c>
      <c r="V252" s="106"/>
    </row>
    <row r="253" spans="1:22" ht="15" x14ac:dyDescent="0.25">
      <c r="A253" s="55">
        <v>6043</v>
      </c>
      <c r="B253" s="55" t="s">
        <v>209</v>
      </c>
      <c r="C253" s="97"/>
      <c r="D253" s="35">
        <v>12</v>
      </c>
      <c r="E253" s="55" t="s">
        <v>397</v>
      </c>
      <c r="F253" s="55" t="s">
        <v>398</v>
      </c>
      <c r="G253" s="55" t="s">
        <v>65</v>
      </c>
      <c r="H253" s="55" t="s">
        <v>67</v>
      </c>
      <c r="I253" s="55" t="s">
        <v>401</v>
      </c>
      <c r="J253" s="107">
        <v>33.909999999999997</v>
      </c>
      <c r="K253" s="107">
        <v>406.92</v>
      </c>
      <c r="L253" s="35">
        <v>1</v>
      </c>
      <c r="M253" s="97"/>
      <c r="N253" s="35">
        <v>0.08</v>
      </c>
      <c r="O253" s="107">
        <v>33.909999999999997</v>
      </c>
      <c r="P253" s="35">
        <v>2</v>
      </c>
      <c r="Q253" s="107">
        <v>67.819999999999993</v>
      </c>
      <c r="R253" s="97"/>
      <c r="S253" s="35">
        <v>0.2</v>
      </c>
      <c r="T253" s="35">
        <v>11</v>
      </c>
      <c r="U253" s="35">
        <v>0</v>
      </c>
      <c r="V253" s="110"/>
    </row>
    <row r="254" spans="1:22" ht="15" x14ac:dyDescent="0.25">
      <c r="A254" s="102">
        <v>6060</v>
      </c>
      <c r="B254" s="102" t="s">
        <v>172</v>
      </c>
      <c r="C254" s="114"/>
      <c r="D254" s="103">
        <v>5</v>
      </c>
      <c r="E254" s="102" t="s">
        <v>397</v>
      </c>
      <c r="F254" s="102" t="s">
        <v>398</v>
      </c>
      <c r="G254" s="102" t="s">
        <v>65</v>
      </c>
      <c r="H254" s="102" t="s">
        <v>138</v>
      </c>
      <c r="I254" s="102" t="s">
        <v>401</v>
      </c>
      <c r="J254" s="104">
        <v>208.39</v>
      </c>
      <c r="K254" s="104">
        <v>1041.94</v>
      </c>
      <c r="L254" s="103">
        <v>9</v>
      </c>
      <c r="M254" s="114"/>
      <c r="N254" s="103">
        <v>1.8</v>
      </c>
      <c r="O254" s="104">
        <v>1875.5</v>
      </c>
      <c r="P254" s="103">
        <v>1</v>
      </c>
      <c r="Q254" s="104">
        <v>208.39</v>
      </c>
      <c r="R254" s="114"/>
      <c r="S254" s="103">
        <v>0.2</v>
      </c>
      <c r="T254" s="113">
        <v>198</v>
      </c>
      <c r="U254" s="103">
        <v>0</v>
      </c>
      <c r="V254" s="106"/>
    </row>
    <row r="255" spans="1:22" ht="15" x14ac:dyDescent="0.25">
      <c r="A255" s="55">
        <v>91115</v>
      </c>
      <c r="B255" s="55" t="s">
        <v>186</v>
      </c>
      <c r="C255" s="97"/>
      <c r="D255" s="35">
        <v>12</v>
      </c>
      <c r="E255" s="55" t="s">
        <v>397</v>
      </c>
      <c r="F255" s="55" t="s">
        <v>398</v>
      </c>
      <c r="G255" s="55" t="s">
        <v>65</v>
      </c>
      <c r="H255" s="55" t="s">
        <v>138</v>
      </c>
      <c r="I255" s="55" t="s">
        <v>401</v>
      </c>
      <c r="J255" s="107">
        <v>101.88</v>
      </c>
      <c r="K255" s="107">
        <v>1222.5899999999999</v>
      </c>
      <c r="L255" s="35">
        <v>46</v>
      </c>
      <c r="M255" s="97"/>
      <c r="N255" s="35">
        <v>3.83</v>
      </c>
      <c r="O255" s="107">
        <v>4686.59</v>
      </c>
      <c r="P255" s="35">
        <v>1</v>
      </c>
      <c r="Q255" s="107">
        <v>101.88</v>
      </c>
      <c r="R255" s="97"/>
      <c r="S255" s="35">
        <v>0.1</v>
      </c>
      <c r="T255" s="116">
        <v>1012</v>
      </c>
      <c r="U255" s="35">
        <v>0</v>
      </c>
      <c r="V255" s="110"/>
    </row>
    <row r="256" spans="1:22" ht="15" x14ac:dyDescent="0.25">
      <c r="A256" s="102">
        <v>88152</v>
      </c>
      <c r="B256" s="102" t="s">
        <v>169</v>
      </c>
      <c r="C256" s="114"/>
      <c r="D256" s="103">
        <v>12</v>
      </c>
      <c r="E256" s="102" t="s">
        <v>397</v>
      </c>
      <c r="F256" s="102" t="s">
        <v>398</v>
      </c>
      <c r="G256" s="102" t="s">
        <v>65</v>
      </c>
      <c r="H256" s="102" t="s">
        <v>70</v>
      </c>
      <c r="I256" s="102" t="s">
        <v>401</v>
      </c>
      <c r="J256" s="104">
        <v>140.30000000000001</v>
      </c>
      <c r="K256" s="104">
        <v>1683.59</v>
      </c>
      <c r="L256" s="103">
        <v>25</v>
      </c>
      <c r="M256" s="114"/>
      <c r="N256" s="103">
        <v>2.08</v>
      </c>
      <c r="O256" s="104">
        <v>3507.48</v>
      </c>
      <c r="P256" s="103">
        <v>1</v>
      </c>
      <c r="Q256" s="104">
        <v>140.30000000000001</v>
      </c>
      <c r="R256" s="114"/>
      <c r="S256" s="103">
        <v>0.1</v>
      </c>
      <c r="T256" s="113">
        <v>550</v>
      </c>
      <c r="U256" s="103">
        <v>0</v>
      </c>
      <c r="V256" s="106"/>
    </row>
    <row r="257" spans="1:22" ht="15" x14ac:dyDescent="0.25">
      <c r="A257" s="55">
        <v>91047</v>
      </c>
      <c r="B257" s="55" t="s">
        <v>154</v>
      </c>
      <c r="C257" s="97"/>
      <c r="D257" s="35">
        <v>6</v>
      </c>
      <c r="E257" s="55" t="s">
        <v>397</v>
      </c>
      <c r="F257" s="55" t="s">
        <v>398</v>
      </c>
      <c r="G257" s="55" t="s">
        <v>65</v>
      </c>
      <c r="H257" s="55" t="s">
        <v>138</v>
      </c>
      <c r="I257" s="55" t="s">
        <v>401</v>
      </c>
      <c r="J257" s="107">
        <v>119.37</v>
      </c>
      <c r="K257" s="107">
        <v>716.22</v>
      </c>
      <c r="L257" s="35">
        <v>33</v>
      </c>
      <c r="M257" s="97"/>
      <c r="N257" s="35">
        <v>5.5</v>
      </c>
      <c r="O257" s="107">
        <v>3939.21</v>
      </c>
      <c r="P257" s="35">
        <v>1</v>
      </c>
      <c r="Q257" s="107">
        <v>119.37</v>
      </c>
      <c r="R257" s="97"/>
      <c r="S257" s="35">
        <v>0.2</v>
      </c>
      <c r="T257" s="109">
        <v>726</v>
      </c>
      <c r="U257" s="35">
        <v>0</v>
      </c>
      <c r="V257" s="110"/>
    </row>
    <row r="258" spans="1:22" ht="15" x14ac:dyDescent="0.25">
      <c r="A258" s="102">
        <v>6009</v>
      </c>
      <c r="B258" s="102" t="s">
        <v>178</v>
      </c>
      <c r="C258" s="114"/>
      <c r="D258" s="103">
        <v>8</v>
      </c>
      <c r="E258" s="102" t="s">
        <v>397</v>
      </c>
      <c r="F258" s="102" t="s">
        <v>398</v>
      </c>
      <c r="G258" s="102" t="s">
        <v>65</v>
      </c>
      <c r="H258" s="102" t="s">
        <v>138</v>
      </c>
      <c r="I258" s="102" t="s">
        <v>400</v>
      </c>
      <c r="J258" s="104">
        <v>83.83</v>
      </c>
      <c r="K258" s="104">
        <v>670.6</v>
      </c>
      <c r="L258" s="103">
        <v>6</v>
      </c>
      <c r="M258" s="114"/>
      <c r="N258" s="103">
        <v>0.75</v>
      </c>
      <c r="O258" s="104">
        <v>502.95</v>
      </c>
      <c r="P258" s="103">
        <v>1</v>
      </c>
      <c r="Q258" s="104">
        <v>83.83</v>
      </c>
      <c r="R258" s="114"/>
      <c r="S258" s="103">
        <v>0.1</v>
      </c>
      <c r="T258" s="113">
        <v>132</v>
      </c>
      <c r="U258" s="103">
        <v>0</v>
      </c>
      <c r="V258" s="106"/>
    </row>
    <row r="259" spans="1:22" ht="15" x14ac:dyDescent="0.25">
      <c r="A259" s="55">
        <v>6045</v>
      </c>
      <c r="B259" s="55" t="s">
        <v>162</v>
      </c>
      <c r="C259" s="97"/>
      <c r="D259" s="35">
        <v>12</v>
      </c>
      <c r="E259" s="55" t="s">
        <v>397</v>
      </c>
      <c r="F259" s="55" t="s">
        <v>398</v>
      </c>
      <c r="G259" s="55" t="s">
        <v>65</v>
      </c>
      <c r="H259" s="55" t="s">
        <v>67</v>
      </c>
      <c r="I259" s="55" t="s">
        <v>401</v>
      </c>
      <c r="J259" s="107">
        <v>73.98</v>
      </c>
      <c r="K259" s="107">
        <v>887.75</v>
      </c>
      <c r="L259" s="35">
        <v>0</v>
      </c>
      <c r="M259" s="97"/>
      <c r="N259" s="35">
        <v>0</v>
      </c>
      <c r="O259" s="107">
        <v>0</v>
      </c>
      <c r="P259" s="35">
        <v>1</v>
      </c>
      <c r="Q259" s="107">
        <v>73.98</v>
      </c>
      <c r="R259" s="97"/>
      <c r="S259" s="35">
        <v>0.1</v>
      </c>
      <c r="T259" s="115">
        <v>0</v>
      </c>
      <c r="U259" s="35">
        <v>0</v>
      </c>
      <c r="V259" s="110"/>
    </row>
    <row r="260" spans="1:22" ht="15" x14ac:dyDescent="0.25">
      <c r="A260" s="102">
        <v>91014</v>
      </c>
      <c r="B260" s="102" t="s">
        <v>175</v>
      </c>
      <c r="C260" s="114"/>
      <c r="D260" s="103">
        <v>4</v>
      </c>
      <c r="E260" s="102" t="s">
        <v>397</v>
      </c>
      <c r="F260" s="102" t="s">
        <v>398</v>
      </c>
      <c r="G260" s="102" t="s">
        <v>65</v>
      </c>
      <c r="H260" s="102" t="s">
        <v>138</v>
      </c>
      <c r="I260" s="102" t="s">
        <v>401</v>
      </c>
      <c r="J260" s="104">
        <v>191.6</v>
      </c>
      <c r="K260" s="104">
        <v>766.4</v>
      </c>
      <c r="L260" s="103">
        <v>19</v>
      </c>
      <c r="M260" s="114"/>
      <c r="N260" s="103">
        <v>4.75</v>
      </c>
      <c r="O260" s="104">
        <v>3640.4</v>
      </c>
      <c r="P260" s="103">
        <v>1</v>
      </c>
      <c r="Q260" s="104">
        <v>191.6</v>
      </c>
      <c r="R260" s="114"/>
      <c r="S260" s="103">
        <v>0.3</v>
      </c>
      <c r="T260" s="113">
        <v>418</v>
      </c>
      <c r="U260" s="103">
        <v>0</v>
      </c>
      <c r="V260" s="106"/>
    </row>
    <row r="261" spans="1:22" ht="15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9">
        <v>38373</v>
      </c>
      <c r="M261" s="120">
        <v>3046.65</v>
      </c>
      <c r="N261" s="121">
        <v>347.21</v>
      </c>
      <c r="O261" s="122">
        <v>3935516.22</v>
      </c>
      <c r="P261" s="119">
        <v>5203</v>
      </c>
      <c r="Q261" s="122">
        <v>465461.29</v>
      </c>
      <c r="R261" s="121">
        <v>467</v>
      </c>
      <c r="S261" s="121">
        <v>63.8</v>
      </c>
      <c r="T261" s="118"/>
      <c r="U261" s="121">
        <v>0</v>
      </c>
      <c r="V261" s="118"/>
    </row>
    <row r="262" spans="1:22" ht="12.75" x14ac:dyDescent="0.2">
      <c r="F262" s="123"/>
      <c r="H262" s="123"/>
      <c r="J262" s="123"/>
    </row>
    <row r="263" spans="1:22" ht="12.75" x14ac:dyDescent="0.2">
      <c r="F263" s="123"/>
      <c r="H263" s="123"/>
      <c r="J263" s="123"/>
    </row>
    <row r="264" spans="1:22" ht="12.75" x14ac:dyDescent="0.2">
      <c r="F264" s="123"/>
      <c r="H264" s="123"/>
      <c r="J264" s="123"/>
    </row>
    <row r="265" spans="1:22" ht="12.75" x14ac:dyDescent="0.2">
      <c r="F265" s="123"/>
      <c r="H265" s="123"/>
      <c r="J265" s="123"/>
    </row>
    <row r="266" spans="1:22" ht="12.75" x14ac:dyDescent="0.2">
      <c r="F266" s="123"/>
      <c r="H266" s="123"/>
      <c r="J266" s="123"/>
    </row>
    <row r="267" spans="1:22" ht="12.75" x14ac:dyDescent="0.2">
      <c r="F267" s="123"/>
      <c r="H267" s="123"/>
      <c r="J267" s="123"/>
    </row>
    <row r="268" spans="1:22" ht="12.75" x14ac:dyDescent="0.2">
      <c r="F268" s="123"/>
      <c r="H268" s="123"/>
      <c r="J268" s="123"/>
    </row>
    <row r="269" spans="1:22" ht="12.75" x14ac:dyDescent="0.2">
      <c r="F269" s="123"/>
      <c r="H269" s="123"/>
      <c r="J269" s="123"/>
    </row>
    <row r="270" spans="1:22" ht="12.75" x14ac:dyDescent="0.2">
      <c r="F270" s="123"/>
      <c r="H270" s="123"/>
      <c r="J270" s="123"/>
    </row>
    <row r="271" spans="1:22" ht="12.75" x14ac:dyDescent="0.2">
      <c r="F271" s="123"/>
      <c r="H271" s="123"/>
      <c r="J271" s="123"/>
    </row>
    <row r="272" spans="1:22" ht="12.75" x14ac:dyDescent="0.2">
      <c r="F272" s="123"/>
      <c r="H272" s="123"/>
      <c r="J272" s="123"/>
    </row>
    <row r="273" spans="6:10" ht="12.75" x14ac:dyDescent="0.2">
      <c r="F273" s="123"/>
      <c r="H273" s="123"/>
      <c r="J273" s="123"/>
    </row>
    <row r="274" spans="6:10" ht="12.75" x14ac:dyDescent="0.2">
      <c r="F274" s="123"/>
      <c r="H274" s="123"/>
      <c r="J274" s="123"/>
    </row>
    <row r="275" spans="6:10" ht="12.75" x14ac:dyDescent="0.2">
      <c r="F275" s="123"/>
      <c r="H275" s="123"/>
      <c r="J275" s="123"/>
    </row>
    <row r="276" spans="6:10" ht="12.75" x14ac:dyDescent="0.2">
      <c r="F276" s="123"/>
      <c r="H276" s="123"/>
      <c r="J276" s="123"/>
    </row>
    <row r="277" spans="6:10" ht="12.75" x14ac:dyDescent="0.2">
      <c r="F277" s="123"/>
      <c r="H277" s="123"/>
      <c r="J277" s="123"/>
    </row>
    <row r="278" spans="6:10" ht="12.75" x14ac:dyDescent="0.2">
      <c r="F278" s="123"/>
      <c r="H278" s="123"/>
      <c r="J278" s="123"/>
    </row>
    <row r="279" spans="6:10" ht="12.75" x14ac:dyDescent="0.2">
      <c r="F279" s="123"/>
      <c r="H279" s="123"/>
      <c r="J279" s="123"/>
    </row>
    <row r="280" spans="6:10" ht="12.75" x14ac:dyDescent="0.2">
      <c r="F280" s="123"/>
      <c r="H280" s="123"/>
      <c r="J280" s="123"/>
    </row>
    <row r="281" spans="6:10" ht="12.75" x14ac:dyDescent="0.2">
      <c r="F281" s="123"/>
      <c r="H281" s="123"/>
      <c r="J281" s="123"/>
    </row>
    <row r="282" spans="6:10" ht="12.75" x14ac:dyDescent="0.2">
      <c r="F282" s="123"/>
      <c r="H282" s="123"/>
      <c r="J282" s="123"/>
    </row>
    <row r="283" spans="6:10" ht="12.75" x14ac:dyDescent="0.2">
      <c r="F283" s="123"/>
      <c r="H283" s="123"/>
      <c r="J283" s="123"/>
    </row>
    <row r="284" spans="6:10" ht="12.75" x14ac:dyDescent="0.2">
      <c r="F284" s="123"/>
      <c r="H284" s="123"/>
      <c r="J284" s="123"/>
    </row>
    <row r="285" spans="6:10" ht="12.75" x14ac:dyDescent="0.2">
      <c r="F285" s="123"/>
      <c r="H285" s="123"/>
      <c r="J285" s="123"/>
    </row>
    <row r="286" spans="6:10" ht="12.75" x14ac:dyDescent="0.2">
      <c r="F286" s="123"/>
      <c r="H286" s="123"/>
      <c r="J286" s="123"/>
    </row>
    <row r="287" spans="6:10" ht="12.75" x14ac:dyDescent="0.2">
      <c r="F287" s="123"/>
      <c r="H287" s="123"/>
      <c r="J287" s="123"/>
    </row>
    <row r="288" spans="6:10" ht="12.75" x14ac:dyDescent="0.2">
      <c r="F288" s="123"/>
      <c r="H288" s="123"/>
      <c r="J288" s="123"/>
    </row>
    <row r="289" spans="6:10" ht="12.75" x14ac:dyDescent="0.2">
      <c r="F289" s="123"/>
      <c r="H289" s="123"/>
      <c r="J289" s="123"/>
    </row>
    <row r="290" spans="6:10" ht="12.75" x14ac:dyDescent="0.2">
      <c r="F290" s="123"/>
      <c r="H290" s="123"/>
      <c r="J290" s="123"/>
    </row>
    <row r="291" spans="6:10" ht="12.75" x14ac:dyDescent="0.2">
      <c r="F291" s="123"/>
      <c r="H291" s="123"/>
      <c r="J291" s="123"/>
    </row>
    <row r="292" spans="6:10" ht="12.75" x14ac:dyDescent="0.2">
      <c r="F292" s="123"/>
      <c r="H292" s="123"/>
      <c r="J292" s="123"/>
    </row>
    <row r="293" spans="6:10" ht="12.75" x14ac:dyDescent="0.2">
      <c r="F293" s="123"/>
      <c r="H293" s="123"/>
      <c r="J293" s="123"/>
    </row>
    <row r="294" spans="6:10" ht="12.75" x14ac:dyDescent="0.2">
      <c r="F294" s="123"/>
      <c r="H294" s="123"/>
      <c r="J294" s="123"/>
    </row>
    <row r="295" spans="6:10" ht="12.75" x14ac:dyDescent="0.2">
      <c r="F295" s="123"/>
      <c r="H295" s="123"/>
      <c r="J295" s="123"/>
    </row>
    <row r="296" spans="6:10" ht="12.75" x14ac:dyDescent="0.2">
      <c r="F296" s="123"/>
      <c r="H296" s="123"/>
      <c r="J296" s="123"/>
    </row>
    <row r="297" spans="6:10" ht="12.75" x14ac:dyDescent="0.2">
      <c r="F297" s="123"/>
      <c r="H297" s="123"/>
      <c r="J297" s="123"/>
    </row>
    <row r="298" spans="6:10" ht="12.75" x14ac:dyDescent="0.2">
      <c r="F298" s="123"/>
      <c r="H298" s="123"/>
      <c r="J298" s="123"/>
    </row>
    <row r="299" spans="6:10" ht="12.75" x14ac:dyDescent="0.2">
      <c r="F299" s="123"/>
      <c r="H299" s="123"/>
      <c r="J299" s="123"/>
    </row>
    <row r="300" spans="6:10" ht="12.75" x14ac:dyDescent="0.2">
      <c r="F300" s="123"/>
      <c r="H300" s="123"/>
      <c r="J300" s="123"/>
    </row>
    <row r="301" spans="6:10" ht="12.75" x14ac:dyDescent="0.2">
      <c r="F301" s="123"/>
      <c r="H301" s="123"/>
      <c r="J301" s="123"/>
    </row>
    <row r="302" spans="6:10" ht="12.75" x14ac:dyDescent="0.2">
      <c r="F302" s="123"/>
      <c r="H302" s="123"/>
      <c r="J302" s="123"/>
    </row>
    <row r="303" spans="6:10" ht="12.75" x14ac:dyDescent="0.2">
      <c r="F303" s="123"/>
      <c r="H303" s="123"/>
      <c r="J303" s="123"/>
    </row>
    <row r="304" spans="6:10" ht="12.75" x14ac:dyDescent="0.2">
      <c r="F304" s="123"/>
      <c r="H304" s="123"/>
      <c r="J304" s="123"/>
    </row>
    <row r="305" spans="6:10" ht="12.75" x14ac:dyDescent="0.2">
      <c r="F305" s="123"/>
      <c r="H305" s="123"/>
      <c r="J305" s="123"/>
    </row>
    <row r="306" spans="6:10" ht="12.75" x14ac:dyDescent="0.2">
      <c r="F306" s="123"/>
      <c r="H306" s="123"/>
      <c r="J306" s="123"/>
    </row>
    <row r="307" spans="6:10" ht="12.75" x14ac:dyDescent="0.2">
      <c r="F307" s="123"/>
      <c r="H307" s="123"/>
      <c r="J307" s="123"/>
    </row>
    <row r="308" spans="6:10" ht="12.75" x14ac:dyDescent="0.2">
      <c r="F308" s="123"/>
      <c r="H308" s="123"/>
      <c r="J308" s="123"/>
    </row>
    <row r="309" spans="6:10" ht="12.75" x14ac:dyDescent="0.2">
      <c r="F309" s="123"/>
      <c r="H309" s="123"/>
      <c r="J309" s="123"/>
    </row>
    <row r="310" spans="6:10" ht="12.75" x14ac:dyDescent="0.2">
      <c r="F310" s="123"/>
      <c r="H310" s="123"/>
      <c r="J310" s="123"/>
    </row>
    <row r="311" spans="6:10" ht="12.75" x14ac:dyDescent="0.2">
      <c r="F311" s="123"/>
      <c r="H311" s="123"/>
      <c r="J311" s="123"/>
    </row>
    <row r="312" spans="6:10" ht="12.75" x14ac:dyDescent="0.2">
      <c r="F312" s="123"/>
      <c r="H312" s="123"/>
      <c r="J312" s="123"/>
    </row>
    <row r="313" spans="6:10" ht="12.75" x14ac:dyDescent="0.2">
      <c r="F313" s="123"/>
      <c r="H313" s="123"/>
      <c r="J313" s="123"/>
    </row>
    <row r="314" spans="6:10" ht="12.75" x14ac:dyDescent="0.2">
      <c r="F314" s="123"/>
      <c r="H314" s="123"/>
      <c r="J314" s="123"/>
    </row>
    <row r="315" spans="6:10" ht="12.75" x14ac:dyDescent="0.2">
      <c r="F315" s="123"/>
      <c r="H315" s="123"/>
      <c r="J315" s="123"/>
    </row>
    <row r="316" spans="6:10" ht="12.75" x14ac:dyDescent="0.2">
      <c r="F316" s="123"/>
      <c r="H316" s="123"/>
      <c r="J316" s="123"/>
    </row>
    <row r="317" spans="6:10" ht="12.75" x14ac:dyDescent="0.2">
      <c r="F317" s="123"/>
      <c r="H317" s="123"/>
      <c r="J317" s="123"/>
    </row>
    <row r="318" spans="6:10" ht="12.75" x14ac:dyDescent="0.2">
      <c r="F318" s="123"/>
      <c r="H318" s="123"/>
      <c r="J318" s="123"/>
    </row>
    <row r="319" spans="6:10" ht="12.75" x14ac:dyDescent="0.2">
      <c r="F319" s="123"/>
      <c r="H319" s="123"/>
      <c r="J319" s="123"/>
    </row>
    <row r="320" spans="6:10" ht="12.75" x14ac:dyDescent="0.2">
      <c r="F320" s="123"/>
      <c r="H320" s="123"/>
      <c r="J320" s="123"/>
    </row>
    <row r="321" spans="6:10" ht="12.75" x14ac:dyDescent="0.2">
      <c r="F321" s="123"/>
      <c r="H321" s="123"/>
      <c r="J321" s="123"/>
    </row>
    <row r="322" spans="6:10" ht="12.75" x14ac:dyDescent="0.2">
      <c r="F322" s="123"/>
      <c r="H322" s="123"/>
      <c r="J322" s="123"/>
    </row>
    <row r="323" spans="6:10" ht="12.75" x14ac:dyDescent="0.2">
      <c r="F323" s="123"/>
      <c r="H323" s="123"/>
      <c r="J323" s="123"/>
    </row>
    <row r="324" spans="6:10" ht="12.75" x14ac:dyDescent="0.2">
      <c r="F324" s="123"/>
      <c r="H324" s="123"/>
      <c r="J324" s="123"/>
    </row>
    <row r="325" spans="6:10" ht="12.75" x14ac:dyDescent="0.2">
      <c r="F325" s="123"/>
      <c r="H325" s="123"/>
      <c r="J325" s="123"/>
    </row>
    <row r="326" spans="6:10" ht="12.75" x14ac:dyDescent="0.2">
      <c r="F326" s="123"/>
      <c r="H326" s="123"/>
      <c r="J326" s="123"/>
    </row>
    <row r="327" spans="6:10" ht="12.75" x14ac:dyDescent="0.2">
      <c r="F327" s="123"/>
      <c r="H327" s="123"/>
      <c r="J327" s="123"/>
    </row>
    <row r="328" spans="6:10" ht="12.75" x14ac:dyDescent="0.2">
      <c r="F328" s="123"/>
      <c r="H328" s="123"/>
      <c r="J328" s="123"/>
    </row>
    <row r="329" spans="6:10" ht="12.75" x14ac:dyDescent="0.2">
      <c r="F329" s="123"/>
      <c r="H329" s="123"/>
      <c r="J329" s="123"/>
    </row>
    <row r="330" spans="6:10" ht="12.75" x14ac:dyDescent="0.2">
      <c r="F330" s="123"/>
      <c r="H330" s="123"/>
      <c r="J330" s="123"/>
    </row>
    <row r="331" spans="6:10" ht="12.75" x14ac:dyDescent="0.2">
      <c r="F331" s="123"/>
      <c r="H331" s="123"/>
      <c r="J331" s="123"/>
    </row>
    <row r="332" spans="6:10" ht="12.75" x14ac:dyDescent="0.2">
      <c r="F332" s="123"/>
      <c r="H332" s="123"/>
      <c r="J332" s="123"/>
    </row>
    <row r="333" spans="6:10" ht="12.75" x14ac:dyDescent="0.2">
      <c r="F333" s="123"/>
      <c r="H333" s="123"/>
      <c r="J333" s="123"/>
    </row>
    <row r="334" spans="6:10" ht="12.75" x14ac:dyDescent="0.2">
      <c r="F334" s="123"/>
      <c r="H334" s="123"/>
      <c r="J334" s="123"/>
    </row>
    <row r="335" spans="6:10" ht="12.75" x14ac:dyDescent="0.2">
      <c r="F335" s="123"/>
      <c r="H335" s="123"/>
      <c r="J335" s="123"/>
    </row>
    <row r="336" spans="6:10" ht="12.75" x14ac:dyDescent="0.2">
      <c r="F336" s="123"/>
      <c r="H336" s="123"/>
      <c r="J336" s="123"/>
    </row>
    <row r="337" spans="6:10" ht="12.75" x14ac:dyDescent="0.2">
      <c r="F337" s="123"/>
      <c r="H337" s="123"/>
      <c r="J337" s="123"/>
    </row>
    <row r="338" spans="6:10" ht="12.75" x14ac:dyDescent="0.2">
      <c r="F338" s="123"/>
      <c r="H338" s="123"/>
      <c r="J338" s="123"/>
    </row>
    <row r="339" spans="6:10" ht="12.75" x14ac:dyDescent="0.2">
      <c r="F339" s="123"/>
      <c r="H339" s="123"/>
      <c r="J339" s="123"/>
    </row>
    <row r="340" spans="6:10" ht="12.75" x14ac:dyDescent="0.2">
      <c r="F340" s="123"/>
      <c r="H340" s="123"/>
      <c r="J340" s="123"/>
    </row>
    <row r="341" spans="6:10" ht="12.75" x14ac:dyDescent="0.2">
      <c r="F341" s="123"/>
      <c r="H341" s="123"/>
      <c r="J341" s="123"/>
    </row>
    <row r="342" spans="6:10" ht="12.75" x14ac:dyDescent="0.2">
      <c r="F342" s="123"/>
      <c r="H342" s="123"/>
      <c r="J342" s="123"/>
    </row>
    <row r="343" spans="6:10" ht="12.75" x14ac:dyDescent="0.2">
      <c r="F343" s="123"/>
      <c r="H343" s="123"/>
      <c r="J343" s="123"/>
    </row>
    <row r="344" spans="6:10" ht="12.75" x14ac:dyDescent="0.2">
      <c r="F344" s="123"/>
      <c r="H344" s="123"/>
      <c r="J344" s="123"/>
    </row>
    <row r="345" spans="6:10" ht="12.75" x14ac:dyDescent="0.2">
      <c r="F345" s="123"/>
      <c r="H345" s="123"/>
      <c r="J345" s="123"/>
    </row>
    <row r="346" spans="6:10" ht="12.75" x14ac:dyDescent="0.2">
      <c r="F346" s="123"/>
      <c r="H346" s="123"/>
      <c r="J346" s="123"/>
    </row>
    <row r="347" spans="6:10" ht="12.75" x14ac:dyDescent="0.2">
      <c r="F347" s="123"/>
      <c r="H347" s="123"/>
      <c r="J347" s="123"/>
    </row>
    <row r="348" spans="6:10" ht="12.75" x14ac:dyDescent="0.2">
      <c r="F348" s="123"/>
      <c r="H348" s="123"/>
      <c r="J348" s="123"/>
    </row>
    <row r="349" spans="6:10" ht="12.75" x14ac:dyDescent="0.2">
      <c r="F349" s="123"/>
      <c r="H349" s="123"/>
      <c r="J349" s="123"/>
    </row>
    <row r="350" spans="6:10" ht="12.75" x14ac:dyDescent="0.2">
      <c r="F350" s="123"/>
      <c r="H350" s="123"/>
      <c r="J350" s="123"/>
    </row>
    <row r="351" spans="6:10" ht="12.75" x14ac:dyDescent="0.2">
      <c r="F351" s="123"/>
      <c r="H351" s="123"/>
      <c r="J351" s="123"/>
    </row>
    <row r="352" spans="6:10" ht="12.75" x14ac:dyDescent="0.2">
      <c r="F352" s="123"/>
      <c r="H352" s="123"/>
      <c r="J352" s="123"/>
    </row>
    <row r="353" spans="6:10" ht="12.75" x14ac:dyDescent="0.2">
      <c r="F353" s="123"/>
      <c r="H353" s="123"/>
      <c r="J353" s="123"/>
    </row>
    <row r="354" spans="6:10" ht="12.75" x14ac:dyDescent="0.2">
      <c r="F354" s="123"/>
      <c r="H354" s="123"/>
      <c r="J354" s="123"/>
    </row>
    <row r="355" spans="6:10" ht="12.75" x14ac:dyDescent="0.2">
      <c r="F355" s="123"/>
      <c r="H355" s="123"/>
      <c r="J355" s="123"/>
    </row>
    <row r="356" spans="6:10" ht="12.75" x14ac:dyDescent="0.2">
      <c r="F356" s="123"/>
      <c r="H356" s="123"/>
      <c r="J356" s="123"/>
    </row>
    <row r="357" spans="6:10" ht="12.75" x14ac:dyDescent="0.2">
      <c r="F357" s="123"/>
      <c r="H357" s="123"/>
      <c r="J357" s="123"/>
    </row>
    <row r="358" spans="6:10" ht="12.75" x14ac:dyDescent="0.2">
      <c r="F358" s="123"/>
      <c r="H358" s="123"/>
      <c r="J358" s="123"/>
    </row>
    <row r="359" spans="6:10" ht="12.75" x14ac:dyDescent="0.2">
      <c r="F359" s="123"/>
      <c r="H359" s="123"/>
      <c r="J359" s="123"/>
    </row>
    <row r="360" spans="6:10" ht="12.75" x14ac:dyDescent="0.2">
      <c r="F360" s="123"/>
      <c r="H360" s="123"/>
      <c r="J360" s="123"/>
    </row>
    <row r="361" spans="6:10" ht="12.75" x14ac:dyDescent="0.2">
      <c r="F361" s="123"/>
      <c r="H361" s="123"/>
      <c r="J361" s="123"/>
    </row>
    <row r="362" spans="6:10" ht="12.75" x14ac:dyDescent="0.2">
      <c r="F362" s="123"/>
      <c r="H362" s="123"/>
      <c r="J362" s="123"/>
    </row>
    <row r="363" spans="6:10" ht="12.75" x14ac:dyDescent="0.2">
      <c r="F363" s="123"/>
      <c r="H363" s="123"/>
      <c r="J363" s="123"/>
    </row>
    <row r="364" spans="6:10" ht="12.75" x14ac:dyDescent="0.2">
      <c r="F364" s="123"/>
      <c r="H364" s="123"/>
      <c r="J364" s="123"/>
    </row>
    <row r="365" spans="6:10" ht="12.75" x14ac:dyDescent="0.2">
      <c r="F365" s="123"/>
      <c r="H365" s="123"/>
      <c r="J365" s="123"/>
    </row>
    <row r="366" spans="6:10" ht="12.75" x14ac:dyDescent="0.2">
      <c r="F366" s="123"/>
      <c r="H366" s="123"/>
      <c r="J366" s="123"/>
    </row>
    <row r="367" spans="6:10" ht="12.75" x14ac:dyDescent="0.2">
      <c r="F367" s="123"/>
      <c r="H367" s="123"/>
      <c r="J367" s="123"/>
    </row>
    <row r="368" spans="6:10" ht="12.75" x14ac:dyDescent="0.2">
      <c r="F368" s="123"/>
      <c r="H368" s="123"/>
      <c r="J368" s="123"/>
    </row>
    <row r="369" spans="6:10" ht="12.75" x14ac:dyDescent="0.2">
      <c r="F369" s="123"/>
      <c r="H369" s="123"/>
      <c r="J369" s="123"/>
    </row>
    <row r="370" spans="6:10" ht="12.75" x14ac:dyDescent="0.2">
      <c r="F370" s="123"/>
      <c r="H370" s="123"/>
      <c r="J370" s="123"/>
    </row>
    <row r="371" spans="6:10" ht="12.75" x14ac:dyDescent="0.2">
      <c r="F371" s="123"/>
      <c r="H371" s="123"/>
      <c r="J371" s="123"/>
    </row>
    <row r="372" spans="6:10" ht="12.75" x14ac:dyDescent="0.2">
      <c r="F372" s="123"/>
      <c r="H372" s="123"/>
      <c r="J372" s="123"/>
    </row>
    <row r="373" spans="6:10" ht="12.75" x14ac:dyDescent="0.2">
      <c r="F373" s="123"/>
      <c r="H373" s="123"/>
      <c r="J373" s="123"/>
    </row>
    <row r="374" spans="6:10" ht="12.75" x14ac:dyDescent="0.2">
      <c r="F374" s="123"/>
      <c r="H374" s="123"/>
      <c r="J374" s="123"/>
    </row>
    <row r="375" spans="6:10" ht="12.75" x14ac:dyDescent="0.2">
      <c r="F375" s="123"/>
      <c r="H375" s="123"/>
      <c r="J375" s="123"/>
    </row>
    <row r="376" spans="6:10" ht="12.75" x14ac:dyDescent="0.2">
      <c r="F376" s="123"/>
      <c r="H376" s="123"/>
      <c r="J376" s="123"/>
    </row>
    <row r="377" spans="6:10" ht="12.75" x14ac:dyDescent="0.2">
      <c r="F377" s="123"/>
      <c r="H377" s="123"/>
      <c r="J377" s="123"/>
    </row>
    <row r="378" spans="6:10" ht="12.75" x14ac:dyDescent="0.2">
      <c r="F378" s="123"/>
      <c r="H378" s="123"/>
      <c r="J378" s="123"/>
    </row>
    <row r="379" spans="6:10" ht="12.75" x14ac:dyDescent="0.2">
      <c r="F379" s="123"/>
      <c r="H379" s="123"/>
      <c r="J379" s="123"/>
    </row>
    <row r="380" spans="6:10" ht="12.75" x14ac:dyDescent="0.2">
      <c r="F380" s="123"/>
      <c r="H380" s="123"/>
      <c r="J380" s="123"/>
    </row>
    <row r="381" spans="6:10" ht="12.75" x14ac:dyDescent="0.2">
      <c r="F381" s="123"/>
      <c r="H381" s="123"/>
      <c r="J381" s="123"/>
    </row>
    <row r="382" spans="6:10" ht="12.75" x14ac:dyDescent="0.2">
      <c r="F382" s="123"/>
      <c r="H382" s="123"/>
      <c r="J382" s="123"/>
    </row>
    <row r="383" spans="6:10" ht="12.75" x14ac:dyDescent="0.2">
      <c r="F383" s="123"/>
      <c r="H383" s="123"/>
      <c r="J383" s="123"/>
    </row>
    <row r="384" spans="6:10" ht="12.75" x14ac:dyDescent="0.2">
      <c r="F384" s="123"/>
      <c r="H384" s="123"/>
      <c r="J384" s="123"/>
    </row>
    <row r="385" spans="6:10" ht="12.75" x14ac:dyDescent="0.2">
      <c r="F385" s="123"/>
      <c r="H385" s="123"/>
      <c r="J385" s="123"/>
    </row>
    <row r="386" spans="6:10" ht="12.75" x14ac:dyDescent="0.2">
      <c r="F386" s="123"/>
      <c r="H386" s="123"/>
      <c r="J386" s="123"/>
    </row>
    <row r="387" spans="6:10" ht="12.75" x14ac:dyDescent="0.2">
      <c r="F387" s="123"/>
      <c r="H387" s="123"/>
      <c r="J387" s="123"/>
    </row>
    <row r="388" spans="6:10" ht="12.75" x14ac:dyDescent="0.2">
      <c r="F388" s="123"/>
      <c r="H388" s="123"/>
      <c r="J388" s="123"/>
    </row>
    <row r="389" spans="6:10" ht="12.75" x14ac:dyDescent="0.2">
      <c r="F389" s="123"/>
      <c r="H389" s="123"/>
      <c r="J389" s="123"/>
    </row>
    <row r="390" spans="6:10" ht="12.75" x14ac:dyDescent="0.2">
      <c r="F390" s="123"/>
      <c r="H390" s="123"/>
      <c r="J390" s="123"/>
    </row>
    <row r="391" spans="6:10" ht="12.75" x14ac:dyDescent="0.2">
      <c r="F391" s="123"/>
      <c r="H391" s="123"/>
      <c r="J391" s="123"/>
    </row>
    <row r="392" spans="6:10" ht="12.75" x14ac:dyDescent="0.2">
      <c r="F392" s="123"/>
      <c r="H392" s="123"/>
      <c r="J392" s="123"/>
    </row>
    <row r="393" spans="6:10" ht="12.75" x14ac:dyDescent="0.2">
      <c r="F393" s="123"/>
      <c r="H393" s="123"/>
      <c r="J393" s="123"/>
    </row>
    <row r="394" spans="6:10" ht="12.75" x14ac:dyDescent="0.2">
      <c r="F394" s="123"/>
      <c r="H394" s="123"/>
      <c r="J394" s="123"/>
    </row>
    <row r="395" spans="6:10" ht="12.75" x14ac:dyDescent="0.2">
      <c r="F395" s="123"/>
      <c r="H395" s="123"/>
      <c r="J395" s="123"/>
    </row>
    <row r="396" spans="6:10" ht="12.75" x14ac:dyDescent="0.2">
      <c r="F396" s="123"/>
      <c r="H396" s="123"/>
      <c r="J396" s="123"/>
    </row>
    <row r="397" spans="6:10" ht="12.75" x14ac:dyDescent="0.2">
      <c r="F397" s="123"/>
      <c r="H397" s="123"/>
      <c r="J397" s="123"/>
    </row>
    <row r="398" spans="6:10" ht="12.75" x14ac:dyDescent="0.2">
      <c r="F398" s="123"/>
      <c r="H398" s="123"/>
      <c r="J398" s="123"/>
    </row>
    <row r="399" spans="6:10" ht="12.75" x14ac:dyDescent="0.2">
      <c r="F399" s="123"/>
      <c r="H399" s="123"/>
      <c r="J399" s="123"/>
    </row>
    <row r="400" spans="6:10" ht="12.75" x14ac:dyDescent="0.2">
      <c r="F400" s="123"/>
      <c r="H400" s="123"/>
      <c r="J400" s="123"/>
    </row>
    <row r="401" spans="6:10" ht="12.75" x14ac:dyDescent="0.2">
      <c r="F401" s="123"/>
      <c r="H401" s="123"/>
      <c r="J401" s="123"/>
    </row>
    <row r="402" spans="6:10" ht="12.75" x14ac:dyDescent="0.2">
      <c r="F402" s="123"/>
      <c r="H402" s="123"/>
      <c r="J402" s="123"/>
    </row>
    <row r="403" spans="6:10" ht="12.75" x14ac:dyDescent="0.2">
      <c r="F403" s="123"/>
      <c r="H403" s="123"/>
      <c r="J403" s="123"/>
    </row>
    <row r="404" spans="6:10" ht="12.75" x14ac:dyDescent="0.2">
      <c r="F404" s="123"/>
      <c r="H404" s="123"/>
      <c r="J404" s="123"/>
    </row>
    <row r="405" spans="6:10" ht="12.75" x14ac:dyDescent="0.2">
      <c r="F405" s="123"/>
      <c r="H405" s="123"/>
      <c r="J405" s="123"/>
    </row>
    <row r="406" spans="6:10" ht="12.75" x14ac:dyDescent="0.2">
      <c r="F406" s="123"/>
      <c r="H406" s="123"/>
      <c r="J406" s="123"/>
    </row>
    <row r="407" spans="6:10" ht="12.75" x14ac:dyDescent="0.2">
      <c r="F407" s="123"/>
      <c r="H407" s="123"/>
      <c r="J407" s="123"/>
    </row>
    <row r="408" spans="6:10" ht="12.75" x14ac:dyDescent="0.2">
      <c r="F408" s="123"/>
      <c r="H408" s="123"/>
      <c r="J408" s="123"/>
    </row>
    <row r="409" spans="6:10" ht="12.75" x14ac:dyDescent="0.2">
      <c r="F409" s="123"/>
      <c r="H409" s="123"/>
      <c r="J409" s="123"/>
    </row>
    <row r="410" spans="6:10" ht="12.75" x14ac:dyDescent="0.2">
      <c r="F410" s="123"/>
      <c r="H410" s="123"/>
      <c r="J410" s="123"/>
    </row>
    <row r="411" spans="6:10" ht="12.75" x14ac:dyDescent="0.2">
      <c r="F411" s="123"/>
      <c r="H411" s="123"/>
      <c r="J411" s="123"/>
    </row>
    <row r="412" spans="6:10" ht="12.75" x14ac:dyDescent="0.2">
      <c r="F412" s="123"/>
      <c r="H412" s="123"/>
      <c r="J412" s="123"/>
    </row>
    <row r="413" spans="6:10" ht="12.75" x14ac:dyDescent="0.2">
      <c r="F413" s="123"/>
      <c r="H413" s="123"/>
      <c r="J413" s="123"/>
    </row>
    <row r="414" spans="6:10" ht="12.75" x14ac:dyDescent="0.2">
      <c r="F414" s="123"/>
      <c r="H414" s="123"/>
      <c r="J414" s="123"/>
    </row>
    <row r="415" spans="6:10" ht="12.75" x14ac:dyDescent="0.2">
      <c r="F415" s="123"/>
      <c r="H415" s="123"/>
      <c r="J415" s="123"/>
    </row>
    <row r="416" spans="6:10" ht="12.75" x14ac:dyDescent="0.2">
      <c r="F416" s="123"/>
      <c r="H416" s="123"/>
      <c r="J416" s="123"/>
    </row>
    <row r="417" spans="6:10" ht="12.75" x14ac:dyDescent="0.2">
      <c r="F417" s="123"/>
      <c r="H417" s="123"/>
      <c r="J417" s="123"/>
    </row>
    <row r="418" spans="6:10" ht="12.75" x14ac:dyDescent="0.2">
      <c r="F418" s="123"/>
      <c r="H418" s="123"/>
      <c r="J418" s="123"/>
    </row>
    <row r="419" spans="6:10" ht="12.75" x14ac:dyDescent="0.2">
      <c r="F419" s="123"/>
      <c r="H419" s="123"/>
      <c r="J419" s="123"/>
    </row>
    <row r="420" spans="6:10" ht="12.75" x14ac:dyDescent="0.2">
      <c r="F420" s="123"/>
      <c r="H420" s="123"/>
      <c r="J420" s="123"/>
    </row>
    <row r="421" spans="6:10" ht="12.75" x14ac:dyDescent="0.2">
      <c r="F421" s="123"/>
      <c r="H421" s="123"/>
      <c r="J421" s="123"/>
    </row>
    <row r="422" spans="6:10" ht="12.75" x14ac:dyDescent="0.2">
      <c r="F422" s="123"/>
      <c r="H422" s="123"/>
      <c r="J422" s="123"/>
    </row>
    <row r="423" spans="6:10" ht="12.75" x14ac:dyDescent="0.2">
      <c r="F423" s="123"/>
      <c r="H423" s="123"/>
      <c r="J423" s="123"/>
    </row>
    <row r="424" spans="6:10" ht="12.75" x14ac:dyDescent="0.2">
      <c r="F424" s="123"/>
      <c r="H424" s="123"/>
      <c r="J424" s="123"/>
    </row>
    <row r="425" spans="6:10" ht="12.75" x14ac:dyDescent="0.2">
      <c r="F425" s="123"/>
      <c r="H425" s="123"/>
      <c r="J425" s="123"/>
    </row>
    <row r="426" spans="6:10" ht="12.75" x14ac:dyDescent="0.2">
      <c r="F426" s="123"/>
      <c r="H426" s="123"/>
      <c r="J426" s="123"/>
    </row>
    <row r="427" spans="6:10" ht="12.75" x14ac:dyDescent="0.2">
      <c r="F427" s="123"/>
      <c r="H427" s="123"/>
      <c r="J427" s="123"/>
    </row>
    <row r="428" spans="6:10" ht="12.75" x14ac:dyDescent="0.2">
      <c r="F428" s="123"/>
      <c r="H428" s="123"/>
      <c r="J428" s="123"/>
    </row>
    <row r="429" spans="6:10" ht="12.75" x14ac:dyDescent="0.2">
      <c r="F429" s="123"/>
      <c r="H429" s="123"/>
      <c r="J429" s="123"/>
    </row>
    <row r="430" spans="6:10" ht="12.75" x14ac:dyDescent="0.2">
      <c r="F430" s="123"/>
      <c r="H430" s="123"/>
      <c r="J430" s="123"/>
    </row>
    <row r="431" spans="6:10" ht="12.75" x14ac:dyDescent="0.2">
      <c r="F431" s="123"/>
      <c r="H431" s="123"/>
      <c r="J431" s="123"/>
    </row>
    <row r="432" spans="6:10" ht="12.75" x14ac:dyDescent="0.2">
      <c r="F432" s="123"/>
      <c r="H432" s="123"/>
      <c r="J432" s="123"/>
    </row>
    <row r="433" spans="6:10" ht="12.75" x14ac:dyDescent="0.2">
      <c r="F433" s="123"/>
      <c r="H433" s="123"/>
      <c r="J433" s="123"/>
    </row>
    <row r="434" spans="6:10" ht="12.75" x14ac:dyDescent="0.2">
      <c r="F434" s="123"/>
      <c r="H434" s="123"/>
      <c r="J434" s="123"/>
    </row>
    <row r="435" spans="6:10" ht="12.75" x14ac:dyDescent="0.2">
      <c r="F435" s="123"/>
      <c r="H435" s="123"/>
      <c r="J435" s="123"/>
    </row>
    <row r="436" spans="6:10" ht="12.75" x14ac:dyDescent="0.2">
      <c r="F436" s="123"/>
      <c r="H436" s="123"/>
      <c r="J436" s="123"/>
    </row>
    <row r="437" spans="6:10" ht="12.75" x14ac:dyDescent="0.2">
      <c r="F437" s="123"/>
      <c r="H437" s="123"/>
      <c r="J437" s="123"/>
    </row>
    <row r="438" spans="6:10" ht="12.75" x14ac:dyDescent="0.2">
      <c r="F438" s="123"/>
      <c r="H438" s="123"/>
      <c r="J438" s="123"/>
    </row>
    <row r="439" spans="6:10" ht="12.75" x14ac:dyDescent="0.2">
      <c r="F439" s="123"/>
      <c r="H439" s="123"/>
      <c r="J439" s="123"/>
    </row>
    <row r="440" spans="6:10" ht="12.75" x14ac:dyDescent="0.2">
      <c r="F440" s="123"/>
      <c r="H440" s="123"/>
      <c r="J440" s="123"/>
    </row>
    <row r="441" spans="6:10" ht="12.75" x14ac:dyDescent="0.2">
      <c r="F441" s="123"/>
      <c r="H441" s="123"/>
      <c r="J441" s="123"/>
    </row>
    <row r="442" spans="6:10" ht="12.75" x14ac:dyDescent="0.2">
      <c r="F442" s="123"/>
      <c r="H442" s="123"/>
      <c r="J442" s="123"/>
    </row>
    <row r="443" spans="6:10" ht="12.75" x14ac:dyDescent="0.2">
      <c r="F443" s="123"/>
      <c r="H443" s="123"/>
      <c r="J443" s="123"/>
    </row>
    <row r="444" spans="6:10" ht="12.75" x14ac:dyDescent="0.2">
      <c r="F444" s="123"/>
      <c r="H444" s="123"/>
      <c r="J444" s="123"/>
    </row>
    <row r="445" spans="6:10" ht="12.75" x14ac:dyDescent="0.2">
      <c r="F445" s="123"/>
      <c r="H445" s="123"/>
      <c r="J445" s="123"/>
    </row>
    <row r="446" spans="6:10" ht="12.75" x14ac:dyDescent="0.2">
      <c r="F446" s="123"/>
      <c r="H446" s="123"/>
      <c r="J446" s="123"/>
    </row>
    <row r="447" spans="6:10" ht="12.75" x14ac:dyDescent="0.2">
      <c r="F447" s="123"/>
      <c r="H447" s="123"/>
      <c r="J447" s="123"/>
    </row>
    <row r="448" spans="6:10" ht="12.75" x14ac:dyDescent="0.2">
      <c r="F448" s="123"/>
      <c r="H448" s="123"/>
      <c r="J448" s="123"/>
    </row>
    <row r="449" spans="6:10" ht="12.75" x14ac:dyDescent="0.2">
      <c r="F449" s="123"/>
      <c r="H449" s="123"/>
      <c r="J449" s="123"/>
    </row>
    <row r="450" spans="6:10" ht="12.75" x14ac:dyDescent="0.2">
      <c r="F450" s="123"/>
      <c r="H450" s="123"/>
      <c r="J450" s="123"/>
    </row>
    <row r="451" spans="6:10" ht="12.75" x14ac:dyDescent="0.2">
      <c r="F451" s="123"/>
      <c r="H451" s="123"/>
      <c r="J451" s="123"/>
    </row>
    <row r="452" spans="6:10" ht="12.75" x14ac:dyDescent="0.2">
      <c r="F452" s="123"/>
      <c r="H452" s="123"/>
      <c r="J452" s="123"/>
    </row>
    <row r="453" spans="6:10" ht="12.75" x14ac:dyDescent="0.2">
      <c r="F453" s="123"/>
      <c r="H453" s="123"/>
      <c r="J453" s="123"/>
    </row>
    <row r="454" spans="6:10" ht="12.75" x14ac:dyDescent="0.2">
      <c r="F454" s="123"/>
      <c r="H454" s="123"/>
      <c r="J454" s="123"/>
    </row>
    <row r="455" spans="6:10" ht="12.75" x14ac:dyDescent="0.2">
      <c r="F455" s="123"/>
      <c r="H455" s="123"/>
      <c r="J455" s="123"/>
    </row>
    <row r="456" spans="6:10" ht="12.75" x14ac:dyDescent="0.2">
      <c r="F456" s="123"/>
      <c r="H456" s="123"/>
      <c r="J456" s="123"/>
    </row>
    <row r="457" spans="6:10" ht="12.75" x14ac:dyDescent="0.2">
      <c r="F457" s="123"/>
      <c r="H457" s="123"/>
      <c r="J457" s="123"/>
    </row>
    <row r="458" spans="6:10" ht="12.75" x14ac:dyDescent="0.2">
      <c r="F458" s="123"/>
      <c r="H458" s="123"/>
      <c r="J458" s="123"/>
    </row>
    <row r="459" spans="6:10" ht="12.75" x14ac:dyDescent="0.2">
      <c r="F459" s="123"/>
      <c r="H459" s="123"/>
      <c r="J459" s="123"/>
    </row>
    <row r="460" spans="6:10" ht="12.75" x14ac:dyDescent="0.2">
      <c r="F460" s="123"/>
      <c r="H460" s="123"/>
      <c r="J460" s="123"/>
    </row>
    <row r="461" spans="6:10" ht="12.75" x14ac:dyDescent="0.2">
      <c r="F461" s="123"/>
      <c r="H461" s="123"/>
      <c r="J461" s="123"/>
    </row>
    <row r="462" spans="6:10" ht="12.75" x14ac:dyDescent="0.2">
      <c r="F462" s="123"/>
      <c r="H462" s="123"/>
      <c r="J462" s="123"/>
    </row>
    <row r="463" spans="6:10" ht="12.75" x14ac:dyDescent="0.2">
      <c r="F463" s="123"/>
      <c r="H463" s="123"/>
      <c r="J463" s="123"/>
    </row>
    <row r="464" spans="6:10" ht="12.75" x14ac:dyDescent="0.2">
      <c r="F464" s="123"/>
      <c r="H464" s="123"/>
      <c r="J464" s="123"/>
    </row>
    <row r="465" spans="6:10" ht="12.75" x14ac:dyDescent="0.2">
      <c r="F465" s="123"/>
      <c r="H465" s="123"/>
      <c r="J465" s="123"/>
    </row>
    <row r="466" spans="6:10" ht="12.75" x14ac:dyDescent="0.2">
      <c r="F466" s="123"/>
      <c r="H466" s="123"/>
      <c r="J466" s="123"/>
    </row>
    <row r="467" spans="6:10" ht="12.75" x14ac:dyDescent="0.2">
      <c r="F467" s="123"/>
      <c r="H467" s="123"/>
      <c r="J467" s="123"/>
    </row>
    <row r="468" spans="6:10" ht="12.75" x14ac:dyDescent="0.2">
      <c r="F468" s="123"/>
      <c r="H468" s="123"/>
      <c r="J468" s="123"/>
    </row>
    <row r="469" spans="6:10" ht="12.75" x14ac:dyDescent="0.2">
      <c r="F469" s="123"/>
      <c r="H469" s="123"/>
      <c r="J469" s="123"/>
    </row>
    <row r="470" spans="6:10" ht="12.75" x14ac:dyDescent="0.2">
      <c r="F470" s="123"/>
      <c r="H470" s="123"/>
      <c r="J470" s="123"/>
    </row>
    <row r="471" spans="6:10" ht="12.75" x14ac:dyDescent="0.2">
      <c r="F471" s="123"/>
      <c r="H471" s="123"/>
      <c r="J471" s="123"/>
    </row>
    <row r="472" spans="6:10" ht="12.75" x14ac:dyDescent="0.2">
      <c r="F472" s="123"/>
      <c r="H472" s="123"/>
      <c r="J472" s="123"/>
    </row>
    <row r="473" spans="6:10" ht="12.75" x14ac:dyDescent="0.2">
      <c r="F473" s="123"/>
      <c r="H473" s="123"/>
      <c r="J473" s="123"/>
    </row>
    <row r="474" spans="6:10" ht="12.75" x14ac:dyDescent="0.2">
      <c r="F474" s="123"/>
      <c r="H474" s="123"/>
      <c r="J474" s="123"/>
    </row>
    <row r="475" spans="6:10" ht="12.75" x14ac:dyDescent="0.2">
      <c r="F475" s="123"/>
      <c r="H475" s="123"/>
      <c r="J475" s="123"/>
    </row>
    <row r="476" spans="6:10" ht="12.75" x14ac:dyDescent="0.2">
      <c r="F476" s="123"/>
      <c r="H476" s="123"/>
      <c r="J476" s="123"/>
    </row>
    <row r="477" spans="6:10" ht="12.75" x14ac:dyDescent="0.2">
      <c r="F477" s="123"/>
      <c r="H477" s="123"/>
      <c r="J477" s="123"/>
    </row>
    <row r="478" spans="6:10" ht="12.75" x14ac:dyDescent="0.2">
      <c r="F478" s="123"/>
      <c r="H478" s="123"/>
      <c r="J478" s="123"/>
    </row>
    <row r="479" spans="6:10" ht="12.75" x14ac:dyDescent="0.2">
      <c r="F479" s="123"/>
      <c r="H479" s="123"/>
      <c r="J479" s="123"/>
    </row>
    <row r="480" spans="6:10" ht="12.75" x14ac:dyDescent="0.2">
      <c r="F480" s="123"/>
      <c r="H480" s="123"/>
      <c r="J480" s="123"/>
    </row>
    <row r="481" spans="6:10" ht="12.75" x14ac:dyDescent="0.2">
      <c r="F481" s="123"/>
      <c r="H481" s="123"/>
      <c r="J481" s="123"/>
    </row>
    <row r="482" spans="6:10" ht="12.75" x14ac:dyDescent="0.2">
      <c r="F482" s="123"/>
      <c r="H482" s="123"/>
      <c r="J482" s="123"/>
    </row>
    <row r="483" spans="6:10" ht="12.75" x14ac:dyDescent="0.2">
      <c r="F483" s="123"/>
      <c r="H483" s="123"/>
      <c r="J483" s="123"/>
    </row>
    <row r="484" spans="6:10" ht="12.75" x14ac:dyDescent="0.2">
      <c r="F484" s="123"/>
      <c r="H484" s="123"/>
      <c r="J484" s="123"/>
    </row>
    <row r="485" spans="6:10" ht="12.75" x14ac:dyDescent="0.2">
      <c r="F485" s="123"/>
      <c r="H485" s="123"/>
      <c r="J485" s="123"/>
    </row>
    <row r="486" spans="6:10" ht="12.75" x14ac:dyDescent="0.2">
      <c r="F486" s="123"/>
      <c r="H486" s="123"/>
      <c r="J486" s="123"/>
    </row>
    <row r="487" spans="6:10" ht="12.75" x14ac:dyDescent="0.2">
      <c r="F487" s="123"/>
      <c r="H487" s="123"/>
      <c r="J487" s="123"/>
    </row>
    <row r="488" spans="6:10" ht="12.75" x14ac:dyDescent="0.2">
      <c r="F488" s="123"/>
      <c r="H488" s="123"/>
      <c r="J488" s="123"/>
    </row>
    <row r="489" spans="6:10" ht="12.75" x14ac:dyDescent="0.2">
      <c r="F489" s="123"/>
      <c r="H489" s="123"/>
      <c r="J489" s="123"/>
    </row>
    <row r="490" spans="6:10" ht="12.75" x14ac:dyDescent="0.2">
      <c r="F490" s="123"/>
      <c r="H490" s="123"/>
      <c r="J490" s="123"/>
    </row>
    <row r="491" spans="6:10" ht="12.75" x14ac:dyDescent="0.2">
      <c r="F491" s="123"/>
      <c r="H491" s="123"/>
      <c r="J491" s="123"/>
    </row>
    <row r="492" spans="6:10" ht="12.75" x14ac:dyDescent="0.2">
      <c r="F492" s="123"/>
      <c r="H492" s="123"/>
      <c r="J492" s="123"/>
    </row>
    <row r="493" spans="6:10" ht="12.75" x14ac:dyDescent="0.2">
      <c r="F493" s="123"/>
      <c r="H493" s="123"/>
      <c r="J493" s="123"/>
    </row>
    <row r="494" spans="6:10" ht="12.75" x14ac:dyDescent="0.2">
      <c r="F494" s="123"/>
      <c r="H494" s="123"/>
      <c r="J494" s="123"/>
    </row>
    <row r="495" spans="6:10" ht="12.75" x14ac:dyDescent="0.2">
      <c r="F495" s="123"/>
      <c r="H495" s="123"/>
      <c r="J495" s="123"/>
    </row>
    <row r="496" spans="6:10" ht="12.75" x14ac:dyDescent="0.2">
      <c r="F496" s="123"/>
      <c r="H496" s="123"/>
      <c r="J496" s="123"/>
    </row>
    <row r="497" spans="6:10" ht="12.75" x14ac:dyDescent="0.2">
      <c r="F497" s="123"/>
      <c r="H497" s="123"/>
      <c r="J497" s="123"/>
    </row>
    <row r="498" spans="6:10" ht="12.75" x14ac:dyDescent="0.2">
      <c r="F498" s="123"/>
      <c r="H498" s="123"/>
      <c r="J498" s="123"/>
    </row>
    <row r="499" spans="6:10" ht="12.75" x14ac:dyDescent="0.2">
      <c r="F499" s="123"/>
      <c r="H499" s="123"/>
      <c r="J499" s="123"/>
    </row>
    <row r="500" spans="6:10" ht="12.75" x14ac:dyDescent="0.2">
      <c r="F500" s="123"/>
      <c r="H500" s="123"/>
      <c r="J500" s="123"/>
    </row>
    <row r="501" spans="6:10" ht="12.75" x14ac:dyDescent="0.2">
      <c r="F501" s="123"/>
      <c r="H501" s="123"/>
      <c r="J501" s="123"/>
    </row>
    <row r="502" spans="6:10" ht="12.75" x14ac:dyDescent="0.2">
      <c r="F502" s="123"/>
      <c r="H502" s="123"/>
      <c r="J502" s="123"/>
    </row>
    <row r="503" spans="6:10" ht="12.75" x14ac:dyDescent="0.2">
      <c r="F503" s="123"/>
      <c r="H503" s="123"/>
      <c r="J503" s="123"/>
    </row>
    <row r="504" spans="6:10" ht="12.75" x14ac:dyDescent="0.2">
      <c r="F504" s="123"/>
      <c r="H504" s="123"/>
      <c r="J504" s="123"/>
    </row>
    <row r="505" spans="6:10" ht="12.75" x14ac:dyDescent="0.2">
      <c r="F505" s="123"/>
      <c r="H505" s="123"/>
      <c r="J505" s="123"/>
    </row>
    <row r="506" spans="6:10" ht="12.75" x14ac:dyDescent="0.2">
      <c r="F506" s="123"/>
      <c r="H506" s="123"/>
      <c r="J506" s="123"/>
    </row>
    <row r="507" spans="6:10" ht="12.75" x14ac:dyDescent="0.2">
      <c r="F507" s="123"/>
      <c r="H507" s="123"/>
      <c r="J507" s="123"/>
    </row>
    <row r="508" spans="6:10" ht="12.75" x14ac:dyDescent="0.2">
      <c r="F508" s="123"/>
      <c r="H508" s="123"/>
      <c r="J508" s="123"/>
    </row>
    <row r="509" spans="6:10" ht="12.75" x14ac:dyDescent="0.2">
      <c r="F509" s="123"/>
      <c r="H509" s="123"/>
      <c r="J509" s="123"/>
    </row>
    <row r="510" spans="6:10" ht="12.75" x14ac:dyDescent="0.2">
      <c r="F510" s="123"/>
      <c r="H510" s="123"/>
      <c r="J510" s="123"/>
    </row>
    <row r="511" spans="6:10" ht="12.75" x14ac:dyDescent="0.2">
      <c r="F511" s="123"/>
      <c r="H511" s="123"/>
      <c r="J511" s="123"/>
    </row>
    <row r="512" spans="6:10" ht="12.75" x14ac:dyDescent="0.2">
      <c r="F512" s="123"/>
      <c r="H512" s="123"/>
      <c r="J512" s="123"/>
    </row>
    <row r="513" spans="6:10" ht="12.75" x14ac:dyDescent="0.2">
      <c r="F513" s="123"/>
      <c r="H513" s="123"/>
      <c r="J513" s="123"/>
    </row>
    <row r="514" spans="6:10" ht="12.75" x14ac:dyDescent="0.2">
      <c r="F514" s="123"/>
      <c r="H514" s="123"/>
      <c r="J514" s="123"/>
    </row>
    <row r="515" spans="6:10" ht="12.75" x14ac:dyDescent="0.2">
      <c r="F515" s="123"/>
      <c r="H515" s="123"/>
      <c r="J515" s="123"/>
    </row>
    <row r="516" spans="6:10" ht="12.75" x14ac:dyDescent="0.2">
      <c r="F516" s="123"/>
      <c r="H516" s="123"/>
      <c r="J516" s="123"/>
    </row>
    <row r="517" spans="6:10" ht="12.75" x14ac:dyDescent="0.2">
      <c r="F517" s="123"/>
      <c r="H517" s="123"/>
      <c r="J517" s="123"/>
    </row>
    <row r="518" spans="6:10" ht="12.75" x14ac:dyDescent="0.2">
      <c r="F518" s="123"/>
      <c r="H518" s="123"/>
      <c r="J518" s="123"/>
    </row>
    <row r="519" spans="6:10" ht="12.75" x14ac:dyDescent="0.2">
      <c r="F519" s="123"/>
      <c r="H519" s="123"/>
      <c r="J519" s="123"/>
    </row>
    <row r="520" spans="6:10" ht="12.75" x14ac:dyDescent="0.2">
      <c r="F520" s="123"/>
      <c r="H520" s="123"/>
      <c r="J520" s="123"/>
    </row>
    <row r="521" spans="6:10" ht="12.75" x14ac:dyDescent="0.2">
      <c r="F521" s="123"/>
      <c r="H521" s="123"/>
      <c r="J521" s="123"/>
    </row>
    <row r="522" spans="6:10" ht="12.75" x14ac:dyDescent="0.2">
      <c r="F522" s="123"/>
      <c r="H522" s="123"/>
      <c r="J522" s="123"/>
    </row>
    <row r="523" spans="6:10" ht="12.75" x14ac:dyDescent="0.2">
      <c r="F523" s="123"/>
      <c r="H523" s="123"/>
      <c r="J523" s="123"/>
    </row>
    <row r="524" spans="6:10" ht="12.75" x14ac:dyDescent="0.2">
      <c r="F524" s="123"/>
      <c r="H524" s="123"/>
      <c r="J524" s="123"/>
    </row>
    <row r="525" spans="6:10" ht="12.75" x14ac:dyDescent="0.2">
      <c r="F525" s="123"/>
      <c r="H525" s="123"/>
      <c r="J525" s="123"/>
    </row>
    <row r="526" spans="6:10" ht="12.75" x14ac:dyDescent="0.2">
      <c r="F526" s="123"/>
      <c r="H526" s="123"/>
      <c r="J526" s="123"/>
    </row>
    <row r="527" spans="6:10" ht="12.75" x14ac:dyDescent="0.2">
      <c r="F527" s="123"/>
      <c r="H527" s="123"/>
      <c r="J527" s="123"/>
    </row>
    <row r="528" spans="6:10" ht="12.75" x14ac:dyDescent="0.2">
      <c r="F528" s="123"/>
      <c r="H528" s="123"/>
      <c r="J528" s="123"/>
    </row>
    <row r="529" spans="6:10" ht="12.75" x14ac:dyDescent="0.2">
      <c r="F529" s="123"/>
      <c r="H529" s="123"/>
      <c r="J529" s="123"/>
    </row>
    <row r="530" spans="6:10" ht="12.75" x14ac:dyDescent="0.2">
      <c r="F530" s="123"/>
      <c r="H530" s="123"/>
      <c r="J530" s="123"/>
    </row>
    <row r="531" spans="6:10" ht="12.75" x14ac:dyDescent="0.2">
      <c r="F531" s="123"/>
      <c r="H531" s="123"/>
      <c r="J531" s="123"/>
    </row>
    <row r="532" spans="6:10" ht="12.75" x14ac:dyDescent="0.2">
      <c r="F532" s="123"/>
      <c r="H532" s="123"/>
      <c r="J532" s="123"/>
    </row>
    <row r="533" spans="6:10" ht="12.75" x14ac:dyDescent="0.2">
      <c r="F533" s="123"/>
      <c r="H533" s="123"/>
      <c r="J533" s="123"/>
    </row>
    <row r="534" spans="6:10" ht="12.75" x14ac:dyDescent="0.2">
      <c r="F534" s="123"/>
      <c r="H534" s="123"/>
      <c r="J534" s="123"/>
    </row>
    <row r="535" spans="6:10" ht="12.75" x14ac:dyDescent="0.2">
      <c r="F535" s="123"/>
      <c r="H535" s="123"/>
      <c r="J535" s="123"/>
    </row>
    <row r="536" spans="6:10" ht="12.75" x14ac:dyDescent="0.2">
      <c r="F536" s="123"/>
      <c r="H536" s="123"/>
      <c r="J536" s="123"/>
    </row>
    <row r="537" spans="6:10" ht="12.75" x14ac:dyDescent="0.2">
      <c r="F537" s="123"/>
      <c r="H537" s="123"/>
      <c r="J537" s="123"/>
    </row>
    <row r="538" spans="6:10" ht="12.75" x14ac:dyDescent="0.2">
      <c r="F538" s="123"/>
      <c r="H538" s="123"/>
      <c r="J538" s="123"/>
    </row>
    <row r="539" spans="6:10" ht="12.75" x14ac:dyDescent="0.2">
      <c r="F539" s="123"/>
      <c r="H539" s="123"/>
      <c r="J539" s="123"/>
    </row>
    <row r="540" spans="6:10" ht="12.75" x14ac:dyDescent="0.2">
      <c r="F540" s="123"/>
      <c r="H540" s="123"/>
      <c r="J540" s="123"/>
    </row>
    <row r="541" spans="6:10" ht="12.75" x14ac:dyDescent="0.2">
      <c r="F541" s="123"/>
      <c r="H541" s="123"/>
      <c r="J541" s="123"/>
    </row>
    <row r="542" spans="6:10" ht="12.75" x14ac:dyDescent="0.2">
      <c r="F542" s="123"/>
      <c r="H542" s="123"/>
      <c r="J542" s="123"/>
    </row>
    <row r="543" spans="6:10" ht="12.75" x14ac:dyDescent="0.2">
      <c r="F543" s="123"/>
      <c r="H543" s="123"/>
      <c r="J543" s="123"/>
    </row>
    <row r="544" spans="6:10" ht="12.75" x14ac:dyDescent="0.2">
      <c r="F544" s="123"/>
      <c r="H544" s="123"/>
      <c r="J544" s="123"/>
    </row>
    <row r="545" spans="6:10" ht="12.75" x14ac:dyDescent="0.2">
      <c r="F545" s="123"/>
      <c r="H545" s="123"/>
      <c r="J545" s="123"/>
    </row>
    <row r="546" spans="6:10" ht="12.75" x14ac:dyDescent="0.2">
      <c r="F546" s="123"/>
      <c r="H546" s="123"/>
      <c r="J546" s="123"/>
    </row>
    <row r="547" spans="6:10" ht="12.75" x14ac:dyDescent="0.2">
      <c r="F547" s="123"/>
      <c r="H547" s="123"/>
      <c r="J547" s="123"/>
    </row>
    <row r="548" spans="6:10" ht="12.75" x14ac:dyDescent="0.2">
      <c r="F548" s="123"/>
      <c r="H548" s="123"/>
      <c r="J548" s="123"/>
    </row>
    <row r="549" spans="6:10" ht="12.75" x14ac:dyDescent="0.2">
      <c r="F549" s="123"/>
      <c r="H549" s="123"/>
      <c r="J549" s="123"/>
    </row>
    <row r="550" spans="6:10" ht="12.75" x14ac:dyDescent="0.2">
      <c r="F550" s="123"/>
      <c r="H550" s="123"/>
      <c r="J550" s="123"/>
    </row>
    <row r="551" spans="6:10" ht="12.75" x14ac:dyDescent="0.2">
      <c r="F551" s="123"/>
      <c r="H551" s="123"/>
      <c r="J551" s="123"/>
    </row>
    <row r="552" spans="6:10" ht="12.75" x14ac:dyDescent="0.2">
      <c r="F552" s="123"/>
      <c r="H552" s="123"/>
      <c r="J552" s="123"/>
    </row>
    <row r="553" spans="6:10" ht="12.75" x14ac:dyDescent="0.2">
      <c r="F553" s="123"/>
      <c r="H553" s="123"/>
      <c r="J553" s="123"/>
    </row>
    <row r="554" spans="6:10" ht="12.75" x14ac:dyDescent="0.2">
      <c r="F554" s="123"/>
      <c r="H554" s="123"/>
      <c r="J554" s="123"/>
    </row>
    <row r="555" spans="6:10" ht="12.75" x14ac:dyDescent="0.2">
      <c r="F555" s="123"/>
      <c r="H555" s="123"/>
      <c r="J555" s="123"/>
    </row>
    <row r="556" spans="6:10" ht="12.75" x14ac:dyDescent="0.2">
      <c r="F556" s="123"/>
      <c r="H556" s="123"/>
      <c r="J556" s="123"/>
    </row>
    <row r="557" spans="6:10" ht="12.75" x14ac:dyDescent="0.2">
      <c r="F557" s="123"/>
      <c r="H557" s="123"/>
      <c r="J557" s="123"/>
    </row>
    <row r="558" spans="6:10" ht="12.75" x14ac:dyDescent="0.2">
      <c r="F558" s="123"/>
      <c r="H558" s="123"/>
      <c r="J558" s="123"/>
    </row>
    <row r="559" spans="6:10" ht="12.75" x14ac:dyDescent="0.2">
      <c r="F559" s="123"/>
      <c r="H559" s="123"/>
      <c r="J559" s="123"/>
    </row>
    <row r="560" spans="6:10" ht="12.75" x14ac:dyDescent="0.2">
      <c r="F560" s="123"/>
      <c r="H560" s="123"/>
      <c r="J560" s="123"/>
    </row>
    <row r="561" spans="6:10" ht="12.75" x14ac:dyDescent="0.2">
      <c r="F561" s="123"/>
      <c r="H561" s="123"/>
      <c r="J561" s="123"/>
    </row>
    <row r="562" spans="6:10" ht="12.75" x14ac:dyDescent="0.2">
      <c r="F562" s="123"/>
      <c r="H562" s="123"/>
      <c r="J562" s="123"/>
    </row>
    <row r="563" spans="6:10" ht="12.75" x14ac:dyDescent="0.2">
      <c r="F563" s="123"/>
      <c r="H563" s="123"/>
      <c r="J563" s="123"/>
    </row>
    <row r="564" spans="6:10" ht="12.75" x14ac:dyDescent="0.2">
      <c r="F564" s="123"/>
      <c r="H564" s="123"/>
      <c r="J564" s="123"/>
    </row>
    <row r="565" spans="6:10" ht="12.75" x14ac:dyDescent="0.2">
      <c r="F565" s="123"/>
      <c r="H565" s="123"/>
      <c r="J565" s="123"/>
    </row>
    <row r="566" spans="6:10" ht="12.75" x14ac:dyDescent="0.2">
      <c r="F566" s="123"/>
      <c r="H566" s="123"/>
      <c r="J566" s="123"/>
    </row>
    <row r="567" spans="6:10" ht="12.75" x14ac:dyDescent="0.2">
      <c r="F567" s="123"/>
      <c r="H567" s="123"/>
      <c r="J567" s="123"/>
    </row>
    <row r="568" spans="6:10" ht="12.75" x14ac:dyDescent="0.2">
      <c r="F568" s="123"/>
      <c r="H568" s="123"/>
      <c r="J568" s="123"/>
    </row>
    <row r="569" spans="6:10" ht="12.75" x14ac:dyDescent="0.2">
      <c r="F569" s="123"/>
      <c r="H569" s="123"/>
      <c r="J569" s="123"/>
    </row>
    <row r="570" spans="6:10" ht="12.75" x14ac:dyDescent="0.2">
      <c r="F570" s="123"/>
      <c r="H570" s="123"/>
      <c r="J570" s="123"/>
    </row>
    <row r="571" spans="6:10" ht="12.75" x14ac:dyDescent="0.2">
      <c r="F571" s="123"/>
      <c r="H571" s="123"/>
      <c r="J571" s="123"/>
    </row>
    <row r="572" spans="6:10" ht="12.75" x14ac:dyDescent="0.2">
      <c r="F572" s="123"/>
      <c r="H572" s="123"/>
      <c r="J572" s="123"/>
    </row>
    <row r="573" spans="6:10" ht="12.75" x14ac:dyDescent="0.2">
      <c r="F573" s="123"/>
      <c r="H573" s="123"/>
      <c r="J573" s="123"/>
    </row>
    <row r="574" spans="6:10" ht="12.75" x14ac:dyDescent="0.2">
      <c r="F574" s="123"/>
      <c r="H574" s="123"/>
      <c r="J574" s="123"/>
    </row>
    <row r="575" spans="6:10" ht="12.75" x14ac:dyDescent="0.2">
      <c r="F575" s="123"/>
      <c r="H575" s="123"/>
      <c r="J575" s="123"/>
    </row>
    <row r="576" spans="6:10" ht="12.75" x14ac:dyDescent="0.2">
      <c r="F576" s="123"/>
      <c r="H576" s="123"/>
      <c r="J576" s="123"/>
    </row>
    <row r="577" spans="6:10" ht="12.75" x14ac:dyDescent="0.2">
      <c r="F577" s="123"/>
      <c r="H577" s="123"/>
      <c r="J577" s="123"/>
    </row>
    <row r="578" spans="6:10" ht="12.75" x14ac:dyDescent="0.2">
      <c r="F578" s="123"/>
      <c r="H578" s="123"/>
      <c r="J578" s="123"/>
    </row>
    <row r="579" spans="6:10" ht="12.75" x14ac:dyDescent="0.2">
      <c r="F579" s="123"/>
      <c r="H579" s="123"/>
      <c r="J579" s="123"/>
    </row>
    <row r="580" spans="6:10" ht="12.75" x14ac:dyDescent="0.2">
      <c r="F580" s="123"/>
      <c r="H580" s="123"/>
      <c r="J580" s="123"/>
    </row>
    <row r="581" spans="6:10" ht="12.75" x14ac:dyDescent="0.2">
      <c r="F581" s="123"/>
      <c r="H581" s="123"/>
      <c r="J581" s="123"/>
    </row>
    <row r="582" spans="6:10" ht="12.75" x14ac:dyDescent="0.2">
      <c r="F582" s="123"/>
      <c r="H582" s="123"/>
      <c r="J582" s="123"/>
    </row>
    <row r="583" spans="6:10" ht="12.75" x14ac:dyDescent="0.2">
      <c r="F583" s="123"/>
      <c r="H583" s="123"/>
      <c r="J583" s="123"/>
    </row>
    <row r="584" spans="6:10" ht="12.75" x14ac:dyDescent="0.2">
      <c r="F584" s="123"/>
      <c r="H584" s="123"/>
      <c r="J584" s="123"/>
    </row>
    <row r="585" spans="6:10" ht="12.75" x14ac:dyDescent="0.2">
      <c r="F585" s="123"/>
      <c r="H585" s="123"/>
      <c r="J585" s="123"/>
    </row>
    <row r="586" spans="6:10" ht="12.75" x14ac:dyDescent="0.2">
      <c r="F586" s="123"/>
      <c r="H586" s="123"/>
      <c r="J586" s="123"/>
    </row>
    <row r="587" spans="6:10" ht="12.75" x14ac:dyDescent="0.2">
      <c r="F587" s="123"/>
      <c r="H587" s="123"/>
      <c r="J587" s="123"/>
    </row>
    <row r="588" spans="6:10" ht="12.75" x14ac:dyDescent="0.2">
      <c r="F588" s="123"/>
      <c r="H588" s="123"/>
      <c r="J588" s="123"/>
    </row>
    <row r="589" spans="6:10" ht="12.75" x14ac:dyDescent="0.2">
      <c r="F589" s="123"/>
      <c r="H589" s="123"/>
      <c r="J589" s="123"/>
    </row>
    <row r="590" spans="6:10" ht="12.75" x14ac:dyDescent="0.2">
      <c r="F590" s="123"/>
      <c r="H590" s="123"/>
      <c r="J590" s="123"/>
    </row>
    <row r="591" spans="6:10" ht="12.75" x14ac:dyDescent="0.2">
      <c r="F591" s="123"/>
      <c r="H591" s="123"/>
      <c r="J591" s="123"/>
    </row>
    <row r="592" spans="6:10" ht="12.75" x14ac:dyDescent="0.2">
      <c r="F592" s="123"/>
      <c r="H592" s="123"/>
      <c r="J592" s="123"/>
    </row>
    <row r="593" spans="6:10" ht="12.75" x14ac:dyDescent="0.2">
      <c r="F593" s="123"/>
      <c r="H593" s="123"/>
      <c r="J593" s="123"/>
    </row>
    <row r="594" spans="6:10" ht="12.75" x14ac:dyDescent="0.2">
      <c r="F594" s="123"/>
      <c r="H594" s="123"/>
      <c r="J594" s="123"/>
    </row>
    <row r="595" spans="6:10" ht="12.75" x14ac:dyDescent="0.2">
      <c r="F595" s="123"/>
      <c r="H595" s="123"/>
      <c r="J595" s="123"/>
    </row>
    <row r="596" spans="6:10" ht="12.75" x14ac:dyDescent="0.2">
      <c r="F596" s="123"/>
      <c r="H596" s="123"/>
      <c r="J596" s="123"/>
    </row>
    <row r="597" spans="6:10" ht="12.75" x14ac:dyDescent="0.2">
      <c r="F597" s="123"/>
      <c r="H597" s="123"/>
      <c r="J597" s="123"/>
    </row>
    <row r="598" spans="6:10" ht="12.75" x14ac:dyDescent="0.2">
      <c r="F598" s="123"/>
      <c r="H598" s="123"/>
      <c r="J598" s="123"/>
    </row>
    <row r="599" spans="6:10" ht="12.75" x14ac:dyDescent="0.2">
      <c r="F599" s="123"/>
      <c r="H599" s="123"/>
      <c r="J599" s="123"/>
    </row>
    <row r="600" spans="6:10" ht="12.75" x14ac:dyDescent="0.2">
      <c r="F600" s="123"/>
      <c r="H600" s="123"/>
      <c r="J600" s="123"/>
    </row>
    <row r="601" spans="6:10" ht="12.75" x14ac:dyDescent="0.2">
      <c r="F601" s="123"/>
      <c r="H601" s="123"/>
      <c r="J601" s="123"/>
    </row>
    <row r="602" spans="6:10" ht="12.75" x14ac:dyDescent="0.2">
      <c r="F602" s="123"/>
      <c r="H602" s="123"/>
      <c r="J602" s="123"/>
    </row>
    <row r="603" spans="6:10" ht="12.75" x14ac:dyDescent="0.2">
      <c r="F603" s="123"/>
      <c r="H603" s="123"/>
      <c r="J603" s="123"/>
    </row>
    <row r="604" spans="6:10" ht="12.75" x14ac:dyDescent="0.2">
      <c r="F604" s="123"/>
      <c r="H604" s="123"/>
      <c r="J604" s="123"/>
    </row>
    <row r="605" spans="6:10" ht="12.75" x14ac:dyDescent="0.2">
      <c r="F605" s="123"/>
      <c r="H605" s="123"/>
      <c r="J605" s="123"/>
    </row>
    <row r="606" spans="6:10" ht="12.75" x14ac:dyDescent="0.2">
      <c r="F606" s="123"/>
      <c r="H606" s="123"/>
      <c r="J606" s="123"/>
    </row>
    <row r="607" spans="6:10" ht="12.75" x14ac:dyDescent="0.2">
      <c r="F607" s="123"/>
      <c r="H607" s="123"/>
      <c r="J607" s="123"/>
    </row>
    <row r="608" spans="6:10" ht="12.75" x14ac:dyDescent="0.2">
      <c r="F608" s="123"/>
      <c r="H608" s="123"/>
      <c r="J608" s="123"/>
    </row>
    <row r="609" spans="6:10" ht="12.75" x14ac:dyDescent="0.2">
      <c r="F609" s="123"/>
      <c r="H609" s="123"/>
      <c r="J609" s="123"/>
    </row>
    <row r="610" spans="6:10" ht="12.75" x14ac:dyDescent="0.2">
      <c r="F610" s="123"/>
      <c r="H610" s="123"/>
      <c r="J610" s="123"/>
    </row>
    <row r="611" spans="6:10" ht="12.75" x14ac:dyDescent="0.2">
      <c r="F611" s="123"/>
      <c r="H611" s="123"/>
      <c r="J611" s="123"/>
    </row>
    <row r="612" spans="6:10" ht="12.75" x14ac:dyDescent="0.2">
      <c r="F612" s="123"/>
      <c r="H612" s="123"/>
      <c r="J612" s="123"/>
    </row>
    <row r="613" spans="6:10" ht="12.75" x14ac:dyDescent="0.2">
      <c r="F613" s="123"/>
      <c r="H613" s="123"/>
      <c r="J613" s="123"/>
    </row>
    <row r="614" spans="6:10" ht="12.75" x14ac:dyDescent="0.2">
      <c r="F614" s="123"/>
      <c r="H614" s="123"/>
      <c r="J614" s="123"/>
    </row>
    <row r="615" spans="6:10" ht="12.75" x14ac:dyDescent="0.2">
      <c r="F615" s="123"/>
      <c r="H615" s="123"/>
      <c r="J615" s="123"/>
    </row>
    <row r="616" spans="6:10" ht="12.75" x14ac:dyDescent="0.2">
      <c r="F616" s="123"/>
      <c r="H616" s="123"/>
      <c r="J616" s="123"/>
    </row>
    <row r="617" spans="6:10" ht="12.75" x14ac:dyDescent="0.2">
      <c r="F617" s="123"/>
      <c r="H617" s="123"/>
      <c r="J617" s="123"/>
    </row>
    <row r="618" spans="6:10" ht="12.75" x14ac:dyDescent="0.2">
      <c r="F618" s="123"/>
      <c r="H618" s="123"/>
      <c r="J618" s="123"/>
    </row>
    <row r="619" spans="6:10" ht="12.75" x14ac:dyDescent="0.2">
      <c r="F619" s="123"/>
      <c r="H619" s="123"/>
      <c r="J619" s="123"/>
    </row>
    <row r="620" spans="6:10" ht="12.75" x14ac:dyDescent="0.2">
      <c r="F620" s="123"/>
      <c r="H620" s="123"/>
      <c r="J620" s="123"/>
    </row>
    <row r="621" spans="6:10" ht="12.75" x14ac:dyDescent="0.2">
      <c r="F621" s="123"/>
      <c r="H621" s="123"/>
      <c r="J621" s="123"/>
    </row>
    <row r="622" spans="6:10" ht="12.75" x14ac:dyDescent="0.2">
      <c r="F622" s="123"/>
      <c r="H622" s="123"/>
      <c r="J622" s="123"/>
    </row>
    <row r="623" spans="6:10" ht="12.75" x14ac:dyDescent="0.2">
      <c r="F623" s="123"/>
      <c r="H623" s="123"/>
      <c r="J623" s="123"/>
    </row>
    <row r="624" spans="6:10" ht="12.75" x14ac:dyDescent="0.2">
      <c r="F624" s="123"/>
      <c r="H624" s="123"/>
      <c r="J624" s="123"/>
    </row>
    <row r="625" spans="6:10" ht="12.75" x14ac:dyDescent="0.2">
      <c r="F625" s="123"/>
      <c r="H625" s="123"/>
      <c r="J625" s="123"/>
    </row>
    <row r="626" spans="6:10" ht="12.75" x14ac:dyDescent="0.2">
      <c r="F626" s="123"/>
      <c r="H626" s="123"/>
      <c r="J626" s="123"/>
    </row>
    <row r="627" spans="6:10" ht="12.75" x14ac:dyDescent="0.2">
      <c r="F627" s="123"/>
      <c r="H627" s="123"/>
      <c r="J627" s="123"/>
    </row>
    <row r="628" spans="6:10" ht="12.75" x14ac:dyDescent="0.2">
      <c r="F628" s="123"/>
      <c r="H628" s="123"/>
      <c r="J628" s="123"/>
    </row>
    <row r="629" spans="6:10" ht="12.75" x14ac:dyDescent="0.2">
      <c r="F629" s="123"/>
      <c r="H629" s="123"/>
      <c r="J629" s="123"/>
    </row>
    <row r="630" spans="6:10" ht="12.75" x14ac:dyDescent="0.2">
      <c r="F630" s="123"/>
      <c r="H630" s="123"/>
      <c r="J630" s="123"/>
    </row>
    <row r="631" spans="6:10" ht="12.75" x14ac:dyDescent="0.2">
      <c r="F631" s="123"/>
      <c r="H631" s="123"/>
      <c r="J631" s="123"/>
    </row>
    <row r="632" spans="6:10" ht="12.75" x14ac:dyDescent="0.2">
      <c r="F632" s="123"/>
      <c r="H632" s="123"/>
      <c r="J632" s="123"/>
    </row>
    <row r="633" spans="6:10" ht="12.75" x14ac:dyDescent="0.2">
      <c r="F633" s="123"/>
      <c r="H633" s="123"/>
      <c r="J633" s="123"/>
    </row>
    <row r="634" spans="6:10" ht="12.75" x14ac:dyDescent="0.2">
      <c r="F634" s="123"/>
      <c r="H634" s="123"/>
      <c r="J634" s="123"/>
    </row>
    <row r="635" spans="6:10" ht="12.75" x14ac:dyDescent="0.2">
      <c r="F635" s="123"/>
      <c r="H635" s="123"/>
      <c r="J635" s="123"/>
    </row>
    <row r="636" spans="6:10" ht="12.75" x14ac:dyDescent="0.2">
      <c r="F636" s="123"/>
      <c r="H636" s="123"/>
      <c r="J636" s="123"/>
    </row>
    <row r="637" spans="6:10" ht="12.75" x14ac:dyDescent="0.2">
      <c r="F637" s="123"/>
      <c r="H637" s="123"/>
      <c r="J637" s="123"/>
    </row>
    <row r="638" spans="6:10" ht="12.75" x14ac:dyDescent="0.2">
      <c r="F638" s="123"/>
      <c r="H638" s="123"/>
      <c r="J638" s="123"/>
    </row>
    <row r="639" spans="6:10" ht="12.75" x14ac:dyDescent="0.2">
      <c r="F639" s="123"/>
      <c r="H639" s="123"/>
      <c r="J639" s="123"/>
    </row>
    <row r="640" spans="6:10" ht="12.75" x14ac:dyDescent="0.2">
      <c r="F640" s="123"/>
      <c r="H640" s="123"/>
      <c r="J640" s="123"/>
    </row>
    <row r="641" spans="6:10" ht="12.75" x14ac:dyDescent="0.2">
      <c r="F641" s="123"/>
      <c r="H641" s="123"/>
      <c r="J641" s="123"/>
    </row>
    <row r="642" spans="6:10" ht="12.75" x14ac:dyDescent="0.2">
      <c r="F642" s="123"/>
      <c r="H642" s="123"/>
      <c r="J642" s="123"/>
    </row>
    <row r="643" spans="6:10" ht="12.75" x14ac:dyDescent="0.2">
      <c r="F643" s="123"/>
      <c r="H643" s="123"/>
      <c r="J643" s="123"/>
    </row>
    <row r="644" spans="6:10" ht="12.75" x14ac:dyDescent="0.2">
      <c r="F644" s="123"/>
      <c r="H644" s="123"/>
      <c r="J644" s="123"/>
    </row>
    <row r="645" spans="6:10" ht="12.75" x14ac:dyDescent="0.2">
      <c r="F645" s="123"/>
      <c r="H645" s="123"/>
      <c r="J645" s="123"/>
    </row>
    <row r="646" spans="6:10" ht="12.75" x14ac:dyDescent="0.2">
      <c r="F646" s="123"/>
      <c r="H646" s="123"/>
      <c r="J646" s="123"/>
    </row>
    <row r="647" spans="6:10" ht="12.75" x14ac:dyDescent="0.2">
      <c r="F647" s="123"/>
      <c r="H647" s="123"/>
      <c r="J647" s="123"/>
    </row>
    <row r="648" spans="6:10" ht="12.75" x14ac:dyDescent="0.2">
      <c r="F648" s="123"/>
      <c r="H648" s="123"/>
      <c r="J648" s="123"/>
    </row>
    <row r="649" spans="6:10" ht="12.75" x14ac:dyDescent="0.2">
      <c r="F649" s="123"/>
      <c r="H649" s="123"/>
      <c r="J649" s="123"/>
    </row>
    <row r="650" spans="6:10" ht="12.75" x14ac:dyDescent="0.2">
      <c r="F650" s="123"/>
      <c r="H650" s="123"/>
      <c r="J650" s="123"/>
    </row>
    <row r="651" spans="6:10" ht="12.75" x14ac:dyDescent="0.2">
      <c r="F651" s="123"/>
      <c r="H651" s="123"/>
      <c r="J651" s="123"/>
    </row>
    <row r="652" spans="6:10" ht="12.75" x14ac:dyDescent="0.2">
      <c r="F652" s="123"/>
      <c r="H652" s="123"/>
      <c r="J652" s="123"/>
    </row>
    <row r="653" spans="6:10" ht="12.75" x14ac:dyDescent="0.2">
      <c r="F653" s="123"/>
      <c r="H653" s="123"/>
      <c r="J653" s="123"/>
    </row>
    <row r="654" spans="6:10" ht="12.75" x14ac:dyDescent="0.2">
      <c r="F654" s="123"/>
      <c r="H654" s="123"/>
      <c r="J654" s="123"/>
    </row>
    <row r="655" spans="6:10" ht="12.75" x14ac:dyDescent="0.2">
      <c r="F655" s="123"/>
      <c r="H655" s="123"/>
      <c r="J655" s="123"/>
    </row>
    <row r="656" spans="6:10" ht="12.75" x14ac:dyDescent="0.2">
      <c r="F656" s="123"/>
      <c r="H656" s="123"/>
      <c r="J656" s="123"/>
    </row>
    <row r="657" spans="6:10" ht="12.75" x14ac:dyDescent="0.2">
      <c r="F657" s="123"/>
      <c r="H657" s="123"/>
      <c r="J657" s="123"/>
    </row>
    <row r="658" spans="6:10" ht="12.75" x14ac:dyDescent="0.2">
      <c r="F658" s="123"/>
      <c r="H658" s="123"/>
      <c r="J658" s="123"/>
    </row>
    <row r="659" spans="6:10" ht="12.75" x14ac:dyDescent="0.2">
      <c r="F659" s="123"/>
      <c r="H659" s="123"/>
      <c r="J659" s="123"/>
    </row>
    <row r="660" spans="6:10" ht="12.75" x14ac:dyDescent="0.2">
      <c r="F660" s="123"/>
      <c r="H660" s="123"/>
      <c r="J660" s="123"/>
    </row>
    <row r="661" spans="6:10" ht="12.75" x14ac:dyDescent="0.2">
      <c r="F661" s="123"/>
      <c r="H661" s="123"/>
      <c r="J661" s="123"/>
    </row>
    <row r="662" spans="6:10" ht="12.75" x14ac:dyDescent="0.2">
      <c r="F662" s="123"/>
      <c r="H662" s="123"/>
      <c r="J662" s="123"/>
    </row>
    <row r="663" spans="6:10" ht="12.75" x14ac:dyDescent="0.2">
      <c r="F663" s="123"/>
      <c r="H663" s="123"/>
      <c r="J663" s="123"/>
    </row>
    <row r="664" spans="6:10" ht="12.75" x14ac:dyDescent="0.2">
      <c r="F664" s="123"/>
      <c r="H664" s="123"/>
      <c r="J664" s="123"/>
    </row>
    <row r="665" spans="6:10" ht="12.75" x14ac:dyDescent="0.2">
      <c r="F665" s="123"/>
      <c r="H665" s="123"/>
      <c r="J665" s="123"/>
    </row>
    <row r="666" spans="6:10" ht="12.75" x14ac:dyDescent="0.2">
      <c r="F666" s="123"/>
      <c r="H666" s="123"/>
      <c r="J666" s="123"/>
    </row>
    <row r="667" spans="6:10" ht="12.75" x14ac:dyDescent="0.2">
      <c r="F667" s="123"/>
      <c r="H667" s="123"/>
      <c r="J667" s="123"/>
    </row>
    <row r="668" spans="6:10" ht="12.75" x14ac:dyDescent="0.2">
      <c r="F668" s="123"/>
      <c r="H668" s="123"/>
      <c r="J668" s="123"/>
    </row>
    <row r="669" spans="6:10" ht="12.75" x14ac:dyDescent="0.2">
      <c r="F669" s="123"/>
      <c r="H669" s="123"/>
      <c r="J669" s="123"/>
    </row>
    <row r="670" spans="6:10" ht="12.75" x14ac:dyDescent="0.2">
      <c r="F670" s="123"/>
      <c r="H670" s="123"/>
      <c r="J670" s="123"/>
    </row>
    <row r="671" spans="6:10" ht="12.75" x14ac:dyDescent="0.2">
      <c r="F671" s="123"/>
      <c r="H671" s="123"/>
      <c r="J671" s="123"/>
    </row>
    <row r="672" spans="6:10" ht="12.75" x14ac:dyDescent="0.2">
      <c r="F672" s="123"/>
      <c r="H672" s="123"/>
      <c r="J672" s="123"/>
    </row>
    <row r="673" spans="6:10" ht="12.75" x14ac:dyDescent="0.2">
      <c r="F673" s="123"/>
      <c r="H673" s="123"/>
      <c r="J673" s="123"/>
    </row>
    <row r="674" spans="6:10" ht="12.75" x14ac:dyDescent="0.2">
      <c r="F674" s="123"/>
      <c r="H674" s="123"/>
      <c r="J674" s="123"/>
    </row>
    <row r="675" spans="6:10" ht="12.75" x14ac:dyDescent="0.2">
      <c r="F675" s="123"/>
      <c r="H675" s="123"/>
      <c r="J675" s="123"/>
    </row>
    <row r="676" spans="6:10" ht="12.75" x14ac:dyDescent="0.2">
      <c r="F676" s="123"/>
      <c r="H676" s="123"/>
      <c r="J676" s="123"/>
    </row>
    <row r="677" spans="6:10" ht="12.75" x14ac:dyDescent="0.2">
      <c r="F677" s="123"/>
      <c r="H677" s="123"/>
      <c r="J677" s="123"/>
    </row>
    <row r="678" spans="6:10" ht="12.75" x14ac:dyDescent="0.2">
      <c r="F678" s="123"/>
      <c r="H678" s="123"/>
      <c r="J678" s="123"/>
    </row>
    <row r="679" spans="6:10" ht="12.75" x14ac:dyDescent="0.2">
      <c r="F679" s="123"/>
      <c r="H679" s="123"/>
      <c r="J679" s="123"/>
    </row>
    <row r="680" spans="6:10" ht="12.75" x14ac:dyDescent="0.2">
      <c r="F680" s="123"/>
      <c r="H680" s="123"/>
      <c r="J680" s="123"/>
    </row>
    <row r="681" spans="6:10" ht="12.75" x14ac:dyDescent="0.2">
      <c r="F681" s="123"/>
      <c r="H681" s="123"/>
      <c r="J681" s="123"/>
    </row>
    <row r="682" spans="6:10" ht="12.75" x14ac:dyDescent="0.2">
      <c r="F682" s="123"/>
      <c r="H682" s="123"/>
      <c r="J682" s="123"/>
    </row>
    <row r="683" spans="6:10" ht="12.75" x14ac:dyDescent="0.2">
      <c r="F683" s="123"/>
      <c r="H683" s="123"/>
      <c r="J683" s="123"/>
    </row>
    <row r="684" spans="6:10" ht="12.75" x14ac:dyDescent="0.2">
      <c r="F684" s="123"/>
      <c r="H684" s="123"/>
      <c r="J684" s="123"/>
    </row>
    <row r="685" spans="6:10" ht="12.75" x14ac:dyDescent="0.2">
      <c r="F685" s="123"/>
      <c r="H685" s="123"/>
      <c r="J685" s="123"/>
    </row>
    <row r="686" spans="6:10" ht="12.75" x14ac:dyDescent="0.2">
      <c r="F686" s="123"/>
      <c r="H686" s="123"/>
      <c r="J686" s="123"/>
    </row>
    <row r="687" spans="6:10" ht="12.75" x14ac:dyDescent="0.2">
      <c r="F687" s="123"/>
      <c r="H687" s="123"/>
      <c r="J687" s="123"/>
    </row>
    <row r="688" spans="6:10" ht="12.75" x14ac:dyDescent="0.2">
      <c r="F688" s="123"/>
      <c r="H688" s="123"/>
      <c r="J688" s="123"/>
    </row>
    <row r="689" spans="6:10" ht="12.75" x14ac:dyDescent="0.2">
      <c r="F689" s="123"/>
      <c r="H689" s="123"/>
      <c r="J689" s="123"/>
    </row>
    <row r="690" spans="6:10" ht="12.75" x14ac:dyDescent="0.2">
      <c r="F690" s="123"/>
      <c r="H690" s="123"/>
      <c r="J690" s="123"/>
    </row>
    <row r="691" spans="6:10" ht="12.75" x14ac:dyDescent="0.2">
      <c r="F691" s="123"/>
      <c r="H691" s="123"/>
      <c r="J691" s="123"/>
    </row>
    <row r="692" spans="6:10" ht="12.75" x14ac:dyDescent="0.2">
      <c r="F692" s="123"/>
      <c r="H692" s="123"/>
      <c r="J692" s="123"/>
    </row>
    <row r="693" spans="6:10" ht="12.75" x14ac:dyDescent="0.2">
      <c r="F693" s="123"/>
      <c r="H693" s="123"/>
      <c r="J693" s="123"/>
    </row>
    <row r="694" spans="6:10" ht="12.75" x14ac:dyDescent="0.2">
      <c r="F694" s="123"/>
      <c r="H694" s="123"/>
      <c r="J694" s="123"/>
    </row>
    <row r="695" spans="6:10" ht="12.75" x14ac:dyDescent="0.2">
      <c r="F695" s="123"/>
      <c r="H695" s="123"/>
      <c r="J695" s="123"/>
    </row>
    <row r="696" spans="6:10" ht="12.75" x14ac:dyDescent="0.2">
      <c r="F696" s="123"/>
      <c r="H696" s="123"/>
      <c r="J696" s="123"/>
    </row>
    <row r="697" spans="6:10" ht="12.75" x14ac:dyDescent="0.2">
      <c r="F697" s="123"/>
      <c r="H697" s="123"/>
      <c r="J697" s="123"/>
    </row>
    <row r="698" spans="6:10" ht="12.75" x14ac:dyDescent="0.2">
      <c r="F698" s="123"/>
      <c r="H698" s="123"/>
      <c r="J698" s="123"/>
    </row>
    <row r="699" spans="6:10" ht="12.75" x14ac:dyDescent="0.2">
      <c r="F699" s="123"/>
      <c r="H699" s="123"/>
      <c r="J699" s="123"/>
    </row>
    <row r="700" spans="6:10" ht="12.75" x14ac:dyDescent="0.2">
      <c r="F700" s="123"/>
      <c r="H700" s="123"/>
      <c r="J700" s="123"/>
    </row>
    <row r="701" spans="6:10" ht="12.75" x14ac:dyDescent="0.2">
      <c r="F701" s="123"/>
      <c r="H701" s="123"/>
      <c r="J701" s="123"/>
    </row>
    <row r="702" spans="6:10" ht="12.75" x14ac:dyDescent="0.2">
      <c r="F702" s="123"/>
      <c r="H702" s="123"/>
      <c r="J702" s="123"/>
    </row>
    <row r="703" spans="6:10" ht="12.75" x14ac:dyDescent="0.2">
      <c r="F703" s="123"/>
      <c r="H703" s="123"/>
      <c r="J703" s="123"/>
    </row>
    <row r="704" spans="6:10" ht="12.75" x14ac:dyDescent="0.2">
      <c r="F704" s="123"/>
      <c r="H704" s="123"/>
      <c r="J704" s="123"/>
    </row>
    <row r="705" spans="6:10" ht="12.75" x14ac:dyDescent="0.2">
      <c r="F705" s="123"/>
      <c r="H705" s="123"/>
      <c r="J705" s="123"/>
    </row>
    <row r="706" spans="6:10" ht="12.75" x14ac:dyDescent="0.2">
      <c r="F706" s="123"/>
      <c r="H706" s="123"/>
      <c r="J706" s="123"/>
    </row>
    <row r="707" spans="6:10" ht="12.75" x14ac:dyDescent="0.2">
      <c r="F707" s="123"/>
      <c r="H707" s="123"/>
      <c r="J707" s="123"/>
    </row>
    <row r="708" spans="6:10" ht="12.75" x14ac:dyDescent="0.2">
      <c r="F708" s="123"/>
      <c r="H708" s="123"/>
      <c r="J708" s="123"/>
    </row>
    <row r="709" spans="6:10" ht="12.75" x14ac:dyDescent="0.2">
      <c r="F709" s="123"/>
      <c r="H709" s="123"/>
      <c r="J709" s="123"/>
    </row>
    <row r="710" spans="6:10" ht="12.75" x14ac:dyDescent="0.2">
      <c r="F710" s="123"/>
      <c r="H710" s="123"/>
      <c r="J710" s="123"/>
    </row>
    <row r="711" spans="6:10" ht="12.75" x14ac:dyDescent="0.2">
      <c r="F711" s="123"/>
      <c r="H711" s="123"/>
      <c r="J711" s="123"/>
    </row>
    <row r="712" spans="6:10" ht="12.75" x14ac:dyDescent="0.2">
      <c r="F712" s="123"/>
      <c r="H712" s="123"/>
      <c r="J712" s="123"/>
    </row>
    <row r="713" spans="6:10" ht="12.75" x14ac:dyDescent="0.2">
      <c r="F713" s="123"/>
      <c r="H713" s="123"/>
      <c r="J713" s="123"/>
    </row>
    <row r="714" spans="6:10" ht="12.75" x14ac:dyDescent="0.2">
      <c r="F714" s="123"/>
      <c r="H714" s="123"/>
      <c r="J714" s="123"/>
    </row>
    <row r="715" spans="6:10" ht="12.75" x14ac:dyDescent="0.2">
      <c r="F715" s="123"/>
      <c r="H715" s="123"/>
      <c r="J715" s="123"/>
    </row>
    <row r="716" spans="6:10" ht="12.75" x14ac:dyDescent="0.2">
      <c r="F716" s="123"/>
      <c r="H716" s="123"/>
      <c r="J716" s="123"/>
    </row>
    <row r="717" spans="6:10" ht="12.75" x14ac:dyDescent="0.2">
      <c r="F717" s="123"/>
      <c r="H717" s="123"/>
      <c r="J717" s="123"/>
    </row>
    <row r="718" spans="6:10" ht="12.75" x14ac:dyDescent="0.2">
      <c r="F718" s="123"/>
      <c r="H718" s="123"/>
      <c r="J718" s="123"/>
    </row>
    <row r="719" spans="6:10" ht="12.75" x14ac:dyDescent="0.2">
      <c r="F719" s="123"/>
      <c r="H719" s="123"/>
      <c r="J719" s="123"/>
    </row>
    <row r="720" spans="6:10" ht="12.75" x14ac:dyDescent="0.2">
      <c r="F720" s="123"/>
      <c r="H720" s="123"/>
      <c r="J720" s="123"/>
    </row>
    <row r="721" spans="6:10" ht="12.75" x14ac:dyDescent="0.2">
      <c r="F721" s="123"/>
      <c r="H721" s="123"/>
      <c r="J721" s="123"/>
    </row>
    <row r="722" spans="6:10" ht="12.75" x14ac:dyDescent="0.2">
      <c r="F722" s="123"/>
      <c r="H722" s="123"/>
      <c r="J722" s="123"/>
    </row>
    <row r="723" spans="6:10" ht="12.75" x14ac:dyDescent="0.2">
      <c r="F723" s="123"/>
      <c r="H723" s="123"/>
      <c r="J723" s="123"/>
    </row>
    <row r="724" spans="6:10" ht="12.75" x14ac:dyDescent="0.2">
      <c r="F724" s="123"/>
      <c r="H724" s="123"/>
      <c r="J724" s="123"/>
    </row>
    <row r="725" spans="6:10" ht="12.75" x14ac:dyDescent="0.2">
      <c r="F725" s="123"/>
      <c r="H725" s="123"/>
      <c r="J725" s="123"/>
    </row>
    <row r="726" spans="6:10" ht="12.75" x14ac:dyDescent="0.2">
      <c r="F726" s="123"/>
      <c r="H726" s="123"/>
      <c r="J726" s="123"/>
    </row>
    <row r="727" spans="6:10" ht="12.75" x14ac:dyDescent="0.2">
      <c r="F727" s="123"/>
      <c r="H727" s="123"/>
      <c r="J727" s="123"/>
    </row>
    <row r="728" spans="6:10" ht="12.75" x14ac:dyDescent="0.2">
      <c r="F728" s="123"/>
      <c r="H728" s="123"/>
      <c r="J728" s="123"/>
    </row>
    <row r="729" spans="6:10" ht="12.75" x14ac:dyDescent="0.2">
      <c r="F729" s="123"/>
      <c r="H729" s="123"/>
      <c r="J729" s="123"/>
    </row>
    <row r="730" spans="6:10" ht="12.75" x14ac:dyDescent="0.2">
      <c r="F730" s="123"/>
      <c r="H730" s="123"/>
      <c r="J730" s="123"/>
    </row>
    <row r="731" spans="6:10" ht="12.75" x14ac:dyDescent="0.2">
      <c r="F731" s="123"/>
      <c r="H731" s="123"/>
      <c r="J731" s="123"/>
    </row>
    <row r="732" spans="6:10" ht="12.75" x14ac:dyDescent="0.2">
      <c r="F732" s="123"/>
      <c r="H732" s="123"/>
      <c r="J732" s="123"/>
    </row>
    <row r="733" spans="6:10" ht="12.75" x14ac:dyDescent="0.2">
      <c r="F733" s="123"/>
      <c r="H733" s="123"/>
      <c r="J733" s="123"/>
    </row>
    <row r="734" spans="6:10" ht="12.75" x14ac:dyDescent="0.2">
      <c r="F734" s="123"/>
      <c r="H734" s="123"/>
      <c r="J734" s="123"/>
    </row>
    <row r="735" spans="6:10" ht="12.75" x14ac:dyDescent="0.2">
      <c r="F735" s="123"/>
      <c r="H735" s="123"/>
      <c r="J735" s="123"/>
    </row>
    <row r="736" spans="6:10" ht="12.75" x14ac:dyDescent="0.2">
      <c r="F736" s="123"/>
      <c r="H736" s="123"/>
      <c r="J736" s="123"/>
    </row>
    <row r="737" spans="6:10" ht="12.75" x14ac:dyDescent="0.2">
      <c r="F737" s="123"/>
      <c r="H737" s="123"/>
      <c r="J737" s="123"/>
    </row>
    <row r="738" spans="6:10" ht="12.75" x14ac:dyDescent="0.2">
      <c r="F738" s="123"/>
      <c r="H738" s="123"/>
      <c r="J738" s="123"/>
    </row>
    <row r="739" spans="6:10" ht="12.75" x14ac:dyDescent="0.2">
      <c r="F739" s="123"/>
      <c r="H739" s="123"/>
      <c r="J739" s="123"/>
    </row>
    <row r="740" spans="6:10" ht="12.75" x14ac:dyDescent="0.2">
      <c r="F740" s="123"/>
      <c r="H740" s="123"/>
      <c r="J740" s="123"/>
    </row>
    <row r="741" spans="6:10" ht="12.75" x14ac:dyDescent="0.2">
      <c r="F741" s="123"/>
      <c r="H741" s="123"/>
      <c r="J741" s="123"/>
    </row>
    <row r="742" spans="6:10" ht="12.75" x14ac:dyDescent="0.2">
      <c r="F742" s="123"/>
      <c r="H742" s="123"/>
      <c r="J742" s="123"/>
    </row>
    <row r="743" spans="6:10" ht="12.75" x14ac:dyDescent="0.2">
      <c r="F743" s="123"/>
      <c r="H743" s="123"/>
      <c r="J743" s="123"/>
    </row>
    <row r="744" spans="6:10" ht="12.75" x14ac:dyDescent="0.2">
      <c r="F744" s="123"/>
      <c r="H744" s="123"/>
      <c r="J744" s="123"/>
    </row>
    <row r="745" spans="6:10" ht="12.75" x14ac:dyDescent="0.2">
      <c r="F745" s="123"/>
      <c r="H745" s="123"/>
      <c r="J745" s="123"/>
    </row>
    <row r="746" spans="6:10" ht="12.75" x14ac:dyDescent="0.2">
      <c r="F746" s="123"/>
      <c r="H746" s="123"/>
      <c r="J746" s="123"/>
    </row>
    <row r="747" spans="6:10" ht="12.75" x14ac:dyDescent="0.2">
      <c r="F747" s="123"/>
      <c r="H747" s="123"/>
      <c r="J747" s="123"/>
    </row>
    <row r="748" spans="6:10" ht="12.75" x14ac:dyDescent="0.2">
      <c r="F748" s="123"/>
      <c r="H748" s="123"/>
      <c r="J748" s="123"/>
    </row>
    <row r="749" spans="6:10" ht="12.75" x14ac:dyDescent="0.2">
      <c r="F749" s="123"/>
      <c r="H749" s="123"/>
      <c r="J749" s="123"/>
    </row>
    <row r="750" spans="6:10" ht="12.75" x14ac:dyDescent="0.2">
      <c r="F750" s="123"/>
      <c r="H750" s="123"/>
      <c r="J750" s="123"/>
    </row>
    <row r="751" spans="6:10" ht="12.75" x14ac:dyDescent="0.2">
      <c r="F751" s="123"/>
      <c r="H751" s="123"/>
      <c r="J751" s="123"/>
    </row>
    <row r="752" spans="6:10" ht="12.75" x14ac:dyDescent="0.2">
      <c r="F752" s="123"/>
      <c r="H752" s="123"/>
      <c r="J752" s="123"/>
    </row>
    <row r="753" spans="6:10" ht="12.75" x14ac:dyDescent="0.2">
      <c r="F753" s="123"/>
      <c r="H753" s="123"/>
      <c r="J753" s="123"/>
    </row>
    <row r="754" spans="6:10" ht="12.75" x14ac:dyDescent="0.2">
      <c r="F754" s="123"/>
      <c r="H754" s="123"/>
      <c r="J754" s="123"/>
    </row>
    <row r="755" spans="6:10" ht="12.75" x14ac:dyDescent="0.2">
      <c r="F755" s="123"/>
      <c r="H755" s="123"/>
      <c r="J755" s="123"/>
    </row>
    <row r="756" spans="6:10" ht="12.75" x14ac:dyDescent="0.2">
      <c r="F756" s="123"/>
      <c r="H756" s="123"/>
      <c r="J756" s="123"/>
    </row>
    <row r="757" spans="6:10" ht="12.75" x14ac:dyDescent="0.2">
      <c r="F757" s="123"/>
      <c r="H757" s="123"/>
      <c r="J757" s="123"/>
    </row>
    <row r="758" spans="6:10" ht="12.75" x14ac:dyDescent="0.2">
      <c r="F758" s="123"/>
      <c r="H758" s="123"/>
      <c r="J758" s="123"/>
    </row>
    <row r="759" spans="6:10" ht="12.75" x14ac:dyDescent="0.2">
      <c r="F759" s="123"/>
      <c r="H759" s="123"/>
      <c r="J759" s="123"/>
    </row>
    <row r="760" spans="6:10" ht="12.75" x14ac:dyDescent="0.2">
      <c r="F760" s="123"/>
      <c r="H760" s="123"/>
      <c r="J760" s="123"/>
    </row>
    <row r="761" spans="6:10" ht="12.75" x14ac:dyDescent="0.2">
      <c r="F761" s="123"/>
      <c r="H761" s="123"/>
      <c r="J761" s="123"/>
    </row>
    <row r="762" spans="6:10" ht="12.75" x14ac:dyDescent="0.2">
      <c r="F762" s="123"/>
      <c r="H762" s="123"/>
      <c r="J762" s="123"/>
    </row>
    <row r="763" spans="6:10" ht="12.75" x14ac:dyDescent="0.2">
      <c r="F763" s="123"/>
      <c r="H763" s="123"/>
      <c r="J763" s="123"/>
    </row>
    <row r="764" spans="6:10" ht="12.75" x14ac:dyDescent="0.2">
      <c r="F764" s="123"/>
      <c r="H764" s="123"/>
      <c r="J764" s="123"/>
    </row>
    <row r="765" spans="6:10" ht="12.75" x14ac:dyDescent="0.2">
      <c r="F765" s="123"/>
      <c r="H765" s="123"/>
      <c r="J765" s="123"/>
    </row>
    <row r="766" spans="6:10" ht="12.75" x14ac:dyDescent="0.2">
      <c r="F766" s="123"/>
      <c r="H766" s="123"/>
      <c r="J766" s="123"/>
    </row>
    <row r="767" spans="6:10" ht="12.75" x14ac:dyDescent="0.2">
      <c r="F767" s="123"/>
      <c r="H767" s="123"/>
      <c r="J767" s="123"/>
    </row>
    <row r="768" spans="6:10" ht="12.75" x14ac:dyDescent="0.2">
      <c r="F768" s="123"/>
      <c r="H768" s="123"/>
      <c r="J768" s="123"/>
    </row>
    <row r="769" spans="6:10" ht="12.75" x14ac:dyDescent="0.2">
      <c r="F769" s="123"/>
      <c r="H769" s="123"/>
      <c r="J769" s="123"/>
    </row>
    <row r="770" spans="6:10" ht="12.75" x14ac:dyDescent="0.2">
      <c r="F770" s="123"/>
      <c r="H770" s="123"/>
      <c r="J770" s="123"/>
    </row>
    <row r="771" spans="6:10" ht="12.75" x14ac:dyDescent="0.2">
      <c r="F771" s="123"/>
      <c r="H771" s="123"/>
      <c r="J771" s="123"/>
    </row>
    <row r="772" spans="6:10" ht="12.75" x14ac:dyDescent="0.2">
      <c r="F772" s="123"/>
      <c r="H772" s="123"/>
      <c r="J772" s="123"/>
    </row>
    <row r="773" spans="6:10" ht="12.75" x14ac:dyDescent="0.2">
      <c r="F773" s="123"/>
      <c r="H773" s="123"/>
      <c r="J773" s="123"/>
    </row>
    <row r="774" spans="6:10" ht="12.75" x14ac:dyDescent="0.2">
      <c r="F774" s="123"/>
      <c r="H774" s="123"/>
      <c r="J774" s="123"/>
    </row>
    <row r="775" spans="6:10" ht="12.75" x14ac:dyDescent="0.2">
      <c r="F775" s="123"/>
      <c r="H775" s="123"/>
      <c r="J775" s="123"/>
    </row>
    <row r="776" spans="6:10" ht="12.75" x14ac:dyDescent="0.2">
      <c r="F776" s="123"/>
      <c r="H776" s="123"/>
      <c r="J776" s="123"/>
    </row>
    <row r="777" spans="6:10" ht="12.75" x14ac:dyDescent="0.2">
      <c r="F777" s="123"/>
      <c r="H777" s="123"/>
      <c r="J777" s="123"/>
    </row>
    <row r="778" spans="6:10" ht="12.75" x14ac:dyDescent="0.2">
      <c r="F778" s="123"/>
      <c r="H778" s="123"/>
      <c r="J778" s="123"/>
    </row>
    <row r="779" spans="6:10" ht="12.75" x14ac:dyDescent="0.2">
      <c r="F779" s="123"/>
      <c r="H779" s="123"/>
      <c r="J779" s="123"/>
    </row>
    <row r="780" spans="6:10" ht="12.75" x14ac:dyDescent="0.2">
      <c r="F780" s="123"/>
      <c r="H780" s="123"/>
      <c r="J780" s="123"/>
    </row>
    <row r="781" spans="6:10" ht="12.75" x14ac:dyDescent="0.2">
      <c r="F781" s="123"/>
      <c r="H781" s="123"/>
      <c r="J781" s="123"/>
    </row>
    <row r="782" spans="6:10" ht="12.75" x14ac:dyDescent="0.2">
      <c r="F782" s="123"/>
      <c r="H782" s="123"/>
      <c r="J782" s="123"/>
    </row>
    <row r="783" spans="6:10" ht="12.75" x14ac:dyDescent="0.2">
      <c r="F783" s="123"/>
      <c r="H783" s="123"/>
      <c r="J783" s="123"/>
    </row>
    <row r="784" spans="6:10" ht="12.75" x14ac:dyDescent="0.2">
      <c r="F784" s="123"/>
      <c r="H784" s="123"/>
      <c r="J784" s="123"/>
    </row>
    <row r="785" spans="6:10" ht="12.75" x14ac:dyDescent="0.2">
      <c r="F785" s="123"/>
      <c r="H785" s="123"/>
      <c r="J785" s="123"/>
    </row>
    <row r="786" spans="6:10" ht="12.75" x14ac:dyDescent="0.2">
      <c r="F786" s="123"/>
      <c r="H786" s="123"/>
      <c r="J786" s="123"/>
    </row>
    <row r="787" spans="6:10" ht="12.75" x14ac:dyDescent="0.2">
      <c r="F787" s="123"/>
      <c r="H787" s="123"/>
      <c r="J787" s="123"/>
    </row>
    <row r="788" spans="6:10" ht="12.75" x14ac:dyDescent="0.2">
      <c r="F788" s="123"/>
      <c r="H788" s="123"/>
      <c r="J788" s="123"/>
    </row>
    <row r="789" spans="6:10" ht="12.75" x14ac:dyDescent="0.2">
      <c r="F789" s="123"/>
      <c r="H789" s="123"/>
      <c r="J789" s="123"/>
    </row>
    <row r="790" spans="6:10" ht="12.75" x14ac:dyDescent="0.2">
      <c r="F790" s="123"/>
      <c r="H790" s="123"/>
      <c r="J790" s="123"/>
    </row>
    <row r="791" spans="6:10" ht="12.75" x14ac:dyDescent="0.2">
      <c r="F791" s="123"/>
      <c r="H791" s="123"/>
      <c r="J791" s="123"/>
    </row>
    <row r="792" spans="6:10" ht="12.75" x14ac:dyDescent="0.2">
      <c r="F792" s="123"/>
      <c r="H792" s="123"/>
      <c r="J792" s="123"/>
    </row>
    <row r="793" spans="6:10" ht="12.75" x14ac:dyDescent="0.2">
      <c r="F793" s="123"/>
      <c r="H793" s="123"/>
      <c r="J793" s="123"/>
    </row>
    <row r="794" spans="6:10" ht="12.75" x14ac:dyDescent="0.2">
      <c r="F794" s="123"/>
      <c r="H794" s="123"/>
      <c r="J794" s="123"/>
    </row>
    <row r="795" spans="6:10" ht="12.75" x14ac:dyDescent="0.2">
      <c r="F795" s="123"/>
      <c r="H795" s="123"/>
      <c r="J795" s="123"/>
    </row>
    <row r="796" spans="6:10" ht="12.75" x14ac:dyDescent="0.2">
      <c r="F796" s="123"/>
      <c r="H796" s="123"/>
      <c r="J796" s="123"/>
    </row>
    <row r="797" spans="6:10" ht="12.75" x14ac:dyDescent="0.2">
      <c r="F797" s="123"/>
      <c r="H797" s="123"/>
      <c r="J797" s="123"/>
    </row>
    <row r="798" spans="6:10" ht="12.75" x14ac:dyDescent="0.2">
      <c r="F798" s="123"/>
      <c r="H798" s="123"/>
      <c r="J798" s="123"/>
    </row>
    <row r="799" spans="6:10" ht="12.75" x14ac:dyDescent="0.2">
      <c r="F799" s="123"/>
      <c r="H799" s="123"/>
      <c r="J799" s="123"/>
    </row>
    <row r="800" spans="6:10" ht="12.75" x14ac:dyDescent="0.2">
      <c r="F800" s="123"/>
      <c r="H800" s="123"/>
      <c r="J800" s="123"/>
    </row>
    <row r="801" spans="6:10" ht="12.75" x14ac:dyDescent="0.2">
      <c r="F801" s="123"/>
      <c r="H801" s="123"/>
      <c r="J801" s="123"/>
    </row>
    <row r="802" spans="6:10" ht="12.75" x14ac:dyDescent="0.2">
      <c r="F802" s="123"/>
      <c r="H802" s="123"/>
      <c r="J802" s="123"/>
    </row>
    <row r="803" spans="6:10" ht="12.75" x14ac:dyDescent="0.2">
      <c r="F803" s="123"/>
      <c r="H803" s="123"/>
      <c r="J803" s="123"/>
    </row>
    <row r="804" spans="6:10" ht="12.75" x14ac:dyDescent="0.2">
      <c r="F804" s="123"/>
      <c r="H804" s="123"/>
      <c r="J804" s="123"/>
    </row>
    <row r="805" spans="6:10" ht="12.75" x14ac:dyDescent="0.2">
      <c r="F805" s="123"/>
      <c r="H805" s="123"/>
      <c r="J805" s="123"/>
    </row>
    <row r="806" spans="6:10" ht="12.75" x14ac:dyDescent="0.2">
      <c r="F806" s="123"/>
      <c r="H806" s="123"/>
      <c r="J806" s="123"/>
    </row>
    <row r="807" spans="6:10" ht="12.75" x14ac:dyDescent="0.2">
      <c r="F807" s="123"/>
      <c r="H807" s="123"/>
      <c r="J807" s="123"/>
    </row>
    <row r="808" spans="6:10" ht="12.75" x14ac:dyDescent="0.2">
      <c r="F808" s="123"/>
      <c r="H808" s="123"/>
      <c r="J808" s="123"/>
    </row>
    <row r="809" spans="6:10" ht="12.75" x14ac:dyDescent="0.2">
      <c r="F809" s="123"/>
      <c r="H809" s="123"/>
      <c r="J809" s="123"/>
    </row>
    <row r="810" spans="6:10" ht="12.75" x14ac:dyDescent="0.2">
      <c r="F810" s="123"/>
      <c r="H810" s="123"/>
      <c r="J810" s="123"/>
    </row>
    <row r="811" spans="6:10" ht="12.75" x14ac:dyDescent="0.2">
      <c r="F811" s="123"/>
      <c r="H811" s="123"/>
      <c r="J811" s="123"/>
    </row>
    <row r="812" spans="6:10" ht="12.75" x14ac:dyDescent="0.2">
      <c r="F812" s="123"/>
      <c r="H812" s="123"/>
      <c r="J812" s="123"/>
    </row>
    <row r="813" spans="6:10" ht="12.75" x14ac:dyDescent="0.2">
      <c r="F813" s="123"/>
      <c r="H813" s="123"/>
      <c r="J813" s="123"/>
    </row>
    <row r="814" spans="6:10" ht="12.75" x14ac:dyDescent="0.2">
      <c r="F814" s="123"/>
      <c r="H814" s="123"/>
      <c r="J814" s="123"/>
    </row>
    <row r="815" spans="6:10" ht="12.75" x14ac:dyDescent="0.2">
      <c r="F815" s="123"/>
      <c r="H815" s="123"/>
      <c r="J815" s="123"/>
    </row>
    <row r="816" spans="6:10" ht="12.75" x14ac:dyDescent="0.2">
      <c r="F816" s="123"/>
      <c r="H816" s="123"/>
      <c r="J816" s="123"/>
    </row>
    <row r="817" spans="6:10" ht="12.75" x14ac:dyDescent="0.2">
      <c r="F817" s="123"/>
      <c r="H817" s="123"/>
      <c r="J817" s="123"/>
    </row>
    <row r="818" spans="6:10" ht="12.75" x14ac:dyDescent="0.2">
      <c r="F818" s="123"/>
      <c r="H818" s="123"/>
      <c r="J818" s="123"/>
    </row>
    <row r="819" spans="6:10" ht="12.75" x14ac:dyDescent="0.2">
      <c r="F819" s="123"/>
      <c r="H819" s="123"/>
      <c r="J819" s="123"/>
    </row>
    <row r="820" spans="6:10" ht="12.75" x14ac:dyDescent="0.2">
      <c r="F820" s="123"/>
      <c r="H820" s="123"/>
      <c r="J820" s="123"/>
    </row>
    <row r="821" spans="6:10" ht="12.75" x14ac:dyDescent="0.2">
      <c r="F821" s="123"/>
      <c r="H821" s="123"/>
      <c r="J821" s="123"/>
    </row>
    <row r="822" spans="6:10" ht="12.75" x14ac:dyDescent="0.2">
      <c r="F822" s="123"/>
      <c r="H822" s="123"/>
      <c r="J822" s="123"/>
    </row>
    <row r="823" spans="6:10" ht="12.75" x14ac:dyDescent="0.2">
      <c r="F823" s="123"/>
      <c r="H823" s="123"/>
      <c r="J823" s="123"/>
    </row>
    <row r="824" spans="6:10" ht="12.75" x14ac:dyDescent="0.2">
      <c r="F824" s="123"/>
      <c r="H824" s="123"/>
      <c r="J824" s="123"/>
    </row>
    <row r="825" spans="6:10" ht="12.75" x14ac:dyDescent="0.2">
      <c r="F825" s="123"/>
      <c r="H825" s="123"/>
      <c r="J825" s="123"/>
    </row>
    <row r="826" spans="6:10" ht="12.75" x14ac:dyDescent="0.2">
      <c r="F826" s="123"/>
      <c r="H826" s="123"/>
      <c r="J826" s="123"/>
    </row>
    <row r="827" spans="6:10" ht="12.75" x14ac:dyDescent="0.2">
      <c r="F827" s="123"/>
      <c r="H827" s="123"/>
      <c r="J827" s="123"/>
    </row>
    <row r="828" spans="6:10" ht="12.75" x14ac:dyDescent="0.2">
      <c r="F828" s="123"/>
      <c r="H828" s="123"/>
      <c r="J828" s="123"/>
    </row>
    <row r="829" spans="6:10" ht="12.75" x14ac:dyDescent="0.2">
      <c r="F829" s="123"/>
      <c r="H829" s="123"/>
      <c r="J829" s="123"/>
    </row>
    <row r="830" spans="6:10" ht="12.75" x14ac:dyDescent="0.2">
      <c r="F830" s="123"/>
      <c r="H830" s="123"/>
      <c r="J830" s="123"/>
    </row>
    <row r="831" spans="6:10" ht="12.75" x14ac:dyDescent="0.2">
      <c r="F831" s="123"/>
      <c r="H831" s="123"/>
      <c r="J831" s="123"/>
    </row>
    <row r="832" spans="6:10" ht="12.75" x14ac:dyDescent="0.2">
      <c r="F832" s="123"/>
      <c r="H832" s="123"/>
      <c r="J832" s="123"/>
    </row>
    <row r="833" spans="6:10" ht="12.75" x14ac:dyDescent="0.2">
      <c r="F833" s="123"/>
      <c r="H833" s="123"/>
      <c r="J833" s="123"/>
    </row>
    <row r="834" spans="6:10" ht="12.75" x14ac:dyDescent="0.2">
      <c r="F834" s="123"/>
      <c r="H834" s="123"/>
      <c r="J834" s="123"/>
    </row>
    <row r="835" spans="6:10" ht="12.75" x14ac:dyDescent="0.2">
      <c r="F835" s="123"/>
      <c r="H835" s="123"/>
      <c r="J835" s="123"/>
    </row>
    <row r="836" spans="6:10" ht="12.75" x14ac:dyDescent="0.2">
      <c r="F836" s="123"/>
      <c r="H836" s="123"/>
      <c r="J836" s="123"/>
    </row>
    <row r="837" spans="6:10" ht="12.75" x14ac:dyDescent="0.2">
      <c r="F837" s="123"/>
      <c r="H837" s="123"/>
      <c r="J837" s="123"/>
    </row>
    <row r="838" spans="6:10" ht="12.75" x14ac:dyDescent="0.2">
      <c r="F838" s="123"/>
      <c r="H838" s="123"/>
      <c r="J838" s="123"/>
    </row>
    <row r="839" spans="6:10" ht="12.75" x14ac:dyDescent="0.2">
      <c r="F839" s="123"/>
      <c r="H839" s="123"/>
      <c r="J839" s="123"/>
    </row>
    <row r="840" spans="6:10" ht="12.75" x14ac:dyDescent="0.2">
      <c r="F840" s="123"/>
      <c r="H840" s="123"/>
      <c r="J840" s="123"/>
    </row>
    <row r="841" spans="6:10" ht="12.75" x14ac:dyDescent="0.2">
      <c r="F841" s="123"/>
      <c r="H841" s="123"/>
      <c r="J841" s="123"/>
    </row>
    <row r="842" spans="6:10" ht="12.75" x14ac:dyDescent="0.2">
      <c r="F842" s="123"/>
      <c r="H842" s="123"/>
      <c r="J842" s="123"/>
    </row>
    <row r="843" spans="6:10" ht="12.75" x14ac:dyDescent="0.2">
      <c r="F843" s="123"/>
      <c r="H843" s="123"/>
      <c r="J843" s="123"/>
    </row>
    <row r="844" spans="6:10" ht="12.75" x14ac:dyDescent="0.2">
      <c r="F844" s="123"/>
      <c r="H844" s="123"/>
      <c r="J844" s="123"/>
    </row>
    <row r="845" spans="6:10" ht="12.75" x14ac:dyDescent="0.2">
      <c r="F845" s="123"/>
      <c r="H845" s="123"/>
      <c r="J845" s="123"/>
    </row>
    <row r="846" spans="6:10" ht="12.75" x14ac:dyDescent="0.2">
      <c r="F846" s="123"/>
      <c r="H846" s="123"/>
      <c r="J846" s="123"/>
    </row>
    <row r="847" spans="6:10" ht="12.75" x14ac:dyDescent="0.2">
      <c r="F847" s="123"/>
      <c r="H847" s="123"/>
      <c r="J847" s="123"/>
    </row>
    <row r="848" spans="6:10" ht="12.75" x14ac:dyDescent="0.2">
      <c r="F848" s="123"/>
      <c r="H848" s="123"/>
      <c r="J848" s="123"/>
    </row>
    <row r="849" spans="6:10" ht="12.75" x14ac:dyDescent="0.2">
      <c r="F849" s="123"/>
      <c r="H849" s="123"/>
      <c r="J849" s="123"/>
    </row>
    <row r="850" spans="6:10" ht="12.75" x14ac:dyDescent="0.2">
      <c r="F850" s="123"/>
      <c r="H850" s="123"/>
      <c r="J850" s="123"/>
    </row>
    <row r="851" spans="6:10" ht="12.75" x14ac:dyDescent="0.2">
      <c r="F851" s="123"/>
      <c r="H851" s="123"/>
      <c r="J851" s="123"/>
    </row>
    <row r="852" spans="6:10" ht="12.75" x14ac:dyDescent="0.2">
      <c r="F852" s="123"/>
      <c r="H852" s="123"/>
      <c r="J852" s="123"/>
    </row>
    <row r="853" spans="6:10" ht="12.75" x14ac:dyDescent="0.2">
      <c r="F853" s="123"/>
      <c r="H853" s="123"/>
      <c r="J853" s="123"/>
    </row>
    <row r="854" spans="6:10" ht="12.75" x14ac:dyDescent="0.2">
      <c r="F854" s="123"/>
      <c r="H854" s="123"/>
      <c r="J854" s="123"/>
    </row>
    <row r="855" spans="6:10" ht="12.75" x14ac:dyDescent="0.2">
      <c r="F855" s="123"/>
      <c r="H855" s="123"/>
      <c r="J855" s="123"/>
    </row>
    <row r="856" spans="6:10" ht="12.75" x14ac:dyDescent="0.2">
      <c r="F856" s="123"/>
      <c r="H856" s="123"/>
      <c r="J856" s="123"/>
    </row>
    <row r="857" spans="6:10" ht="12.75" x14ac:dyDescent="0.2">
      <c r="F857" s="123"/>
      <c r="H857" s="123"/>
      <c r="J857" s="123"/>
    </row>
    <row r="858" spans="6:10" ht="12.75" x14ac:dyDescent="0.2">
      <c r="F858" s="123"/>
      <c r="H858" s="123"/>
      <c r="J858" s="123"/>
    </row>
    <row r="859" spans="6:10" ht="12.75" x14ac:dyDescent="0.2">
      <c r="F859" s="123"/>
      <c r="H859" s="123"/>
      <c r="J859" s="123"/>
    </row>
    <row r="860" spans="6:10" ht="12.75" x14ac:dyDescent="0.2">
      <c r="F860" s="123"/>
      <c r="H860" s="123"/>
      <c r="J860" s="123"/>
    </row>
    <row r="861" spans="6:10" ht="12.75" x14ac:dyDescent="0.2">
      <c r="F861" s="123"/>
      <c r="H861" s="123"/>
      <c r="J861" s="123"/>
    </row>
    <row r="862" spans="6:10" ht="12.75" x14ac:dyDescent="0.2">
      <c r="F862" s="123"/>
      <c r="H862" s="123"/>
      <c r="J862" s="123"/>
    </row>
    <row r="863" spans="6:10" ht="12.75" x14ac:dyDescent="0.2">
      <c r="F863" s="123"/>
      <c r="H863" s="123"/>
      <c r="J863" s="123"/>
    </row>
    <row r="864" spans="6:10" ht="12.75" x14ac:dyDescent="0.2">
      <c r="F864" s="123"/>
      <c r="H864" s="123"/>
      <c r="J864" s="123"/>
    </row>
    <row r="865" spans="6:10" ht="12.75" x14ac:dyDescent="0.2">
      <c r="F865" s="123"/>
      <c r="H865" s="123"/>
      <c r="J865" s="123"/>
    </row>
    <row r="866" spans="6:10" ht="12.75" x14ac:dyDescent="0.2">
      <c r="F866" s="123"/>
      <c r="H866" s="123"/>
      <c r="J866" s="123"/>
    </row>
    <row r="867" spans="6:10" ht="12.75" x14ac:dyDescent="0.2">
      <c r="F867" s="123"/>
      <c r="H867" s="123"/>
      <c r="J867" s="123"/>
    </row>
    <row r="868" spans="6:10" ht="12.75" x14ac:dyDescent="0.2">
      <c r="F868" s="123"/>
      <c r="H868" s="123"/>
      <c r="J868" s="123"/>
    </row>
    <row r="869" spans="6:10" ht="12.75" x14ac:dyDescent="0.2">
      <c r="F869" s="123"/>
      <c r="H869" s="123"/>
      <c r="J869" s="123"/>
    </row>
    <row r="870" spans="6:10" ht="12.75" x14ac:dyDescent="0.2">
      <c r="F870" s="123"/>
      <c r="H870" s="123"/>
      <c r="J870" s="123"/>
    </row>
    <row r="871" spans="6:10" ht="12.75" x14ac:dyDescent="0.2">
      <c r="F871" s="123"/>
      <c r="H871" s="123"/>
      <c r="J871" s="123"/>
    </row>
    <row r="872" spans="6:10" ht="12.75" x14ac:dyDescent="0.2">
      <c r="F872" s="123"/>
      <c r="H872" s="123"/>
      <c r="J872" s="123"/>
    </row>
    <row r="873" spans="6:10" ht="12.75" x14ac:dyDescent="0.2">
      <c r="F873" s="123"/>
      <c r="H873" s="123"/>
      <c r="J873" s="123"/>
    </row>
    <row r="874" spans="6:10" ht="12.75" x14ac:dyDescent="0.2">
      <c r="F874" s="123"/>
      <c r="H874" s="123"/>
      <c r="J874" s="123"/>
    </row>
    <row r="875" spans="6:10" ht="12.75" x14ac:dyDescent="0.2">
      <c r="F875" s="123"/>
      <c r="H875" s="123"/>
      <c r="J875" s="123"/>
    </row>
    <row r="876" spans="6:10" ht="12.75" x14ac:dyDescent="0.2">
      <c r="F876" s="123"/>
      <c r="H876" s="123"/>
      <c r="J876" s="123"/>
    </row>
    <row r="877" spans="6:10" ht="12.75" x14ac:dyDescent="0.2">
      <c r="F877" s="123"/>
      <c r="H877" s="123"/>
      <c r="J877" s="123"/>
    </row>
    <row r="878" spans="6:10" ht="12.75" x14ac:dyDescent="0.2">
      <c r="F878" s="123"/>
      <c r="H878" s="123"/>
      <c r="J878" s="123"/>
    </row>
    <row r="879" spans="6:10" ht="12.75" x14ac:dyDescent="0.2">
      <c r="F879" s="123"/>
      <c r="H879" s="123"/>
      <c r="J879" s="123"/>
    </row>
    <row r="880" spans="6:10" ht="12.75" x14ac:dyDescent="0.2">
      <c r="F880" s="123"/>
      <c r="H880" s="123"/>
      <c r="J880" s="123"/>
    </row>
    <row r="881" spans="6:10" ht="12.75" x14ac:dyDescent="0.2">
      <c r="F881" s="123"/>
      <c r="H881" s="123"/>
      <c r="J881" s="123"/>
    </row>
    <row r="882" spans="6:10" ht="12.75" x14ac:dyDescent="0.2">
      <c r="F882" s="123"/>
      <c r="H882" s="123"/>
      <c r="J882" s="123"/>
    </row>
    <row r="883" spans="6:10" ht="12.75" x14ac:dyDescent="0.2">
      <c r="F883" s="123"/>
      <c r="H883" s="123"/>
      <c r="J883" s="123"/>
    </row>
    <row r="884" spans="6:10" ht="12.75" x14ac:dyDescent="0.2">
      <c r="F884" s="123"/>
      <c r="H884" s="123"/>
      <c r="J884" s="123"/>
    </row>
    <row r="885" spans="6:10" ht="12.75" x14ac:dyDescent="0.2">
      <c r="F885" s="123"/>
      <c r="H885" s="123"/>
      <c r="J885" s="123"/>
    </row>
    <row r="886" spans="6:10" ht="12.75" x14ac:dyDescent="0.2">
      <c r="F886" s="123"/>
      <c r="H886" s="123"/>
      <c r="J886" s="123"/>
    </row>
    <row r="887" spans="6:10" ht="12.75" x14ac:dyDescent="0.2">
      <c r="F887" s="123"/>
      <c r="H887" s="123"/>
      <c r="J887" s="123"/>
    </row>
    <row r="888" spans="6:10" ht="12.75" x14ac:dyDescent="0.2">
      <c r="F888" s="123"/>
      <c r="H888" s="123"/>
      <c r="J888" s="123"/>
    </row>
    <row r="889" spans="6:10" ht="12.75" x14ac:dyDescent="0.2">
      <c r="F889" s="123"/>
      <c r="H889" s="123"/>
      <c r="J889" s="123"/>
    </row>
    <row r="890" spans="6:10" ht="12.75" x14ac:dyDescent="0.2">
      <c r="F890" s="123"/>
      <c r="H890" s="123"/>
      <c r="J890" s="123"/>
    </row>
    <row r="891" spans="6:10" ht="12.75" x14ac:dyDescent="0.2">
      <c r="F891" s="123"/>
      <c r="H891" s="123"/>
      <c r="J891" s="123"/>
    </row>
    <row r="892" spans="6:10" ht="12.75" x14ac:dyDescent="0.2">
      <c r="F892" s="123"/>
      <c r="H892" s="123"/>
      <c r="J892" s="123"/>
    </row>
    <row r="893" spans="6:10" ht="12.75" x14ac:dyDescent="0.2">
      <c r="F893" s="123"/>
      <c r="H893" s="123"/>
      <c r="J893" s="123"/>
    </row>
    <row r="894" spans="6:10" ht="12.75" x14ac:dyDescent="0.2">
      <c r="F894" s="123"/>
      <c r="H894" s="123"/>
      <c r="J894" s="123"/>
    </row>
    <row r="895" spans="6:10" ht="12.75" x14ac:dyDescent="0.2">
      <c r="F895" s="123"/>
      <c r="H895" s="123"/>
      <c r="J895" s="123"/>
    </row>
    <row r="896" spans="6:10" ht="12.75" x14ac:dyDescent="0.2">
      <c r="F896" s="123"/>
      <c r="H896" s="123"/>
      <c r="J896" s="123"/>
    </row>
    <row r="897" spans="6:10" ht="12.75" x14ac:dyDescent="0.2">
      <c r="F897" s="123"/>
      <c r="H897" s="123"/>
      <c r="J897" s="123"/>
    </row>
    <row r="898" spans="6:10" ht="12.75" x14ac:dyDescent="0.2">
      <c r="F898" s="123"/>
      <c r="H898" s="123"/>
      <c r="J898" s="123"/>
    </row>
    <row r="899" spans="6:10" ht="12.75" x14ac:dyDescent="0.2">
      <c r="F899" s="123"/>
      <c r="H899" s="123"/>
      <c r="J899" s="123"/>
    </row>
    <row r="900" spans="6:10" ht="12.75" x14ac:dyDescent="0.2">
      <c r="F900" s="123"/>
      <c r="H900" s="123"/>
      <c r="J900" s="123"/>
    </row>
    <row r="901" spans="6:10" ht="12.75" x14ac:dyDescent="0.2">
      <c r="F901" s="123"/>
      <c r="H901" s="123"/>
      <c r="J901" s="123"/>
    </row>
    <row r="902" spans="6:10" ht="12.75" x14ac:dyDescent="0.2">
      <c r="F902" s="123"/>
      <c r="H902" s="123"/>
      <c r="J902" s="123"/>
    </row>
    <row r="903" spans="6:10" ht="12.75" x14ac:dyDescent="0.2">
      <c r="F903" s="123"/>
      <c r="H903" s="123"/>
      <c r="J903" s="123"/>
    </row>
    <row r="904" spans="6:10" ht="12.75" x14ac:dyDescent="0.2">
      <c r="F904" s="123"/>
      <c r="H904" s="123"/>
      <c r="J904" s="123"/>
    </row>
    <row r="905" spans="6:10" ht="12.75" x14ac:dyDescent="0.2">
      <c r="F905" s="123"/>
      <c r="H905" s="123"/>
      <c r="J905" s="123"/>
    </row>
    <row r="906" spans="6:10" ht="12.75" x14ac:dyDescent="0.2">
      <c r="F906" s="123"/>
      <c r="H906" s="123"/>
      <c r="J906" s="123"/>
    </row>
    <row r="907" spans="6:10" ht="12.75" x14ac:dyDescent="0.2">
      <c r="F907" s="123"/>
      <c r="H907" s="123"/>
      <c r="J907" s="123"/>
    </row>
    <row r="908" spans="6:10" ht="12.75" x14ac:dyDescent="0.2">
      <c r="F908" s="123"/>
      <c r="H908" s="123"/>
      <c r="J908" s="123"/>
    </row>
    <row r="909" spans="6:10" ht="12.75" x14ac:dyDescent="0.2">
      <c r="F909" s="123"/>
      <c r="H909" s="123"/>
      <c r="J909" s="123"/>
    </row>
    <row r="910" spans="6:10" ht="12.75" x14ac:dyDescent="0.2">
      <c r="F910" s="123"/>
      <c r="H910" s="123"/>
      <c r="J910" s="123"/>
    </row>
    <row r="911" spans="6:10" ht="12.75" x14ac:dyDescent="0.2">
      <c r="F911" s="123"/>
      <c r="H911" s="123"/>
      <c r="J911" s="123"/>
    </row>
    <row r="912" spans="6:10" ht="12.75" x14ac:dyDescent="0.2">
      <c r="F912" s="123"/>
      <c r="H912" s="123"/>
      <c r="J912" s="123"/>
    </row>
    <row r="913" spans="6:10" ht="12.75" x14ac:dyDescent="0.2">
      <c r="F913" s="123"/>
      <c r="H913" s="123"/>
      <c r="J913" s="123"/>
    </row>
    <row r="914" spans="6:10" ht="12.75" x14ac:dyDescent="0.2">
      <c r="F914" s="123"/>
      <c r="H914" s="123"/>
      <c r="J914" s="123"/>
    </row>
    <row r="915" spans="6:10" ht="12.75" x14ac:dyDescent="0.2">
      <c r="F915" s="123"/>
      <c r="H915" s="123"/>
      <c r="J915" s="123"/>
    </row>
    <row r="916" spans="6:10" ht="12.75" x14ac:dyDescent="0.2">
      <c r="F916" s="123"/>
      <c r="H916" s="123"/>
      <c r="J916" s="123"/>
    </row>
    <row r="917" spans="6:10" ht="12.75" x14ac:dyDescent="0.2">
      <c r="F917" s="123"/>
      <c r="H917" s="123"/>
      <c r="J917" s="123"/>
    </row>
    <row r="918" spans="6:10" ht="12.75" x14ac:dyDescent="0.2">
      <c r="F918" s="123"/>
      <c r="H918" s="123"/>
      <c r="J918" s="123"/>
    </row>
    <row r="919" spans="6:10" ht="12.75" x14ac:dyDescent="0.2">
      <c r="F919" s="123"/>
      <c r="H919" s="123"/>
      <c r="J919" s="123"/>
    </row>
    <row r="920" spans="6:10" ht="12.75" x14ac:dyDescent="0.2">
      <c r="F920" s="123"/>
      <c r="H920" s="123"/>
      <c r="J920" s="123"/>
    </row>
    <row r="921" spans="6:10" ht="12.75" x14ac:dyDescent="0.2">
      <c r="F921" s="123"/>
      <c r="H921" s="123"/>
      <c r="J921" s="123"/>
    </row>
    <row r="922" spans="6:10" ht="12.75" x14ac:dyDescent="0.2">
      <c r="F922" s="123"/>
      <c r="H922" s="123"/>
      <c r="J922" s="123"/>
    </row>
    <row r="923" spans="6:10" ht="12.75" x14ac:dyDescent="0.2">
      <c r="F923" s="123"/>
      <c r="H923" s="123"/>
      <c r="J923" s="123"/>
    </row>
    <row r="924" spans="6:10" ht="12.75" x14ac:dyDescent="0.2">
      <c r="F924" s="123"/>
      <c r="H924" s="123"/>
      <c r="J924" s="123"/>
    </row>
    <row r="925" spans="6:10" ht="12.75" x14ac:dyDescent="0.2">
      <c r="F925" s="123"/>
      <c r="H925" s="123"/>
      <c r="J925" s="123"/>
    </row>
    <row r="926" spans="6:10" ht="12.75" x14ac:dyDescent="0.2">
      <c r="F926" s="123"/>
      <c r="H926" s="123"/>
      <c r="J926" s="123"/>
    </row>
    <row r="927" spans="6:10" ht="12.75" x14ac:dyDescent="0.2">
      <c r="F927" s="123"/>
      <c r="H927" s="123"/>
      <c r="J927" s="123"/>
    </row>
    <row r="928" spans="6:10" ht="12.75" x14ac:dyDescent="0.2">
      <c r="F928" s="123"/>
      <c r="H928" s="123"/>
      <c r="J928" s="123"/>
    </row>
    <row r="929" spans="6:10" ht="12.75" x14ac:dyDescent="0.2">
      <c r="F929" s="123"/>
      <c r="H929" s="123"/>
      <c r="J929" s="123"/>
    </row>
    <row r="930" spans="6:10" ht="12.75" x14ac:dyDescent="0.2">
      <c r="F930" s="123"/>
      <c r="H930" s="123"/>
      <c r="J930" s="123"/>
    </row>
    <row r="931" spans="6:10" ht="12.75" x14ac:dyDescent="0.2">
      <c r="F931" s="123"/>
      <c r="H931" s="123"/>
      <c r="J931" s="123"/>
    </row>
    <row r="932" spans="6:10" ht="12.75" x14ac:dyDescent="0.2">
      <c r="F932" s="123"/>
      <c r="H932" s="123"/>
      <c r="J932" s="123"/>
    </row>
    <row r="933" spans="6:10" ht="12.75" x14ac:dyDescent="0.2">
      <c r="F933" s="123"/>
      <c r="H933" s="123"/>
      <c r="J933" s="123"/>
    </row>
    <row r="934" spans="6:10" ht="12.75" x14ac:dyDescent="0.2">
      <c r="F934" s="123"/>
      <c r="H934" s="123"/>
      <c r="J934" s="123"/>
    </row>
    <row r="935" spans="6:10" ht="12.75" x14ac:dyDescent="0.2">
      <c r="F935" s="123"/>
      <c r="H935" s="123"/>
      <c r="J935" s="123"/>
    </row>
    <row r="936" spans="6:10" ht="12.75" x14ac:dyDescent="0.2">
      <c r="F936" s="123"/>
      <c r="H936" s="123"/>
      <c r="J936" s="123"/>
    </row>
    <row r="937" spans="6:10" ht="12.75" x14ac:dyDescent="0.2">
      <c r="F937" s="123"/>
      <c r="H937" s="123"/>
      <c r="J937" s="123"/>
    </row>
    <row r="938" spans="6:10" ht="12.75" x14ac:dyDescent="0.2">
      <c r="F938" s="123"/>
      <c r="H938" s="123"/>
      <c r="J938" s="123"/>
    </row>
    <row r="939" spans="6:10" ht="12.75" x14ac:dyDescent="0.2">
      <c r="F939" s="123"/>
      <c r="H939" s="123"/>
      <c r="J939" s="123"/>
    </row>
    <row r="940" spans="6:10" ht="12.75" x14ac:dyDescent="0.2">
      <c r="F940" s="123"/>
      <c r="H940" s="123"/>
      <c r="J940" s="123"/>
    </row>
    <row r="941" spans="6:10" ht="12.75" x14ac:dyDescent="0.2">
      <c r="F941" s="123"/>
      <c r="H941" s="123"/>
      <c r="J941" s="123"/>
    </row>
    <row r="942" spans="6:10" ht="12.75" x14ac:dyDescent="0.2">
      <c r="F942" s="123"/>
      <c r="H942" s="123"/>
      <c r="J942" s="123"/>
    </row>
    <row r="943" spans="6:10" ht="12.75" x14ac:dyDescent="0.2">
      <c r="F943" s="123"/>
      <c r="H943" s="123"/>
      <c r="J943" s="123"/>
    </row>
    <row r="944" spans="6:10" ht="12.75" x14ac:dyDescent="0.2">
      <c r="F944" s="123"/>
      <c r="H944" s="123"/>
      <c r="J944" s="123"/>
    </row>
    <row r="945" spans="6:10" ht="12.75" x14ac:dyDescent="0.2">
      <c r="F945" s="123"/>
      <c r="H945" s="123"/>
      <c r="J945" s="123"/>
    </row>
    <row r="946" spans="6:10" ht="12.75" x14ac:dyDescent="0.2">
      <c r="F946" s="123"/>
      <c r="H946" s="123"/>
      <c r="J946" s="123"/>
    </row>
    <row r="947" spans="6:10" ht="12.75" x14ac:dyDescent="0.2">
      <c r="F947" s="123"/>
      <c r="H947" s="123"/>
      <c r="J947" s="123"/>
    </row>
    <row r="948" spans="6:10" ht="12.75" x14ac:dyDescent="0.2">
      <c r="F948" s="123"/>
      <c r="H948" s="123"/>
      <c r="J948" s="123"/>
    </row>
    <row r="949" spans="6:10" ht="12.75" x14ac:dyDescent="0.2">
      <c r="F949" s="123"/>
      <c r="H949" s="123"/>
      <c r="J949" s="123"/>
    </row>
    <row r="950" spans="6:10" ht="12.75" x14ac:dyDescent="0.2">
      <c r="F950" s="123"/>
      <c r="H950" s="123"/>
      <c r="J950" s="123"/>
    </row>
    <row r="951" spans="6:10" ht="12.75" x14ac:dyDescent="0.2">
      <c r="F951" s="123"/>
      <c r="H951" s="123"/>
      <c r="J951" s="123"/>
    </row>
    <row r="952" spans="6:10" ht="12.75" x14ac:dyDescent="0.2">
      <c r="F952" s="123"/>
      <c r="H952" s="123"/>
      <c r="J952" s="123"/>
    </row>
    <row r="953" spans="6:10" ht="12.75" x14ac:dyDescent="0.2">
      <c r="F953" s="123"/>
      <c r="H953" s="123"/>
      <c r="J953" s="123"/>
    </row>
    <row r="954" spans="6:10" ht="12.75" x14ac:dyDescent="0.2">
      <c r="F954" s="123"/>
      <c r="H954" s="123"/>
      <c r="J954" s="123"/>
    </row>
    <row r="955" spans="6:10" ht="12.75" x14ac:dyDescent="0.2">
      <c r="F955" s="123"/>
      <c r="H955" s="123"/>
      <c r="J955" s="123"/>
    </row>
    <row r="956" spans="6:10" ht="12.75" x14ac:dyDescent="0.2">
      <c r="F956" s="123"/>
      <c r="H956" s="123"/>
      <c r="J956" s="123"/>
    </row>
    <row r="957" spans="6:10" ht="12.75" x14ac:dyDescent="0.2">
      <c r="F957" s="123"/>
      <c r="H957" s="123"/>
      <c r="J957" s="123"/>
    </row>
    <row r="958" spans="6:10" ht="12.75" x14ac:dyDescent="0.2">
      <c r="F958" s="123"/>
      <c r="H958" s="123"/>
      <c r="J958" s="123"/>
    </row>
    <row r="959" spans="6:10" ht="12.75" x14ac:dyDescent="0.2">
      <c r="F959" s="123"/>
      <c r="H959" s="123"/>
      <c r="J959" s="123"/>
    </row>
    <row r="960" spans="6:10" ht="12.75" x14ac:dyDescent="0.2">
      <c r="F960" s="123"/>
      <c r="H960" s="123"/>
      <c r="J960" s="123"/>
    </row>
  </sheetData>
  <mergeCells count="180">
    <mergeCell ref="B147:D147"/>
    <mergeCell ref="B148:D148"/>
    <mergeCell ref="B149:E149"/>
    <mergeCell ref="B150:E150"/>
    <mergeCell ref="B151:D151"/>
    <mergeCell ref="B152:D152"/>
    <mergeCell ref="B153:D153"/>
    <mergeCell ref="B138:E138"/>
    <mergeCell ref="B139:E139"/>
    <mergeCell ref="B140:E140"/>
    <mergeCell ref="B141:E141"/>
    <mergeCell ref="B142:E142"/>
    <mergeCell ref="B143:E143"/>
    <mergeCell ref="B144:D144"/>
    <mergeCell ref="B145:D145"/>
    <mergeCell ref="B146:E146"/>
    <mergeCell ref="B129:D129"/>
    <mergeCell ref="B130:D130"/>
    <mergeCell ref="B131:D131"/>
    <mergeCell ref="B132:D132"/>
    <mergeCell ref="B133:E133"/>
    <mergeCell ref="B134:D134"/>
    <mergeCell ref="B135:E135"/>
    <mergeCell ref="B136:E136"/>
    <mergeCell ref="B137:E137"/>
    <mergeCell ref="B120:D120"/>
    <mergeCell ref="B121:D121"/>
    <mergeCell ref="B122:D122"/>
    <mergeCell ref="B123:E123"/>
    <mergeCell ref="B124:D124"/>
    <mergeCell ref="B125:E125"/>
    <mergeCell ref="B126:D126"/>
    <mergeCell ref="B127:D127"/>
    <mergeCell ref="B128:D128"/>
    <mergeCell ref="B173:E173"/>
    <mergeCell ref="B174:E174"/>
    <mergeCell ref="B182:E182"/>
    <mergeCell ref="B183:E183"/>
    <mergeCell ref="B184:D184"/>
    <mergeCell ref="B185:D185"/>
    <mergeCell ref="B186:E186"/>
    <mergeCell ref="B175:E175"/>
    <mergeCell ref="B176:E176"/>
    <mergeCell ref="B177:E177"/>
    <mergeCell ref="B178:E178"/>
    <mergeCell ref="B179:E179"/>
    <mergeCell ref="B180:E180"/>
    <mergeCell ref="B181:E181"/>
    <mergeCell ref="B164:E164"/>
    <mergeCell ref="B165:E165"/>
    <mergeCell ref="B166:E166"/>
    <mergeCell ref="B167:D167"/>
    <mergeCell ref="B168:D168"/>
    <mergeCell ref="B169:D169"/>
    <mergeCell ref="B170:E170"/>
    <mergeCell ref="B171:D171"/>
    <mergeCell ref="B172:E172"/>
    <mergeCell ref="B155:D155"/>
    <mergeCell ref="B156:E156"/>
    <mergeCell ref="B157:E157"/>
    <mergeCell ref="B158:D158"/>
    <mergeCell ref="B159:D159"/>
    <mergeCell ref="B160:E160"/>
    <mergeCell ref="B161:E161"/>
    <mergeCell ref="B162:D162"/>
    <mergeCell ref="B163:D163"/>
    <mergeCell ref="B96:D96"/>
    <mergeCell ref="B97:E97"/>
    <mergeCell ref="B98:D98"/>
    <mergeCell ref="B99:E99"/>
    <mergeCell ref="B100:E100"/>
    <mergeCell ref="B101:E101"/>
    <mergeCell ref="B102:E102"/>
    <mergeCell ref="B103:D103"/>
    <mergeCell ref="B154:D154"/>
    <mergeCell ref="B104:E104"/>
    <mergeCell ref="B105:E105"/>
    <mergeCell ref="B106:D106"/>
    <mergeCell ref="B107:D107"/>
    <mergeCell ref="B108:D108"/>
    <mergeCell ref="B109:D109"/>
    <mergeCell ref="B110:D110"/>
    <mergeCell ref="B111:E111"/>
    <mergeCell ref="B112:E112"/>
    <mergeCell ref="B113:E113"/>
    <mergeCell ref="B114:E114"/>
    <mergeCell ref="B115:D115"/>
    <mergeCell ref="B116:E116"/>
    <mergeCell ref="B117:C117"/>
    <mergeCell ref="B118:D118"/>
    <mergeCell ref="B87:E87"/>
    <mergeCell ref="B88:D88"/>
    <mergeCell ref="B89:D89"/>
    <mergeCell ref="B90:C90"/>
    <mergeCell ref="B91:D91"/>
    <mergeCell ref="B92:D92"/>
    <mergeCell ref="B93:D93"/>
    <mergeCell ref="B94:D94"/>
    <mergeCell ref="B95:D95"/>
    <mergeCell ref="B78:E78"/>
    <mergeCell ref="B79:E79"/>
    <mergeCell ref="B80:E80"/>
    <mergeCell ref="B81:D81"/>
    <mergeCell ref="B82:D82"/>
    <mergeCell ref="B83:C83"/>
    <mergeCell ref="B84:D84"/>
    <mergeCell ref="B85:D85"/>
    <mergeCell ref="B86:D86"/>
    <mergeCell ref="B69:D69"/>
    <mergeCell ref="B70:E70"/>
    <mergeCell ref="B71:E71"/>
    <mergeCell ref="B72:E72"/>
    <mergeCell ref="B73:E73"/>
    <mergeCell ref="B74:D74"/>
    <mergeCell ref="B75:D75"/>
    <mergeCell ref="B76:E76"/>
    <mergeCell ref="B77:D77"/>
    <mergeCell ref="B60:E60"/>
    <mergeCell ref="B61:D61"/>
    <mergeCell ref="B62:E62"/>
    <mergeCell ref="B63:D63"/>
    <mergeCell ref="B64:E64"/>
    <mergeCell ref="B65:E65"/>
    <mergeCell ref="B66:D66"/>
    <mergeCell ref="B67:E67"/>
    <mergeCell ref="B68:D68"/>
    <mergeCell ref="B51:E51"/>
    <mergeCell ref="B52:E52"/>
    <mergeCell ref="B53:E53"/>
    <mergeCell ref="B54:E54"/>
    <mergeCell ref="B55:D55"/>
    <mergeCell ref="B56:C56"/>
    <mergeCell ref="B57:E57"/>
    <mergeCell ref="B58:D58"/>
    <mergeCell ref="B59:E59"/>
    <mergeCell ref="B42:E42"/>
    <mergeCell ref="B43:E43"/>
    <mergeCell ref="B44:C44"/>
    <mergeCell ref="B45:E45"/>
    <mergeCell ref="B46:E46"/>
    <mergeCell ref="B47:E47"/>
    <mergeCell ref="B48:E48"/>
    <mergeCell ref="B49:C49"/>
    <mergeCell ref="B50:E50"/>
    <mergeCell ref="B33:E33"/>
    <mergeCell ref="B34:D34"/>
    <mergeCell ref="B35:E35"/>
    <mergeCell ref="B36:E36"/>
    <mergeCell ref="B37:E37"/>
    <mergeCell ref="B38:E38"/>
    <mergeCell ref="B39:D39"/>
    <mergeCell ref="B40:E40"/>
    <mergeCell ref="B41:E41"/>
    <mergeCell ref="B24:E24"/>
    <mergeCell ref="B25:D25"/>
    <mergeCell ref="B26:E26"/>
    <mergeCell ref="B27:E27"/>
    <mergeCell ref="B28:D28"/>
    <mergeCell ref="B29:D29"/>
    <mergeCell ref="B30:D30"/>
    <mergeCell ref="B31:D31"/>
    <mergeCell ref="B32:E32"/>
    <mergeCell ref="B15:E15"/>
    <mergeCell ref="B16:E16"/>
    <mergeCell ref="B17:D17"/>
    <mergeCell ref="B18:E18"/>
    <mergeCell ref="B19:D19"/>
    <mergeCell ref="B20:E20"/>
    <mergeCell ref="B21:D21"/>
    <mergeCell ref="B22:D22"/>
    <mergeCell ref="B23:D23"/>
    <mergeCell ref="B6:C6"/>
    <mergeCell ref="B7:D7"/>
    <mergeCell ref="B8:D8"/>
    <mergeCell ref="B9:C9"/>
    <mergeCell ref="B10:C10"/>
    <mergeCell ref="B11:C11"/>
    <mergeCell ref="B12:D12"/>
    <mergeCell ref="B13:E13"/>
    <mergeCell ref="B14:D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R1001"/>
  <sheetViews>
    <sheetView tabSelected="1" workbookViewId="0">
      <pane ySplit="2" topLeftCell="A3" activePane="bottomLeft" state="frozen"/>
      <selection pane="bottomLeft" activeCell="AA6" sqref="AA6"/>
    </sheetView>
  </sheetViews>
  <sheetFormatPr baseColWidth="10" defaultColWidth="12.5703125" defaultRowHeight="15.75" customHeight="1" x14ac:dyDescent="0.2"/>
  <cols>
    <col min="1" max="1" width="6.42578125" customWidth="1"/>
    <col min="2" max="2" width="45.42578125" customWidth="1"/>
    <col min="3" max="3" width="4.42578125" customWidth="1"/>
    <col min="4" max="4" width="8.7109375" hidden="1" customWidth="1"/>
    <col min="5" max="5" width="41" hidden="1" customWidth="1"/>
    <col min="6" max="6" width="8.28515625" hidden="1" customWidth="1"/>
    <col min="7" max="7" width="41.42578125" hidden="1" customWidth="1"/>
    <col min="8" max="8" width="9.140625" hidden="1" customWidth="1"/>
    <col min="9" max="9" width="9.85546875" hidden="1" customWidth="1"/>
    <col min="10" max="10" width="10.140625" bestFit="1" customWidth="1"/>
    <col min="11" max="11" width="10.42578125" customWidth="1"/>
    <col min="12" max="12" width="9.28515625" hidden="1" customWidth="1"/>
    <col min="13" max="13" width="11.7109375" hidden="1" customWidth="1"/>
    <col min="14" max="15" width="11.7109375" customWidth="1"/>
    <col min="16" max="16" width="9.42578125" customWidth="1"/>
    <col min="17" max="18" width="9.28515625" customWidth="1"/>
    <col min="19" max="19" width="12.5703125" customWidth="1"/>
    <col min="20" max="20" width="9.42578125" customWidth="1"/>
    <col min="21" max="22" width="9.28515625" customWidth="1"/>
    <col min="23" max="23" width="11.7109375" customWidth="1"/>
    <col min="24" max="24" width="9.42578125" customWidth="1"/>
    <col min="25" max="25" width="9.140625" bestFit="1" customWidth="1"/>
    <col min="26" max="26" width="10.42578125" hidden="1" customWidth="1"/>
    <col min="27" max="27" width="11.5703125" bestFit="1" customWidth="1"/>
    <col min="28" max="28" width="13.5703125" hidden="1" customWidth="1"/>
    <col min="29" max="29" width="13.5703125" customWidth="1"/>
    <col min="30" max="30" width="12.7109375" customWidth="1"/>
    <col min="31" max="31" width="9.42578125" customWidth="1"/>
    <col min="32" max="33" width="10.42578125" customWidth="1"/>
    <col min="34" max="34" width="11.7109375" customWidth="1"/>
    <col min="35" max="35" width="13.28515625" customWidth="1"/>
    <col min="36" max="36" width="9.42578125" customWidth="1"/>
    <col min="37" max="38" width="10.42578125" customWidth="1"/>
    <col min="39" max="39" width="11.7109375" customWidth="1"/>
    <col min="40" max="40" width="13.28515625" customWidth="1"/>
    <col min="41" max="41" width="9.42578125" customWidth="1"/>
    <col min="42" max="43" width="10.42578125" customWidth="1"/>
    <col min="44" max="44" width="11.7109375" customWidth="1"/>
    <col min="45" max="45" width="13.28515625" customWidth="1"/>
    <col min="46" max="46" width="9.42578125" customWidth="1"/>
    <col min="47" max="48" width="10.42578125" customWidth="1"/>
    <col min="49" max="49" width="11.7109375" customWidth="1"/>
    <col min="50" max="50" width="13.28515625" customWidth="1"/>
    <col min="51" max="51" width="9.42578125" customWidth="1"/>
    <col min="52" max="53" width="10.42578125" customWidth="1"/>
    <col min="54" max="54" width="11.7109375" customWidth="1"/>
    <col min="55" max="55" width="13.28515625" customWidth="1"/>
    <col min="56" max="56" width="9.42578125" customWidth="1"/>
    <col min="57" max="58" width="10.42578125" customWidth="1"/>
    <col min="59" max="59" width="11.7109375" customWidth="1"/>
    <col min="60" max="60" width="13.28515625" customWidth="1"/>
    <col min="61" max="61" width="9.42578125" customWidth="1"/>
    <col min="62" max="63" width="10.42578125" customWidth="1"/>
    <col min="64" max="64" width="11.7109375" customWidth="1"/>
    <col min="65" max="65" width="13.28515625" customWidth="1"/>
    <col min="66" max="66" width="9.42578125" customWidth="1"/>
    <col min="67" max="68" width="10.42578125" customWidth="1"/>
    <col min="69" max="69" width="11.7109375" customWidth="1"/>
    <col min="70" max="70" width="13.28515625" customWidth="1"/>
  </cols>
  <sheetData>
    <row r="1" spans="1:70" x14ac:dyDescent="0.2">
      <c r="A1" s="1"/>
      <c r="B1" s="1"/>
      <c r="C1" s="1"/>
      <c r="D1" s="1"/>
      <c r="E1" s="1"/>
      <c r="F1" s="1"/>
      <c r="G1" s="1"/>
      <c r="H1" s="3"/>
      <c r="I1" s="3"/>
      <c r="J1" s="4" t="e">
        <f t="shared" ref="J1:K1" si="0">SUM(J3:J180)</f>
        <v>#VALUE!</v>
      </c>
      <c r="K1" s="6" t="e">
        <f t="shared" si="0"/>
        <v>#VALUE!</v>
      </c>
      <c r="L1" s="1"/>
      <c r="M1" s="1"/>
      <c r="N1" s="1"/>
      <c r="O1" s="1"/>
      <c r="P1" s="7"/>
      <c r="Q1" s="1"/>
      <c r="R1" s="1"/>
      <c r="S1" s="1"/>
      <c r="T1" s="7"/>
      <c r="U1" s="1"/>
      <c r="V1" s="1"/>
      <c r="W1" s="1"/>
      <c r="X1" s="7"/>
      <c r="Y1" s="10" t="e">
        <f>AC1/AA1</f>
        <v>#VALUE!</v>
      </c>
      <c r="Z1" s="81"/>
      <c r="AA1" s="12" t="e">
        <f>SUM(AA3:AA180)</f>
        <v>#VALUE!</v>
      </c>
      <c r="AB1" s="81"/>
      <c r="AC1" s="12" t="e">
        <f t="shared" ref="AC1:AD1" si="1">SUM(AC3:AC180)</f>
        <v>#VALUE!</v>
      </c>
      <c r="AD1" s="12" t="e">
        <f t="shared" si="1"/>
        <v>#VALUE!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5" t="s">
        <v>8</v>
      </c>
      <c r="I2" s="15" t="s">
        <v>9</v>
      </c>
      <c r="J2" s="4" t="s">
        <v>10</v>
      </c>
      <c r="K2" s="6" t="s">
        <v>11</v>
      </c>
      <c r="L2" s="11" t="s">
        <v>349</v>
      </c>
      <c r="M2" s="11" t="s">
        <v>350</v>
      </c>
      <c r="N2" s="11" t="s">
        <v>402</v>
      </c>
      <c r="O2" s="11" t="s">
        <v>352</v>
      </c>
      <c r="P2" s="7" t="s">
        <v>14</v>
      </c>
      <c r="Q2" s="11"/>
      <c r="R2" s="11" t="s">
        <v>15</v>
      </c>
      <c r="S2" s="11" t="s">
        <v>16</v>
      </c>
      <c r="T2" s="7" t="s">
        <v>17</v>
      </c>
      <c r="U2" s="11"/>
      <c r="V2" s="11" t="s">
        <v>18</v>
      </c>
      <c r="W2" s="11" t="s">
        <v>19</v>
      </c>
      <c r="X2" s="7" t="s">
        <v>20</v>
      </c>
      <c r="Y2" s="11" t="s">
        <v>21</v>
      </c>
      <c r="Z2" s="82"/>
      <c r="AA2" s="15" t="s">
        <v>22</v>
      </c>
      <c r="AB2" s="82"/>
      <c r="AC2" s="15" t="s">
        <v>23</v>
      </c>
      <c r="AD2" s="11" t="s">
        <v>326</v>
      </c>
      <c r="AE2" s="11" t="s">
        <v>24</v>
      </c>
      <c r="AF2" s="11" t="s">
        <v>25</v>
      </c>
      <c r="AG2" s="11" t="s">
        <v>26</v>
      </c>
      <c r="AH2" s="11" t="s">
        <v>27</v>
      </c>
      <c r="AI2" s="11" t="s">
        <v>28</v>
      </c>
      <c r="AJ2" s="11" t="s">
        <v>29</v>
      </c>
      <c r="AK2" s="11" t="s">
        <v>30</v>
      </c>
      <c r="AL2" s="11" t="s">
        <v>31</v>
      </c>
      <c r="AM2" s="11" t="s">
        <v>32</v>
      </c>
      <c r="AN2" s="11" t="s">
        <v>33</v>
      </c>
      <c r="AO2" s="11" t="s">
        <v>34</v>
      </c>
      <c r="AP2" s="11" t="s">
        <v>35</v>
      </c>
      <c r="AQ2" s="11" t="s">
        <v>36</v>
      </c>
      <c r="AR2" s="11" t="s">
        <v>37</v>
      </c>
      <c r="AS2" s="11" t="s">
        <v>38</v>
      </c>
      <c r="AT2" s="11" t="s">
        <v>39</v>
      </c>
      <c r="AU2" s="11" t="s">
        <v>40</v>
      </c>
      <c r="AV2" s="11" t="s">
        <v>41</v>
      </c>
      <c r="AW2" s="11" t="s">
        <v>42</v>
      </c>
      <c r="AX2" s="11" t="s">
        <v>43</v>
      </c>
      <c r="AY2" s="11" t="s">
        <v>44</v>
      </c>
      <c r="AZ2" s="11" t="s">
        <v>45</v>
      </c>
      <c r="BA2" s="11" t="s">
        <v>46</v>
      </c>
      <c r="BB2" s="11" t="s">
        <v>47</v>
      </c>
      <c r="BC2" s="11" t="s">
        <v>48</v>
      </c>
      <c r="BD2" s="11" t="s">
        <v>49</v>
      </c>
      <c r="BE2" s="11" t="s">
        <v>50</v>
      </c>
      <c r="BF2" s="11" t="s">
        <v>51</v>
      </c>
      <c r="BG2" s="11" t="s">
        <v>52</v>
      </c>
      <c r="BH2" s="11" t="s">
        <v>53</v>
      </c>
      <c r="BI2" s="11" t="s">
        <v>54</v>
      </c>
      <c r="BJ2" s="11" t="s">
        <v>55</v>
      </c>
      <c r="BK2" s="11" t="s">
        <v>56</v>
      </c>
      <c r="BL2" s="11" t="s">
        <v>57</v>
      </c>
      <c r="BM2" s="11" t="s">
        <v>58</v>
      </c>
      <c r="BN2" s="11" t="s">
        <v>59</v>
      </c>
      <c r="BO2" s="11" t="s">
        <v>60</v>
      </c>
      <c r="BP2" s="11" t="s">
        <v>61</v>
      </c>
      <c r="BQ2" s="11" t="s">
        <v>62</v>
      </c>
      <c r="BR2" s="11" t="s">
        <v>63</v>
      </c>
    </row>
    <row r="3" spans="1:70" x14ac:dyDescent="0.2">
      <c r="A3" s="1">
        <v>65124</v>
      </c>
      <c r="B3" s="1" t="s">
        <v>64</v>
      </c>
      <c r="C3" s="1">
        <v>20</v>
      </c>
      <c r="D3" s="1">
        <v>162</v>
      </c>
      <c r="E3" s="1" t="s">
        <v>65</v>
      </c>
      <c r="F3" s="1">
        <v>807</v>
      </c>
      <c r="G3" s="1" t="s">
        <v>67</v>
      </c>
      <c r="H3" s="3">
        <v>80.94</v>
      </c>
      <c r="I3" s="3">
        <v>1618.8</v>
      </c>
      <c r="J3" s="2">
        <f t="shared" ref="J3:J180" si="2">K3*I3</f>
        <v>0</v>
      </c>
      <c r="K3" s="5">
        <f t="shared" ref="K3:K180" si="3">SUM(P3+T3+X3)</f>
        <v>0</v>
      </c>
      <c r="L3" s="1">
        <v>23.78</v>
      </c>
      <c r="M3" s="1">
        <f>IFERROR(VLOOKUP(A3:A180,'280726 PH.K.'!$A$2:$S$186,19,FALSE),"")</f>
        <v>5.9</v>
      </c>
      <c r="N3" s="1">
        <f t="shared" ref="N3:N180" si="4">L3+M3</f>
        <v>29.68</v>
      </c>
      <c r="O3" s="1">
        <f>IFERROR(VLOOKUP(A3:A180,'280726 PH.K.'!$A$2:$N$186,14,FALSE),"")</f>
        <v>24.48</v>
      </c>
      <c r="P3" s="8">
        <f t="shared" ref="P3:P5" si="5">MAX(0,(TRUNC((N3*0.8)-O3)))</f>
        <v>0</v>
      </c>
      <c r="Q3" s="1"/>
      <c r="R3" s="1">
        <v>50.48</v>
      </c>
      <c r="S3" s="1">
        <v>52.2</v>
      </c>
      <c r="T3" s="7">
        <v>0</v>
      </c>
      <c r="U3" s="1"/>
      <c r="V3" s="1">
        <v>46.28</v>
      </c>
      <c r="W3" s="1">
        <v>51.4</v>
      </c>
      <c r="X3" s="8">
        <f t="shared" ref="X3:X180" si="6">MAX(0,(TRUNC((V3*0.8)-W3)))</f>
        <v>0</v>
      </c>
      <c r="Y3" s="1">
        <v>0</v>
      </c>
      <c r="Z3" s="48">
        <f t="shared" ref="Z3:Z180" si="7">N3+R3+V3</f>
        <v>126.44</v>
      </c>
      <c r="AA3" s="19">
        <f t="shared" ref="AA3:AA180" si="8">Z3*I3</f>
        <v>204681.07199999999</v>
      </c>
      <c r="AB3" s="48">
        <f t="shared" ref="AB3:AB180" si="9">O3+S3+W3</f>
        <v>128.08000000000001</v>
      </c>
      <c r="AC3" s="3">
        <f t="shared" ref="AC3:AC180" si="10">AB3*I3</f>
        <v>207335.90400000001</v>
      </c>
      <c r="AD3" s="3">
        <f t="shared" ref="AD3:AD20" si="11">AC3-AA3</f>
        <v>2654.832000000024</v>
      </c>
      <c r="AE3" s="1">
        <v>0</v>
      </c>
      <c r="AF3" s="1">
        <v>0</v>
      </c>
      <c r="AG3" s="1">
        <v>337</v>
      </c>
      <c r="AH3" s="1">
        <v>277</v>
      </c>
      <c r="AI3" s="1">
        <v>821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274</v>
      </c>
      <c r="AZ3" s="1">
        <v>416</v>
      </c>
      <c r="BA3" s="1">
        <v>373</v>
      </c>
      <c r="BB3" s="1">
        <v>309</v>
      </c>
      <c r="BC3" s="1">
        <v>1044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287</v>
      </c>
      <c r="BJ3" s="1">
        <v>326</v>
      </c>
      <c r="BK3" s="1">
        <v>338</v>
      </c>
      <c r="BL3" s="1">
        <v>275</v>
      </c>
      <c r="BM3" s="1">
        <v>1028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</row>
    <row r="4" spans="1:70" x14ac:dyDescent="0.2">
      <c r="A4" s="1">
        <v>65133</v>
      </c>
      <c r="B4" s="1" t="s">
        <v>71</v>
      </c>
      <c r="C4" s="1">
        <v>24</v>
      </c>
      <c r="D4" s="1">
        <v>162</v>
      </c>
      <c r="E4" s="1" t="s">
        <v>65</v>
      </c>
      <c r="F4" s="1">
        <v>807</v>
      </c>
      <c r="G4" s="1" t="s">
        <v>67</v>
      </c>
      <c r="H4" s="3">
        <v>76.069999999999993</v>
      </c>
      <c r="I4" s="3">
        <v>1825.68</v>
      </c>
      <c r="J4" s="2">
        <f t="shared" si="2"/>
        <v>18256.8</v>
      </c>
      <c r="K4" s="5">
        <f t="shared" si="3"/>
        <v>10</v>
      </c>
      <c r="L4" s="1">
        <v>12.29</v>
      </c>
      <c r="M4" s="1">
        <f>IFERROR(VLOOKUP(A4:A181,'280726 PH.K.'!$A$2:$S$186,19,FALSE),"")</f>
        <v>4.2</v>
      </c>
      <c r="N4" s="1">
        <f t="shared" si="4"/>
        <v>16.489999999999998</v>
      </c>
      <c r="O4" s="1">
        <f>IFERROR(VLOOKUP(A4:A181,'280726 PH.K.'!$A$2:$N$186,14,FALSE),"")</f>
        <v>23.04</v>
      </c>
      <c r="P4" s="8">
        <f t="shared" si="5"/>
        <v>0</v>
      </c>
      <c r="Q4" s="1"/>
      <c r="R4" s="1">
        <v>30.17</v>
      </c>
      <c r="S4" s="1">
        <v>21.08</v>
      </c>
      <c r="T4" s="7">
        <v>10</v>
      </c>
      <c r="U4" s="1"/>
      <c r="V4" s="1">
        <v>25.02</v>
      </c>
      <c r="W4" s="1">
        <v>39.67</v>
      </c>
      <c r="X4" s="8">
        <f t="shared" si="6"/>
        <v>0</v>
      </c>
      <c r="Y4" s="1">
        <v>0</v>
      </c>
      <c r="Z4" s="48">
        <f t="shared" si="7"/>
        <v>71.679999999999993</v>
      </c>
      <c r="AA4" s="19">
        <f t="shared" si="8"/>
        <v>130864.74239999999</v>
      </c>
      <c r="AB4" s="48">
        <f t="shared" si="9"/>
        <v>83.789999999999992</v>
      </c>
      <c r="AC4" s="3">
        <f t="shared" si="10"/>
        <v>152973.72719999999</v>
      </c>
      <c r="AD4" s="3">
        <f t="shared" si="11"/>
        <v>22108.984800000006</v>
      </c>
      <c r="AE4" s="1">
        <v>0</v>
      </c>
      <c r="AF4" s="1">
        <v>0</v>
      </c>
      <c r="AG4" s="1">
        <v>191</v>
      </c>
      <c r="AH4" s="1">
        <v>208</v>
      </c>
      <c r="AI4" s="1">
        <v>666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258</v>
      </c>
      <c r="AZ4" s="1">
        <v>204</v>
      </c>
      <c r="BA4" s="1">
        <v>241</v>
      </c>
      <c r="BB4" s="1">
        <v>246</v>
      </c>
      <c r="BC4" s="1">
        <v>506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168</v>
      </c>
      <c r="BJ4" s="1">
        <v>208</v>
      </c>
      <c r="BK4" s="1">
        <v>241</v>
      </c>
      <c r="BL4" s="1">
        <v>175</v>
      </c>
      <c r="BM4" s="1">
        <v>952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</row>
    <row r="5" spans="1:70" x14ac:dyDescent="0.2">
      <c r="A5" s="1">
        <v>6001</v>
      </c>
      <c r="B5" s="1" t="s">
        <v>73</v>
      </c>
      <c r="C5" s="1">
        <v>32</v>
      </c>
      <c r="D5" s="1">
        <v>162</v>
      </c>
      <c r="E5" s="1" t="s">
        <v>65</v>
      </c>
      <c r="F5" s="1">
        <v>558</v>
      </c>
      <c r="G5" s="1" t="s">
        <v>74</v>
      </c>
      <c r="H5" s="3">
        <v>84.17</v>
      </c>
      <c r="I5" s="3">
        <v>2693.44</v>
      </c>
      <c r="J5" s="2">
        <f t="shared" si="2"/>
        <v>0</v>
      </c>
      <c r="K5" s="5">
        <f t="shared" si="3"/>
        <v>0</v>
      </c>
      <c r="L5" s="1">
        <v>7.14</v>
      </c>
      <c r="M5" s="1">
        <f>IFERROR(VLOOKUP(A5:A182,'280726 PH.K.'!$A$2:$S$186,19,FALSE),"")</f>
        <v>1.3</v>
      </c>
      <c r="N5" s="1">
        <f t="shared" si="4"/>
        <v>8.44</v>
      </c>
      <c r="O5" s="1">
        <f>IFERROR(VLOOKUP(A5:A182,'280726 PH.K.'!$A$2:$N$186,14,FALSE),"")</f>
        <v>12.83</v>
      </c>
      <c r="P5" s="8">
        <f t="shared" si="5"/>
        <v>0</v>
      </c>
      <c r="Q5" s="1"/>
      <c r="R5" s="1">
        <v>19.89</v>
      </c>
      <c r="S5" s="1">
        <v>27.5</v>
      </c>
      <c r="T5" s="7">
        <v>0</v>
      </c>
      <c r="U5" s="1"/>
      <c r="V5" s="1">
        <v>18.64</v>
      </c>
      <c r="W5" s="1">
        <v>15.97</v>
      </c>
      <c r="X5" s="8">
        <f t="shared" si="6"/>
        <v>0</v>
      </c>
      <c r="Y5" s="1">
        <v>0</v>
      </c>
      <c r="Z5" s="48">
        <f t="shared" si="7"/>
        <v>46.97</v>
      </c>
      <c r="AA5" s="19">
        <f t="shared" si="8"/>
        <v>126510.8768</v>
      </c>
      <c r="AB5" s="48">
        <f t="shared" si="9"/>
        <v>56.3</v>
      </c>
      <c r="AC5" s="3">
        <f t="shared" si="10"/>
        <v>151640.67199999999</v>
      </c>
      <c r="AD5" s="3">
        <f t="shared" si="11"/>
        <v>25129.795199999993</v>
      </c>
      <c r="AE5" s="1">
        <v>0</v>
      </c>
      <c r="AF5" s="1">
        <v>0</v>
      </c>
      <c r="AG5" s="1">
        <v>175</v>
      </c>
      <c r="AH5" s="1">
        <v>107</v>
      </c>
      <c r="AI5" s="1">
        <v>431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112</v>
      </c>
      <c r="AZ5" s="1">
        <v>152</v>
      </c>
      <c r="BA5" s="1">
        <v>332</v>
      </c>
      <c r="BB5" s="1">
        <v>233</v>
      </c>
      <c r="BC5" s="1">
        <v>880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147</v>
      </c>
      <c r="BJ5" s="1">
        <v>175</v>
      </c>
      <c r="BK5" s="1">
        <v>238</v>
      </c>
      <c r="BL5" s="1">
        <v>248</v>
      </c>
      <c r="BM5" s="1">
        <v>511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</row>
    <row r="6" spans="1:70" x14ac:dyDescent="0.2">
      <c r="A6" s="1">
        <v>88124</v>
      </c>
      <c r="B6" s="1" t="s">
        <v>69</v>
      </c>
      <c r="C6" s="1">
        <v>24</v>
      </c>
      <c r="D6" s="1">
        <v>162</v>
      </c>
      <c r="E6" s="1" t="s">
        <v>65</v>
      </c>
      <c r="F6" s="1">
        <v>974</v>
      </c>
      <c r="G6" s="1" t="s">
        <v>70</v>
      </c>
      <c r="H6" s="3">
        <v>76.927700000000002</v>
      </c>
      <c r="I6" s="3">
        <v>1846.2647999999999</v>
      </c>
      <c r="J6" s="2">
        <f t="shared" si="2"/>
        <v>0</v>
      </c>
      <c r="K6" s="5">
        <f t="shared" si="3"/>
        <v>0</v>
      </c>
      <c r="L6" s="1">
        <v>19.29</v>
      </c>
      <c r="M6" s="1">
        <f>IFERROR(VLOOKUP(A6:A183,'280726 PH.K.'!$A$2:$S$186,19,FALSE),"")</f>
        <v>4.5</v>
      </c>
      <c r="N6" s="1">
        <f t="shared" si="4"/>
        <v>23.79</v>
      </c>
      <c r="O6" s="1">
        <f>IFERROR(VLOOKUP(A6:A183,'280726 PH.K.'!$A$2:$N$186,14,FALSE),"")</f>
        <v>16.13</v>
      </c>
      <c r="P6" s="7">
        <v>0</v>
      </c>
      <c r="Q6" s="1" t="s">
        <v>303</v>
      </c>
      <c r="R6" s="1">
        <v>27.48</v>
      </c>
      <c r="S6" s="1">
        <v>33.04</v>
      </c>
      <c r="T6" s="7">
        <v>0</v>
      </c>
      <c r="U6" s="1"/>
      <c r="V6" s="1">
        <v>8.94</v>
      </c>
      <c r="W6" s="1">
        <v>20.38</v>
      </c>
      <c r="X6" s="8">
        <f t="shared" si="6"/>
        <v>0</v>
      </c>
      <c r="Y6" s="1">
        <v>0</v>
      </c>
      <c r="Z6" s="48">
        <f t="shared" si="7"/>
        <v>60.209999999999994</v>
      </c>
      <c r="AA6" s="19">
        <f t="shared" si="8"/>
        <v>111163.60360799999</v>
      </c>
      <c r="AB6" s="48">
        <f t="shared" si="9"/>
        <v>69.55</v>
      </c>
      <c r="AC6" s="3">
        <f t="shared" si="10"/>
        <v>128407.71683999999</v>
      </c>
      <c r="AD6" s="3">
        <f t="shared" si="11"/>
        <v>17244.113232000003</v>
      </c>
      <c r="AE6" s="1">
        <v>0</v>
      </c>
      <c r="AF6" s="1">
        <v>0</v>
      </c>
      <c r="AG6" s="1">
        <v>324</v>
      </c>
      <c r="AH6" s="1">
        <v>278</v>
      </c>
      <c r="AI6" s="1">
        <v>460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217</v>
      </c>
      <c r="AZ6" s="1">
        <v>176</v>
      </c>
      <c r="BA6" s="1">
        <v>250</v>
      </c>
      <c r="BB6" s="1">
        <v>209</v>
      </c>
      <c r="BC6" s="1">
        <v>793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29</v>
      </c>
      <c r="BJ6" s="1">
        <v>125</v>
      </c>
      <c r="BK6" s="1">
        <v>89</v>
      </c>
      <c r="BL6" s="1">
        <v>68</v>
      </c>
      <c r="BM6" s="1">
        <v>489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</row>
    <row r="7" spans="1:70" x14ac:dyDescent="0.2">
      <c r="A7" s="1">
        <v>65109</v>
      </c>
      <c r="B7" s="1" t="s">
        <v>79</v>
      </c>
      <c r="C7" s="1">
        <v>30</v>
      </c>
      <c r="D7" s="1">
        <v>162</v>
      </c>
      <c r="E7" s="1" t="s">
        <v>65</v>
      </c>
      <c r="F7" s="1">
        <v>807</v>
      </c>
      <c r="G7" s="1" t="s">
        <v>67</v>
      </c>
      <c r="H7" s="3">
        <v>65.2744</v>
      </c>
      <c r="I7" s="3">
        <v>1958.232</v>
      </c>
      <c r="J7" s="2">
        <f t="shared" si="2"/>
        <v>0</v>
      </c>
      <c r="K7" s="5">
        <f t="shared" si="3"/>
        <v>0</v>
      </c>
      <c r="L7" s="1">
        <v>9.42</v>
      </c>
      <c r="M7" s="1">
        <f>IFERROR(VLOOKUP(A7:A184,'280726 PH.K.'!$A$2:$S$186,19,FALSE),"")</f>
        <v>3.2</v>
      </c>
      <c r="N7" s="1">
        <f t="shared" si="4"/>
        <v>12.620000000000001</v>
      </c>
      <c r="O7" s="1">
        <f>IFERROR(VLOOKUP(A7:A184,'280726 PH.K.'!$A$2:$N$186,14,FALSE),"")</f>
        <v>20.329999999999998</v>
      </c>
      <c r="P7" s="8">
        <f t="shared" ref="P7:P180" si="12">MAX(0,(TRUNC((N7*0.8)-O7)))</f>
        <v>0</v>
      </c>
      <c r="Q7" s="1"/>
      <c r="R7" s="1">
        <v>20.03</v>
      </c>
      <c r="S7" s="1">
        <v>20.3</v>
      </c>
      <c r="T7" s="7">
        <v>0</v>
      </c>
      <c r="U7" s="1"/>
      <c r="V7" s="1">
        <v>17.920000000000002</v>
      </c>
      <c r="W7" s="1">
        <v>24.4</v>
      </c>
      <c r="X7" s="8">
        <f t="shared" si="6"/>
        <v>0</v>
      </c>
      <c r="Y7" s="1">
        <v>0</v>
      </c>
      <c r="Z7" s="48">
        <f t="shared" si="7"/>
        <v>50.570000000000007</v>
      </c>
      <c r="AA7" s="19">
        <f t="shared" si="8"/>
        <v>99027.79224000001</v>
      </c>
      <c r="AB7" s="48">
        <f t="shared" si="9"/>
        <v>65.03</v>
      </c>
      <c r="AC7" s="3">
        <f t="shared" si="10"/>
        <v>127343.82696000001</v>
      </c>
      <c r="AD7" s="3">
        <f t="shared" si="11"/>
        <v>28316.034719999996</v>
      </c>
      <c r="AE7" s="1">
        <v>0</v>
      </c>
      <c r="AF7" s="1">
        <v>0</v>
      </c>
      <c r="AG7" s="1">
        <v>155</v>
      </c>
      <c r="AH7" s="1">
        <v>255</v>
      </c>
      <c r="AI7" s="1">
        <v>979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162</v>
      </c>
      <c r="AZ7" s="1">
        <v>197</v>
      </c>
      <c r="BA7" s="1">
        <v>252</v>
      </c>
      <c r="BB7" s="1">
        <v>177</v>
      </c>
      <c r="BC7" s="1">
        <v>609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126</v>
      </c>
      <c r="BJ7" s="1">
        <v>218</v>
      </c>
      <c r="BK7" s="1">
        <v>238</v>
      </c>
      <c r="BL7" s="1">
        <v>129</v>
      </c>
      <c r="BM7" s="1">
        <v>732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</row>
    <row r="8" spans="1:70" x14ac:dyDescent="0.2">
      <c r="A8" s="1">
        <v>88102</v>
      </c>
      <c r="B8" s="1" t="s">
        <v>77</v>
      </c>
      <c r="C8" s="1">
        <v>24</v>
      </c>
      <c r="D8" s="1">
        <v>162</v>
      </c>
      <c r="E8" s="1" t="s">
        <v>65</v>
      </c>
      <c r="F8" s="1">
        <v>974</v>
      </c>
      <c r="G8" s="1" t="s">
        <v>70</v>
      </c>
      <c r="H8" s="3">
        <v>76.927700000000002</v>
      </c>
      <c r="I8" s="3">
        <v>1846.2647999999999</v>
      </c>
      <c r="J8" s="2">
        <f t="shared" si="2"/>
        <v>0</v>
      </c>
      <c r="K8" s="5">
        <f t="shared" si="3"/>
        <v>0</v>
      </c>
      <c r="L8" s="1">
        <v>15.04</v>
      </c>
      <c r="M8" s="1">
        <f>IFERROR(VLOOKUP(A8:A185,'280726 PH.K.'!$A$2:$S$186,19,FALSE),"")</f>
        <v>2.5</v>
      </c>
      <c r="N8" s="1">
        <f t="shared" si="4"/>
        <v>17.54</v>
      </c>
      <c r="O8" s="1">
        <f>IFERROR(VLOOKUP(A8:A185,'280726 PH.K.'!$A$2:$N$186,14,FALSE),"")</f>
        <v>25.21</v>
      </c>
      <c r="P8" s="8">
        <f t="shared" si="12"/>
        <v>0</v>
      </c>
      <c r="Q8" s="1"/>
      <c r="R8" s="1">
        <v>24.92</v>
      </c>
      <c r="S8" s="1">
        <v>24.96</v>
      </c>
      <c r="T8" s="7">
        <v>0</v>
      </c>
      <c r="U8" s="1"/>
      <c r="V8" s="1">
        <v>7.5</v>
      </c>
      <c r="W8" s="1">
        <v>15.83</v>
      </c>
      <c r="X8" s="8">
        <f t="shared" si="6"/>
        <v>0</v>
      </c>
      <c r="Y8" s="1">
        <v>0</v>
      </c>
      <c r="Z8" s="48">
        <f t="shared" si="7"/>
        <v>49.96</v>
      </c>
      <c r="AA8" s="19">
        <f t="shared" si="8"/>
        <v>92239.389408000003</v>
      </c>
      <c r="AB8" s="48">
        <f t="shared" si="9"/>
        <v>66</v>
      </c>
      <c r="AC8" s="3">
        <f t="shared" si="10"/>
        <v>121853.47679999999</v>
      </c>
      <c r="AD8" s="3">
        <f t="shared" si="11"/>
        <v>29614.087391999987</v>
      </c>
      <c r="AE8" s="1">
        <v>0</v>
      </c>
      <c r="AF8" s="1">
        <v>0</v>
      </c>
      <c r="AG8" s="1">
        <v>251</v>
      </c>
      <c r="AH8" s="1">
        <v>220</v>
      </c>
      <c r="AI8" s="1">
        <v>258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201</v>
      </c>
      <c r="AZ8" s="1">
        <v>184</v>
      </c>
      <c r="BA8" s="1">
        <v>218</v>
      </c>
      <c r="BB8" s="1">
        <v>174</v>
      </c>
      <c r="BC8" s="1">
        <v>599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48</v>
      </c>
      <c r="BJ8" s="1">
        <v>126</v>
      </c>
      <c r="BK8" s="1">
        <v>48</v>
      </c>
      <c r="BL8" s="1">
        <v>42</v>
      </c>
      <c r="BM8" s="1">
        <v>380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</row>
    <row r="9" spans="1:70" x14ac:dyDescent="0.2">
      <c r="A9" s="1">
        <v>88135</v>
      </c>
      <c r="B9" s="1" t="s">
        <v>82</v>
      </c>
      <c r="C9" s="1">
        <v>24</v>
      </c>
      <c r="D9" s="1">
        <v>162</v>
      </c>
      <c r="E9" s="1" t="s">
        <v>65</v>
      </c>
      <c r="F9" s="1">
        <v>974</v>
      </c>
      <c r="G9" s="1" t="s">
        <v>70</v>
      </c>
      <c r="H9" s="3">
        <v>76.927700000000002</v>
      </c>
      <c r="I9" s="3">
        <v>1846.2647999999999</v>
      </c>
      <c r="J9" s="2">
        <f t="shared" si="2"/>
        <v>11077.5888</v>
      </c>
      <c r="K9" s="5">
        <f t="shared" si="3"/>
        <v>6</v>
      </c>
      <c r="L9" s="1">
        <v>13.15</v>
      </c>
      <c r="M9" s="1">
        <f>IFERROR(VLOOKUP(A9:A186,'280726 PH.K.'!$A$2:$S$186,19,FALSE),"")</f>
        <v>4.7</v>
      </c>
      <c r="N9" s="1">
        <f t="shared" si="4"/>
        <v>17.850000000000001</v>
      </c>
      <c r="O9" s="1">
        <f>IFERROR(VLOOKUP(A9:A186,'280726 PH.K.'!$A$2:$N$186,14,FALSE),"")</f>
        <v>13.08</v>
      </c>
      <c r="P9" s="8">
        <f t="shared" si="12"/>
        <v>1</v>
      </c>
      <c r="Q9" s="1"/>
      <c r="R9" s="1">
        <v>20.21</v>
      </c>
      <c r="S9" s="1">
        <v>18.579999999999998</v>
      </c>
      <c r="T9" s="7">
        <v>5</v>
      </c>
      <c r="U9" s="1"/>
      <c r="V9" s="1">
        <v>6.27</v>
      </c>
      <c r="W9" s="1">
        <v>14.96</v>
      </c>
      <c r="X9" s="8">
        <f t="shared" si="6"/>
        <v>0</v>
      </c>
      <c r="Y9" s="1">
        <v>0</v>
      </c>
      <c r="Z9" s="48">
        <f t="shared" si="7"/>
        <v>44.33</v>
      </c>
      <c r="AA9" s="19">
        <f t="shared" si="8"/>
        <v>81844.918583999999</v>
      </c>
      <c r="AB9" s="48">
        <f t="shared" si="9"/>
        <v>46.62</v>
      </c>
      <c r="AC9" s="3">
        <f t="shared" si="10"/>
        <v>86072.864975999997</v>
      </c>
      <c r="AD9" s="3">
        <f t="shared" si="11"/>
        <v>4227.946391999998</v>
      </c>
      <c r="AE9" s="1">
        <v>0</v>
      </c>
      <c r="AF9" s="1">
        <v>0</v>
      </c>
      <c r="AG9" s="1">
        <v>226</v>
      </c>
      <c r="AH9" s="1">
        <v>179</v>
      </c>
      <c r="AI9" s="1">
        <v>581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163</v>
      </c>
      <c r="AZ9" s="1">
        <v>138</v>
      </c>
      <c r="BA9" s="1">
        <v>192</v>
      </c>
      <c r="BB9" s="1">
        <v>122</v>
      </c>
      <c r="BC9" s="1">
        <v>446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1</v>
      </c>
      <c r="BJ9" s="1">
        <v>72</v>
      </c>
      <c r="BK9" s="1">
        <v>100</v>
      </c>
      <c r="BL9" s="1">
        <v>27</v>
      </c>
      <c r="BM9" s="1">
        <v>359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</row>
    <row r="10" spans="1:70" x14ac:dyDescent="0.2">
      <c r="A10" s="1">
        <v>6002</v>
      </c>
      <c r="B10" s="1" t="s">
        <v>81</v>
      </c>
      <c r="C10" s="1">
        <v>32</v>
      </c>
      <c r="D10" s="1">
        <v>162</v>
      </c>
      <c r="E10" s="1" t="s">
        <v>65</v>
      </c>
      <c r="F10" s="1">
        <v>558</v>
      </c>
      <c r="G10" s="1" t="s">
        <v>74</v>
      </c>
      <c r="H10" s="3">
        <v>84.17</v>
      </c>
      <c r="I10" s="3">
        <v>2693.44</v>
      </c>
      <c r="J10" s="2">
        <f t="shared" si="2"/>
        <v>0</v>
      </c>
      <c r="K10" s="5">
        <f t="shared" si="3"/>
        <v>0</v>
      </c>
      <c r="L10" s="1">
        <v>5.66</v>
      </c>
      <c r="M10" s="1">
        <f>IFERROR(VLOOKUP(A10:A187,'280726 PH.K.'!$A$2:$S$186,19,FALSE),"")</f>
        <v>1.2</v>
      </c>
      <c r="N10" s="1">
        <f t="shared" si="4"/>
        <v>6.86</v>
      </c>
      <c r="O10" s="1">
        <f>IFERROR(VLOOKUP(A10:A187,'280726 PH.K.'!$A$2:$N$186,14,FALSE),"")</f>
        <v>6.64</v>
      </c>
      <c r="P10" s="8">
        <f t="shared" si="12"/>
        <v>0</v>
      </c>
      <c r="Q10" s="1"/>
      <c r="R10" s="1">
        <v>12.64</v>
      </c>
      <c r="S10" s="1">
        <v>12.72</v>
      </c>
      <c r="T10" s="7">
        <v>0</v>
      </c>
      <c r="U10" s="1"/>
      <c r="V10" s="1">
        <v>10.09</v>
      </c>
      <c r="W10" s="1">
        <v>17.12</v>
      </c>
      <c r="X10" s="8">
        <f t="shared" si="6"/>
        <v>0</v>
      </c>
      <c r="Y10" s="1">
        <v>0</v>
      </c>
      <c r="Z10" s="48">
        <f t="shared" si="7"/>
        <v>29.59</v>
      </c>
      <c r="AA10" s="19">
        <f t="shared" si="8"/>
        <v>79698.889599999995</v>
      </c>
      <c r="AB10" s="48">
        <f t="shared" si="9"/>
        <v>36.480000000000004</v>
      </c>
      <c r="AC10" s="3">
        <f t="shared" si="10"/>
        <v>98256.691200000016</v>
      </c>
      <c r="AD10" s="3">
        <f t="shared" si="11"/>
        <v>18557.801600000021</v>
      </c>
      <c r="AE10" s="1">
        <v>0</v>
      </c>
      <c r="AF10" s="1">
        <v>0</v>
      </c>
      <c r="AG10" s="1">
        <v>134</v>
      </c>
      <c r="AH10" s="1">
        <v>94</v>
      </c>
      <c r="AI10" s="1">
        <v>316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87</v>
      </c>
      <c r="AZ10" s="1">
        <v>103</v>
      </c>
      <c r="BA10" s="1">
        <v>179</v>
      </c>
      <c r="BB10" s="1">
        <v>174</v>
      </c>
      <c r="BC10" s="1">
        <v>407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75</v>
      </c>
      <c r="BJ10" s="1">
        <v>137</v>
      </c>
      <c r="BK10" s="1">
        <v>134</v>
      </c>
      <c r="BL10" s="1">
        <v>91</v>
      </c>
      <c r="BM10" s="1">
        <v>548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</row>
    <row r="11" spans="1:70" x14ac:dyDescent="0.2">
      <c r="A11" s="1">
        <v>88158</v>
      </c>
      <c r="B11" s="1" t="s">
        <v>85</v>
      </c>
      <c r="C11" s="1">
        <v>24</v>
      </c>
      <c r="D11" s="1">
        <v>162</v>
      </c>
      <c r="E11" s="1" t="s">
        <v>65</v>
      </c>
      <c r="F11" s="1">
        <v>974</v>
      </c>
      <c r="G11" s="1" t="s">
        <v>70</v>
      </c>
      <c r="H11" s="3">
        <v>76.927700000000002</v>
      </c>
      <c r="I11" s="3">
        <v>1846.2647999999999</v>
      </c>
      <c r="J11" s="2">
        <f t="shared" si="2"/>
        <v>0</v>
      </c>
      <c r="K11" s="5">
        <f t="shared" si="3"/>
        <v>0</v>
      </c>
      <c r="L11" s="1">
        <v>8.42</v>
      </c>
      <c r="M11" s="1">
        <f>IFERROR(VLOOKUP(A11:A188,'280726 PH.K.'!$A$2:$S$186,19,FALSE),"")</f>
        <v>3.5</v>
      </c>
      <c r="N11" s="1">
        <f t="shared" si="4"/>
        <v>11.92</v>
      </c>
      <c r="O11" s="1">
        <f>IFERROR(VLOOKUP(A11:A188,'280726 PH.K.'!$A$2:$N$186,14,FALSE),"")</f>
        <v>13.42</v>
      </c>
      <c r="P11" s="8">
        <f t="shared" si="12"/>
        <v>0</v>
      </c>
      <c r="Q11" s="1"/>
      <c r="R11" s="1">
        <v>18.600000000000001</v>
      </c>
      <c r="S11" s="1">
        <v>21.17</v>
      </c>
      <c r="T11" s="7">
        <v>0</v>
      </c>
      <c r="U11" s="1"/>
      <c r="V11" s="1">
        <v>6.71</v>
      </c>
      <c r="W11" s="1">
        <v>14.88</v>
      </c>
      <c r="X11" s="8">
        <f t="shared" si="6"/>
        <v>0</v>
      </c>
      <c r="Y11" s="1">
        <v>0</v>
      </c>
      <c r="Z11" s="48">
        <f t="shared" si="7"/>
        <v>37.230000000000004</v>
      </c>
      <c r="AA11" s="19">
        <f t="shared" si="8"/>
        <v>68736.438504000005</v>
      </c>
      <c r="AB11" s="48">
        <f t="shared" si="9"/>
        <v>49.470000000000006</v>
      </c>
      <c r="AC11" s="3">
        <f t="shared" si="10"/>
        <v>91334.719656000001</v>
      </c>
      <c r="AD11" s="3">
        <f t="shared" si="11"/>
        <v>22598.281151999996</v>
      </c>
      <c r="AE11" s="1">
        <v>0</v>
      </c>
      <c r="AF11" s="1">
        <v>0</v>
      </c>
      <c r="AG11" s="1">
        <v>127</v>
      </c>
      <c r="AH11" s="1">
        <v>150</v>
      </c>
      <c r="AI11" s="1">
        <v>510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132</v>
      </c>
      <c r="AZ11" s="1">
        <v>114</v>
      </c>
      <c r="BA11" s="1">
        <v>198</v>
      </c>
      <c r="BB11" s="1">
        <v>119</v>
      </c>
      <c r="BC11" s="1">
        <v>508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41</v>
      </c>
      <c r="BJ11" s="1">
        <v>67</v>
      </c>
      <c r="BK11" s="1">
        <v>71</v>
      </c>
      <c r="BL11" s="1">
        <v>31</v>
      </c>
      <c r="BM11" s="1">
        <v>357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</row>
    <row r="12" spans="1:70" x14ac:dyDescent="0.2">
      <c r="A12" s="1">
        <v>65112</v>
      </c>
      <c r="B12" s="1" t="s">
        <v>87</v>
      </c>
      <c r="C12" s="1">
        <v>24</v>
      </c>
      <c r="D12" s="1">
        <v>162</v>
      </c>
      <c r="E12" s="1" t="s">
        <v>65</v>
      </c>
      <c r="F12" s="1">
        <v>807</v>
      </c>
      <c r="G12" s="1" t="s">
        <v>67</v>
      </c>
      <c r="H12" s="3">
        <v>63.79</v>
      </c>
      <c r="I12" s="3">
        <v>1530.96</v>
      </c>
      <c r="J12" s="2">
        <f t="shared" si="2"/>
        <v>0</v>
      </c>
      <c r="K12" s="5">
        <f t="shared" si="3"/>
        <v>0</v>
      </c>
      <c r="L12" s="1">
        <v>3.44</v>
      </c>
      <c r="M12" s="1">
        <f>IFERROR(VLOOKUP(A12:A189,'280726 PH.K.'!$A$2:$S$186,19,FALSE),"")</f>
        <v>1.6</v>
      </c>
      <c r="N12" s="1">
        <f t="shared" si="4"/>
        <v>5.04</v>
      </c>
      <c r="O12" s="1">
        <f>IFERROR(VLOOKUP(A12:A189,'280726 PH.K.'!$A$2:$N$186,14,FALSE),"")</f>
        <v>23.04</v>
      </c>
      <c r="P12" s="8">
        <f t="shared" si="12"/>
        <v>0</v>
      </c>
      <c r="Q12" s="1"/>
      <c r="R12" s="1">
        <v>17.25</v>
      </c>
      <c r="S12" s="1">
        <v>19.21</v>
      </c>
      <c r="T12" s="7">
        <v>0</v>
      </c>
      <c r="U12" s="1"/>
      <c r="V12" s="1">
        <v>11.69</v>
      </c>
      <c r="W12" s="1">
        <v>19.29</v>
      </c>
      <c r="X12" s="8">
        <f t="shared" si="6"/>
        <v>0</v>
      </c>
      <c r="Y12" s="1">
        <v>0</v>
      </c>
      <c r="Z12" s="48">
        <f t="shared" si="7"/>
        <v>33.979999999999997</v>
      </c>
      <c r="AA12" s="19">
        <f t="shared" si="8"/>
        <v>52022.020799999998</v>
      </c>
      <c r="AB12" s="48">
        <f t="shared" si="9"/>
        <v>61.54</v>
      </c>
      <c r="AC12" s="3">
        <f t="shared" si="10"/>
        <v>94215.278399999996</v>
      </c>
      <c r="AD12" s="3">
        <f t="shared" si="11"/>
        <v>42193.257599999997</v>
      </c>
      <c r="AE12" s="1">
        <v>0</v>
      </c>
      <c r="AF12" s="1">
        <v>0</v>
      </c>
      <c r="AG12" s="1">
        <v>62</v>
      </c>
      <c r="AH12" s="1">
        <v>41</v>
      </c>
      <c r="AI12" s="1">
        <v>581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137</v>
      </c>
      <c r="AZ12" s="1">
        <v>100</v>
      </c>
      <c r="BA12" s="1">
        <v>166</v>
      </c>
      <c r="BB12" s="1">
        <v>122</v>
      </c>
      <c r="BC12" s="1">
        <v>461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69</v>
      </c>
      <c r="BJ12" s="1">
        <v>143</v>
      </c>
      <c r="BK12" s="1">
        <v>100</v>
      </c>
      <c r="BL12" s="1">
        <v>80</v>
      </c>
      <c r="BM12" s="1">
        <v>463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</row>
    <row r="13" spans="1:70" x14ac:dyDescent="0.2">
      <c r="A13" s="1">
        <v>88031</v>
      </c>
      <c r="B13" s="1" t="s">
        <v>123</v>
      </c>
      <c r="C13" s="1">
        <v>40</v>
      </c>
      <c r="D13" s="1">
        <v>162</v>
      </c>
      <c r="E13" s="1" t="s">
        <v>65</v>
      </c>
      <c r="F13" s="1">
        <v>974</v>
      </c>
      <c r="G13" s="1" t="s">
        <v>70</v>
      </c>
      <c r="H13" s="3">
        <v>123.2556</v>
      </c>
      <c r="I13" s="3">
        <v>4930.2240000000002</v>
      </c>
      <c r="J13" s="2">
        <f t="shared" si="2"/>
        <v>0</v>
      </c>
      <c r="K13" s="5">
        <f t="shared" si="3"/>
        <v>0</v>
      </c>
      <c r="L13" s="1">
        <v>2.82</v>
      </c>
      <c r="M13" s="1">
        <f>IFERROR(VLOOKUP(A13:A190,'280726 PH.K.'!$A$2:$S$186,19,FALSE),"")</f>
        <v>0.5</v>
      </c>
      <c r="N13" s="1">
        <f t="shared" si="4"/>
        <v>3.32</v>
      </c>
      <c r="O13" s="1">
        <f>IFERROR(VLOOKUP(A13:A190,'280726 PH.K.'!$A$2:$N$186,14,FALSE),"")</f>
        <v>4.6900000000000004</v>
      </c>
      <c r="P13" s="8">
        <f t="shared" si="12"/>
        <v>0</v>
      </c>
      <c r="Q13" s="1"/>
      <c r="R13" s="1">
        <v>2.31</v>
      </c>
      <c r="S13" s="1">
        <v>4.78</v>
      </c>
      <c r="T13" s="7">
        <v>0</v>
      </c>
      <c r="U13" s="1"/>
      <c r="V13" s="1">
        <v>3.01</v>
      </c>
      <c r="W13" s="1">
        <v>6.48</v>
      </c>
      <c r="X13" s="8">
        <f t="shared" si="6"/>
        <v>0</v>
      </c>
      <c r="Y13" s="1">
        <v>0</v>
      </c>
      <c r="Z13" s="48">
        <f t="shared" si="7"/>
        <v>8.64</v>
      </c>
      <c r="AA13" s="19">
        <f t="shared" si="8"/>
        <v>42597.135360000007</v>
      </c>
      <c r="AB13" s="48">
        <f t="shared" si="9"/>
        <v>15.950000000000001</v>
      </c>
      <c r="AC13" s="3">
        <f t="shared" si="10"/>
        <v>78637.072800000009</v>
      </c>
      <c r="AD13" s="3">
        <f t="shared" si="11"/>
        <v>36039.937440000002</v>
      </c>
      <c r="AE13" s="1">
        <v>0</v>
      </c>
      <c r="AF13" s="1">
        <v>0</v>
      </c>
      <c r="AG13" s="1">
        <v>63</v>
      </c>
      <c r="AH13" s="1">
        <v>100</v>
      </c>
      <c r="AI13" s="1">
        <v>293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26</v>
      </c>
      <c r="AZ13" s="1">
        <v>29</v>
      </c>
      <c r="BA13" s="1">
        <v>32</v>
      </c>
      <c r="BB13" s="1">
        <v>40</v>
      </c>
      <c r="BC13" s="1">
        <v>191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29</v>
      </c>
      <c r="BJ13" s="1">
        <v>38</v>
      </c>
      <c r="BK13" s="1">
        <v>56</v>
      </c>
      <c r="BL13" s="1">
        <v>33</v>
      </c>
      <c r="BM13" s="1">
        <v>259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</row>
    <row r="14" spans="1:70" x14ac:dyDescent="0.2">
      <c r="A14" s="1">
        <v>65117</v>
      </c>
      <c r="B14" s="1" t="s">
        <v>90</v>
      </c>
      <c r="C14" s="1">
        <v>24</v>
      </c>
      <c r="D14" s="1">
        <v>162</v>
      </c>
      <c r="E14" s="1" t="s">
        <v>65</v>
      </c>
      <c r="F14" s="1">
        <v>807</v>
      </c>
      <c r="G14" s="1" t="s">
        <v>67</v>
      </c>
      <c r="H14" s="3">
        <v>63.79</v>
      </c>
      <c r="I14" s="3">
        <v>1530.96</v>
      </c>
      <c r="J14" s="2">
        <f t="shared" si="2"/>
        <v>1530.96</v>
      </c>
      <c r="K14" s="5">
        <f t="shared" si="3"/>
        <v>1</v>
      </c>
      <c r="L14" s="1">
        <v>3.88</v>
      </c>
      <c r="M14" s="1">
        <f>IFERROR(VLOOKUP(A14:A191,'280726 PH.K.'!$A$2:$S$186,19,FALSE),"")</f>
        <v>1.5</v>
      </c>
      <c r="N14" s="1">
        <f t="shared" si="4"/>
        <v>5.38</v>
      </c>
      <c r="O14" s="1">
        <f>IFERROR(VLOOKUP(A14:A191,'280726 PH.K.'!$A$2:$N$186,14,FALSE),"")</f>
        <v>3.13</v>
      </c>
      <c r="P14" s="8">
        <f t="shared" si="12"/>
        <v>1</v>
      </c>
      <c r="Q14" s="1"/>
      <c r="R14" s="1">
        <v>13.35</v>
      </c>
      <c r="S14" s="1">
        <v>15.88</v>
      </c>
      <c r="T14" s="7">
        <v>0</v>
      </c>
      <c r="U14" s="1"/>
      <c r="V14" s="1">
        <v>8.31</v>
      </c>
      <c r="W14" s="1">
        <v>20.67</v>
      </c>
      <c r="X14" s="8">
        <f t="shared" si="6"/>
        <v>0</v>
      </c>
      <c r="Y14" s="1">
        <v>0</v>
      </c>
      <c r="Z14" s="48">
        <f t="shared" si="7"/>
        <v>27.04</v>
      </c>
      <c r="AA14" s="19">
        <f t="shared" si="8"/>
        <v>41397.1584</v>
      </c>
      <c r="AB14" s="48">
        <f t="shared" si="9"/>
        <v>39.680000000000007</v>
      </c>
      <c r="AC14" s="3">
        <f t="shared" si="10"/>
        <v>60748.492800000015</v>
      </c>
      <c r="AD14" s="3">
        <f t="shared" si="11"/>
        <v>19351.334400000014</v>
      </c>
      <c r="AE14" s="1">
        <v>0</v>
      </c>
      <c r="AF14" s="1">
        <v>0</v>
      </c>
      <c r="AG14" s="1">
        <v>60</v>
      </c>
      <c r="AH14" s="1">
        <v>66</v>
      </c>
      <c r="AI14" s="1">
        <v>65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117</v>
      </c>
      <c r="AZ14" s="1">
        <v>88</v>
      </c>
      <c r="BA14" s="1">
        <v>108</v>
      </c>
      <c r="BB14" s="1">
        <v>103</v>
      </c>
      <c r="BC14" s="1">
        <v>381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59</v>
      </c>
      <c r="BJ14" s="1">
        <v>117</v>
      </c>
      <c r="BK14" s="1">
        <v>68</v>
      </c>
      <c r="BL14" s="1">
        <v>28</v>
      </c>
      <c r="BM14" s="1">
        <v>496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</row>
    <row r="15" spans="1:70" x14ac:dyDescent="0.2">
      <c r="A15" s="1">
        <v>6004</v>
      </c>
      <c r="B15" s="1" t="s">
        <v>94</v>
      </c>
      <c r="C15" s="1">
        <v>32</v>
      </c>
      <c r="D15" s="1">
        <v>162</v>
      </c>
      <c r="E15" s="1" t="s">
        <v>65</v>
      </c>
      <c r="F15" s="1">
        <v>558</v>
      </c>
      <c r="G15" s="1" t="s">
        <v>74</v>
      </c>
      <c r="H15" s="3">
        <v>80.55</v>
      </c>
      <c r="I15" s="3">
        <v>2577.6</v>
      </c>
      <c r="J15" s="2">
        <f t="shared" si="2"/>
        <v>2577.6</v>
      </c>
      <c r="K15" s="5">
        <f t="shared" si="3"/>
        <v>1</v>
      </c>
      <c r="L15" s="1">
        <v>2.41</v>
      </c>
      <c r="M15" s="1">
        <f>IFERROR(VLOOKUP(A15:A192,'280726 PH.K.'!$A$2:$S$186,19,FALSE),"")</f>
        <v>1.2</v>
      </c>
      <c r="N15" s="1">
        <f t="shared" si="4"/>
        <v>3.6100000000000003</v>
      </c>
      <c r="O15" s="1">
        <f>IFERROR(VLOOKUP(A15:A192,'280726 PH.K.'!$A$2:$N$186,14,FALSE),"")</f>
        <v>5.7</v>
      </c>
      <c r="P15" s="8">
        <f t="shared" si="12"/>
        <v>0</v>
      </c>
      <c r="Q15" s="1"/>
      <c r="R15" s="1">
        <v>6.02</v>
      </c>
      <c r="S15" s="1">
        <v>7.91</v>
      </c>
      <c r="T15" s="7">
        <v>0</v>
      </c>
      <c r="U15" s="1"/>
      <c r="V15" s="1">
        <v>6.11</v>
      </c>
      <c r="W15" s="1">
        <v>3.31</v>
      </c>
      <c r="X15" s="8">
        <f t="shared" si="6"/>
        <v>1</v>
      </c>
      <c r="Y15" s="1">
        <v>0</v>
      </c>
      <c r="Z15" s="48">
        <f t="shared" si="7"/>
        <v>15.739999999999998</v>
      </c>
      <c r="AA15" s="19">
        <f t="shared" si="8"/>
        <v>40571.423999999992</v>
      </c>
      <c r="AB15" s="48">
        <f t="shared" si="9"/>
        <v>16.919999999999998</v>
      </c>
      <c r="AC15" s="3">
        <f t="shared" si="10"/>
        <v>43612.991999999991</v>
      </c>
      <c r="AD15" s="3">
        <f t="shared" si="11"/>
        <v>3041.5679999999993</v>
      </c>
      <c r="AE15" s="1">
        <v>0</v>
      </c>
      <c r="AF15" s="1">
        <v>0</v>
      </c>
      <c r="AG15" s="1">
        <v>41</v>
      </c>
      <c r="AH15" s="1">
        <v>72</v>
      </c>
      <c r="AI15" s="1">
        <v>102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66</v>
      </c>
      <c r="AZ15" s="1">
        <v>94</v>
      </c>
      <c r="BA15" s="1">
        <v>37</v>
      </c>
      <c r="BB15" s="1">
        <v>85</v>
      </c>
      <c r="BC15" s="1">
        <v>253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102</v>
      </c>
      <c r="BJ15" s="1">
        <v>58</v>
      </c>
      <c r="BK15" s="1">
        <v>51</v>
      </c>
      <c r="BL15" s="1">
        <v>27</v>
      </c>
      <c r="BM15" s="1">
        <v>106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</row>
    <row r="16" spans="1:70" x14ac:dyDescent="0.2">
      <c r="A16" s="1">
        <v>88060</v>
      </c>
      <c r="B16" s="1" t="s">
        <v>86</v>
      </c>
      <c r="C16" s="1">
        <v>24</v>
      </c>
      <c r="D16" s="1">
        <v>162</v>
      </c>
      <c r="E16" s="1" t="s">
        <v>65</v>
      </c>
      <c r="F16" s="1">
        <v>807</v>
      </c>
      <c r="G16" s="1" t="s">
        <v>67</v>
      </c>
      <c r="H16" s="3">
        <v>61.51</v>
      </c>
      <c r="I16" s="3">
        <v>1476.24</v>
      </c>
      <c r="J16" s="2">
        <f t="shared" si="2"/>
        <v>1476.24</v>
      </c>
      <c r="K16" s="5">
        <f t="shared" si="3"/>
        <v>1</v>
      </c>
      <c r="L16" s="1">
        <v>6.5</v>
      </c>
      <c r="M16" s="1">
        <f>IFERROR(VLOOKUP(A16:A193,'280726 PH.K.'!$A$2:$S$186,19,FALSE),"")</f>
        <v>1.2</v>
      </c>
      <c r="N16" s="1">
        <f t="shared" si="4"/>
        <v>7.7</v>
      </c>
      <c r="O16" s="1">
        <f>IFERROR(VLOOKUP(A16:A193,'280726 PH.K.'!$A$2:$N$186,14,FALSE),"")</f>
        <v>5.03</v>
      </c>
      <c r="P16" s="8">
        <f t="shared" si="12"/>
        <v>1</v>
      </c>
      <c r="Q16" s="1"/>
      <c r="R16" s="1">
        <v>13.54</v>
      </c>
      <c r="S16" s="1">
        <v>17.920000000000002</v>
      </c>
      <c r="T16" s="7">
        <v>0</v>
      </c>
      <c r="U16" s="1"/>
      <c r="V16" s="1">
        <v>5.83</v>
      </c>
      <c r="W16" s="1">
        <v>16.329999999999998</v>
      </c>
      <c r="X16" s="8">
        <f t="shared" si="6"/>
        <v>0</v>
      </c>
      <c r="Y16" s="1">
        <v>0</v>
      </c>
      <c r="Z16" s="48">
        <f t="shared" si="7"/>
        <v>27.07</v>
      </c>
      <c r="AA16" s="19">
        <f t="shared" si="8"/>
        <v>39961.816800000001</v>
      </c>
      <c r="AB16" s="48">
        <f t="shared" si="9"/>
        <v>39.28</v>
      </c>
      <c r="AC16" s="3">
        <f t="shared" si="10"/>
        <v>57986.707200000004</v>
      </c>
      <c r="AD16" s="3">
        <f t="shared" si="11"/>
        <v>18024.890400000004</v>
      </c>
      <c r="AE16" s="1">
        <v>0</v>
      </c>
      <c r="AF16" s="1">
        <v>0</v>
      </c>
      <c r="AG16" s="1">
        <v>90</v>
      </c>
      <c r="AH16" s="1">
        <v>132</v>
      </c>
      <c r="AI16" s="1">
        <v>331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117</v>
      </c>
      <c r="AZ16" s="1">
        <v>67</v>
      </c>
      <c r="BA16" s="1">
        <v>115</v>
      </c>
      <c r="BB16" s="1">
        <v>119</v>
      </c>
      <c r="BC16" s="1">
        <v>430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39</v>
      </c>
      <c r="BJ16" s="1">
        <v>46</v>
      </c>
      <c r="BK16" s="1">
        <v>59</v>
      </c>
      <c r="BL16" s="1">
        <v>38</v>
      </c>
      <c r="BM16" s="1">
        <v>392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</row>
    <row r="17" spans="1:70" x14ac:dyDescent="0.2">
      <c r="A17" s="1">
        <v>6003</v>
      </c>
      <c r="B17" s="1" t="s">
        <v>101</v>
      </c>
      <c r="C17" s="1">
        <v>32</v>
      </c>
      <c r="D17" s="1">
        <v>162</v>
      </c>
      <c r="E17" s="1" t="s">
        <v>65</v>
      </c>
      <c r="F17" s="1">
        <v>558</v>
      </c>
      <c r="G17" s="1" t="s">
        <v>74</v>
      </c>
      <c r="H17" s="3">
        <v>80.55</v>
      </c>
      <c r="I17" s="3">
        <v>2577.6</v>
      </c>
      <c r="J17" s="2">
        <f t="shared" si="2"/>
        <v>12888</v>
      </c>
      <c r="K17" s="5">
        <f t="shared" si="3"/>
        <v>5</v>
      </c>
      <c r="L17" s="1">
        <v>2.33</v>
      </c>
      <c r="M17" s="1">
        <f>IFERROR(VLOOKUP(A17:A194,'280726 PH.K.'!$A$2:$S$186,19,FALSE),"")</f>
        <v>0.8</v>
      </c>
      <c r="N17" s="1">
        <f t="shared" si="4"/>
        <v>3.13</v>
      </c>
      <c r="O17" s="1">
        <f>IFERROR(VLOOKUP(A17:A194,'280726 PH.K.'!$A$2:$N$186,14,FALSE),"")</f>
        <v>7.03</v>
      </c>
      <c r="P17" s="8">
        <f t="shared" si="12"/>
        <v>0</v>
      </c>
      <c r="Q17" s="1"/>
      <c r="R17" s="1">
        <v>7.77</v>
      </c>
      <c r="S17" s="1">
        <v>6.34</v>
      </c>
      <c r="T17" s="7">
        <v>5</v>
      </c>
      <c r="U17" s="1"/>
      <c r="V17" s="1">
        <v>4.5199999999999996</v>
      </c>
      <c r="W17" s="1">
        <v>10.28</v>
      </c>
      <c r="X17" s="8">
        <f t="shared" si="6"/>
        <v>0</v>
      </c>
      <c r="Y17" s="1">
        <v>0</v>
      </c>
      <c r="Z17" s="48">
        <f t="shared" si="7"/>
        <v>15.419999999999998</v>
      </c>
      <c r="AA17" s="19">
        <f t="shared" si="8"/>
        <v>39746.591999999997</v>
      </c>
      <c r="AB17" s="48">
        <f t="shared" si="9"/>
        <v>23.65</v>
      </c>
      <c r="AC17" s="3">
        <f t="shared" si="10"/>
        <v>60960.239999999991</v>
      </c>
      <c r="AD17" s="3">
        <f t="shared" si="11"/>
        <v>21213.647999999994</v>
      </c>
      <c r="AE17" s="1">
        <v>0</v>
      </c>
      <c r="AF17" s="1">
        <v>0</v>
      </c>
      <c r="AG17" s="1">
        <v>43</v>
      </c>
      <c r="AH17" s="1">
        <v>63</v>
      </c>
      <c r="AI17" s="1">
        <v>113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85</v>
      </c>
      <c r="AZ17" s="1">
        <v>83</v>
      </c>
      <c r="BA17" s="1">
        <v>90</v>
      </c>
      <c r="BB17" s="1">
        <v>64</v>
      </c>
      <c r="BC17" s="1">
        <v>203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55</v>
      </c>
      <c r="BJ17" s="1">
        <v>75</v>
      </c>
      <c r="BK17" s="1">
        <v>35</v>
      </c>
      <c r="BL17" s="1">
        <v>34</v>
      </c>
      <c r="BM17" s="1">
        <v>329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</row>
    <row r="18" spans="1:70" x14ac:dyDescent="0.2">
      <c r="A18" s="1">
        <v>65120</v>
      </c>
      <c r="B18" s="1" t="s">
        <v>96</v>
      </c>
      <c r="C18" s="1">
        <v>24</v>
      </c>
      <c r="D18" s="1">
        <v>162</v>
      </c>
      <c r="E18" s="1" t="s">
        <v>65</v>
      </c>
      <c r="F18" s="1">
        <v>807</v>
      </c>
      <c r="G18" s="1" t="s">
        <v>67</v>
      </c>
      <c r="H18" s="3">
        <v>63.79</v>
      </c>
      <c r="I18" s="3">
        <v>1530.96</v>
      </c>
      <c r="J18" s="2">
        <f t="shared" si="2"/>
        <v>7654.8</v>
      </c>
      <c r="K18" s="5">
        <f t="shared" si="3"/>
        <v>5</v>
      </c>
      <c r="L18" s="1">
        <v>3.02</v>
      </c>
      <c r="M18" s="1">
        <f>IFERROR(VLOOKUP(A18:A195,'280726 PH.K.'!$A$2:$S$186,19,FALSE),"")</f>
        <v>2.5</v>
      </c>
      <c r="N18" s="1">
        <f t="shared" si="4"/>
        <v>5.52</v>
      </c>
      <c r="O18" s="1">
        <f>IFERROR(VLOOKUP(A18:A195,'280726 PH.K.'!$A$2:$N$186,14,FALSE),"")</f>
        <v>10.79</v>
      </c>
      <c r="P18" s="8">
        <f t="shared" si="12"/>
        <v>0</v>
      </c>
      <c r="Q18" s="1"/>
      <c r="R18" s="1">
        <v>11.02</v>
      </c>
      <c r="S18" s="1">
        <v>9.2100000000000009</v>
      </c>
      <c r="T18" s="7">
        <v>5</v>
      </c>
      <c r="U18" s="1"/>
      <c r="V18" s="1">
        <v>7.46</v>
      </c>
      <c r="W18" s="1">
        <v>12.46</v>
      </c>
      <c r="X18" s="8">
        <f t="shared" si="6"/>
        <v>0</v>
      </c>
      <c r="Y18" s="1">
        <v>0</v>
      </c>
      <c r="Z18" s="48">
        <f t="shared" si="7"/>
        <v>24</v>
      </c>
      <c r="AA18" s="19">
        <f t="shared" si="8"/>
        <v>36743.040000000001</v>
      </c>
      <c r="AB18" s="48">
        <f t="shared" si="9"/>
        <v>32.46</v>
      </c>
      <c r="AC18" s="3">
        <f t="shared" si="10"/>
        <v>49694.961600000002</v>
      </c>
      <c r="AD18" s="3">
        <f t="shared" si="11"/>
        <v>12951.921600000001</v>
      </c>
      <c r="AE18" s="1">
        <v>0</v>
      </c>
      <c r="AF18" s="1">
        <v>0</v>
      </c>
      <c r="AG18" s="1">
        <v>48</v>
      </c>
      <c r="AH18" s="1">
        <v>49</v>
      </c>
      <c r="AI18" s="1">
        <v>265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83</v>
      </c>
      <c r="AZ18" s="1">
        <v>66</v>
      </c>
      <c r="BA18" s="1">
        <v>96</v>
      </c>
      <c r="BB18" s="1">
        <v>105</v>
      </c>
      <c r="BC18" s="1">
        <v>221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64</v>
      </c>
      <c r="BJ18" s="1">
        <v>105</v>
      </c>
      <c r="BK18" s="1">
        <v>62</v>
      </c>
      <c r="BL18" s="1">
        <v>1</v>
      </c>
      <c r="BM18" s="1">
        <v>299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</row>
    <row r="19" spans="1:70" x14ac:dyDescent="0.2">
      <c r="A19" s="1">
        <v>65100</v>
      </c>
      <c r="B19" s="1" t="s">
        <v>104</v>
      </c>
      <c r="C19" s="1">
        <v>24</v>
      </c>
      <c r="D19" s="1">
        <v>162</v>
      </c>
      <c r="E19" s="1" t="s">
        <v>65</v>
      </c>
      <c r="F19" s="1">
        <v>807</v>
      </c>
      <c r="G19" s="1" t="s">
        <v>67</v>
      </c>
      <c r="H19" s="3">
        <v>80.936000000000007</v>
      </c>
      <c r="I19" s="3">
        <v>1942.4639999999999</v>
      </c>
      <c r="J19" s="2">
        <f t="shared" si="2"/>
        <v>0</v>
      </c>
      <c r="K19" s="5">
        <f t="shared" si="3"/>
        <v>0</v>
      </c>
      <c r="L19" s="1">
        <v>3.1</v>
      </c>
      <c r="M19" s="1">
        <f>IFERROR(VLOOKUP(A19:A196,'280726 PH.K.'!$A$2:$S$186,19,FALSE),"")</f>
        <v>0.4</v>
      </c>
      <c r="N19" s="1">
        <f t="shared" si="4"/>
        <v>3.5</v>
      </c>
      <c r="O19" s="1">
        <f>IFERROR(VLOOKUP(A19:A196,'280726 PH.K.'!$A$2:$N$186,14,FALSE),"")</f>
        <v>3.58</v>
      </c>
      <c r="P19" s="8">
        <f t="shared" si="12"/>
        <v>0</v>
      </c>
      <c r="Q19" s="1"/>
      <c r="R19" s="1">
        <v>8.19</v>
      </c>
      <c r="S19" s="1">
        <v>9.08</v>
      </c>
      <c r="T19" s="7">
        <v>0</v>
      </c>
      <c r="U19" s="1"/>
      <c r="V19" s="1">
        <v>3.79</v>
      </c>
      <c r="W19" s="1">
        <v>4.67</v>
      </c>
      <c r="X19" s="8">
        <f t="shared" si="6"/>
        <v>0</v>
      </c>
      <c r="Y19" s="1">
        <v>0</v>
      </c>
      <c r="Z19" s="48">
        <f t="shared" si="7"/>
        <v>15.48</v>
      </c>
      <c r="AA19" s="19">
        <f t="shared" si="8"/>
        <v>30069.342720000001</v>
      </c>
      <c r="AB19" s="48">
        <f t="shared" si="9"/>
        <v>17.329999999999998</v>
      </c>
      <c r="AC19" s="3">
        <f t="shared" si="10"/>
        <v>33662.901119999995</v>
      </c>
      <c r="AD19" s="3">
        <f t="shared" si="11"/>
        <v>3593.5583999999944</v>
      </c>
      <c r="AE19" s="1">
        <v>0</v>
      </c>
      <c r="AF19" s="1">
        <v>0</v>
      </c>
      <c r="AG19" s="1">
        <v>39</v>
      </c>
      <c r="AH19" s="1">
        <v>71</v>
      </c>
      <c r="AI19" s="1">
        <v>189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44</v>
      </c>
      <c r="AZ19" s="1">
        <v>31</v>
      </c>
      <c r="BA19" s="1">
        <v>108</v>
      </c>
      <c r="BB19" s="1">
        <v>58</v>
      </c>
      <c r="BC19" s="1">
        <v>218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23</v>
      </c>
      <c r="BJ19" s="1">
        <v>49</v>
      </c>
      <c r="BK19" s="1">
        <v>33</v>
      </c>
      <c r="BL19" s="1">
        <v>21</v>
      </c>
      <c r="BM19" s="1">
        <v>112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</row>
    <row r="20" spans="1:70" x14ac:dyDescent="0.2">
      <c r="A20" s="1">
        <v>65113</v>
      </c>
      <c r="B20" s="1" t="s">
        <v>99</v>
      </c>
      <c r="C20" s="1">
        <v>24</v>
      </c>
      <c r="D20" s="1">
        <v>162</v>
      </c>
      <c r="E20" s="1" t="s">
        <v>65</v>
      </c>
      <c r="F20" s="1">
        <v>807</v>
      </c>
      <c r="G20" s="1" t="s">
        <v>67</v>
      </c>
      <c r="H20" s="3">
        <v>63.79</v>
      </c>
      <c r="I20" s="3">
        <v>1530.96</v>
      </c>
      <c r="J20" s="2">
        <f t="shared" si="2"/>
        <v>0</v>
      </c>
      <c r="K20" s="5">
        <f t="shared" si="3"/>
        <v>0</v>
      </c>
      <c r="L20" s="1">
        <v>1.96</v>
      </c>
      <c r="M20" s="1">
        <f>IFERROR(VLOOKUP(A20:A197,'280726 PH.K.'!$A$2:$S$186,19,FALSE),"")</f>
        <v>0.4</v>
      </c>
      <c r="N20" s="1">
        <f t="shared" si="4"/>
        <v>2.36</v>
      </c>
      <c r="O20" s="1">
        <f>IFERROR(VLOOKUP(A20:A197,'280726 PH.K.'!$A$2:$N$186,14,FALSE),"")</f>
        <v>8</v>
      </c>
      <c r="P20" s="8">
        <f t="shared" si="12"/>
        <v>0</v>
      </c>
      <c r="Q20" s="1"/>
      <c r="R20" s="1">
        <v>7.98</v>
      </c>
      <c r="S20" s="1">
        <v>9.7899999999999991</v>
      </c>
      <c r="T20" s="7">
        <v>0</v>
      </c>
      <c r="U20" s="1"/>
      <c r="V20" s="1">
        <v>7.81</v>
      </c>
      <c r="W20" s="1">
        <v>10.79</v>
      </c>
      <c r="X20" s="8">
        <f t="shared" si="6"/>
        <v>0</v>
      </c>
      <c r="Y20" s="1">
        <v>0</v>
      </c>
      <c r="Z20" s="48">
        <f t="shared" si="7"/>
        <v>18.149999999999999</v>
      </c>
      <c r="AA20" s="19">
        <f t="shared" si="8"/>
        <v>27786.923999999999</v>
      </c>
      <c r="AB20" s="48">
        <f t="shared" si="9"/>
        <v>28.58</v>
      </c>
      <c r="AC20" s="3">
        <f t="shared" si="10"/>
        <v>43754.836799999997</v>
      </c>
      <c r="AD20" s="3">
        <f t="shared" si="11"/>
        <v>15967.912799999998</v>
      </c>
      <c r="AE20" s="1">
        <v>0</v>
      </c>
      <c r="AF20" s="1">
        <v>0</v>
      </c>
      <c r="AG20" s="1">
        <v>32</v>
      </c>
      <c r="AH20" s="1">
        <v>30</v>
      </c>
      <c r="AI20" s="1">
        <v>251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51</v>
      </c>
      <c r="AZ20" s="1">
        <v>39</v>
      </c>
      <c r="BA20" s="1">
        <v>116</v>
      </c>
      <c r="BB20" s="1">
        <v>10</v>
      </c>
      <c r="BC20" s="1">
        <v>235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78</v>
      </c>
      <c r="BJ20" s="1">
        <v>91</v>
      </c>
      <c r="BK20" s="1">
        <v>42</v>
      </c>
      <c r="BL20" s="1">
        <v>44</v>
      </c>
      <c r="BM20" s="1">
        <v>259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</row>
    <row r="21" spans="1:70" x14ac:dyDescent="0.2">
      <c r="A21" s="1">
        <v>65152</v>
      </c>
      <c r="B21" s="1" t="s">
        <v>105</v>
      </c>
      <c r="C21" s="1">
        <v>24</v>
      </c>
      <c r="D21" s="1">
        <v>162</v>
      </c>
      <c r="E21" s="1" t="s">
        <v>65</v>
      </c>
      <c r="F21" s="1">
        <v>807</v>
      </c>
      <c r="G21" s="1" t="s">
        <v>67</v>
      </c>
      <c r="H21" s="3">
        <v>63.0306</v>
      </c>
      <c r="I21" s="3">
        <v>1512.7344000000001</v>
      </c>
      <c r="J21" s="2">
        <f t="shared" si="2"/>
        <v>1512.7344000000001</v>
      </c>
      <c r="K21" s="5">
        <f t="shared" si="3"/>
        <v>1</v>
      </c>
      <c r="L21" s="1">
        <v>2.79</v>
      </c>
      <c r="M21" s="1">
        <f>IFERROR(VLOOKUP(A21:A198,'280726 PH.K.'!$A$2:$S$186,19,FALSE),"")</f>
        <v>0.7</v>
      </c>
      <c r="N21" s="1">
        <f t="shared" si="4"/>
        <v>3.49</v>
      </c>
      <c r="O21" s="1">
        <f>IFERROR(VLOOKUP(A21:A198,'280726 PH.K.'!$A$2:$N$186,14,FALSE),"")</f>
        <v>6.59</v>
      </c>
      <c r="P21" s="8">
        <f t="shared" si="12"/>
        <v>0</v>
      </c>
      <c r="Q21" s="1"/>
      <c r="R21" s="1">
        <v>9.5399999999999991</v>
      </c>
      <c r="S21" s="1">
        <v>9</v>
      </c>
      <c r="T21" s="7">
        <v>0</v>
      </c>
      <c r="U21" s="1"/>
      <c r="V21" s="1">
        <v>4.8099999999999996</v>
      </c>
      <c r="W21" s="1">
        <v>2.08</v>
      </c>
      <c r="X21" s="8">
        <f t="shared" si="6"/>
        <v>1</v>
      </c>
      <c r="Y21" s="1">
        <v>0</v>
      </c>
      <c r="Z21" s="48">
        <f t="shared" si="7"/>
        <v>17.84</v>
      </c>
      <c r="AA21" s="19">
        <f t="shared" si="8"/>
        <v>26987.181696</v>
      </c>
      <c r="AB21" s="48">
        <f t="shared" si="9"/>
        <v>17.670000000000002</v>
      </c>
      <c r="AC21" s="3">
        <f t="shared" si="10"/>
        <v>26730.016848000003</v>
      </c>
      <c r="AE21" s="1">
        <v>0</v>
      </c>
      <c r="AF21" s="1">
        <v>0</v>
      </c>
      <c r="AG21" s="1">
        <v>67</v>
      </c>
      <c r="AH21" s="1">
        <v>0</v>
      </c>
      <c r="AI21" s="1">
        <v>143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97</v>
      </c>
      <c r="AZ21" s="1">
        <v>65</v>
      </c>
      <c r="BA21" s="1">
        <v>56</v>
      </c>
      <c r="BB21" s="1">
        <v>87</v>
      </c>
      <c r="BC21" s="1">
        <v>216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38</v>
      </c>
      <c r="BJ21" s="1">
        <v>51</v>
      </c>
      <c r="BK21" s="1">
        <v>36</v>
      </c>
      <c r="BL21" s="1">
        <v>32</v>
      </c>
      <c r="BM21" s="1">
        <v>50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</row>
    <row r="22" spans="1:70" x14ac:dyDescent="0.2">
      <c r="A22" s="1">
        <v>6041</v>
      </c>
      <c r="B22" s="1" t="s">
        <v>113</v>
      </c>
      <c r="C22" s="1">
        <v>10</v>
      </c>
      <c r="D22" s="1">
        <v>162</v>
      </c>
      <c r="E22" s="1" t="s">
        <v>65</v>
      </c>
      <c r="F22" s="1">
        <v>558</v>
      </c>
      <c r="G22" s="1" t="s">
        <v>74</v>
      </c>
      <c r="H22" s="3">
        <v>181.1995</v>
      </c>
      <c r="I22" s="3">
        <v>1811.9949999999999</v>
      </c>
      <c r="J22" s="2">
        <f t="shared" si="2"/>
        <v>0</v>
      </c>
      <c r="K22" s="5">
        <f t="shared" si="3"/>
        <v>0</v>
      </c>
      <c r="L22" s="1">
        <v>1.1000000000000001</v>
      </c>
      <c r="M22" s="1">
        <f>IFERROR(VLOOKUP(A22:A199,'280726 PH.K.'!$A$2:$S$186,19,FALSE),"")</f>
        <v>0.2</v>
      </c>
      <c r="N22" s="1">
        <f t="shared" si="4"/>
        <v>1.3</v>
      </c>
      <c r="O22" s="1">
        <f>IFERROR(VLOOKUP(A22:A199,'280726 PH.K.'!$A$2:$N$186,14,FALSE),"")</f>
        <v>7.8</v>
      </c>
      <c r="P22" s="8">
        <f t="shared" si="12"/>
        <v>0</v>
      </c>
      <c r="Q22" s="1"/>
      <c r="R22" s="1">
        <v>12.65</v>
      </c>
      <c r="S22" s="1">
        <v>12.9</v>
      </c>
      <c r="T22" s="7">
        <v>0</v>
      </c>
      <c r="U22" s="1"/>
      <c r="V22" s="1">
        <v>0.55000000000000004</v>
      </c>
      <c r="W22" s="1">
        <v>5</v>
      </c>
      <c r="X22" s="8">
        <f t="shared" si="6"/>
        <v>0</v>
      </c>
      <c r="Y22" s="1">
        <v>0</v>
      </c>
      <c r="Z22" s="48">
        <f t="shared" si="7"/>
        <v>14.500000000000002</v>
      </c>
      <c r="AA22" s="19">
        <f t="shared" si="8"/>
        <v>26273.927500000002</v>
      </c>
      <c r="AB22" s="48">
        <f t="shared" si="9"/>
        <v>25.7</v>
      </c>
      <c r="AC22" s="3">
        <f t="shared" si="10"/>
        <v>46568.271499999995</v>
      </c>
      <c r="AD22" s="3">
        <f t="shared" ref="AD22:AD25" si="13">AC22-AA22</f>
        <v>20294.343999999994</v>
      </c>
      <c r="AE22" s="1">
        <v>0</v>
      </c>
      <c r="AF22" s="1">
        <v>0</v>
      </c>
      <c r="AG22" s="1">
        <v>8</v>
      </c>
      <c r="AH22" s="1">
        <v>6</v>
      </c>
      <c r="AI22" s="1">
        <v>23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37</v>
      </c>
      <c r="AZ22" s="1">
        <v>67</v>
      </c>
      <c r="BA22" s="1">
        <v>30</v>
      </c>
      <c r="BB22" s="1">
        <v>52</v>
      </c>
      <c r="BC22" s="1">
        <v>129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9</v>
      </c>
      <c r="BK22" s="1">
        <v>0</v>
      </c>
      <c r="BL22" s="1">
        <v>0</v>
      </c>
      <c r="BM22" s="1">
        <v>50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</row>
    <row r="23" spans="1:70" x14ac:dyDescent="0.2">
      <c r="A23" s="1">
        <v>65126</v>
      </c>
      <c r="B23" s="1" t="s">
        <v>111</v>
      </c>
      <c r="C23" s="1">
        <v>24</v>
      </c>
      <c r="D23" s="1">
        <v>162</v>
      </c>
      <c r="E23" s="1" t="s">
        <v>65</v>
      </c>
      <c r="F23" s="1">
        <v>807</v>
      </c>
      <c r="G23" s="1" t="s">
        <v>67</v>
      </c>
      <c r="H23" s="3">
        <v>80.936199999999999</v>
      </c>
      <c r="I23" s="3">
        <v>1942.4688000000001</v>
      </c>
      <c r="J23" s="2">
        <f t="shared" si="2"/>
        <v>0</v>
      </c>
      <c r="K23" s="5">
        <f t="shared" si="3"/>
        <v>0</v>
      </c>
      <c r="L23" s="1">
        <v>2.04</v>
      </c>
      <c r="M23" s="1">
        <f>IFERROR(VLOOKUP(A23:A200,'280726 PH.K.'!$A$2:$S$186,19,FALSE),"")</f>
        <v>1.3</v>
      </c>
      <c r="N23" s="1">
        <f t="shared" si="4"/>
        <v>3.34</v>
      </c>
      <c r="O23" s="1">
        <f>IFERROR(VLOOKUP(A23:A200,'280726 PH.K.'!$A$2:$N$186,14,FALSE),"")</f>
        <v>1.79</v>
      </c>
      <c r="P23" s="8">
        <f t="shared" si="12"/>
        <v>0</v>
      </c>
      <c r="Q23" s="1"/>
      <c r="R23" s="1">
        <v>6.48</v>
      </c>
      <c r="S23" s="1">
        <v>11</v>
      </c>
      <c r="T23" s="7">
        <v>0</v>
      </c>
      <c r="U23" s="1"/>
      <c r="V23" s="1">
        <v>3.52</v>
      </c>
      <c r="W23" s="1">
        <v>4.79</v>
      </c>
      <c r="X23" s="8">
        <f t="shared" si="6"/>
        <v>0</v>
      </c>
      <c r="Y23" s="1">
        <v>0</v>
      </c>
      <c r="Z23" s="48">
        <f t="shared" si="7"/>
        <v>13.34</v>
      </c>
      <c r="AA23" s="19">
        <f t="shared" si="8"/>
        <v>25912.533792000002</v>
      </c>
      <c r="AB23" s="48">
        <f t="shared" si="9"/>
        <v>17.579999999999998</v>
      </c>
      <c r="AC23" s="3">
        <f t="shared" si="10"/>
        <v>34148.601503999998</v>
      </c>
      <c r="AD23" s="3">
        <f t="shared" si="13"/>
        <v>8236.0677119999964</v>
      </c>
      <c r="AE23" s="1">
        <v>0</v>
      </c>
      <c r="AF23" s="1">
        <v>0</v>
      </c>
      <c r="AG23" s="1">
        <v>26</v>
      </c>
      <c r="AH23" s="1">
        <v>46</v>
      </c>
      <c r="AI23" s="1">
        <v>128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41</v>
      </c>
      <c r="AZ23" s="1">
        <v>20</v>
      </c>
      <c r="BA23" s="1">
        <v>87</v>
      </c>
      <c r="BB23" s="1">
        <v>35</v>
      </c>
      <c r="BC23" s="1">
        <v>264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21</v>
      </c>
      <c r="BJ23" s="1">
        <v>31</v>
      </c>
      <c r="BK23" s="1">
        <v>38</v>
      </c>
      <c r="BL23" s="1">
        <v>20</v>
      </c>
      <c r="BM23" s="1">
        <v>115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</row>
    <row r="24" spans="1:70" x14ac:dyDescent="0.2">
      <c r="A24" s="1">
        <v>88033</v>
      </c>
      <c r="B24" s="1" t="s">
        <v>89</v>
      </c>
      <c r="C24" s="1">
        <v>40</v>
      </c>
      <c r="D24" s="1">
        <v>162</v>
      </c>
      <c r="E24" s="1" t="s">
        <v>65</v>
      </c>
      <c r="F24" s="1">
        <v>974</v>
      </c>
      <c r="G24" s="1" t="s">
        <v>70</v>
      </c>
      <c r="H24" s="3">
        <v>123.2556</v>
      </c>
      <c r="I24" s="3">
        <v>4930.2240000000002</v>
      </c>
      <c r="J24" s="2">
        <f t="shared" si="2"/>
        <v>0</v>
      </c>
      <c r="K24" s="5">
        <f t="shared" si="3"/>
        <v>0</v>
      </c>
      <c r="L24" s="1">
        <v>1</v>
      </c>
      <c r="M24" s="1">
        <f>IFERROR(VLOOKUP(A24:A201,'280726 PH.K.'!$A$2:$S$186,19,FALSE),"")</f>
        <v>0.4</v>
      </c>
      <c r="N24" s="1">
        <f t="shared" si="4"/>
        <v>1.4</v>
      </c>
      <c r="O24" s="1">
        <f>IFERROR(VLOOKUP(A24:A201,'280726 PH.K.'!$A$2:$N$186,14,FALSE),"")</f>
        <v>3.99</v>
      </c>
      <c r="P24" s="8">
        <f t="shared" si="12"/>
        <v>0</v>
      </c>
      <c r="Q24" s="1"/>
      <c r="R24" s="1">
        <v>1.86</v>
      </c>
      <c r="S24" s="1">
        <v>4.92</v>
      </c>
      <c r="T24" s="7">
        <v>0</v>
      </c>
      <c r="U24" s="1"/>
      <c r="V24" s="1">
        <v>1.94</v>
      </c>
      <c r="W24" s="1">
        <v>2.65</v>
      </c>
      <c r="X24" s="8">
        <f t="shared" si="6"/>
        <v>0</v>
      </c>
      <c r="Y24" s="1">
        <v>0</v>
      </c>
      <c r="Z24" s="48">
        <f t="shared" si="7"/>
        <v>5.1999999999999993</v>
      </c>
      <c r="AA24" s="19">
        <f t="shared" si="8"/>
        <v>25637.164799999999</v>
      </c>
      <c r="AB24" s="48">
        <f t="shared" si="9"/>
        <v>11.56</v>
      </c>
      <c r="AC24" s="3">
        <f t="shared" si="10"/>
        <v>56993.389440000006</v>
      </c>
      <c r="AD24" s="3">
        <f t="shared" si="13"/>
        <v>31356.224640000008</v>
      </c>
      <c r="AE24" s="1">
        <v>0</v>
      </c>
      <c r="AF24" s="1">
        <v>0</v>
      </c>
      <c r="AG24" s="1">
        <v>40</v>
      </c>
      <c r="AH24" s="1">
        <v>0</v>
      </c>
      <c r="AI24" s="1">
        <v>237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14</v>
      </c>
      <c r="AZ24" s="1">
        <v>29</v>
      </c>
      <c r="BA24" s="1">
        <v>26</v>
      </c>
      <c r="BB24" s="1">
        <v>40</v>
      </c>
      <c r="BC24" s="1">
        <v>197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36</v>
      </c>
      <c r="BJ24" s="1">
        <v>43</v>
      </c>
      <c r="BK24" s="1">
        <v>20</v>
      </c>
      <c r="BL24" s="1">
        <v>0</v>
      </c>
      <c r="BM24" s="1">
        <v>106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</row>
    <row r="25" spans="1:70" x14ac:dyDescent="0.2">
      <c r="A25" s="1">
        <v>88161</v>
      </c>
      <c r="B25" s="1" t="s">
        <v>109</v>
      </c>
      <c r="C25" s="1">
        <v>24</v>
      </c>
      <c r="D25" s="1">
        <v>162</v>
      </c>
      <c r="E25" s="1" t="s">
        <v>65</v>
      </c>
      <c r="F25" s="1">
        <v>807</v>
      </c>
      <c r="G25" s="1" t="s">
        <v>67</v>
      </c>
      <c r="H25" s="3">
        <v>61.51</v>
      </c>
      <c r="I25" s="3">
        <v>1476.24</v>
      </c>
      <c r="J25" s="2">
        <f t="shared" si="2"/>
        <v>0</v>
      </c>
      <c r="K25" s="5">
        <f t="shared" si="3"/>
        <v>0</v>
      </c>
      <c r="L25" s="1">
        <v>3.67</v>
      </c>
      <c r="M25" s="1">
        <f>IFERROR(VLOOKUP(A25:A202,'280726 PH.K.'!$A$2:$S$186,19,FALSE),"")</f>
        <v>0.6</v>
      </c>
      <c r="N25" s="1">
        <f t="shared" si="4"/>
        <v>4.2699999999999996</v>
      </c>
      <c r="O25" s="1">
        <f>IFERROR(VLOOKUP(A25:A202,'280726 PH.K.'!$A$2:$N$186,14,FALSE),"")</f>
        <v>15.47</v>
      </c>
      <c r="P25" s="8">
        <f t="shared" si="12"/>
        <v>0</v>
      </c>
      <c r="Q25" s="1"/>
      <c r="R25" s="1">
        <v>7.73</v>
      </c>
      <c r="S25" s="1">
        <v>3.79</v>
      </c>
      <c r="T25" s="7">
        <v>0</v>
      </c>
      <c r="U25" s="1" t="s">
        <v>403</v>
      </c>
      <c r="V25" s="1">
        <v>4.2699999999999996</v>
      </c>
      <c r="W25" s="1">
        <v>3.96</v>
      </c>
      <c r="X25" s="8">
        <f t="shared" si="6"/>
        <v>0</v>
      </c>
      <c r="Y25" s="1">
        <v>0</v>
      </c>
      <c r="Z25" s="48">
        <f t="shared" si="7"/>
        <v>16.27</v>
      </c>
      <c r="AA25" s="19">
        <f t="shared" si="8"/>
        <v>24018.424800000001</v>
      </c>
      <c r="AB25" s="48">
        <f t="shared" si="9"/>
        <v>23.220000000000002</v>
      </c>
      <c r="AC25" s="3">
        <f t="shared" si="10"/>
        <v>34278.292800000003</v>
      </c>
      <c r="AD25" s="3">
        <f t="shared" si="13"/>
        <v>10259.868000000002</v>
      </c>
      <c r="AE25" s="1">
        <v>0</v>
      </c>
      <c r="AF25" s="1">
        <v>0</v>
      </c>
      <c r="AG25" s="1">
        <v>58</v>
      </c>
      <c r="AH25" s="1">
        <v>60</v>
      </c>
      <c r="AI25" s="1">
        <v>187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63</v>
      </c>
      <c r="AZ25" s="1">
        <v>40</v>
      </c>
      <c r="BA25" s="1">
        <v>71</v>
      </c>
      <c r="BB25" s="1">
        <v>63</v>
      </c>
      <c r="BC25" s="1">
        <v>91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28</v>
      </c>
      <c r="BJ25" s="1">
        <v>53</v>
      </c>
      <c r="BK25" s="1">
        <v>34</v>
      </c>
      <c r="BL25" s="1">
        <v>28</v>
      </c>
      <c r="BM25" s="1">
        <v>95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</row>
    <row r="26" spans="1:70" x14ac:dyDescent="0.2">
      <c r="A26" s="1">
        <v>65165</v>
      </c>
      <c r="B26" s="1" t="s">
        <v>108</v>
      </c>
      <c r="C26" s="1">
        <v>24</v>
      </c>
      <c r="D26" s="1">
        <v>162</v>
      </c>
      <c r="E26" s="1" t="s">
        <v>65</v>
      </c>
      <c r="F26" s="1">
        <v>807</v>
      </c>
      <c r="G26" s="1" t="s">
        <v>67</v>
      </c>
      <c r="H26" s="3">
        <v>63.79</v>
      </c>
      <c r="I26" s="3">
        <v>1530.96</v>
      </c>
      <c r="J26" s="2">
        <f t="shared" si="2"/>
        <v>6123.84</v>
      </c>
      <c r="K26" s="5">
        <f t="shared" si="3"/>
        <v>4</v>
      </c>
      <c r="L26" s="1">
        <v>2.4</v>
      </c>
      <c r="M26" s="1">
        <f>IFERROR(VLOOKUP(A26:A203,'280726 PH.K.'!$A$2:$S$186,19,FALSE),"")</f>
        <v>0.4</v>
      </c>
      <c r="N26" s="1">
        <f t="shared" si="4"/>
        <v>2.8</v>
      </c>
      <c r="O26" s="1">
        <f>IFERROR(VLOOKUP(A26:A203,'280726 PH.K.'!$A$2:$N$186,14,FALSE),"")</f>
        <v>5.25</v>
      </c>
      <c r="P26" s="8">
        <f t="shared" si="12"/>
        <v>0</v>
      </c>
      <c r="Q26" s="1"/>
      <c r="R26" s="1">
        <v>6.44</v>
      </c>
      <c r="S26" s="1">
        <v>8</v>
      </c>
      <c r="T26" s="7">
        <v>0</v>
      </c>
      <c r="U26" s="1"/>
      <c r="V26" s="1">
        <v>5.19</v>
      </c>
      <c r="W26" s="1">
        <v>0.04</v>
      </c>
      <c r="X26" s="8">
        <f t="shared" si="6"/>
        <v>4</v>
      </c>
      <c r="Y26" s="1">
        <v>0</v>
      </c>
      <c r="Z26" s="48">
        <f t="shared" si="7"/>
        <v>14.43</v>
      </c>
      <c r="AA26" s="19">
        <f t="shared" si="8"/>
        <v>22091.752799999998</v>
      </c>
      <c r="AB26" s="48">
        <f t="shared" si="9"/>
        <v>13.29</v>
      </c>
      <c r="AC26" s="3">
        <f t="shared" si="10"/>
        <v>20346.4584</v>
      </c>
      <c r="AE26" s="1">
        <v>0</v>
      </c>
      <c r="AF26" s="1">
        <v>0</v>
      </c>
      <c r="AG26" s="1">
        <v>35</v>
      </c>
      <c r="AH26" s="1">
        <v>45</v>
      </c>
      <c r="AI26" s="1">
        <v>221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41</v>
      </c>
      <c r="AZ26" s="1">
        <v>31</v>
      </c>
      <c r="BA26" s="1">
        <v>81</v>
      </c>
      <c r="BB26" s="1">
        <v>34</v>
      </c>
      <c r="BC26" s="1">
        <v>192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22</v>
      </c>
      <c r="BJ26" s="1">
        <v>84</v>
      </c>
      <c r="BK26" s="1">
        <v>46</v>
      </c>
      <c r="BL26" s="1">
        <v>29</v>
      </c>
      <c r="BM26" s="1">
        <v>1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</row>
    <row r="27" spans="1:70" x14ac:dyDescent="0.2">
      <c r="A27" s="1">
        <v>65123</v>
      </c>
      <c r="B27" s="1" t="s">
        <v>91</v>
      </c>
      <c r="C27" s="1">
        <v>24</v>
      </c>
      <c r="D27" s="1">
        <v>162</v>
      </c>
      <c r="E27" s="1" t="s">
        <v>65</v>
      </c>
      <c r="F27" s="1">
        <v>807</v>
      </c>
      <c r="G27" s="1" t="s">
        <v>67</v>
      </c>
      <c r="H27" s="3">
        <v>69.987499999999997</v>
      </c>
      <c r="I27" s="3">
        <v>1679.7</v>
      </c>
      <c r="J27" s="2">
        <f t="shared" si="2"/>
        <v>0</v>
      </c>
      <c r="K27" s="5">
        <f t="shared" si="3"/>
        <v>0</v>
      </c>
      <c r="L27" s="1">
        <v>4.04</v>
      </c>
      <c r="M27" s="1">
        <f>IFERROR(VLOOKUP(A27:A204,'280726 PH.K.'!$A$2:$S$186,19,FALSE),"")</f>
        <v>1</v>
      </c>
      <c r="N27" s="1">
        <f t="shared" si="4"/>
        <v>5.04</v>
      </c>
      <c r="O27" s="1">
        <f>IFERROR(VLOOKUP(A27:A204,'280726 PH.K.'!$A$2:$N$186,14,FALSE),"")</f>
        <v>8.2100000000000009</v>
      </c>
      <c r="P27" s="8">
        <f t="shared" si="12"/>
        <v>0</v>
      </c>
      <c r="Q27" s="1"/>
      <c r="R27" s="1">
        <v>5.79</v>
      </c>
      <c r="S27" s="1">
        <v>10.039999999999999</v>
      </c>
      <c r="T27" s="7">
        <v>0</v>
      </c>
      <c r="U27" s="1"/>
      <c r="V27" s="1">
        <v>1.98</v>
      </c>
      <c r="W27" s="1">
        <v>8.42</v>
      </c>
      <c r="X27" s="8">
        <f t="shared" si="6"/>
        <v>0</v>
      </c>
      <c r="Y27" s="1">
        <v>0</v>
      </c>
      <c r="Z27" s="48">
        <f t="shared" si="7"/>
        <v>12.81</v>
      </c>
      <c r="AA27" s="19">
        <f t="shared" si="8"/>
        <v>21516.957000000002</v>
      </c>
      <c r="AB27" s="48">
        <f t="shared" si="9"/>
        <v>26.67</v>
      </c>
      <c r="AC27" s="3">
        <f t="shared" si="10"/>
        <v>44797.599000000002</v>
      </c>
      <c r="AD27" s="3">
        <f t="shared" ref="AD27:AD40" si="14">AC27-AA27</f>
        <v>23280.642</v>
      </c>
      <c r="AE27" s="1">
        <v>0</v>
      </c>
      <c r="AF27" s="1">
        <v>0</v>
      </c>
      <c r="AG27" s="1">
        <v>52</v>
      </c>
      <c r="AH27" s="1">
        <v>90</v>
      </c>
      <c r="AI27" s="1">
        <v>332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41</v>
      </c>
      <c r="AZ27" s="1">
        <v>43</v>
      </c>
      <c r="BA27" s="1">
        <v>52</v>
      </c>
      <c r="BB27" s="1">
        <v>49</v>
      </c>
      <c r="BC27" s="1">
        <v>241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13</v>
      </c>
      <c r="BJ27" s="1">
        <v>10</v>
      </c>
      <c r="BK27" s="1">
        <v>14</v>
      </c>
      <c r="BL27" s="1">
        <v>31</v>
      </c>
      <c r="BM27" s="1">
        <v>202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</row>
    <row r="28" spans="1:70" x14ac:dyDescent="0.2">
      <c r="A28" s="1">
        <v>65890</v>
      </c>
      <c r="B28" s="1" t="s">
        <v>129</v>
      </c>
      <c r="C28" s="1">
        <v>24</v>
      </c>
      <c r="D28" s="1">
        <v>162</v>
      </c>
      <c r="E28" s="1" t="s">
        <v>65</v>
      </c>
      <c r="F28" s="1">
        <v>807</v>
      </c>
      <c r="G28" s="1" t="s">
        <v>67</v>
      </c>
      <c r="H28" s="3">
        <v>63.79</v>
      </c>
      <c r="I28" s="3">
        <v>1530.96</v>
      </c>
      <c r="J28" s="2">
        <f t="shared" si="2"/>
        <v>3061.92</v>
      </c>
      <c r="K28" s="5">
        <f t="shared" si="3"/>
        <v>2</v>
      </c>
      <c r="L28" s="1">
        <v>0.92</v>
      </c>
      <c r="M28" s="1">
        <f>IFERROR(VLOOKUP(A28:A205,'280726 PH.K.'!$A$2:$S$186,19,FALSE),"")</f>
        <v>0.3</v>
      </c>
      <c r="N28" s="1">
        <f t="shared" si="4"/>
        <v>1.22</v>
      </c>
      <c r="O28" s="1">
        <f>IFERROR(VLOOKUP(A28:A205,'280726 PH.K.'!$A$2:$N$186,14,FALSE),"")</f>
        <v>7.46</v>
      </c>
      <c r="P28" s="8">
        <f t="shared" si="12"/>
        <v>0</v>
      </c>
      <c r="Q28" s="1"/>
      <c r="R28" s="1">
        <v>7.06</v>
      </c>
      <c r="S28" s="1">
        <v>7.08</v>
      </c>
      <c r="T28" s="7">
        <v>0</v>
      </c>
      <c r="U28" s="1"/>
      <c r="V28" s="1">
        <v>2.69</v>
      </c>
      <c r="W28" s="1">
        <v>-0.12</v>
      </c>
      <c r="X28" s="8">
        <f t="shared" si="6"/>
        <v>2</v>
      </c>
      <c r="Y28" s="1">
        <v>0</v>
      </c>
      <c r="Z28" s="48">
        <f t="shared" si="7"/>
        <v>10.969999999999999</v>
      </c>
      <c r="AA28" s="19">
        <f t="shared" si="8"/>
        <v>16794.6312</v>
      </c>
      <c r="AB28" s="48">
        <f t="shared" si="9"/>
        <v>14.42</v>
      </c>
      <c r="AC28" s="3">
        <f t="shared" si="10"/>
        <v>22076.443200000002</v>
      </c>
      <c r="AD28" s="3">
        <f t="shared" si="14"/>
        <v>5281.8120000000017</v>
      </c>
      <c r="AE28" s="1">
        <v>0</v>
      </c>
      <c r="AF28" s="1">
        <v>0</v>
      </c>
      <c r="AG28" s="1">
        <v>14</v>
      </c>
      <c r="AH28" s="1">
        <v>16</v>
      </c>
      <c r="AI28" s="1">
        <v>236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77</v>
      </c>
      <c r="AZ28" s="1">
        <v>34</v>
      </c>
      <c r="BA28" s="1">
        <v>56</v>
      </c>
      <c r="BB28" s="1">
        <v>39</v>
      </c>
      <c r="BC28" s="1">
        <v>170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4</v>
      </c>
      <c r="BJ28" s="1">
        <v>31</v>
      </c>
      <c r="BK28" s="1">
        <v>35</v>
      </c>
      <c r="BL28" s="1">
        <v>20</v>
      </c>
      <c r="BM28" s="1">
        <v>-3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</row>
    <row r="29" spans="1:70" x14ac:dyDescent="0.2">
      <c r="A29" s="1">
        <v>6020</v>
      </c>
      <c r="B29" s="1" t="s">
        <v>116</v>
      </c>
      <c r="C29" s="1">
        <v>24</v>
      </c>
      <c r="D29" s="1">
        <v>162</v>
      </c>
      <c r="E29" s="1" t="s">
        <v>65</v>
      </c>
      <c r="F29" s="1">
        <v>974</v>
      </c>
      <c r="G29" s="1" t="s">
        <v>70</v>
      </c>
      <c r="H29" s="3">
        <v>107.6336</v>
      </c>
      <c r="I29" s="3">
        <v>2583.2064</v>
      </c>
      <c r="J29" s="2">
        <f t="shared" si="2"/>
        <v>0</v>
      </c>
      <c r="K29" s="5">
        <f t="shared" si="3"/>
        <v>0</v>
      </c>
      <c r="L29" s="1">
        <v>0.57999999999999996</v>
      </c>
      <c r="M29" s="1">
        <f>IFERROR(VLOOKUP(A29:A206,'280726 PH.K.'!$A$2:$S$186,19,FALSE),"")</f>
        <v>0.4</v>
      </c>
      <c r="N29" s="1">
        <f t="shared" si="4"/>
        <v>0.98</v>
      </c>
      <c r="O29" s="1">
        <f>IFERROR(VLOOKUP(A29:A206,'280726 PH.K.'!$A$2:$N$186,14,FALSE),"")</f>
        <v>5.78</v>
      </c>
      <c r="P29" s="8">
        <f t="shared" si="12"/>
        <v>0</v>
      </c>
      <c r="Q29" s="1"/>
      <c r="R29" s="1">
        <v>3.94</v>
      </c>
      <c r="S29" s="1">
        <v>3</v>
      </c>
      <c r="T29" s="7">
        <v>0</v>
      </c>
      <c r="U29" s="1"/>
      <c r="V29" s="1">
        <v>1.08</v>
      </c>
      <c r="W29" s="1">
        <v>6.46</v>
      </c>
      <c r="X29" s="8">
        <f t="shared" si="6"/>
        <v>0</v>
      </c>
      <c r="Y29" s="1">
        <v>0</v>
      </c>
      <c r="Z29" s="48">
        <f t="shared" si="7"/>
        <v>6</v>
      </c>
      <c r="AA29" s="19">
        <f t="shared" si="8"/>
        <v>15499.2384</v>
      </c>
      <c r="AB29" s="48">
        <f t="shared" si="9"/>
        <v>15.240000000000002</v>
      </c>
      <c r="AC29" s="3">
        <f t="shared" si="10"/>
        <v>39368.065536000009</v>
      </c>
      <c r="AD29" s="3">
        <f t="shared" si="14"/>
        <v>23868.827136000007</v>
      </c>
      <c r="AE29" s="1">
        <v>0</v>
      </c>
      <c r="AF29" s="1">
        <v>0</v>
      </c>
      <c r="AG29" s="1">
        <v>10</v>
      </c>
      <c r="AH29" s="1">
        <v>8</v>
      </c>
      <c r="AI29" s="1">
        <v>169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39</v>
      </c>
      <c r="AZ29" s="1">
        <v>42</v>
      </c>
      <c r="BA29" s="1">
        <v>18</v>
      </c>
      <c r="BB29" s="1">
        <v>33</v>
      </c>
      <c r="BC29" s="1">
        <v>72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12</v>
      </c>
      <c r="BJ29" s="1">
        <v>4</v>
      </c>
      <c r="BK29" s="1">
        <v>12</v>
      </c>
      <c r="BL29" s="1">
        <v>0</v>
      </c>
      <c r="BM29" s="1">
        <v>155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</row>
    <row r="30" spans="1:70" x14ac:dyDescent="0.2">
      <c r="A30" s="1">
        <v>6036</v>
      </c>
      <c r="B30" s="1" t="s">
        <v>131</v>
      </c>
      <c r="C30" s="1">
        <v>24</v>
      </c>
      <c r="D30" s="1">
        <v>162</v>
      </c>
      <c r="E30" s="1" t="s">
        <v>65</v>
      </c>
      <c r="F30" s="1">
        <v>558</v>
      </c>
      <c r="G30" s="1" t="s">
        <v>74</v>
      </c>
      <c r="H30" s="3">
        <v>103.33</v>
      </c>
      <c r="I30" s="3">
        <v>2479.92</v>
      </c>
      <c r="J30" s="2">
        <f t="shared" si="2"/>
        <v>0</v>
      </c>
      <c r="K30" s="5">
        <f t="shared" si="3"/>
        <v>0</v>
      </c>
      <c r="L30" s="1">
        <v>0.38</v>
      </c>
      <c r="M30" s="1">
        <f>IFERROR(VLOOKUP(A30:A207,'280726 PH.K.'!$A$2:$S$186,19,FALSE),"")</f>
        <v>0.1</v>
      </c>
      <c r="N30" s="1">
        <f t="shared" si="4"/>
        <v>0.48</v>
      </c>
      <c r="O30" s="1">
        <f>IFERROR(VLOOKUP(A30:A207,'280726 PH.K.'!$A$2:$N$186,14,FALSE),"")</f>
        <v>3.82</v>
      </c>
      <c r="P30" s="8">
        <f t="shared" si="12"/>
        <v>0</v>
      </c>
      <c r="Q30" s="1"/>
      <c r="R30" s="1">
        <v>3.85</v>
      </c>
      <c r="S30" s="1">
        <v>13</v>
      </c>
      <c r="T30" s="7">
        <v>0</v>
      </c>
      <c r="U30" s="1"/>
      <c r="V30" s="1">
        <v>1.65</v>
      </c>
      <c r="W30" s="1">
        <v>0.71</v>
      </c>
      <c r="X30" s="8">
        <f t="shared" si="6"/>
        <v>0</v>
      </c>
      <c r="Y30" s="1">
        <v>0</v>
      </c>
      <c r="Z30" s="48">
        <f t="shared" si="7"/>
        <v>5.98</v>
      </c>
      <c r="AA30" s="19">
        <f t="shared" si="8"/>
        <v>14829.921600000001</v>
      </c>
      <c r="AB30" s="48">
        <f t="shared" si="9"/>
        <v>17.53</v>
      </c>
      <c r="AC30" s="3">
        <f t="shared" si="10"/>
        <v>43472.997600000002</v>
      </c>
      <c r="AD30" s="3">
        <f t="shared" si="14"/>
        <v>28643.076000000001</v>
      </c>
      <c r="AE30" s="1">
        <v>0</v>
      </c>
      <c r="AF30" s="1">
        <v>0</v>
      </c>
      <c r="AG30" s="1">
        <v>9</v>
      </c>
      <c r="AH30" s="1">
        <v>0</v>
      </c>
      <c r="AI30" s="1">
        <v>16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19</v>
      </c>
      <c r="AZ30" s="1">
        <v>18</v>
      </c>
      <c r="BA30" s="1">
        <v>50</v>
      </c>
      <c r="BB30" s="1">
        <v>29</v>
      </c>
      <c r="BC30" s="1">
        <v>312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23</v>
      </c>
      <c r="BJ30" s="1">
        <v>12</v>
      </c>
      <c r="BK30" s="1">
        <v>9</v>
      </c>
      <c r="BL30" s="1">
        <v>3</v>
      </c>
      <c r="BM30" s="1">
        <v>17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</row>
    <row r="31" spans="1:70" x14ac:dyDescent="0.2">
      <c r="A31" s="1">
        <v>6017</v>
      </c>
      <c r="B31" s="1" t="s">
        <v>134</v>
      </c>
      <c r="C31" s="1">
        <v>12</v>
      </c>
      <c r="D31" s="1">
        <v>162</v>
      </c>
      <c r="E31" s="1" t="s">
        <v>65</v>
      </c>
      <c r="F31" s="1">
        <v>558</v>
      </c>
      <c r="G31" s="1" t="s">
        <v>74</v>
      </c>
      <c r="H31" s="3">
        <v>151.91</v>
      </c>
      <c r="I31" s="3">
        <v>1822.92</v>
      </c>
      <c r="J31" s="2">
        <f t="shared" si="2"/>
        <v>0</v>
      </c>
      <c r="K31" s="5">
        <f t="shared" si="3"/>
        <v>0</v>
      </c>
      <c r="L31" s="1">
        <v>0.79</v>
      </c>
      <c r="M31" s="1">
        <f>IFERROR(VLOOKUP(A31:A208,'280726 PH.K.'!$A$2:$S$186,19,FALSE),"")</f>
        <v>0.5</v>
      </c>
      <c r="N31" s="1">
        <f t="shared" si="4"/>
        <v>1.29</v>
      </c>
      <c r="O31" s="1">
        <f>IFERROR(VLOOKUP(A31:A208,'280726 PH.K.'!$A$2:$N$186,14,FALSE),"")</f>
        <v>1.59</v>
      </c>
      <c r="P31" s="8">
        <f t="shared" si="12"/>
        <v>0</v>
      </c>
      <c r="Q31" s="1"/>
      <c r="R31" s="1">
        <v>3.67</v>
      </c>
      <c r="S31" s="1">
        <v>16</v>
      </c>
      <c r="T31" s="7">
        <v>0</v>
      </c>
      <c r="U31" s="1"/>
      <c r="V31" s="1">
        <v>1.88</v>
      </c>
      <c r="W31" s="1">
        <v>1.75</v>
      </c>
      <c r="X31" s="8">
        <f t="shared" si="6"/>
        <v>0</v>
      </c>
      <c r="Y31" s="1">
        <v>0</v>
      </c>
      <c r="Z31" s="48">
        <f t="shared" si="7"/>
        <v>6.84</v>
      </c>
      <c r="AA31" s="19">
        <f t="shared" si="8"/>
        <v>12468.772800000001</v>
      </c>
      <c r="AB31" s="48">
        <f t="shared" si="9"/>
        <v>19.34</v>
      </c>
      <c r="AC31" s="3">
        <f t="shared" si="10"/>
        <v>35255.272799999999</v>
      </c>
      <c r="AD31" s="3">
        <f t="shared" si="14"/>
        <v>22786.5</v>
      </c>
      <c r="AE31" s="1">
        <v>0</v>
      </c>
      <c r="AF31" s="1">
        <v>0</v>
      </c>
      <c r="AG31" s="1">
        <v>8</v>
      </c>
      <c r="AH31" s="1">
        <v>3</v>
      </c>
      <c r="AI31" s="1">
        <v>44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13</v>
      </c>
      <c r="AZ31" s="1">
        <v>10</v>
      </c>
      <c r="BA31" s="1">
        <v>13</v>
      </c>
      <c r="BB31" s="1">
        <v>26</v>
      </c>
      <c r="BC31" s="1">
        <v>192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6</v>
      </c>
      <c r="BJ31" s="1">
        <v>14</v>
      </c>
      <c r="BK31" s="1">
        <v>6</v>
      </c>
      <c r="BL31" s="1">
        <v>7</v>
      </c>
      <c r="BM31" s="1">
        <v>21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</row>
    <row r="32" spans="1:70" x14ac:dyDescent="0.2">
      <c r="A32" s="1">
        <v>2048</v>
      </c>
      <c r="B32" s="1" t="s">
        <v>126</v>
      </c>
      <c r="C32" s="1">
        <v>24</v>
      </c>
      <c r="D32" s="1">
        <v>162</v>
      </c>
      <c r="E32" s="1" t="s">
        <v>65</v>
      </c>
      <c r="F32" s="1">
        <v>974</v>
      </c>
      <c r="G32" s="1" t="s">
        <v>70</v>
      </c>
      <c r="H32" s="3">
        <v>107.6336</v>
      </c>
      <c r="I32" s="3">
        <v>2583.2064</v>
      </c>
      <c r="J32" s="2">
        <f t="shared" si="2"/>
        <v>0</v>
      </c>
      <c r="K32" s="5">
        <f t="shared" si="3"/>
        <v>0</v>
      </c>
      <c r="L32" s="1">
        <v>0</v>
      </c>
      <c r="M32" s="1">
        <f>IFERROR(VLOOKUP(A32:A209,'280726 PH.K.'!$A$2:$S$186,19,FALSE),"")</f>
        <v>0</v>
      </c>
      <c r="N32" s="1">
        <f t="shared" si="4"/>
        <v>0</v>
      </c>
      <c r="O32" s="1">
        <f>IFERROR(VLOOKUP(A32:A209,'280726 PH.K.'!$A$2:$N$186,14,FALSE),"")</f>
        <v>5.96</v>
      </c>
      <c r="P32" s="8">
        <f t="shared" si="12"/>
        <v>0</v>
      </c>
      <c r="Q32" s="1"/>
      <c r="R32" s="1">
        <v>3.77</v>
      </c>
      <c r="S32" s="1">
        <v>3.67</v>
      </c>
      <c r="T32" s="7">
        <v>0</v>
      </c>
      <c r="U32" s="1"/>
      <c r="V32" s="1">
        <v>0.92</v>
      </c>
      <c r="W32" s="1">
        <v>2.54</v>
      </c>
      <c r="X32" s="8">
        <f t="shared" si="6"/>
        <v>0</v>
      </c>
      <c r="Y32" s="1">
        <v>0</v>
      </c>
      <c r="Z32" s="48">
        <f t="shared" si="7"/>
        <v>4.6900000000000004</v>
      </c>
      <c r="AA32" s="19">
        <f t="shared" si="8"/>
        <v>12115.238016000001</v>
      </c>
      <c r="AB32" s="48">
        <f t="shared" si="9"/>
        <v>12.169999999999998</v>
      </c>
      <c r="AC32" s="3">
        <f t="shared" si="10"/>
        <v>31437.621887999994</v>
      </c>
      <c r="AD32" s="3">
        <f t="shared" si="14"/>
        <v>19322.383871999991</v>
      </c>
      <c r="AE32" s="1">
        <v>0</v>
      </c>
      <c r="AF32" s="1">
        <v>0</v>
      </c>
      <c r="AG32" s="1">
        <v>0</v>
      </c>
      <c r="AH32" s="1">
        <v>0</v>
      </c>
      <c r="AI32" s="1">
        <v>31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30</v>
      </c>
      <c r="AZ32" s="1">
        <v>29</v>
      </c>
      <c r="BA32" s="1">
        <v>34</v>
      </c>
      <c r="BB32" s="1">
        <v>24</v>
      </c>
      <c r="BC32" s="1">
        <v>88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8</v>
      </c>
      <c r="BJ32" s="1">
        <v>7</v>
      </c>
      <c r="BK32" s="1">
        <v>9</v>
      </c>
      <c r="BL32" s="1">
        <v>3</v>
      </c>
      <c r="BM32" s="1">
        <v>61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</row>
    <row r="33" spans="1:70" x14ac:dyDescent="0.2">
      <c r="A33" s="1">
        <v>6021</v>
      </c>
      <c r="B33" s="1" t="s">
        <v>122</v>
      </c>
      <c r="C33" s="1">
        <v>24</v>
      </c>
      <c r="D33" s="1">
        <v>162</v>
      </c>
      <c r="E33" s="1" t="s">
        <v>65</v>
      </c>
      <c r="F33" s="1">
        <v>974</v>
      </c>
      <c r="G33" s="1" t="s">
        <v>70</v>
      </c>
      <c r="H33" s="3">
        <v>107.6336</v>
      </c>
      <c r="I33" s="3">
        <v>2583.2064</v>
      </c>
      <c r="J33" s="2">
        <f t="shared" si="2"/>
        <v>7749.6192000000001</v>
      </c>
      <c r="K33" s="5">
        <f t="shared" si="3"/>
        <v>3</v>
      </c>
      <c r="L33" s="1">
        <v>0.56000000000000005</v>
      </c>
      <c r="M33" s="1">
        <f>IFERROR(VLOOKUP(A33:A210,'280726 PH.K.'!$A$2:$S$186,19,FALSE),"")</f>
        <v>0.2</v>
      </c>
      <c r="N33" s="1">
        <f t="shared" si="4"/>
        <v>0.76</v>
      </c>
      <c r="O33" s="1">
        <f>IFERROR(VLOOKUP(A33:A210,'280726 PH.K.'!$A$2:$N$186,14,FALSE),"")</f>
        <v>1.91</v>
      </c>
      <c r="P33" s="8">
        <f t="shared" si="12"/>
        <v>0</v>
      </c>
      <c r="Q33" s="1"/>
      <c r="R33" s="1">
        <v>2.79</v>
      </c>
      <c r="S33" s="1">
        <v>0.83</v>
      </c>
      <c r="T33" s="7">
        <v>3</v>
      </c>
      <c r="U33" s="1"/>
      <c r="V33" s="1">
        <v>1.02</v>
      </c>
      <c r="W33" s="1">
        <v>6.04</v>
      </c>
      <c r="X33" s="8">
        <f t="shared" si="6"/>
        <v>0</v>
      </c>
      <c r="Y33" s="1">
        <v>0</v>
      </c>
      <c r="Z33" s="48">
        <f t="shared" si="7"/>
        <v>4.57</v>
      </c>
      <c r="AA33" s="19">
        <f t="shared" si="8"/>
        <v>11805.253248000001</v>
      </c>
      <c r="AB33" s="48">
        <f t="shared" si="9"/>
        <v>8.7799999999999994</v>
      </c>
      <c r="AC33" s="3">
        <f t="shared" si="10"/>
        <v>22680.552191999999</v>
      </c>
      <c r="AD33" s="3">
        <f t="shared" si="14"/>
        <v>10875.298943999998</v>
      </c>
      <c r="AE33" s="1">
        <v>0</v>
      </c>
      <c r="AF33" s="1">
        <v>0</v>
      </c>
      <c r="AG33" s="1">
        <v>7</v>
      </c>
      <c r="AH33" s="1">
        <v>13</v>
      </c>
      <c r="AI33" s="1">
        <v>90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22</v>
      </c>
      <c r="AZ33" s="1">
        <v>30</v>
      </c>
      <c r="BA33" s="1">
        <v>21</v>
      </c>
      <c r="BB33" s="1">
        <v>18</v>
      </c>
      <c r="BC33" s="1">
        <v>20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8</v>
      </c>
      <c r="BJ33" s="1">
        <v>9</v>
      </c>
      <c r="BK33" s="1">
        <v>12</v>
      </c>
      <c r="BL33" s="1">
        <v>0</v>
      </c>
      <c r="BM33" s="1">
        <v>145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</row>
    <row r="34" spans="1:70" x14ac:dyDescent="0.2">
      <c r="A34" s="1">
        <v>6018</v>
      </c>
      <c r="B34" s="1" t="s">
        <v>197</v>
      </c>
      <c r="C34" s="1">
        <v>12</v>
      </c>
      <c r="D34" s="1">
        <v>162</v>
      </c>
      <c r="E34" s="1" t="s">
        <v>65</v>
      </c>
      <c r="F34" s="1">
        <v>558</v>
      </c>
      <c r="G34" s="1" t="s">
        <v>74</v>
      </c>
      <c r="H34" s="3">
        <v>151.91</v>
      </c>
      <c r="I34" s="3">
        <v>1822.92</v>
      </c>
      <c r="J34" s="2">
        <f t="shared" si="2"/>
        <v>0</v>
      </c>
      <c r="K34" s="5">
        <f t="shared" si="3"/>
        <v>0</v>
      </c>
      <c r="L34" s="1">
        <v>0.83</v>
      </c>
      <c r="M34" s="1">
        <f>IFERROR(VLOOKUP(A34:A211,'280726 PH.K.'!$A$2:$S$186,19,FALSE),"")</f>
        <v>0.7</v>
      </c>
      <c r="N34" s="1">
        <f t="shared" si="4"/>
        <v>1.5299999999999998</v>
      </c>
      <c r="O34" s="1">
        <f>IFERROR(VLOOKUP(A34:A211,'280726 PH.K.'!$A$2:$N$186,14,FALSE),"")</f>
        <v>5.17</v>
      </c>
      <c r="P34" s="8">
        <f t="shared" si="12"/>
        <v>0</v>
      </c>
      <c r="Q34" s="1"/>
      <c r="R34" s="1">
        <v>3.46</v>
      </c>
      <c r="S34" s="1">
        <v>9.08</v>
      </c>
      <c r="T34" s="7">
        <v>0</v>
      </c>
      <c r="U34" s="1"/>
      <c r="V34" s="1">
        <v>1.21</v>
      </c>
      <c r="W34" s="1">
        <v>1.58</v>
      </c>
      <c r="X34" s="8">
        <f t="shared" si="6"/>
        <v>0</v>
      </c>
      <c r="Y34" s="1">
        <v>0</v>
      </c>
      <c r="Z34" s="48">
        <f t="shared" si="7"/>
        <v>6.2</v>
      </c>
      <c r="AA34" s="19">
        <f t="shared" si="8"/>
        <v>11302.104000000001</v>
      </c>
      <c r="AB34" s="48">
        <f t="shared" si="9"/>
        <v>15.83</v>
      </c>
      <c r="AC34" s="3">
        <f t="shared" si="10"/>
        <v>28856.8236</v>
      </c>
      <c r="AD34" s="3">
        <f t="shared" si="14"/>
        <v>17554.719599999997</v>
      </c>
      <c r="AE34" s="1">
        <v>0</v>
      </c>
      <c r="AF34" s="1">
        <v>0</v>
      </c>
      <c r="AG34" s="1">
        <v>10</v>
      </c>
      <c r="AH34" s="1">
        <v>0</v>
      </c>
      <c r="AI34" s="1">
        <v>23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6</v>
      </c>
      <c r="AZ34" s="1">
        <v>5</v>
      </c>
      <c r="BA34" s="1">
        <v>25</v>
      </c>
      <c r="BB34" s="1">
        <v>16</v>
      </c>
      <c r="BC34" s="1">
        <v>109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4</v>
      </c>
      <c r="BJ34" s="1">
        <v>12</v>
      </c>
      <c r="BK34" s="1">
        <v>3</v>
      </c>
      <c r="BL34" s="1">
        <v>3</v>
      </c>
      <c r="BM34" s="1">
        <v>19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</row>
    <row r="35" spans="1:70" x14ac:dyDescent="0.2">
      <c r="A35" s="1">
        <v>65140</v>
      </c>
      <c r="B35" s="1" t="s">
        <v>114</v>
      </c>
      <c r="C35" s="1">
        <v>24</v>
      </c>
      <c r="D35" s="1">
        <v>162</v>
      </c>
      <c r="E35" s="1" t="s">
        <v>65</v>
      </c>
      <c r="F35" s="1">
        <v>807</v>
      </c>
      <c r="G35" s="1" t="s">
        <v>67</v>
      </c>
      <c r="H35" s="3">
        <v>69.987499999999997</v>
      </c>
      <c r="I35" s="3">
        <v>1679.7</v>
      </c>
      <c r="J35" s="2">
        <f t="shared" si="2"/>
        <v>0</v>
      </c>
      <c r="K35" s="5">
        <f t="shared" si="3"/>
        <v>0</v>
      </c>
      <c r="L35" s="1">
        <v>0.83</v>
      </c>
      <c r="M35" s="1">
        <f>IFERROR(VLOOKUP(A35:A212,'280726 PH.K.'!$A$2:$S$186,19,FALSE),"")</f>
        <v>0.3</v>
      </c>
      <c r="N35" s="1">
        <f t="shared" si="4"/>
        <v>1.1299999999999999</v>
      </c>
      <c r="O35" s="1">
        <f>IFERROR(VLOOKUP(A35:A212,'280726 PH.K.'!$A$2:$N$186,14,FALSE),"")</f>
        <v>9.67</v>
      </c>
      <c r="P35" s="8">
        <f t="shared" si="12"/>
        <v>0</v>
      </c>
      <c r="Q35" s="1"/>
      <c r="R35" s="1">
        <v>4.3099999999999996</v>
      </c>
      <c r="S35" s="1">
        <v>6.58</v>
      </c>
      <c r="T35" s="7">
        <v>0</v>
      </c>
      <c r="U35" s="1"/>
      <c r="V35" s="1">
        <v>1.19</v>
      </c>
      <c r="W35" s="1">
        <v>1.83</v>
      </c>
      <c r="X35" s="8">
        <f t="shared" si="6"/>
        <v>0</v>
      </c>
      <c r="Y35" s="1">
        <v>0</v>
      </c>
      <c r="Z35" s="48">
        <f t="shared" si="7"/>
        <v>6.629999999999999</v>
      </c>
      <c r="AA35" s="19">
        <f t="shared" si="8"/>
        <v>11136.410999999998</v>
      </c>
      <c r="AB35" s="48">
        <f t="shared" si="9"/>
        <v>18.079999999999998</v>
      </c>
      <c r="AC35" s="3">
        <f t="shared" si="10"/>
        <v>30368.975999999999</v>
      </c>
      <c r="AD35" s="3">
        <f t="shared" si="14"/>
        <v>19232.565000000002</v>
      </c>
      <c r="AE35" s="1">
        <v>0</v>
      </c>
      <c r="AF35" s="1">
        <v>0</v>
      </c>
      <c r="AG35" s="1">
        <v>15</v>
      </c>
      <c r="AH35" s="1">
        <v>10</v>
      </c>
      <c r="AI35" s="1">
        <v>30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26</v>
      </c>
      <c r="AZ35" s="1">
        <v>28</v>
      </c>
      <c r="BA35" s="1">
        <v>48</v>
      </c>
      <c r="BB35" s="1">
        <v>31</v>
      </c>
      <c r="BC35" s="1">
        <v>158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15</v>
      </c>
      <c r="BJ35" s="1">
        <v>13</v>
      </c>
      <c r="BK35" s="1">
        <v>7</v>
      </c>
      <c r="BL35" s="1">
        <v>0</v>
      </c>
      <c r="BM35" s="1">
        <v>44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</row>
    <row r="36" spans="1:70" x14ac:dyDescent="0.2">
      <c r="A36" s="1">
        <v>96183</v>
      </c>
      <c r="B36" s="1" t="s">
        <v>119</v>
      </c>
      <c r="C36" s="1">
        <v>20</v>
      </c>
      <c r="D36" s="1">
        <v>162</v>
      </c>
      <c r="E36" s="1" t="s">
        <v>65</v>
      </c>
      <c r="F36" s="1">
        <v>807</v>
      </c>
      <c r="G36" s="1" t="s">
        <v>67</v>
      </c>
      <c r="H36" s="3">
        <v>73.948700000000002</v>
      </c>
      <c r="I36" s="3">
        <v>1478.9739999999999</v>
      </c>
      <c r="J36" s="2">
        <f t="shared" si="2"/>
        <v>0</v>
      </c>
      <c r="K36" s="5">
        <f t="shared" si="3"/>
        <v>0</v>
      </c>
      <c r="L36" s="1">
        <v>0.42</v>
      </c>
      <c r="M36" s="1">
        <f>IFERROR(VLOOKUP(A36:A213,'280726 PH.K.'!$A$2:$S$186,19,FALSE),"")</f>
        <v>0</v>
      </c>
      <c r="N36" s="1">
        <f t="shared" si="4"/>
        <v>0.42</v>
      </c>
      <c r="O36" s="1">
        <f>IFERROR(VLOOKUP(A36:A213,'280726 PH.K.'!$A$2:$N$186,14,FALSE),"")</f>
        <v>2.98</v>
      </c>
      <c r="P36" s="8">
        <f t="shared" si="12"/>
        <v>0</v>
      </c>
      <c r="Q36" s="1"/>
      <c r="R36" s="1">
        <v>4.95</v>
      </c>
      <c r="S36" s="1">
        <v>9.85</v>
      </c>
      <c r="T36" s="7">
        <v>0</v>
      </c>
      <c r="U36" s="1"/>
      <c r="V36" s="1">
        <v>1.58</v>
      </c>
      <c r="W36" s="1">
        <v>2.95</v>
      </c>
      <c r="X36" s="8">
        <f t="shared" si="6"/>
        <v>0</v>
      </c>
      <c r="Y36" s="1">
        <v>0</v>
      </c>
      <c r="Z36" s="48">
        <f t="shared" si="7"/>
        <v>6.95</v>
      </c>
      <c r="AA36" s="19">
        <f t="shared" si="8"/>
        <v>10278.8693</v>
      </c>
      <c r="AB36" s="48">
        <f t="shared" si="9"/>
        <v>15.780000000000001</v>
      </c>
      <c r="AC36" s="3">
        <f t="shared" si="10"/>
        <v>23338.209719999999</v>
      </c>
      <c r="AD36" s="3">
        <f t="shared" si="14"/>
        <v>13059.340419999999</v>
      </c>
      <c r="AE36" s="1">
        <v>0</v>
      </c>
      <c r="AF36" s="1">
        <v>0</v>
      </c>
      <c r="AG36" s="1">
        <v>5</v>
      </c>
      <c r="AH36" s="1">
        <v>7</v>
      </c>
      <c r="AI36" s="1">
        <v>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24</v>
      </c>
      <c r="AZ36" s="1">
        <v>25</v>
      </c>
      <c r="BA36" s="1">
        <v>43</v>
      </c>
      <c r="BB36" s="1">
        <v>39</v>
      </c>
      <c r="BC36" s="1">
        <v>197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6</v>
      </c>
      <c r="BJ36" s="1">
        <v>5</v>
      </c>
      <c r="BK36" s="1">
        <v>19</v>
      </c>
      <c r="BL36" s="1">
        <v>8</v>
      </c>
      <c r="BM36" s="1">
        <v>59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</row>
    <row r="37" spans="1:70" x14ac:dyDescent="0.2">
      <c r="A37" s="1">
        <v>6022</v>
      </c>
      <c r="B37" s="1" t="s">
        <v>155</v>
      </c>
      <c r="C37" s="1">
        <v>24</v>
      </c>
      <c r="D37" s="1">
        <v>162</v>
      </c>
      <c r="E37" s="1" t="s">
        <v>65</v>
      </c>
      <c r="F37" s="1">
        <v>974</v>
      </c>
      <c r="G37" s="1" t="s">
        <v>70</v>
      </c>
      <c r="H37" s="3">
        <v>107.6336</v>
      </c>
      <c r="I37" s="3">
        <v>2583.2064</v>
      </c>
      <c r="J37" s="2">
        <f t="shared" si="2"/>
        <v>0</v>
      </c>
      <c r="K37" s="5">
        <f t="shared" si="3"/>
        <v>0</v>
      </c>
      <c r="L37" s="1">
        <v>0.42</v>
      </c>
      <c r="M37" s="1">
        <f>IFERROR(VLOOKUP(A37:A214,'280726 PH.K.'!$A$2:$S$186,19,FALSE),"")</f>
        <v>0.3</v>
      </c>
      <c r="N37" s="1">
        <f t="shared" si="4"/>
        <v>0.72</v>
      </c>
      <c r="O37" s="1">
        <f>IFERROR(VLOOKUP(A37:A214,'280726 PH.K.'!$A$2:$N$186,14,FALSE),"")</f>
        <v>2.4300000000000002</v>
      </c>
      <c r="P37" s="8">
        <f t="shared" si="12"/>
        <v>0</v>
      </c>
      <c r="Q37" s="1"/>
      <c r="R37" s="1">
        <v>2.52</v>
      </c>
      <c r="S37" s="1">
        <v>7.33</v>
      </c>
      <c r="T37" s="7">
        <v>0</v>
      </c>
      <c r="U37" s="1"/>
      <c r="V37" s="1">
        <v>0.69</v>
      </c>
      <c r="W37" s="1">
        <v>5.46</v>
      </c>
      <c r="X37" s="8">
        <f t="shared" si="6"/>
        <v>0</v>
      </c>
      <c r="Y37" s="1">
        <v>0</v>
      </c>
      <c r="Z37" s="48">
        <f t="shared" si="7"/>
        <v>3.93</v>
      </c>
      <c r="AA37" s="19">
        <f t="shared" si="8"/>
        <v>10152.001152000001</v>
      </c>
      <c r="AB37" s="48">
        <f t="shared" si="9"/>
        <v>15.219999999999999</v>
      </c>
      <c r="AC37" s="3">
        <f t="shared" si="10"/>
        <v>39316.401407999998</v>
      </c>
      <c r="AD37" s="3">
        <f t="shared" si="14"/>
        <v>29164.400255999997</v>
      </c>
      <c r="AE37" s="1">
        <v>0</v>
      </c>
      <c r="AF37" s="1">
        <v>0</v>
      </c>
      <c r="AG37" s="1">
        <v>5</v>
      </c>
      <c r="AH37" s="1">
        <v>10</v>
      </c>
      <c r="AI37" s="1">
        <v>68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27</v>
      </c>
      <c r="AZ37" s="1">
        <v>15</v>
      </c>
      <c r="BA37" s="1">
        <v>18</v>
      </c>
      <c r="BB37" s="1">
        <v>16</v>
      </c>
      <c r="BC37" s="1">
        <v>176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4</v>
      </c>
      <c r="BJ37" s="1">
        <v>4</v>
      </c>
      <c r="BK37" s="1">
        <v>9</v>
      </c>
      <c r="BL37" s="1">
        <v>3</v>
      </c>
      <c r="BM37" s="1">
        <v>131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</row>
    <row r="38" spans="1:70" x14ac:dyDescent="0.2">
      <c r="A38" s="1">
        <v>6016</v>
      </c>
      <c r="B38" s="1" t="s">
        <v>142</v>
      </c>
      <c r="C38" s="1">
        <v>20</v>
      </c>
      <c r="D38" s="1">
        <v>162</v>
      </c>
      <c r="E38" s="1" t="s">
        <v>65</v>
      </c>
      <c r="F38" s="1">
        <v>807</v>
      </c>
      <c r="G38" s="1" t="s">
        <v>67</v>
      </c>
      <c r="H38" s="3">
        <v>87.816999999999993</v>
      </c>
      <c r="I38" s="3">
        <v>1756.34</v>
      </c>
      <c r="J38" s="2">
        <f t="shared" si="2"/>
        <v>0</v>
      </c>
      <c r="K38" s="5">
        <f t="shared" si="3"/>
        <v>0</v>
      </c>
      <c r="L38" s="1">
        <v>0</v>
      </c>
      <c r="M38" s="1">
        <f>IFERROR(VLOOKUP(A38:A215,'280726 PH.K.'!$A$2:$S$186,19,FALSE),"")</f>
        <v>0.4</v>
      </c>
      <c r="N38" s="1">
        <f t="shared" si="4"/>
        <v>0.4</v>
      </c>
      <c r="O38" s="1">
        <f>IFERROR(VLOOKUP(A38:A215,'280726 PH.K.'!$A$2:$N$186,14,FALSE),"")</f>
        <v>1.65</v>
      </c>
      <c r="P38" s="8">
        <f t="shared" si="12"/>
        <v>0</v>
      </c>
      <c r="Q38" s="1"/>
      <c r="R38" s="1">
        <v>3.32</v>
      </c>
      <c r="S38" s="1">
        <v>6.2</v>
      </c>
      <c r="T38" s="7">
        <v>0</v>
      </c>
      <c r="U38" s="1"/>
      <c r="V38" s="1">
        <v>1.2</v>
      </c>
      <c r="W38" s="1">
        <v>0.1</v>
      </c>
      <c r="X38" s="8">
        <f t="shared" si="6"/>
        <v>0</v>
      </c>
      <c r="Y38" s="1">
        <v>0</v>
      </c>
      <c r="Z38" s="48">
        <f t="shared" si="7"/>
        <v>4.92</v>
      </c>
      <c r="AA38" s="27">
        <f t="shared" si="8"/>
        <v>8641.1927999999989</v>
      </c>
      <c r="AB38" s="48">
        <f t="shared" si="9"/>
        <v>7.9499999999999993</v>
      </c>
      <c r="AC38" s="3">
        <f t="shared" si="10"/>
        <v>13962.902999999998</v>
      </c>
      <c r="AD38" s="3">
        <f t="shared" si="14"/>
        <v>5321.7101999999995</v>
      </c>
      <c r="AE38" s="1">
        <v>0</v>
      </c>
      <c r="AF38" s="1">
        <v>0</v>
      </c>
      <c r="AG38" s="1">
        <v>0</v>
      </c>
      <c r="AH38" s="1">
        <v>0</v>
      </c>
      <c r="AI38" s="1">
        <v>19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43</v>
      </c>
      <c r="AZ38" s="1">
        <v>41</v>
      </c>
      <c r="BA38" s="1">
        <v>0</v>
      </c>
      <c r="BB38" s="1">
        <v>6</v>
      </c>
      <c r="BC38" s="1">
        <v>124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16</v>
      </c>
      <c r="BJ38" s="1">
        <v>16</v>
      </c>
      <c r="BK38" s="1">
        <v>0</v>
      </c>
      <c r="BL38" s="1">
        <v>0</v>
      </c>
      <c r="BM38" s="1">
        <v>2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</row>
    <row r="39" spans="1:70" x14ac:dyDescent="0.2">
      <c r="A39" s="1">
        <v>6093</v>
      </c>
      <c r="B39" s="1" t="s">
        <v>127</v>
      </c>
      <c r="C39" s="1">
        <v>12</v>
      </c>
      <c r="D39" s="1">
        <v>162</v>
      </c>
      <c r="E39" s="1" t="s">
        <v>65</v>
      </c>
      <c r="F39" s="1">
        <v>558</v>
      </c>
      <c r="G39" s="1" t="s">
        <v>74</v>
      </c>
      <c r="H39" s="3">
        <v>84.167500000000004</v>
      </c>
      <c r="I39" s="3">
        <v>1010.01</v>
      </c>
      <c r="J39" s="2">
        <f t="shared" si="2"/>
        <v>0</v>
      </c>
      <c r="K39" s="5">
        <f t="shared" si="3"/>
        <v>0</v>
      </c>
      <c r="L39" s="1">
        <v>1.42</v>
      </c>
      <c r="M39" s="1">
        <f>IFERROR(VLOOKUP(A39:A216,'280726 PH.K.'!$A$2:$S$186,19,FALSE),"")</f>
        <v>0.8</v>
      </c>
      <c r="N39" s="1">
        <f t="shared" si="4"/>
        <v>2.2199999999999998</v>
      </c>
      <c r="O39" s="1">
        <f>IFERROR(VLOOKUP(A39:A216,'280726 PH.K.'!$A$2:$N$186,14,FALSE),"")</f>
        <v>1</v>
      </c>
      <c r="P39" s="8">
        <f t="shared" si="12"/>
        <v>0</v>
      </c>
      <c r="Q39" s="1"/>
      <c r="R39" s="1">
        <v>3.92</v>
      </c>
      <c r="S39" s="1">
        <v>7.67</v>
      </c>
      <c r="T39" s="7">
        <v>0</v>
      </c>
      <c r="U39" s="1"/>
      <c r="V39" s="1">
        <v>2.17</v>
      </c>
      <c r="W39" s="1">
        <v>2.5</v>
      </c>
      <c r="X39" s="8">
        <f t="shared" si="6"/>
        <v>0</v>
      </c>
      <c r="Y39" s="1">
        <v>0</v>
      </c>
      <c r="Z39" s="48">
        <f t="shared" si="7"/>
        <v>8.3099999999999987</v>
      </c>
      <c r="AA39" s="27">
        <f t="shared" si="8"/>
        <v>8393.1830999999984</v>
      </c>
      <c r="AB39" s="48">
        <f t="shared" si="9"/>
        <v>11.17</v>
      </c>
      <c r="AC39" s="3">
        <f t="shared" si="10"/>
        <v>11281.8117</v>
      </c>
      <c r="AD39" s="3">
        <f t="shared" si="14"/>
        <v>2888.6286000000018</v>
      </c>
      <c r="AE39" s="1">
        <v>0</v>
      </c>
      <c r="AF39" s="1">
        <v>0</v>
      </c>
      <c r="AG39" s="1">
        <v>13</v>
      </c>
      <c r="AH39" s="1">
        <v>8</v>
      </c>
      <c r="AI39" s="1">
        <v>3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9</v>
      </c>
      <c r="AZ39" s="1">
        <v>3</v>
      </c>
      <c r="BA39" s="1">
        <v>28</v>
      </c>
      <c r="BB39" s="1">
        <v>17</v>
      </c>
      <c r="BC39" s="1">
        <v>92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8</v>
      </c>
      <c r="BJ39" s="1">
        <v>8</v>
      </c>
      <c r="BK39" s="1">
        <v>14</v>
      </c>
      <c r="BL39" s="1">
        <v>0</v>
      </c>
      <c r="BM39" s="1">
        <v>30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</row>
    <row r="40" spans="1:70" x14ac:dyDescent="0.2">
      <c r="A40" s="1">
        <v>65102</v>
      </c>
      <c r="B40" s="1" t="s">
        <v>149</v>
      </c>
      <c r="C40" s="1">
        <v>30</v>
      </c>
      <c r="D40" s="1">
        <v>162</v>
      </c>
      <c r="E40" s="1" t="s">
        <v>65</v>
      </c>
      <c r="F40" s="1">
        <v>807</v>
      </c>
      <c r="G40" s="1" t="s">
        <v>67</v>
      </c>
      <c r="H40" s="3">
        <v>65.2744</v>
      </c>
      <c r="I40" s="3">
        <v>1958.232</v>
      </c>
      <c r="J40" s="2">
        <f t="shared" si="2"/>
        <v>5874.6959999999999</v>
      </c>
      <c r="K40" s="5">
        <f t="shared" si="3"/>
        <v>3</v>
      </c>
      <c r="L40" s="1">
        <v>0.32</v>
      </c>
      <c r="M40" s="1">
        <f>IFERROR(VLOOKUP(A40:A217,'280726 PH.K.'!$A$2:$S$186,19,FALSE),"")</f>
        <v>0.5</v>
      </c>
      <c r="N40" s="1">
        <f t="shared" si="4"/>
        <v>0.82000000000000006</v>
      </c>
      <c r="O40" s="1">
        <f>IFERROR(VLOOKUP(A40:A217,'280726 PH.K.'!$A$2:$N$186,14,FALSE),"")</f>
        <v>2.63</v>
      </c>
      <c r="P40" s="8">
        <f t="shared" si="12"/>
        <v>0</v>
      </c>
      <c r="Q40" s="1"/>
      <c r="R40" s="1">
        <v>2.5299999999999998</v>
      </c>
      <c r="S40" s="1">
        <v>0.87</v>
      </c>
      <c r="T40" s="7">
        <v>3</v>
      </c>
      <c r="U40" s="1"/>
      <c r="V40" s="1">
        <v>0.77</v>
      </c>
      <c r="W40" s="1">
        <v>2.0699999999999998</v>
      </c>
      <c r="X40" s="8">
        <f t="shared" si="6"/>
        <v>0</v>
      </c>
      <c r="Y40" s="1">
        <v>0</v>
      </c>
      <c r="Z40" s="48">
        <f t="shared" si="7"/>
        <v>4.1199999999999992</v>
      </c>
      <c r="AA40" s="27">
        <f t="shared" si="8"/>
        <v>8067.9158399999988</v>
      </c>
      <c r="AB40" s="48">
        <f t="shared" si="9"/>
        <v>5.57</v>
      </c>
      <c r="AC40" s="3">
        <f t="shared" si="10"/>
        <v>10907.35224</v>
      </c>
      <c r="AD40" s="3">
        <f t="shared" si="14"/>
        <v>2839.4364000000014</v>
      </c>
      <c r="AE40" s="1">
        <v>0</v>
      </c>
      <c r="AF40" s="1">
        <v>0</v>
      </c>
      <c r="AG40" s="1">
        <v>8</v>
      </c>
      <c r="AH40" s="1">
        <v>3</v>
      </c>
      <c r="AI40" s="1">
        <v>114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34</v>
      </c>
      <c r="AZ40" s="1">
        <v>13</v>
      </c>
      <c r="BA40" s="1">
        <v>18</v>
      </c>
      <c r="BB40" s="1">
        <v>35</v>
      </c>
      <c r="BC40" s="1">
        <v>26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8</v>
      </c>
      <c r="BJ40" s="1">
        <v>7</v>
      </c>
      <c r="BK40" s="1">
        <v>9</v>
      </c>
      <c r="BL40" s="1">
        <v>5</v>
      </c>
      <c r="BM40" s="1">
        <v>62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</row>
    <row r="41" spans="1:70" x14ac:dyDescent="0.2">
      <c r="A41" s="1">
        <v>97302</v>
      </c>
      <c r="B41" s="1" t="s">
        <v>215</v>
      </c>
      <c r="C41" s="1">
        <v>14</v>
      </c>
      <c r="D41" s="1">
        <v>162</v>
      </c>
      <c r="E41" s="1" t="s">
        <v>65</v>
      </c>
      <c r="F41" s="1">
        <v>807</v>
      </c>
      <c r="G41" s="1" t="s">
        <v>67</v>
      </c>
      <c r="H41" s="3">
        <v>119.52</v>
      </c>
      <c r="I41" s="3">
        <v>1673.28</v>
      </c>
      <c r="J41" s="2">
        <f t="shared" si="2"/>
        <v>3346.56</v>
      </c>
      <c r="K41" s="5">
        <f t="shared" si="3"/>
        <v>2</v>
      </c>
      <c r="L41" s="1">
        <v>0.11</v>
      </c>
      <c r="M41" s="1">
        <f>IFERROR(VLOOKUP(A41:A218,'280726 PH.K.'!$A$2:$S$186,19,FALSE),"")</f>
        <v>0</v>
      </c>
      <c r="N41" s="1">
        <f t="shared" si="4"/>
        <v>0.11</v>
      </c>
      <c r="O41" s="1">
        <f>IFERROR(VLOOKUP(A41:A218,'280726 PH.K.'!$A$2:$N$186,14,FALSE),"")</f>
        <v>0.14000000000000001</v>
      </c>
      <c r="P41" s="8">
        <f t="shared" si="12"/>
        <v>0</v>
      </c>
      <c r="Q41" s="1"/>
      <c r="R41" s="1">
        <v>3.68</v>
      </c>
      <c r="S41" s="1">
        <v>1</v>
      </c>
      <c r="T41" s="7">
        <v>2</v>
      </c>
      <c r="U41" s="1"/>
      <c r="V41" s="1">
        <v>0.43</v>
      </c>
      <c r="W41" s="1">
        <v>0.93</v>
      </c>
      <c r="X41" s="8">
        <f t="shared" si="6"/>
        <v>0</v>
      </c>
      <c r="Y41" s="1">
        <v>0</v>
      </c>
      <c r="Z41" s="48">
        <f t="shared" si="7"/>
        <v>4.22</v>
      </c>
      <c r="AA41" s="27">
        <f t="shared" si="8"/>
        <v>7061.2415999999994</v>
      </c>
      <c r="AB41" s="48">
        <f t="shared" si="9"/>
        <v>2.0700000000000003</v>
      </c>
      <c r="AC41" s="3">
        <f t="shared" si="10"/>
        <v>3463.6896000000006</v>
      </c>
      <c r="AE41" s="1">
        <v>0</v>
      </c>
      <c r="AF41" s="1">
        <v>0</v>
      </c>
      <c r="AG41" s="1">
        <v>0</v>
      </c>
      <c r="AH41" s="1">
        <v>3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9</v>
      </c>
      <c r="AZ41" s="1">
        <v>7</v>
      </c>
      <c r="BA41" s="1">
        <v>12</v>
      </c>
      <c r="BB41" s="1">
        <v>54</v>
      </c>
      <c r="BC41" s="1">
        <v>14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4</v>
      </c>
      <c r="BJ41" s="1">
        <v>4</v>
      </c>
      <c r="BK41" s="1">
        <v>0</v>
      </c>
      <c r="BL41" s="1">
        <v>0</v>
      </c>
      <c r="BM41" s="1">
        <v>13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</row>
    <row r="42" spans="1:70" x14ac:dyDescent="0.2">
      <c r="A42" s="1">
        <v>6013</v>
      </c>
      <c r="B42" s="1" t="s">
        <v>140</v>
      </c>
      <c r="C42" s="1">
        <v>6</v>
      </c>
      <c r="D42" s="1">
        <v>162</v>
      </c>
      <c r="E42" s="1" t="s">
        <v>65</v>
      </c>
      <c r="F42" s="1">
        <v>123</v>
      </c>
      <c r="G42" s="1" t="s">
        <v>138</v>
      </c>
      <c r="H42" s="3">
        <v>119.37</v>
      </c>
      <c r="I42" s="3">
        <v>716.22</v>
      </c>
      <c r="J42" s="2">
        <f t="shared" si="2"/>
        <v>0</v>
      </c>
      <c r="K42" s="5">
        <f t="shared" si="3"/>
        <v>0</v>
      </c>
      <c r="L42" s="1">
        <v>0.42</v>
      </c>
      <c r="M42" s="1">
        <f>IFERROR(VLOOKUP(A42:A219,'280726 PH.K.'!$A$2:$S$186,19,FALSE),"")</f>
        <v>0.2</v>
      </c>
      <c r="N42" s="1">
        <f t="shared" si="4"/>
        <v>0.62</v>
      </c>
      <c r="O42" s="1">
        <f>IFERROR(VLOOKUP(A42:A219,'280726 PH.K.'!$A$2:$N$186,14,FALSE),"")</f>
        <v>3</v>
      </c>
      <c r="P42" s="8">
        <f t="shared" si="12"/>
        <v>0</v>
      </c>
      <c r="Q42" s="1"/>
      <c r="R42" s="1">
        <v>8.25</v>
      </c>
      <c r="S42" s="1">
        <v>8</v>
      </c>
      <c r="T42" s="7">
        <v>0</v>
      </c>
      <c r="U42" s="1"/>
      <c r="V42" s="1">
        <v>0.75</v>
      </c>
      <c r="W42" s="1">
        <v>7.83</v>
      </c>
      <c r="X42" s="8">
        <f t="shared" si="6"/>
        <v>0</v>
      </c>
      <c r="Y42" s="1">
        <v>0</v>
      </c>
      <c r="Z42" s="48">
        <f t="shared" si="7"/>
        <v>9.6199999999999992</v>
      </c>
      <c r="AA42" s="27">
        <f t="shared" si="8"/>
        <v>6890.0364</v>
      </c>
      <c r="AB42" s="48">
        <f t="shared" si="9"/>
        <v>18.829999999999998</v>
      </c>
      <c r="AC42" s="3">
        <f t="shared" si="10"/>
        <v>13486.4226</v>
      </c>
      <c r="AD42" s="3">
        <f t="shared" ref="AD42:AD44" si="15">AC42-AA42</f>
        <v>6596.3861999999999</v>
      </c>
      <c r="AE42" s="1">
        <v>0</v>
      </c>
      <c r="AF42" s="1">
        <v>0</v>
      </c>
      <c r="AG42" s="1">
        <v>2</v>
      </c>
      <c r="AH42" s="1">
        <v>1</v>
      </c>
      <c r="AI42" s="1">
        <v>33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6</v>
      </c>
      <c r="AZ42" s="1">
        <v>9</v>
      </c>
      <c r="BA42" s="1">
        <v>35</v>
      </c>
      <c r="BB42" s="1">
        <v>8</v>
      </c>
      <c r="BC42" s="1">
        <v>48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1</v>
      </c>
      <c r="BK42" s="1">
        <v>3</v>
      </c>
      <c r="BL42" s="1">
        <v>0</v>
      </c>
      <c r="BM42" s="1">
        <v>47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</row>
    <row r="43" spans="1:70" x14ac:dyDescent="0.2">
      <c r="A43" s="1">
        <v>88138</v>
      </c>
      <c r="B43" s="1" t="s">
        <v>153</v>
      </c>
      <c r="C43" s="1">
        <v>24</v>
      </c>
      <c r="D43" s="1">
        <v>162</v>
      </c>
      <c r="E43" s="1" t="s">
        <v>65</v>
      </c>
      <c r="F43" s="1">
        <v>974</v>
      </c>
      <c r="G43" s="1" t="s">
        <v>70</v>
      </c>
      <c r="H43" s="3">
        <v>107.6336</v>
      </c>
      <c r="I43" s="3">
        <v>2583.2064</v>
      </c>
      <c r="J43" s="2">
        <f t="shared" si="2"/>
        <v>0</v>
      </c>
      <c r="K43" s="5">
        <f t="shared" si="3"/>
        <v>0</v>
      </c>
      <c r="L43" s="1">
        <v>0.31</v>
      </c>
      <c r="M43" s="1">
        <f>IFERROR(VLOOKUP(A43:A220,'280726 PH.K.'!$A$2:$S$186,19,FALSE),"")</f>
        <v>0.1</v>
      </c>
      <c r="N43" s="1">
        <f t="shared" si="4"/>
        <v>0.41000000000000003</v>
      </c>
      <c r="O43" s="1">
        <f>IFERROR(VLOOKUP(A43:A220,'280726 PH.K.'!$A$2:$N$186,14,FALSE),"")</f>
        <v>1.88</v>
      </c>
      <c r="P43" s="8">
        <f t="shared" si="12"/>
        <v>0</v>
      </c>
      <c r="Q43" s="1"/>
      <c r="R43" s="1">
        <v>2.02</v>
      </c>
      <c r="S43" s="1">
        <v>1.88</v>
      </c>
      <c r="T43" s="7">
        <v>0</v>
      </c>
      <c r="U43" s="1"/>
      <c r="V43" s="1">
        <v>0.08</v>
      </c>
      <c r="W43" s="1">
        <v>1.92</v>
      </c>
      <c r="X43" s="8">
        <f t="shared" si="6"/>
        <v>0</v>
      </c>
      <c r="Y43" s="1">
        <v>0</v>
      </c>
      <c r="Z43" s="48">
        <f t="shared" si="7"/>
        <v>2.5100000000000002</v>
      </c>
      <c r="AA43" s="27">
        <f t="shared" si="8"/>
        <v>6483.8480640000007</v>
      </c>
      <c r="AB43" s="48">
        <f t="shared" si="9"/>
        <v>5.68</v>
      </c>
      <c r="AC43" s="3">
        <f t="shared" si="10"/>
        <v>14672.612352</v>
      </c>
      <c r="AD43" s="3">
        <f t="shared" si="15"/>
        <v>8188.7642879999994</v>
      </c>
      <c r="AE43" s="1">
        <v>0</v>
      </c>
      <c r="AF43" s="1">
        <v>0</v>
      </c>
      <c r="AG43" s="1">
        <v>2</v>
      </c>
      <c r="AH43" s="1">
        <v>11</v>
      </c>
      <c r="AI43" s="1">
        <v>15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7</v>
      </c>
      <c r="AZ43" s="1">
        <v>10</v>
      </c>
      <c r="BA43" s="1">
        <v>30</v>
      </c>
      <c r="BB43" s="1">
        <v>13</v>
      </c>
      <c r="BC43" s="1">
        <v>45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2</v>
      </c>
      <c r="BJ43" s="1">
        <v>0</v>
      </c>
      <c r="BK43" s="1">
        <v>0</v>
      </c>
      <c r="BL43" s="1">
        <v>0</v>
      </c>
      <c r="BM43" s="1">
        <v>46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</row>
    <row r="44" spans="1:70" x14ac:dyDescent="0.2">
      <c r="A44" s="1">
        <v>6015</v>
      </c>
      <c r="B44" s="1" t="s">
        <v>121</v>
      </c>
      <c r="C44" s="1">
        <v>18</v>
      </c>
      <c r="D44" s="1">
        <v>162</v>
      </c>
      <c r="E44" s="1" t="s">
        <v>65</v>
      </c>
      <c r="F44" s="1">
        <v>558</v>
      </c>
      <c r="G44" s="1" t="s">
        <v>74</v>
      </c>
      <c r="H44" s="3">
        <v>96.61</v>
      </c>
      <c r="I44" s="3">
        <v>1738.98</v>
      </c>
      <c r="J44" s="2">
        <f t="shared" si="2"/>
        <v>0</v>
      </c>
      <c r="K44" s="5">
        <f t="shared" si="3"/>
        <v>0</v>
      </c>
      <c r="L44" s="1">
        <v>0.56000000000000005</v>
      </c>
      <c r="M44" s="1">
        <f>IFERROR(VLOOKUP(A44:A221,'280726 PH.K.'!$A$2:$S$186,19,FALSE),"")</f>
        <v>0.2</v>
      </c>
      <c r="N44" s="1">
        <f t="shared" si="4"/>
        <v>0.76</v>
      </c>
      <c r="O44" s="1">
        <f>IFERROR(VLOOKUP(A44:A221,'280726 PH.K.'!$A$2:$N$186,14,FALSE),"")</f>
        <v>4.1100000000000003</v>
      </c>
      <c r="P44" s="8">
        <f t="shared" si="12"/>
        <v>0</v>
      </c>
      <c r="Q44" s="1"/>
      <c r="R44" s="1">
        <v>2.5299999999999998</v>
      </c>
      <c r="S44" s="1">
        <v>5.78</v>
      </c>
      <c r="T44" s="7">
        <v>0</v>
      </c>
      <c r="U44" s="1"/>
      <c r="V44" s="1">
        <v>0.28000000000000003</v>
      </c>
      <c r="W44" s="1">
        <v>1.72</v>
      </c>
      <c r="X44" s="8">
        <f t="shared" si="6"/>
        <v>0</v>
      </c>
      <c r="Y44" s="1">
        <v>0</v>
      </c>
      <c r="Z44" s="48">
        <f t="shared" si="7"/>
        <v>3.5700000000000003</v>
      </c>
      <c r="AA44" s="27">
        <f t="shared" si="8"/>
        <v>6208.1586000000007</v>
      </c>
      <c r="AB44" s="48">
        <f t="shared" si="9"/>
        <v>11.610000000000001</v>
      </c>
      <c r="AC44" s="3">
        <f t="shared" si="10"/>
        <v>20189.557800000002</v>
      </c>
      <c r="AD44" s="3">
        <f t="shared" si="15"/>
        <v>13981.399200000002</v>
      </c>
      <c r="AE44" s="1">
        <v>0</v>
      </c>
      <c r="AF44" s="1">
        <v>0</v>
      </c>
      <c r="AG44" s="1">
        <v>9</v>
      </c>
      <c r="AH44" s="1">
        <v>2</v>
      </c>
      <c r="AI44" s="1">
        <v>33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26</v>
      </c>
      <c r="AZ44" s="1">
        <v>28</v>
      </c>
      <c r="BA44" s="1">
        <v>2</v>
      </c>
      <c r="BB44" s="1">
        <v>7</v>
      </c>
      <c r="BC44" s="1">
        <v>104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2</v>
      </c>
      <c r="BJ44" s="1">
        <v>0</v>
      </c>
      <c r="BK44" s="1">
        <v>1</v>
      </c>
      <c r="BL44" s="1">
        <v>4</v>
      </c>
      <c r="BM44" s="1">
        <v>31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</row>
    <row r="45" spans="1:70" x14ac:dyDescent="0.2">
      <c r="A45" s="1">
        <v>6063</v>
      </c>
      <c r="B45" s="1" t="s">
        <v>171</v>
      </c>
      <c r="C45" s="1">
        <v>3</v>
      </c>
      <c r="D45" s="1">
        <v>162</v>
      </c>
      <c r="E45" s="1" t="s">
        <v>65</v>
      </c>
      <c r="F45" s="1">
        <v>123</v>
      </c>
      <c r="G45" s="1" t="s">
        <v>138</v>
      </c>
      <c r="H45" s="3">
        <v>220.18870000000001</v>
      </c>
      <c r="I45" s="3">
        <v>660.56610000000001</v>
      </c>
      <c r="J45" s="2">
        <f t="shared" si="2"/>
        <v>0</v>
      </c>
      <c r="K45" s="5">
        <f t="shared" si="3"/>
        <v>0</v>
      </c>
      <c r="L45" s="1">
        <v>0</v>
      </c>
      <c r="M45" s="1">
        <f>IFERROR(VLOOKUP(A45:A222,'280726 PH.K.'!$A$2:$S$186,19,FALSE),"")</f>
        <v>0</v>
      </c>
      <c r="N45" s="1">
        <f t="shared" si="4"/>
        <v>0</v>
      </c>
      <c r="O45" s="1">
        <f>IFERROR(VLOOKUP(A45:A222,'280726 PH.K.'!$A$2:$N$186,14,FALSE),"")</f>
        <v>0.67</v>
      </c>
      <c r="P45" s="8">
        <f t="shared" si="12"/>
        <v>0</v>
      </c>
      <c r="Q45" s="1"/>
      <c r="R45" s="1">
        <v>9.33</v>
      </c>
      <c r="S45" s="1">
        <v>5</v>
      </c>
      <c r="T45" s="7">
        <v>0</v>
      </c>
      <c r="U45" s="1"/>
      <c r="V45" s="1">
        <v>0</v>
      </c>
      <c r="W45" s="1">
        <v>0</v>
      </c>
      <c r="X45" s="8">
        <f t="shared" si="6"/>
        <v>0</v>
      </c>
      <c r="Y45" s="1">
        <v>0</v>
      </c>
      <c r="Z45" s="48">
        <f t="shared" si="7"/>
        <v>9.33</v>
      </c>
      <c r="AA45" s="27">
        <f t="shared" si="8"/>
        <v>6163.0817130000005</v>
      </c>
      <c r="AB45" s="48">
        <f t="shared" si="9"/>
        <v>5.67</v>
      </c>
      <c r="AC45" s="3">
        <f t="shared" si="10"/>
        <v>3745.4097870000001</v>
      </c>
      <c r="AE45" s="1">
        <v>0</v>
      </c>
      <c r="AF45" s="1">
        <v>0</v>
      </c>
      <c r="AG45" s="1">
        <v>0</v>
      </c>
      <c r="AH45" s="1">
        <v>0</v>
      </c>
      <c r="AI45" s="1">
        <v>12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7</v>
      </c>
      <c r="AZ45" s="1">
        <v>4</v>
      </c>
      <c r="BA45" s="1">
        <v>14</v>
      </c>
      <c r="BB45" s="1">
        <v>10</v>
      </c>
      <c r="BC45" s="1">
        <v>15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</row>
    <row r="46" spans="1:70" x14ac:dyDescent="0.2">
      <c r="A46" s="1">
        <v>65045</v>
      </c>
      <c r="B46" s="1" t="s">
        <v>137</v>
      </c>
      <c r="C46" s="1">
        <v>18</v>
      </c>
      <c r="D46" s="1">
        <v>162</v>
      </c>
      <c r="E46" s="1" t="s">
        <v>65</v>
      </c>
      <c r="F46" s="1">
        <v>123</v>
      </c>
      <c r="G46" s="1" t="s">
        <v>138</v>
      </c>
      <c r="H46" s="3">
        <v>60.876300000000001</v>
      </c>
      <c r="I46" s="3">
        <v>1095.7734</v>
      </c>
      <c r="J46" s="2">
        <f t="shared" si="2"/>
        <v>0</v>
      </c>
      <c r="K46" s="5">
        <f t="shared" si="3"/>
        <v>0</v>
      </c>
      <c r="L46" s="1">
        <v>0.53</v>
      </c>
      <c r="M46" s="1">
        <f>IFERROR(VLOOKUP(A46:A223,'280726 PH.K.'!$A$2:$S$186,19,FALSE),"")</f>
        <v>0</v>
      </c>
      <c r="N46" s="1">
        <f t="shared" si="4"/>
        <v>0.53</v>
      </c>
      <c r="O46" s="1">
        <f>IFERROR(VLOOKUP(A46:A223,'280726 PH.K.'!$A$2:$N$186,14,FALSE),"")</f>
        <v>4.1100000000000003</v>
      </c>
      <c r="P46" s="8">
        <f t="shared" si="12"/>
        <v>0</v>
      </c>
      <c r="Q46" s="1"/>
      <c r="R46" s="1">
        <v>4.6100000000000003</v>
      </c>
      <c r="S46" s="1">
        <v>5.61</v>
      </c>
      <c r="T46" s="7">
        <v>0</v>
      </c>
      <c r="U46" s="1"/>
      <c r="V46" s="1">
        <v>0.42</v>
      </c>
      <c r="W46" s="1">
        <v>1</v>
      </c>
      <c r="X46" s="8">
        <f t="shared" si="6"/>
        <v>0</v>
      </c>
      <c r="Y46" s="1">
        <v>0</v>
      </c>
      <c r="Z46" s="48">
        <f t="shared" si="7"/>
        <v>5.5600000000000005</v>
      </c>
      <c r="AA46" s="27">
        <f t="shared" si="8"/>
        <v>6092.5001040000006</v>
      </c>
      <c r="AB46" s="48">
        <f t="shared" si="9"/>
        <v>10.72</v>
      </c>
      <c r="AC46" s="3">
        <f t="shared" si="10"/>
        <v>11746.690848000002</v>
      </c>
      <c r="AD46" s="3">
        <f t="shared" ref="AD46:AD47" si="16">AC46-AA46</f>
        <v>5654.1907440000014</v>
      </c>
      <c r="AE46" s="1">
        <v>0</v>
      </c>
      <c r="AF46" s="1">
        <v>0</v>
      </c>
      <c r="AG46" s="1">
        <v>8</v>
      </c>
      <c r="AH46" s="1">
        <v>3</v>
      </c>
      <c r="AI46" s="1">
        <v>117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37</v>
      </c>
      <c r="AZ46" s="1">
        <v>13</v>
      </c>
      <c r="BA46" s="1">
        <v>25</v>
      </c>
      <c r="BB46" s="1">
        <v>29</v>
      </c>
      <c r="BC46" s="1">
        <v>101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2</v>
      </c>
      <c r="BJ46" s="1">
        <v>0</v>
      </c>
      <c r="BK46" s="1">
        <v>3</v>
      </c>
      <c r="BL46" s="1">
        <v>5</v>
      </c>
      <c r="BM46" s="1">
        <v>18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</row>
    <row r="47" spans="1:70" x14ac:dyDescent="0.2">
      <c r="A47" s="1">
        <v>6077</v>
      </c>
      <c r="B47" s="1" t="s">
        <v>145</v>
      </c>
      <c r="C47" s="1">
        <v>12</v>
      </c>
      <c r="D47" s="1">
        <v>162</v>
      </c>
      <c r="E47" s="1" t="s">
        <v>65</v>
      </c>
      <c r="F47" s="1">
        <v>123</v>
      </c>
      <c r="G47" s="1" t="s">
        <v>138</v>
      </c>
      <c r="H47" s="3">
        <v>99.373900000000006</v>
      </c>
      <c r="I47" s="3">
        <v>1192.4867999999999</v>
      </c>
      <c r="J47" s="2">
        <f t="shared" si="2"/>
        <v>1192.4867999999999</v>
      </c>
      <c r="K47" s="5">
        <f t="shared" si="3"/>
        <v>1</v>
      </c>
      <c r="L47" s="1">
        <v>1.54</v>
      </c>
      <c r="M47" s="1">
        <f>IFERROR(VLOOKUP(A47:A224,'280726 PH.K.'!$A$2:$S$186,19,FALSE),"")</f>
        <v>0</v>
      </c>
      <c r="N47" s="1">
        <f t="shared" si="4"/>
        <v>1.54</v>
      </c>
      <c r="O47" s="1">
        <f>IFERROR(VLOOKUP(A47:A224,'280726 PH.K.'!$A$2:$N$186,14,FALSE),"")</f>
        <v>0</v>
      </c>
      <c r="P47" s="8">
        <f t="shared" si="12"/>
        <v>1</v>
      </c>
      <c r="Q47" s="1"/>
      <c r="R47" s="1">
        <v>2.92</v>
      </c>
      <c r="S47" s="1">
        <v>12.58</v>
      </c>
      <c r="T47" s="7">
        <v>0</v>
      </c>
      <c r="U47" s="1"/>
      <c r="V47" s="1">
        <v>0.46</v>
      </c>
      <c r="W47" s="1">
        <v>-0.33</v>
      </c>
      <c r="X47" s="8">
        <f t="shared" si="6"/>
        <v>0</v>
      </c>
      <c r="Y47" s="1">
        <v>0</v>
      </c>
      <c r="Z47" s="48">
        <f t="shared" si="7"/>
        <v>4.92</v>
      </c>
      <c r="AA47" s="27">
        <f t="shared" si="8"/>
        <v>5867.0350559999997</v>
      </c>
      <c r="AB47" s="48">
        <f t="shared" si="9"/>
        <v>12.25</v>
      </c>
      <c r="AC47" s="3">
        <f t="shared" si="10"/>
        <v>14607.963299999999</v>
      </c>
      <c r="AD47" s="3">
        <f t="shared" si="16"/>
        <v>8740.9282439999988</v>
      </c>
      <c r="AE47" s="1">
        <v>0</v>
      </c>
      <c r="AF47" s="1">
        <v>0</v>
      </c>
      <c r="AG47" s="1">
        <v>3</v>
      </c>
      <c r="AH47" s="1">
        <v>31</v>
      </c>
      <c r="AI47" s="1">
        <v>-1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10</v>
      </c>
      <c r="AZ47" s="1">
        <v>13</v>
      </c>
      <c r="BA47" s="1">
        <v>14</v>
      </c>
      <c r="BB47" s="1">
        <v>9</v>
      </c>
      <c r="BC47" s="1">
        <v>151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3</v>
      </c>
      <c r="BK47" s="1">
        <v>3</v>
      </c>
      <c r="BL47" s="1">
        <v>0</v>
      </c>
      <c r="BM47" s="1">
        <v>-4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</row>
    <row r="48" spans="1:70" x14ac:dyDescent="0.2">
      <c r="A48" s="1">
        <v>6029</v>
      </c>
      <c r="B48" s="1" t="s">
        <v>158</v>
      </c>
      <c r="C48" s="1">
        <v>5</v>
      </c>
      <c r="D48" s="1">
        <v>162</v>
      </c>
      <c r="E48" s="1" t="s">
        <v>65</v>
      </c>
      <c r="F48" s="1">
        <v>558</v>
      </c>
      <c r="G48" s="1" t="s">
        <v>74</v>
      </c>
      <c r="H48" s="3">
        <v>208.38839999999999</v>
      </c>
      <c r="I48" s="3">
        <v>1041.942</v>
      </c>
      <c r="J48" s="2">
        <f t="shared" si="2"/>
        <v>3125.826</v>
      </c>
      <c r="K48" s="5">
        <f t="shared" si="3"/>
        <v>3</v>
      </c>
      <c r="L48" s="1">
        <v>0.4</v>
      </c>
      <c r="M48" s="1">
        <f>IFERROR(VLOOKUP(A48:A225,'280726 PH.K.'!$A$2:$S$186,19,FALSE),"")</f>
        <v>0</v>
      </c>
      <c r="N48" s="1">
        <f t="shared" si="4"/>
        <v>0.4</v>
      </c>
      <c r="O48" s="1">
        <f>IFERROR(VLOOKUP(A48:A225,'280726 PH.K.'!$A$2:$N$186,14,FALSE),"")</f>
        <v>0</v>
      </c>
      <c r="P48" s="8">
        <f t="shared" si="12"/>
        <v>0</v>
      </c>
      <c r="Q48" s="1"/>
      <c r="R48" s="1">
        <v>5.2</v>
      </c>
      <c r="S48" s="1">
        <v>3.6</v>
      </c>
      <c r="T48" s="7">
        <v>3</v>
      </c>
      <c r="U48" s="1"/>
      <c r="V48" s="1">
        <v>0</v>
      </c>
      <c r="W48" s="1">
        <v>0</v>
      </c>
      <c r="X48" s="8">
        <f t="shared" si="6"/>
        <v>0</v>
      </c>
      <c r="Y48" s="1">
        <v>0</v>
      </c>
      <c r="Z48" s="48">
        <f t="shared" si="7"/>
        <v>5.6000000000000005</v>
      </c>
      <c r="AA48" s="27">
        <f t="shared" si="8"/>
        <v>5834.8752000000004</v>
      </c>
      <c r="AB48" s="48">
        <f t="shared" si="9"/>
        <v>3.6</v>
      </c>
      <c r="AC48" s="3">
        <f t="shared" si="10"/>
        <v>3750.9911999999999</v>
      </c>
      <c r="AE48" s="1">
        <v>0</v>
      </c>
      <c r="AF48" s="1">
        <v>0</v>
      </c>
      <c r="AG48" s="1">
        <v>2</v>
      </c>
      <c r="AH48" s="1">
        <v>0</v>
      </c>
      <c r="AI48" s="1">
        <v>15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15</v>
      </c>
      <c r="AZ48" s="1">
        <v>22</v>
      </c>
      <c r="BA48" s="1">
        <v>0</v>
      </c>
      <c r="BB48" s="1">
        <v>0</v>
      </c>
      <c r="BC48" s="1">
        <v>18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</row>
    <row r="49" spans="1:70" x14ac:dyDescent="0.2">
      <c r="A49" s="1">
        <v>65153</v>
      </c>
      <c r="B49" s="1" t="s">
        <v>143</v>
      </c>
      <c r="C49" s="1">
        <v>20</v>
      </c>
      <c r="D49" s="1">
        <v>162</v>
      </c>
      <c r="E49" s="1" t="s">
        <v>65</v>
      </c>
      <c r="F49" s="1">
        <v>807</v>
      </c>
      <c r="G49" s="1" t="s">
        <v>67</v>
      </c>
      <c r="H49" s="3">
        <v>73.948700000000002</v>
      </c>
      <c r="I49" s="3">
        <v>1478.9739999999999</v>
      </c>
      <c r="J49" s="2">
        <f t="shared" si="2"/>
        <v>0</v>
      </c>
      <c r="K49" s="5">
        <f t="shared" si="3"/>
        <v>0</v>
      </c>
      <c r="L49" s="1">
        <v>0.05</v>
      </c>
      <c r="M49" s="1">
        <f>IFERROR(VLOOKUP(A49:A226,'280726 PH.K.'!$A$2:$S$186,19,FALSE),"")</f>
        <v>1</v>
      </c>
      <c r="N49" s="1">
        <f t="shared" si="4"/>
        <v>1.05</v>
      </c>
      <c r="O49" s="1">
        <f>IFERROR(VLOOKUP(A49:A226,'280726 PH.K.'!$A$2:$N$186,14,FALSE),"")</f>
        <v>5.47</v>
      </c>
      <c r="P49" s="8">
        <f t="shared" si="12"/>
        <v>0</v>
      </c>
      <c r="Q49" s="1"/>
      <c r="R49" s="1">
        <v>2.72</v>
      </c>
      <c r="S49" s="1">
        <v>17.05</v>
      </c>
      <c r="T49" s="7">
        <v>0</v>
      </c>
      <c r="U49" s="1"/>
      <c r="V49" s="1">
        <v>0.15</v>
      </c>
      <c r="W49" s="1">
        <v>0.9</v>
      </c>
      <c r="X49" s="8">
        <f t="shared" si="6"/>
        <v>0</v>
      </c>
      <c r="Y49" s="1">
        <v>0</v>
      </c>
      <c r="Z49" s="48">
        <f t="shared" si="7"/>
        <v>3.9200000000000004</v>
      </c>
      <c r="AA49" s="27">
        <f t="shared" si="8"/>
        <v>5797.5780800000002</v>
      </c>
      <c r="AB49" s="48">
        <f t="shared" si="9"/>
        <v>23.419999999999998</v>
      </c>
      <c r="AC49" s="3">
        <f t="shared" si="10"/>
        <v>34637.571079999994</v>
      </c>
      <c r="AD49" s="3">
        <f t="shared" ref="AD49:AD53" si="17">AC49-AA49</f>
        <v>28839.992999999995</v>
      </c>
      <c r="AE49" s="1">
        <v>0</v>
      </c>
      <c r="AF49" s="1">
        <v>0</v>
      </c>
      <c r="AG49" s="1">
        <v>1</v>
      </c>
      <c r="AH49" s="1">
        <v>0</v>
      </c>
      <c r="AI49" s="1">
        <v>41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17</v>
      </c>
      <c r="AZ49" s="1">
        <v>10</v>
      </c>
      <c r="BA49" s="1">
        <v>19</v>
      </c>
      <c r="BB49" s="1">
        <v>27</v>
      </c>
      <c r="BC49" s="1">
        <v>341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2</v>
      </c>
      <c r="BJ49" s="1">
        <v>2</v>
      </c>
      <c r="BK49" s="1">
        <v>0</v>
      </c>
      <c r="BL49" s="1">
        <v>0</v>
      </c>
      <c r="BM49" s="1">
        <v>18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</row>
    <row r="50" spans="1:70" x14ac:dyDescent="0.2">
      <c r="A50" s="1">
        <v>65108</v>
      </c>
      <c r="B50" s="1" t="s">
        <v>124</v>
      </c>
      <c r="C50" s="1">
        <v>30</v>
      </c>
      <c r="D50" s="1">
        <v>162</v>
      </c>
      <c r="E50" s="1" t="s">
        <v>65</v>
      </c>
      <c r="F50" s="1">
        <v>807</v>
      </c>
      <c r="G50" s="1" t="s">
        <v>67</v>
      </c>
      <c r="H50" s="3">
        <v>57.054400000000001</v>
      </c>
      <c r="I50" s="3">
        <v>1711.6320000000001</v>
      </c>
      <c r="J50" s="2">
        <f t="shared" si="2"/>
        <v>1711.6320000000001</v>
      </c>
      <c r="K50" s="5">
        <f t="shared" si="3"/>
        <v>1</v>
      </c>
      <c r="L50" s="1">
        <v>1.08</v>
      </c>
      <c r="M50" s="1">
        <f>IFERROR(VLOOKUP(A50:A227,'280726 PH.K.'!$A$2:$S$186,19,FALSE),"")</f>
        <v>0.3</v>
      </c>
      <c r="N50" s="1">
        <f t="shared" si="4"/>
        <v>1.3800000000000001</v>
      </c>
      <c r="O50" s="1">
        <f>IFERROR(VLOOKUP(A50:A227,'280726 PH.K.'!$A$2:$N$186,14,FALSE),"")</f>
        <v>5</v>
      </c>
      <c r="P50" s="8">
        <f t="shared" si="12"/>
        <v>0</v>
      </c>
      <c r="Q50" s="1"/>
      <c r="R50" s="1">
        <v>1.53</v>
      </c>
      <c r="S50" s="1">
        <v>1.1000000000000001</v>
      </c>
      <c r="T50" s="7">
        <v>1</v>
      </c>
      <c r="U50" s="1"/>
      <c r="V50" s="1">
        <v>0.23</v>
      </c>
      <c r="W50" s="1">
        <v>0.5</v>
      </c>
      <c r="X50" s="8">
        <f t="shared" si="6"/>
        <v>0</v>
      </c>
      <c r="Y50" s="1">
        <v>0</v>
      </c>
      <c r="Z50" s="48">
        <f t="shared" si="7"/>
        <v>3.14</v>
      </c>
      <c r="AA50" s="27">
        <f t="shared" si="8"/>
        <v>5374.52448</v>
      </c>
      <c r="AB50" s="48">
        <f t="shared" si="9"/>
        <v>6.6</v>
      </c>
      <c r="AC50" s="3">
        <f t="shared" si="10"/>
        <v>11296.771199999999</v>
      </c>
      <c r="AD50" s="3">
        <f t="shared" si="17"/>
        <v>5922.2467199999992</v>
      </c>
      <c r="AE50" s="1">
        <v>0</v>
      </c>
      <c r="AF50" s="1">
        <v>0</v>
      </c>
      <c r="AG50" s="1">
        <v>9</v>
      </c>
      <c r="AH50" s="1">
        <v>47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12</v>
      </c>
      <c r="AZ50" s="1">
        <v>18</v>
      </c>
      <c r="BA50" s="1">
        <v>16</v>
      </c>
      <c r="BB50" s="1">
        <v>18</v>
      </c>
      <c r="BC50" s="1">
        <v>33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5</v>
      </c>
      <c r="BJ50" s="1">
        <v>4</v>
      </c>
      <c r="BK50" s="1">
        <v>0</v>
      </c>
      <c r="BL50" s="1">
        <v>0</v>
      </c>
      <c r="BM50" s="1">
        <v>15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</row>
    <row r="51" spans="1:70" x14ac:dyDescent="0.2">
      <c r="A51" s="1">
        <v>88155</v>
      </c>
      <c r="B51" s="1" t="s">
        <v>167</v>
      </c>
      <c r="C51" s="1">
        <v>12</v>
      </c>
      <c r="D51" s="1">
        <v>162</v>
      </c>
      <c r="E51" s="1" t="s">
        <v>65</v>
      </c>
      <c r="F51" s="1">
        <v>974</v>
      </c>
      <c r="G51" s="1" t="s">
        <v>70</v>
      </c>
      <c r="H51" s="3">
        <v>140.29910000000001</v>
      </c>
      <c r="I51" s="3">
        <v>1683.5891999999999</v>
      </c>
      <c r="J51" s="2">
        <f t="shared" si="2"/>
        <v>0</v>
      </c>
      <c r="K51" s="5">
        <f t="shared" si="3"/>
        <v>0</v>
      </c>
      <c r="L51" s="1">
        <v>0.62</v>
      </c>
      <c r="M51" s="1">
        <f>IFERROR(VLOOKUP(A51:A228,'280726 PH.K.'!$A$2:$S$186,19,FALSE),"")</f>
        <v>0.1</v>
      </c>
      <c r="N51" s="1">
        <f t="shared" si="4"/>
        <v>0.72</v>
      </c>
      <c r="O51" s="1">
        <f>IFERROR(VLOOKUP(A51:A228,'280726 PH.K.'!$A$2:$N$186,14,FALSE),"")</f>
        <v>10.93</v>
      </c>
      <c r="P51" s="8">
        <f t="shared" si="12"/>
        <v>0</v>
      </c>
      <c r="Q51" s="1"/>
      <c r="R51" s="1">
        <v>1.75</v>
      </c>
      <c r="S51" s="1">
        <v>0.5</v>
      </c>
      <c r="T51" s="7">
        <v>0</v>
      </c>
      <c r="U51" s="1" t="s">
        <v>406</v>
      </c>
      <c r="V51" s="1">
        <v>0.67</v>
      </c>
      <c r="W51" s="1">
        <v>16.75</v>
      </c>
      <c r="X51" s="8">
        <f t="shared" si="6"/>
        <v>0</v>
      </c>
      <c r="Y51" s="1">
        <v>0</v>
      </c>
      <c r="Z51" s="48">
        <f t="shared" si="7"/>
        <v>3.1399999999999997</v>
      </c>
      <c r="AA51" s="27">
        <f t="shared" si="8"/>
        <v>5286.4700879999991</v>
      </c>
      <c r="AB51" s="48">
        <f t="shared" si="9"/>
        <v>28.18</v>
      </c>
      <c r="AC51" s="3">
        <f t="shared" si="10"/>
        <v>47443.543655999994</v>
      </c>
      <c r="AD51" s="3">
        <f t="shared" si="17"/>
        <v>42157.073567999993</v>
      </c>
      <c r="AE51" s="1">
        <v>0</v>
      </c>
      <c r="AF51" s="1">
        <v>0</v>
      </c>
      <c r="AG51" s="1">
        <v>4</v>
      </c>
      <c r="AH51" s="1">
        <v>7</v>
      </c>
      <c r="AI51" s="1">
        <v>133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6</v>
      </c>
      <c r="AZ51" s="1">
        <v>3</v>
      </c>
      <c r="BA51" s="1">
        <v>8</v>
      </c>
      <c r="BB51" s="1">
        <v>11</v>
      </c>
      <c r="BC51" s="1">
        <v>6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16</v>
      </c>
      <c r="BK51" s="1">
        <v>0</v>
      </c>
      <c r="BL51" s="1">
        <v>0</v>
      </c>
      <c r="BM51" s="1">
        <v>201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</row>
    <row r="52" spans="1:70" x14ac:dyDescent="0.2">
      <c r="A52" s="1">
        <v>6012</v>
      </c>
      <c r="B52" s="1" t="s">
        <v>161</v>
      </c>
      <c r="C52" s="1">
        <v>18</v>
      </c>
      <c r="D52" s="1">
        <v>162</v>
      </c>
      <c r="E52" s="1" t="s">
        <v>65</v>
      </c>
      <c r="F52" s="1">
        <v>558</v>
      </c>
      <c r="G52" s="1" t="s">
        <v>74</v>
      </c>
      <c r="H52" s="3">
        <v>96.61</v>
      </c>
      <c r="I52" s="3">
        <v>1738.98</v>
      </c>
      <c r="J52" s="2">
        <f t="shared" si="2"/>
        <v>0</v>
      </c>
      <c r="K52" s="5">
        <f t="shared" si="3"/>
        <v>0</v>
      </c>
      <c r="L52" s="1">
        <v>0.28000000000000003</v>
      </c>
      <c r="M52" s="1">
        <f>IFERROR(VLOOKUP(A52:A229,'280726 PH.K.'!$A$2:$S$186,19,FALSE),"")</f>
        <v>0.2</v>
      </c>
      <c r="N52" s="1">
        <f t="shared" si="4"/>
        <v>0.48000000000000004</v>
      </c>
      <c r="O52" s="1">
        <f>IFERROR(VLOOKUP(A52:A229,'280726 PH.K.'!$A$2:$N$186,14,FALSE),"")</f>
        <v>2.72</v>
      </c>
      <c r="P52" s="8">
        <f t="shared" si="12"/>
        <v>0</v>
      </c>
      <c r="Q52" s="1"/>
      <c r="R52" s="1">
        <v>2.14</v>
      </c>
      <c r="S52" s="1">
        <v>4.5599999999999996</v>
      </c>
      <c r="T52" s="7">
        <v>0</v>
      </c>
      <c r="U52" s="1"/>
      <c r="V52" s="1">
        <v>0.31</v>
      </c>
      <c r="W52" s="1">
        <v>1.22</v>
      </c>
      <c r="X52" s="8">
        <f t="shared" si="6"/>
        <v>0</v>
      </c>
      <c r="Y52" s="1">
        <v>0</v>
      </c>
      <c r="Z52" s="48">
        <f t="shared" si="7"/>
        <v>2.93</v>
      </c>
      <c r="AA52" s="27">
        <f t="shared" si="8"/>
        <v>5095.2114000000001</v>
      </c>
      <c r="AB52" s="48">
        <f t="shared" si="9"/>
        <v>8.5</v>
      </c>
      <c r="AC52" s="3">
        <f t="shared" si="10"/>
        <v>14781.33</v>
      </c>
      <c r="AD52" s="3">
        <f t="shared" si="17"/>
        <v>9686.1185999999998</v>
      </c>
      <c r="AE52" s="1">
        <v>0</v>
      </c>
      <c r="AF52" s="1">
        <v>0</v>
      </c>
      <c r="AG52" s="1">
        <v>5</v>
      </c>
      <c r="AH52" s="1">
        <v>0</v>
      </c>
      <c r="AI52" s="1">
        <v>43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25</v>
      </c>
      <c r="AZ52" s="1">
        <v>24</v>
      </c>
      <c r="BA52" s="1">
        <v>0</v>
      </c>
      <c r="BB52" s="1">
        <v>3</v>
      </c>
      <c r="BC52" s="1">
        <v>82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1</v>
      </c>
      <c r="BJ52" s="1">
        <v>1</v>
      </c>
      <c r="BK52" s="1">
        <v>3</v>
      </c>
      <c r="BL52" s="1">
        <v>2</v>
      </c>
      <c r="BM52" s="1">
        <v>22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</row>
    <row r="53" spans="1:70" x14ac:dyDescent="0.2">
      <c r="A53" s="1">
        <v>97301</v>
      </c>
      <c r="B53" s="1" t="s">
        <v>195</v>
      </c>
      <c r="C53" s="1">
        <v>12</v>
      </c>
      <c r="D53" s="1">
        <v>162</v>
      </c>
      <c r="E53" s="1" t="s">
        <v>65</v>
      </c>
      <c r="F53" s="1">
        <v>807</v>
      </c>
      <c r="G53" s="1" t="s">
        <v>67</v>
      </c>
      <c r="H53" s="3">
        <v>82.12</v>
      </c>
      <c r="I53" s="3">
        <v>985.44</v>
      </c>
      <c r="J53" s="2">
        <f t="shared" si="2"/>
        <v>0</v>
      </c>
      <c r="K53" s="5">
        <f t="shared" si="3"/>
        <v>0</v>
      </c>
      <c r="L53" s="1">
        <v>0.46</v>
      </c>
      <c r="M53" s="1">
        <f>IFERROR(VLOOKUP(A53:A230,'280726 PH.K.'!$A$2:$S$186,19,FALSE),"")</f>
        <v>0.4</v>
      </c>
      <c r="N53" s="1">
        <f t="shared" si="4"/>
        <v>0.8600000000000001</v>
      </c>
      <c r="O53" s="1">
        <f>IFERROR(VLOOKUP(A53:A230,'280726 PH.K.'!$A$2:$N$186,14,FALSE),"")</f>
        <v>0.42</v>
      </c>
      <c r="P53" s="8">
        <f t="shared" si="12"/>
        <v>0</v>
      </c>
      <c r="Q53" s="1"/>
      <c r="R53" s="1">
        <v>3.67</v>
      </c>
      <c r="S53" s="1">
        <v>3.33</v>
      </c>
      <c r="T53" s="7">
        <v>0</v>
      </c>
      <c r="U53" s="1"/>
      <c r="V53" s="1">
        <v>0.17</v>
      </c>
      <c r="W53" s="1">
        <v>1.83</v>
      </c>
      <c r="X53" s="8">
        <f t="shared" si="6"/>
        <v>0</v>
      </c>
      <c r="Y53" s="1">
        <v>0</v>
      </c>
      <c r="Z53" s="48">
        <f t="shared" si="7"/>
        <v>4.7</v>
      </c>
      <c r="AA53" s="20">
        <f t="shared" si="8"/>
        <v>4631.5680000000002</v>
      </c>
      <c r="AB53" s="48">
        <f t="shared" si="9"/>
        <v>5.58</v>
      </c>
      <c r="AC53" s="3">
        <f t="shared" si="10"/>
        <v>5498.7552000000005</v>
      </c>
      <c r="AD53" s="3">
        <f t="shared" si="17"/>
        <v>867.1872000000003</v>
      </c>
      <c r="AE53" s="1">
        <v>0</v>
      </c>
      <c r="AF53" s="1">
        <v>0</v>
      </c>
      <c r="AG53" s="1">
        <v>3</v>
      </c>
      <c r="AH53" s="1">
        <v>5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7</v>
      </c>
      <c r="AZ53" s="1">
        <v>15</v>
      </c>
      <c r="BA53" s="1">
        <v>9</v>
      </c>
      <c r="BB53" s="1">
        <v>41</v>
      </c>
      <c r="BC53" s="1">
        <v>40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2</v>
      </c>
      <c r="BJ53" s="1">
        <v>0</v>
      </c>
      <c r="BK53" s="1">
        <v>0</v>
      </c>
      <c r="BL53" s="1">
        <v>0</v>
      </c>
      <c r="BM53" s="1">
        <v>22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</row>
    <row r="54" spans="1:70" x14ac:dyDescent="0.2">
      <c r="A54" s="1">
        <v>6170</v>
      </c>
      <c r="B54" s="1" t="s">
        <v>157</v>
      </c>
      <c r="C54" s="1">
        <v>6</v>
      </c>
      <c r="D54" s="1">
        <v>162</v>
      </c>
      <c r="E54" s="1" t="s">
        <v>65</v>
      </c>
      <c r="F54" s="1">
        <v>123</v>
      </c>
      <c r="G54" s="1" t="s">
        <v>138</v>
      </c>
      <c r="H54" s="3">
        <v>119.37090000000001</v>
      </c>
      <c r="I54" s="3">
        <v>716.22540000000004</v>
      </c>
      <c r="J54" s="2">
        <f t="shared" si="2"/>
        <v>0</v>
      </c>
      <c r="K54" s="5">
        <f t="shared" si="3"/>
        <v>0</v>
      </c>
      <c r="L54" s="1">
        <v>1.25</v>
      </c>
      <c r="M54" s="1">
        <f>IFERROR(VLOOKUP(A54:A231,'280726 PH.K.'!$A$2:$S$186,19,FALSE),"")</f>
        <v>0</v>
      </c>
      <c r="N54" s="1">
        <f t="shared" si="4"/>
        <v>1.25</v>
      </c>
      <c r="O54" s="1">
        <f>IFERROR(VLOOKUP(A54:A231,'280726 PH.K.'!$A$2:$N$186,14,FALSE),"")</f>
        <v>1.5</v>
      </c>
      <c r="P54" s="8">
        <f t="shared" si="12"/>
        <v>0</v>
      </c>
      <c r="Q54" s="1"/>
      <c r="R54" s="1">
        <v>4.67</v>
      </c>
      <c r="S54" s="1">
        <v>4.5</v>
      </c>
      <c r="T54" s="7">
        <v>0</v>
      </c>
      <c r="U54" s="1"/>
      <c r="V54" s="1">
        <v>0.25</v>
      </c>
      <c r="W54" s="1">
        <v>0</v>
      </c>
      <c r="X54" s="8">
        <f t="shared" si="6"/>
        <v>0</v>
      </c>
      <c r="Y54" s="1">
        <v>0</v>
      </c>
      <c r="Z54" s="48">
        <f t="shared" si="7"/>
        <v>6.17</v>
      </c>
      <c r="AA54" s="20">
        <f t="shared" si="8"/>
        <v>4419.1107179999999</v>
      </c>
      <c r="AB54" s="48">
        <f t="shared" si="9"/>
        <v>6</v>
      </c>
      <c r="AC54" s="3">
        <f t="shared" si="10"/>
        <v>4297.3523999999998</v>
      </c>
      <c r="AE54" s="1">
        <v>0</v>
      </c>
      <c r="AF54" s="1">
        <v>0</v>
      </c>
      <c r="AG54" s="1">
        <v>1</v>
      </c>
      <c r="AH54" s="1">
        <v>13</v>
      </c>
      <c r="AI54" s="1">
        <v>9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3</v>
      </c>
      <c r="AZ54" s="1">
        <v>6</v>
      </c>
      <c r="BA54" s="1">
        <v>20</v>
      </c>
      <c r="BB54" s="1">
        <v>4</v>
      </c>
      <c r="BC54" s="1">
        <v>27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1</v>
      </c>
      <c r="BK54" s="1">
        <v>1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</row>
    <row r="55" spans="1:70" x14ac:dyDescent="0.2">
      <c r="A55" s="1">
        <v>65103</v>
      </c>
      <c r="B55" s="1" t="s">
        <v>297</v>
      </c>
      <c r="C55" s="1">
        <v>24</v>
      </c>
      <c r="D55" s="1">
        <v>162</v>
      </c>
      <c r="E55" s="1" t="s">
        <v>65</v>
      </c>
      <c r="F55" s="1">
        <v>807</v>
      </c>
      <c r="G55" s="1" t="s">
        <v>67</v>
      </c>
      <c r="H55" s="3">
        <v>61.1678</v>
      </c>
      <c r="I55" s="3">
        <v>1468.0272</v>
      </c>
      <c r="J55" s="2">
        <f t="shared" si="2"/>
        <v>1468.0272</v>
      </c>
      <c r="K55" s="5">
        <f t="shared" si="3"/>
        <v>1</v>
      </c>
      <c r="L55" s="1">
        <v>0.71</v>
      </c>
      <c r="M55" s="1">
        <f>IFERROR(VLOOKUP(A55:A232,'280726 PH.K.'!$A$2:$S$186,19,FALSE),"")</f>
        <v>0</v>
      </c>
      <c r="N55" s="1">
        <f t="shared" si="4"/>
        <v>0.71</v>
      </c>
      <c r="O55" s="1">
        <f>IFERROR(VLOOKUP(A55:A232,'280726 PH.K.'!$A$2:$N$186,14,FALSE),"")</f>
        <v>0</v>
      </c>
      <c r="P55" s="8">
        <f t="shared" si="12"/>
        <v>0</v>
      </c>
      <c r="Q55" s="1"/>
      <c r="R55" s="1">
        <v>0.92</v>
      </c>
      <c r="S55" s="1">
        <v>0</v>
      </c>
      <c r="T55" s="7">
        <v>0</v>
      </c>
      <c r="U55" s="1"/>
      <c r="V55" s="1">
        <v>1.25</v>
      </c>
      <c r="W55" s="1">
        <v>0</v>
      </c>
      <c r="X55" s="8">
        <f t="shared" si="6"/>
        <v>1</v>
      </c>
      <c r="Y55" s="1">
        <v>0</v>
      </c>
      <c r="Z55" s="48">
        <f t="shared" si="7"/>
        <v>2.88</v>
      </c>
      <c r="AA55" s="20">
        <f t="shared" si="8"/>
        <v>4227.9183359999997</v>
      </c>
      <c r="AB55" s="48">
        <f t="shared" si="9"/>
        <v>0</v>
      </c>
      <c r="AC55" s="3">
        <f t="shared" si="10"/>
        <v>0</v>
      </c>
      <c r="AE55" s="1">
        <v>0</v>
      </c>
      <c r="AF55" s="1">
        <v>0</v>
      </c>
      <c r="AG55" s="1">
        <v>17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22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20</v>
      </c>
      <c r="BL55" s="1">
        <v>20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</row>
    <row r="56" spans="1:70" x14ac:dyDescent="0.2">
      <c r="A56" s="1">
        <v>65129</v>
      </c>
      <c r="B56" s="1" t="s">
        <v>120</v>
      </c>
      <c r="C56" s="1">
        <v>30</v>
      </c>
      <c r="D56" s="1">
        <v>162</v>
      </c>
      <c r="E56" s="1" t="s">
        <v>65</v>
      </c>
      <c r="F56" s="1">
        <v>807</v>
      </c>
      <c r="G56" s="1" t="s">
        <v>67</v>
      </c>
      <c r="H56" s="3">
        <v>57.054400000000001</v>
      </c>
      <c r="I56" s="3">
        <v>1711.6320000000001</v>
      </c>
      <c r="J56" s="2">
        <f t="shared" si="2"/>
        <v>0</v>
      </c>
      <c r="K56" s="5">
        <f t="shared" si="3"/>
        <v>0</v>
      </c>
      <c r="L56" s="1">
        <v>0.6</v>
      </c>
      <c r="M56" s="1">
        <f>IFERROR(VLOOKUP(A56:A233,'280726 PH.K.'!$A$2:$S$186,19,FALSE),"")</f>
        <v>0.1</v>
      </c>
      <c r="N56" s="1">
        <f t="shared" si="4"/>
        <v>0.7</v>
      </c>
      <c r="O56" s="1">
        <f>IFERROR(VLOOKUP(A56:A233,'280726 PH.K.'!$A$2:$N$186,14,FALSE),"")</f>
        <v>4.87</v>
      </c>
      <c r="P56" s="8">
        <f t="shared" si="12"/>
        <v>0</v>
      </c>
      <c r="Q56" s="1"/>
      <c r="R56" s="1">
        <v>1.62</v>
      </c>
      <c r="S56" s="1">
        <v>1.53</v>
      </c>
      <c r="T56" s="7">
        <v>0</v>
      </c>
      <c r="U56" s="1"/>
      <c r="V56" s="1">
        <v>0.15</v>
      </c>
      <c r="W56" s="1">
        <v>0</v>
      </c>
      <c r="X56" s="8">
        <f t="shared" si="6"/>
        <v>0</v>
      </c>
      <c r="Y56" s="1">
        <v>0</v>
      </c>
      <c r="Z56" s="48">
        <f t="shared" si="7"/>
        <v>2.4700000000000002</v>
      </c>
      <c r="AA56" s="20">
        <f t="shared" si="8"/>
        <v>4227.7310400000006</v>
      </c>
      <c r="AB56" s="48">
        <f t="shared" si="9"/>
        <v>6.4</v>
      </c>
      <c r="AC56" s="3">
        <f t="shared" si="10"/>
        <v>10954.444800000001</v>
      </c>
      <c r="AD56" s="3">
        <f t="shared" ref="AD56:AD61" si="18">AC56-AA56</f>
        <v>6726.7137600000005</v>
      </c>
      <c r="AE56" s="1">
        <v>0</v>
      </c>
      <c r="AF56" s="1">
        <v>0</v>
      </c>
      <c r="AG56" s="1">
        <v>16</v>
      </c>
      <c r="AH56" s="1">
        <v>4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15</v>
      </c>
      <c r="AZ56" s="1">
        <v>16</v>
      </c>
      <c r="BA56" s="1">
        <v>19</v>
      </c>
      <c r="BB56" s="1">
        <v>13</v>
      </c>
      <c r="BC56" s="1">
        <v>46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9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</row>
    <row r="57" spans="1:70" x14ac:dyDescent="0.2">
      <c r="A57" s="1">
        <v>97300</v>
      </c>
      <c r="B57" s="1" t="s">
        <v>203</v>
      </c>
      <c r="C57" s="1">
        <v>12</v>
      </c>
      <c r="D57" s="1">
        <v>162</v>
      </c>
      <c r="E57" s="1" t="s">
        <v>65</v>
      </c>
      <c r="F57" s="1">
        <v>807</v>
      </c>
      <c r="G57" s="1" t="s">
        <v>67</v>
      </c>
      <c r="H57" s="3">
        <v>82.12</v>
      </c>
      <c r="I57" s="3">
        <v>985.44</v>
      </c>
      <c r="J57" s="2">
        <f t="shared" si="2"/>
        <v>0</v>
      </c>
      <c r="K57" s="5">
        <f t="shared" si="3"/>
        <v>0</v>
      </c>
      <c r="L57" s="1">
        <v>0.38</v>
      </c>
      <c r="M57" s="1">
        <f>IFERROR(VLOOKUP(A57:A234,'280726 PH.K.'!$A$2:$S$186,19,FALSE),"")</f>
        <v>0</v>
      </c>
      <c r="N57" s="1">
        <f t="shared" si="4"/>
        <v>0.38</v>
      </c>
      <c r="O57" s="1">
        <f>IFERROR(VLOOKUP(A57:A234,'280726 PH.K.'!$A$2:$N$186,14,FALSE),"")</f>
        <v>0.5</v>
      </c>
      <c r="P57" s="8">
        <f t="shared" si="12"/>
        <v>0</v>
      </c>
      <c r="Q57" s="1"/>
      <c r="R57" s="1">
        <v>3.38</v>
      </c>
      <c r="S57" s="1">
        <v>1.92</v>
      </c>
      <c r="T57" s="7">
        <v>0</v>
      </c>
      <c r="U57" s="1"/>
      <c r="V57" s="1">
        <v>0.17</v>
      </c>
      <c r="W57" s="1">
        <v>2.83</v>
      </c>
      <c r="X57" s="8">
        <f t="shared" si="6"/>
        <v>0</v>
      </c>
      <c r="Y57" s="1">
        <v>0</v>
      </c>
      <c r="Z57" s="48">
        <f t="shared" si="7"/>
        <v>3.9299999999999997</v>
      </c>
      <c r="AA57" s="20">
        <f t="shared" si="8"/>
        <v>3872.7791999999999</v>
      </c>
      <c r="AB57" s="48">
        <f t="shared" si="9"/>
        <v>5.25</v>
      </c>
      <c r="AC57" s="3">
        <f t="shared" si="10"/>
        <v>5173.5600000000004</v>
      </c>
      <c r="AD57" s="3">
        <f t="shared" si="18"/>
        <v>1300.7808000000005</v>
      </c>
      <c r="AE57" s="1">
        <v>0</v>
      </c>
      <c r="AF57" s="1">
        <v>0</v>
      </c>
      <c r="AG57" s="1">
        <v>4</v>
      </c>
      <c r="AH57" s="1">
        <v>1</v>
      </c>
      <c r="AI57" s="1">
        <v>12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8</v>
      </c>
      <c r="AZ57" s="1">
        <v>9</v>
      </c>
      <c r="BA57" s="1">
        <v>11</v>
      </c>
      <c r="BB57" s="1">
        <v>34</v>
      </c>
      <c r="BC57" s="1">
        <v>23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2</v>
      </c>
      <c r="BJ57" s="1">
        <v>0</v>
      </c>
      <c r="BK57" s="1">
        <v>0</v>
      </c>
      <c r="BL57" s="1">
        <v>0</v>
      </c>
      <c r="BM57" s="1">
        <v>34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</row>
    <row r="58" spans="1:70" x14ac:dyDescent="0.2">
      <c r="A58" s="1">
        <v>88153</v>
      </c>
      <c r="B58" s="1" t="s">
        <v>166</v>
      </c>
      <c r="C58" s="1">
        <v>12</v>
      </c>
      <c r="D58" s="1">
        <v>162</v>
      </c>
      <c r="E58" s="1" t="s">
        <v>65</v>
      </c>
      <c r="F58" s="1">
        <v>974</v>
      </c>
      <c r="G58" s="1" t="s">
        <v>70</v>
      </c>
      <c r="H58" s="3">
        <v>140.29910000000001</v>
      </c>
      <c r="I58" s="3">
        <v>1683.5891999999999</v>
      </c>
      <c r="J58" s="2">
        <f t="shared" si="2"/>
        <v>0</v>
      </c>
      <c r="K58" s="5">
        <f t="shared" si="3"/>
        <v>0</v>
      </c>
      <c r="L58" s="1">
        <v>0.67</v>
      </c>
      <c r="M58" s="1">
        <f>IFERROR(VLOOKUP(A58:A235,'280726 PH.K.'!$A$2:$S$186,19,FALSE),"")</f>
        <v>0</v>
      </c>
      <c r="N58" s="1">
        <f t="shared" si="4"/>
        <v>0.67</v>
      </c>
      <c r="O58" s="1">
        <f>IFERROR(VLOOKUP(A58:A235,'280726 PH.K.'!$A$2:$N$186,14,FALSE),"")</f>
        <v>1</v>
      </c>
      <c r="P58" s="8">
        <f t="shared" si="12"/>
        <v>0</v>
      </c>
      <c r="Q58" s="1"/>
      <c r="R58" s="1">
        <v>1.5</v>
      </c>
      <c r="S58" s="1">
        <v>0.75</v>
      </c>
      <c r="T58" s="7">
        <v>0</v>
      </c>
      <c r="U58" s="1"/>
      <c r="V58" s="1">
        <v>0.08</v>
      </c>
      <c r="W58" s="1">
        <v>4.67</v>
      </c>
      <c r="X58" s="8">
        <f t="shared" si="6"/>
        <v>0</v>
      </c>
      <c r="Y58" s="1">
        <v>0</v>
      </c>
      <c r="Z58" s="48">
        <f t="shared" si="7"/>
        <v>2.25</v>
      </c>
      <c r="AA58" s="20">
        <f t="shared" si="8"/>
        <v>3788.0756999999999</v>
      </c>
      <c r="AB58" s="48">
        <f t="shared" si="9"/>
        <v>6.42</v>
      </c>
      <c r="AC58" s="3">
        <f t="shared" si="10"/>
        <v>10808.642663999999</v>
      </c>
      <c r="AD58" s="3">
        <f t="shared" si="18"/>
        <v>7020.5669639999996</v>
      </c>
      <c r="AE58" s="1">
        <v>0</v>
      </c>
      <c r="AF58" s="1">
        <v>0</v>
      </c>
      <c r="AG58" s="1">
        <v>4</v>
      </c>
      <c r="AH58" s="1">
        <v>8</v>
      </c>
      <c r="AI58" s="1">
        <v>12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6</v>
      </c>
      <c r="AZ58" s="1">
        <v>2</v>
      </c>
      <c r="BA58" s="1">
        <v>8</v>
      </c>
      <c r="BB58" s="1">
        <v>6</v>
      </c>
      <c r="BC58" s="1">
        <v>9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2</v>
      </c>
      <c r="BK58" s="1">
        <v>0</v>
      </c>
      <c r="BL58" s="1">
        <v>0</v>
      </c>
      <c r="BM58" s="1">
        <v>56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</row>
    <row r="59" spans="1:70" x14ac:dyDescent="0.2">
      <c r="A59" s="1">
        <v>6060</v>
      </c>
      <c r="B59" s="1" t="s">
        <v>172</v>
      </c>
      <c r="C59" s="1">
        <v>5</v>
      </c>
      <c r="D59" s="1">
        <v>162</v>
      </c>
      <c r="E59" s="1" t="s">
        <v>65</v>
      </c>
      <c r="F59" s="1">
        <v>123</v>
      </c>
      <c r="G59" s="1" t="s">
        <v>138</v>
      </c>
      <c r="H59" s="3">
        <v>208.38839999999999</v>
      </c>
      <c r="I59" s="3">
        <v>1041.942</v>
      </c>
      <c r="J59" s="2">
        <f t="shared" si="2"/>
        <v>0</v>
      </c>
      <c r="K59" s="5">
        <f t="shared" si="3"/>
        <v>0</v>
      </c>
      <c r="L59" s="1">
        <v>0</v>
      </c>
      <c r="M59" s="1">
        <f>IFERROR(VLOOKUP(A59:A236,'280726 PH.K.'!$A$2:$S$186,19,FALSE),"")</f>
        <v>0</v>
      </c>
      <c r="N59" s="1">
        <f t="shared" si="4"/>
        <v>0</v>
      </c>
      <c r="O59" s="1">
        <f>IFERROR(VLOOKUP(A59:A236,'280726 PH.K.'!$A$2:$N$186,14,FALSE),"")</f>
        <v>1.8</v>
      </c>
      <c r="P59" s="8">
        <f t="shared" si="12"/>
        <v>0</v>
      </c>
      <c r="Q59" s="1"/>
      <c r="R59" s="1">
        <v>3.5</v>
      </c>
      <c r="S59" s="1">
        <v>5.2</v>
      </c>
      <c r="T59" s="7">
        <v>0</v>
      </c>
      <c r="U59" s="1"/>
      <c r="V59" s="1">
        <v>0</v>
      </c>
      <c r="W59" s="1">
        <v>0</v>
      </c>
      <c r="X59" s="8">
        <f t="shared" si="6"/>
        <v>0</v>
      </c>
      <c r="Y59" s="1">
        <v>0</v>
      </c>
      <c r="Z59" s="48">
        <f t="shared" si="7"/>
        <v>3.5</v>
      </c>
      <c r="AA59" s="20">
        <f t="shared" si="8"/>
        <v>3646.797</v>
      </c>
      <c r="AB59" s="48">
        <f t="shared" si="9"/>
        <v>7</v>
      </c>
      <c r="AC59" s="3">
        <f t="shared" si="10"/>
        <v>7293.5940000000001</v>
      </c>
      <c r="AD59" s="3">
        <f t="shared" si="18"/>
        <v>3646.797</v>
      </c>
      <c r="AE59" s="1">
        <v>0</v>
      </c>
      <c r="AF59" s="1">
        <v>0</v>
      </c>
      <c r="AG59" s="1">
        <v>0</v>
      </c>
      <c r="AH59" s="1">
        <v>0</v>
      </c>
      <c r="AI59" s="1">
        <v>10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10</v>
      </c>
      <c r="AZ59" s="1">
        <v>9</v>
      </c>
      <c r="BA59" s="1">
        <v>0</v>
      </c>
      <c r="BB59" s="1">
        <v>6</v>
      </c>
      <c r="BC59" s="1">
        <v>26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</row>
    <row r="60" spans="1:70" x14ac:dyDescent="0.2">
      <c r="A60" s="1">
        <v>6087</v>
      </c>
      <c r="B60" s="1" t="s">
        <v>164</v>
      </c>
      <c r="C60" s="1">
        <v>4</v>
      </c>
      <c r="D60" s="1">
        <v>162</v>
      </c>
      <c r="E60" s="1" t="s">
        <v>65</v>
      </c>
      <c r="F60" s="1">
        <v>123</v>
      </c>
      <c r="G60" s="1" t="s">
        <v>138</v>
      </c>
      <c r="H60" s="3">
        <v>255.4675</v>
      </c>
      <c r="I60" s="3">
        <v>1021.87</v>
      </c>
      <c r="J60" s="2">
        <f t="shared" si="2"/>
        <v>0</v>
      </c>
      <c r="K60" s="5">
        <f t="shared" si="3"/>
        <v>0</v>
      </c>
      <c r="L60" s="1">
        <v>0.25</v>
      </c>
      <c r="M60" s="1">
        <f>IFERROR(VLOOKUP(A60:A237,'280726 PH.K.'!$A$2:$S$186,19,FALSE),"")</f>
        <v>0</v>
      </c>
      <c r="N60" s="1">
        <f t="shared" si="4"/>
        <v>0.25</v>
      </c>
      <c r="O60" s="1">
        <f>IFERROR(VLOOKUP(A60:A237,'280726 PH.K.'!$A$2:$N$186,14,FALSE),"")</f>
        <v>9.25</v>
      </c>
      <c r="P60" s="8">
        <f t="shared" si="12"/>
        <v>0</v>
      </c>
      <c r="Q60" s="1"/>
      <c r="R60" s="1">
        <v>3</v>
      </c>
      <c r="S60" s="1">
        <v>3.75</v>
      </c>
      <c r="T60" s="7">
        <v>0</v>
      </c>
      <c r="U60" s="1"/>
      <c r="V60" s="1">
        <v>0.25</v>
      </c>
      <c r="W60" s="1">
        <v>0</v>
      </c>
      <c r="X60" s="8">
        <f t="shared" si="6"/>
        <v>0</v>
      </c>
      <c r="Y60" s="1">
        <v>0</v>
      </c>
      <c r="Z60" s="48">
        <f t="shared" si="7"/>
        <v>3.5</v>
      </c>
      <c r="AA60" s="20">
        <f t="shared" si="8"/>
        <v>3576.5450000000001</v>
      </c>
      <c r="AB60" s="48">
        <f t="shared" si="9"/>
        <v>13</v>
      </c>
      <c r="AC60" s="3">
        <f t="shared" si="10"/>
        <v>13284.31</v>
      </c>
      <c r="AD60" s="3">
        <f t="shared" si="18"/>
        <v>9707.7649999999994</v>
      </c>
      <c r="AE60" s="1">
        <v>0</v>
      </c>
      <c r="AF60" s="1">
        <v>0</v>
      </c>
      <c r="AG60" s="1">
        <v>0</v>
      </c>
      <c r="AH60" s="1">
        <v>2</v>
      </c>
      <c r="AI60" s="1">
        <v>39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7</v>
      </c>
      <c r="AZ60" s="1">
        <v>6</v>
      </c>
      <c r="BA60" s="1">
        <v>1</v>
      </c>
      <c r="BB60" s="1">
        <v>2</v>
      </c>
      <c r="BC60" s="1">
        <v>15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</row>
    <row r="61" spans="1:70" x14ac:dyDescent="0.2">
      <c r="A61" s="1">
        <v>6044</v>
      </c>
      <c r="B61" s="1" t="s">
        <v>170</v>
      </c>
      <c r="C61" s="1">
        <v>12</v>
      </c>
      <c r="D61" s="1">
        <v>162</v>
      </c>
      <c r="E61" s="1" t="s">
        <v>65</v>
      </c>
      <c r="F61" s="1">
        <v>807</v>
      </c>
      <c r="G61" s="1" t="s">
        <v>67</v>
      </c>
      <c r="H61" s="3">
        <v>73.979200000000006</v>
      </c>
      <c r="I61" s="3">
        <v>887.75040000000001</v>
      </c>
      <c r="J61" s="2">
        <f t="shared" si="2"/>
        <v>0</v>
      </c>
      <c r="K61" s="5">
        <f t="shared" si="3"/>
        <v>0</v>
      </c>
      <c r="L61" s="1">
        <v>0.46</v>
      </c>
      <c r="M61" s="1">
        <f>IFERROR(VLOOKUP(A61:A238,'280726 PH.K.'!$A$2:$S$186,19,FALSE),"")</f>
        <v>0.2</v>
      </c>
      <c r="N61" s="1">
        <f t="shared" si="4"/>
        <v>0.66</v>
      </c>
      <c r="O61" s="1">
        <f>IFERROR(VLOOKUP(A61:A238,'280726 PH.K.'!$A$2:$N$186,14,FALSE),"")</f>
        <v>1</v>
      </c>
      <c r="P61" s="8">
        <f t="shared" si="12"/>
        <v>0</v>
      </c>
      <c r="Q61" s="1"/>
      <c r="R61" s="1">
        <v>2.96</v>
      </c>
      <c r="S61" s="1">
        <v>2.83</v>
      </c>
      <c r="T61" s="7">
        <v>0</v>
      </c>
      <c r="U61" s="1"/>
      <c r="V61" s="1">
        <v>0.12</v>
      </c>
      <c r="W61" s="1">
        <v>2</v>
      </c>
      <c r="X61" s="8">
        <f t="shared" si="6"/>
        <v>0</v>
      </c>
      <c r="Y61" s="1">
        <v>0</v>
      </c>
      <c r="Z61" s="48">
        <f t="shared" si="7"/>
        <v>3.74</v>
      </c>
      <c r="AA61" s="20">
        <f t="shared" si="8"/>
        <v>3320.1864960000003</v>
      </c>
      <c r="AB61" s="48">
        <f t="shared" si="9"/>
        <v>5.83</v>
      </c>
      <c r="AC61" s="3">
        <f t="shared" si="10"/>
        <v>5175.5848320000005</v>
      </c>
      <c r="AD61" s="3">
        <f t="shared" si="18"/>
        <v>1855.3983360000002</v>
      </c>
      <c r="AE61" s="1">
        <v>0</v>
      </c>
      <c r="AF61" s="1">
        <v>0</v>
      </c>
      <c r="AG61" s="1">
        <v>5</v>
      </c>
      <c r="AH61" s="1">
        <v>1</v>
      </c>
      <c r="AI61" s="1">
        <v>4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15</v>
      </c>
      <c r="AZ61" s="1">
        <v>5</v>
      </c>
      <c r="BA61" s="1">
        <v>11</v>
      </c>
      <c r="BB61" s="1">
        <v>14</v>
      </c>
      <c r="BC61" s="1">
        <v>34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3</v>
      </c>
      <c r="BM61" s="1">
        <v>24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</row>
    <row r="62" spans="1:70" x14ac:dyDescent="0.2">
      <c r="A62" s="1">
        <v>95804</v>
      </c>
      <c r="B62" s="1" t="s">
        <v>179</v>
      </c>
      <c r="C62" s="1">
        <v>12</v>
      </c>
      <c r="D62" s="1">
        <v>162</v>
      </c>
      <c r="E62" s="1" t="s">
        <v>65</v>
      </c>
      <c r="F62" s="1">
        <v>807</v>
      </c>
      <c r="G62" s="1" t="s">
        <v>67</v>
      </c>
      <c r="H62" s="3">
        <v>33.909999999999997</v>
      </c>
      <c r="I62" s="3">
        <v>406.92</v>
      </c>
      <c r="J62" s="2">
        <f t="shared" si="2"/>
        <v>406.92</v>
      </c>
      <c r="K62" s="5">
        <f t="shared" si="3"/>
        <v>1</v>
      </c>
      <c r="L62" s="1">
        <v>1.96</v>
      </c>
      <c r="M62" s="1">
        <f>IFERROR(VLOOKUP(A62:A239,'280726 PH.K.'!$A$2:$S$186,19,FALSE),"")</f>
        <v>0</v>
      </c>
      <c r="N62" s="1">
        <f t="shared" si="4"/>
        <v>1.96</v>
      </c>
      <c r="O62" s="1">
        <f>IFERROR(VLOOKUP(A62:A239,'280726 PH.K.'!$A$2:$N$186,14,FALSE),"")</f>
        <v>0</v>
      </c>
      <c r="P62" s="8">
        <f t="shared" si="12"/>
        <v>1</v>
      </c>
      <c r="Q62" s="1"/>
      <c r="R62" s="1">
        <v>5.92</v>
      </c>
      <c r="S62" s="1">
        <v>7.5</v>
      </c>
      <c r="T62" s="7">
        <v>0</v>
      </c>
      <c r="U62" s="1"/>
      <c r="V62" s="1">
        <v>0</v>
      </c>
      <c r="W62" s="1">
        <v>0</v>
      </c>
      <c r="X62" s="8">
        <f t="shared" si="6"/>
        <v>0</v>
      </c>
      <c r="Y62" s="1">
        <v>0</v>
      </c>
      <c r="Z62" s="48">
        <f t="shared" si="7"/>
        <v>7.88</v>
      </c>
      <c r="AA62" s="20">
        <f t="shared" si="8"/>
        <v>3206.5296000000003</v>
      </c>
      <c r="AB62" s="48">
        <f t="shared" si="9"/>
        <v>7.5</v>
      </c>
      <c r="AC62" s="3">
        <f t="shared" si="10"/>
        <v>3051.9</v>
      </c>
      <c r="AE62" s="1">
        <v>0</v>
      </c>
      <c r="AF62" s="1">
        <v>0</v>
      </c>
      <c r="AG62" s="1">
        <v>21</v>
      </c>
      <c r="AH62" s="1">
        <v>5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17</v>
      </c>
      <c r="AZ62" s="1">
        <v>13</v>
      </c>
      <c r="BA62" s="1">
        <v>35</v>
      </c>
      <c r="BB62" s="1">
        <v>25</v>
      </c>
      <c r="BC62" s="1">
        <v>90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</row>
    <row r="63" spans="1:70" x14ac:dyDescent="0.2">
      <c r="A63" s="1">
        <v>91067</v>
      </c>
      <c r="B63" s="1" t="s">
        <v>159</v>
      </c>
      <c r="C63" s="1">
        <v>6</v>
      </c>
      <c r="D63" s="1">
        <v>162</v>
      </c>
      <c r="E63" s="1" t="s">
        <v>65</v>
      </c>
      <c r="F63" s="1">
        <v>123</v>
      </c>
      <c r="G63" s="1" t="s">
        <v>138</v>
      </c>
      <c r="H63" s="3">
        <v>119.37</v>
      </c>
      <c r="I63" s="3">
        <v>716.22</v>
      </c>
      <c r="J63" s="2">
        <f t="shared" si="2"/>
        <v>0</v>
      </c>
      <c r="K63" s="5">
        <f t="shared" si="3"/>
        <v>0</v>
      </c>
      <c r="L63" s="1">
        <v>0.57999999999999996</v>
      </c>
      <c r="M63" s="1">
        <f>IFERROR(VLOOKUP(A63:A240,'280726 PH.K.'!$A$2:$S$186,19,FALSE),"")</f>
        <v>0.3</v>
      </c>
      <c r="N63" s="1">
        <f t="shared" si="4"/>
        <v>0.87999999999999989</v>
      </c>
      <c r="O63" s="1">
        <f>IFERROR(VLOOKUP(A63:A240,'280726 PH.K.'!$A$2:$N$186,14,FALSE),"")</f>
        <v>5</v>
      </c>
      <c r="P63" s="8">
        <f t="shared" si="12"/>
        <v>0</v>
      </c>
      <c r="Q63" s="1"/>
      <c r="R63" s="1">
        <v>2.33</v>
      </c>
      <c r="S63" s="1">
        <v>2.83</v>
      </c>
      <c r="T63" s="7">
        <v>0</v>
      </c>
      <c r="U63" s="1"/>
      <c r="V63" s="1">
        <v>1.25</v>
      </c>
      <c r="W63" s="1">
        <v>2.5</v>
      </c>
      <c r="X63" s="8">
        <f t="shared" si="6"/>
        <v>0</v>
      </c>
      <c r="Y63" s="1">
        <v>0</v>
      </c>
      <c r="Z63" s="48">
        <f t="shared" si="7"/>
        <v>4.46</v>
      </c>
      <c r="AA63" s="20">
        <f t="shared" si="8"/>
        <v>3194.3412000000003</v>
      </c>
      <c r="AB63" s="48">
        <f t="shared" si="9"/>
        <v>10.33</v>
      </c>
      <c r="AC63" s="3">
        <f t="shared" si="10"/>
        <v>7398.5526</v>
      </c>
      <c r="AD63" s="3">
        <f t="shared" ref="AD63:AD64" si="19">AC63-AA63</f>
        <v>4204.2114000000001</v>
      </c>
      <c r="AE63" s="1">
        <v>0</v>
      </c>
      <c r="AF63" s="1">
        <v>0</v>
      </c>
      <c r="AG63" s="1">
        <v>1</v>
      </c>
      <c r="AH63" s="1">
        <v>5</v>
      </c>
      <c r="AI63" s="1">
        <v>19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3</v>
      </c>
      <c r="AZ63" s="1">
        <v>5</v>
      </c>
      <c r="BA63" s="1">
        <v>8</v>
      </c>
      <c r="BB63" s="1">
        <v>1</v>
      </c>
      <c r="BC63" s="1">
        <v>17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1</v>
      </c>
      <c r="BJ63" s="1">
        <v>6</v>
      </c>
      <c r="BK63" s="1">
        <v>0</v>
      </c>
      <c r="BL63" s="1">
        <v>7</v>
      </c>
      <c r="BM63" s="1">
        <v>15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</row>
    <row r="64" spans="1:70" x14ac:dyDescent="0.2">
      <c r="A64" s="1">
        <v>6045</v>
      </c>
      <c r="B64" s="1" t="s">
        <v>162</v>
      </c>
      <c r="C64" s="1">
        <v>12</v>
      </c>
      <c r="D64" s="1">
        <v>162</v>
      </c>
      <c r="E64" s="1" t="s">
        <v>65</v>
      </c>
      <c r="F64" s="1">
        <v>807</v>
      </c>
      <c r="G64" s="1" t="s">
        <v>67</v>
      </c>
      <c r="H64" s="3">
        <v>73.979100000000003</v>
      </c>
      <c r="I64" s="3">
        <v>887.74919999999997</v>
      </c>
      <c r="J64" s="2">
        <f t="shared" si="2"/>
        <v>0</v>
      </c>
      <c r="K64" s="5">
        <f t="shared" si="3"/>
        <v>0</v>
      </c>
      <c r="L64" s="1">
        <v>0.21</v>
      </c>
      <c r="M64" s="1">
        <f>IFERROR(VLOOKUP(A64:A241,'280726 PH.K.'!$A$2:$S$186,19,FALSE),"")</f>
        <v>0</v>
      </c>
      <c r="N64" s="1">
        <f t="shared" si="4"/>
        <v>0.21</v>
      </c>
      <c r="O64" s="1">
        <f>IFERROR(VLOOKUP(A64:A241,'280726 PH.K.'!$A$2:$N$186,14,FALSE),"")</f>
        <v>0</v>
      </c>
      <c r="P64" s="8">
        <f t="shared" si="12"/>
        <v>0</v>
      </c>
      <c r="Q64" s="1"/>
      <c r="R64" s="1">
        <v>2.58</v>
      </c>
      <c r="S64" s="1">
        <v>2.58</v>
      </c>
      <c r="T64" s="7">
        <v>0</v>
      </c>
      <c r="U64" s="1"/>
      <c r="V64" s="1">
        <v>0.12</v>
      </c>
      <c r="W64" s="1">
        <v>1.67</v>
      </c>
      <c r="X64" s="8">
        <f t="shared" si="6"/>
        <v>0</v>
      </c>
      <c r="Y64" s="1">
        <v>0</v>
      </c>
      <c r="Z64" s="48">
        <f t="shared" si="7"/>
        <v>2.91</v>
      </c>
      <c r="AA64" s="20">
        <f t="shared" si="8"/>
        <v>2583.3501719999999</v>
      </c>
      <c r="AB64" s="48">
        <f t="shared" si="9"/>
        <v>4.25</v>
      </c>
      <c r="AC64" s="3">
        <f t="shared" si="10"/>
        <v>3772.9340999999999</v>
      </c>
      <c r="AD64" s="3">
        <f t="shared" si="19"/>
        <v>1189.583928</v>
      </c>
      <c r="AE64" s="1">
        <v>0</v>
      </c>
      <c r="AF64" s="1">
        <v>0</v>
      </c>
      <c r="AG64" s="1">
        <v>2</v>
      </c>
      <c r="AH64" s="1">
        <v>1</v>
      </c>
      <c r="AI64" s="1">
        <v>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14</v>
      </c>
      <c r="AZ64" s="1">
        <v>9</v>
      </c>
      <c r="BA64" s="1">
        <v>5</v>
      </c>
      <c r="BB64" s="1">
        <v>15</v>
      </c>
      <c r="BC64" s="1">
        <v>31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3</v>
      </c>
      <c r="BK64" s="1">
        <v>0</v>
      </c>
      <c r="BL64" s="1">
        <v>0</v>
      </c>
      <c r="BM64" s="1">
        <v>20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</row>
    <row r="65" spans="1:70" x14ac:dyDescent="0.2">
      <c r="A65" s="1">
        <v>6011</v>
      </c>
      <c r="B65" s="1" t="s">
        <v>188</v>
      </c>
      <c r="C65" s="1">
        <v>24</v>
      </c>
      <c r="D65" s="1">
        <v>162</v>
      </c>
      <c r="E65" s="1" t="s">
        <v>65</v>
      </c>
      <c r="F65" s="1">
        <v>558</v>
      </c>
      <c r="G65" s="1" t="s">
        <v>74</v>
      </c>
      <c r="H65" s="3">
        <v>80.55</v>
      </c>
      <c r="I65" s="3">
        <v>1933.2</v>
      </c>
      <c r="J65" s="2">
        <f t="shared" si="2"/>
        <v>0</v>
      </c>
      <c r="K65" s="5">
        <f t="shared" si="3"/>
        <v>0</v>
      </c>
      <c r="L65" s="1">
        <v>0</v>
      </c>
      <c r="M65" s="1">
        <f>IFERROR(VLOOKUP(A65:A242,'280726 PH.K.'!$A$2:$S$186,19,FALSE),"")</f>
        <v>0</v>
      </c>
      <c r="N65" s="1">
        <f t="shared" si="4"/>
        <v>0</v>
      </c>
      <c r="O65" s="1">
        <f>IFERROR(VLOOKUP(A65:A242,'280726 PH.K.'!$A$2:$N$186,14,FALSE),"")</f>
        <v>0</v>
      </c>
      <c r="P65" s="8">
        <f t="shared" si="12"/>
        <v>0</v>
      </c>
      <c r="Q65" s="1"/>
      <c r="R65" s="1">
        <v>1.31</v>
      </c>
      <c r="S65" s="1">
        <v>0</v>
      </c>
      <c r="T65" s="7">
        <v>0</v>
      </c>
      <c r="U65" s="1"/>
      <c r="V65" s="1">
        <v>0</v>
      </c>
      <c r="W65" s="1">
        <v>0</v>
      </c>
      <c r="X65" s="8">
        <f t="shared" si="6"/>
        <v>0</v>
      </c>
      <c r="Y65" s="1">
        <v>0</v>
      </c>
      <c r="Z65" s="48">
        <f t="shared" si="7"/>
        <v>1.31</v>
      </c>
      <c r="AA65" s="20">
        <f t="shared" si="8"/>
        <v>2532.4920000000002</v>
      </c>
      <c r="AB65" s="48">
        <f t="shared" si="9"/>
        <v>0</v>
      </c>
      <c r="AC65" s="3">
        <f t="shared" si="10"/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23</v>
      </c>
      <c r="BB65" s="1">
        <v>17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</row>
    <row r="66" spans="1:70" x14ac:dyDescent="0.2">
      <c r="A66" s="1">
        <v>91046</v>
      </c>
      <c r="B66" s="1" t="s">
        <v>150</v>
      </c>
      <c r="C66" s="1">
        <v>6</v>
      </c>
      <c r="D66" s="1">
        <v>162</v>
      </c>
      <c r="E66" s="1" t="s">
        <v>65</v>
      </c>
      <c r="F66" s="1">
        <v>123</v>
      </c>
      <c r="G66" s="1" t="s">
        <v>138</v>
      </c>
      <c r="H66" s="3">
        <v>119.37</v>
      </c>
      <c r="I66" s="3">
        <v>716.22</v>
      </c>
      <c r="J66" s="2">
        <f t="shared" si="2"/>
        <v>0</v>
      </c>
      <c r="K66" s="5">
        <f t="shared" si="3"/>
        <v>0</v>
      </c>
      <c r="L66" s="1">
        <v>0</v>
      </c>
      <c r="M66" s="1">
        <f>IFERROR(VLOOKUP(A66:A243,'280726 PH.K.'!$A$2:$S$186,19,FALSE),"")</f>
        <v>0.5</v>
      </c>
      <c r="N66" s="1">
        <f t="shared" si="4"/>
        <v>0.5</v>
      </c>
      <c r="O66" s="1">
        <f>IFERROR(VLOOKUP(A66:A243,'280726 PH.K.'!$A$2:$N$186,14,FALSE),"")</f>
        <v>1.17</v>
      </c>
      <c r="P66" s="8">
        <f t="shared" si="12"/>
        <v>0</v>
      </c>
      <c r="Q66" s="1"/>
      <c r="R66" s="1">
        <v>2.17</v>
      </c>
      <c r="S66" s="1">
        <v>3.33</v>
      </c>
      <c r="T66" s="7">
        <v>0</v>
      </c>
      <c r="U66" s="1"/>
      <c r="V66" s="1">
        <v>0.83</v>
      </c>
      <c r="W66" s="1">
        <v>2.67</v>
      </c>
      <c r="X66" s="8">
        <f t="shared" si="6"/>
        <v>0</v>
      </c>
      <c r="Y66" s="1">
        <v>0</v>
      </c>
      <c r="Z66" s="48">
        <f t="shared" si="7"/>
        <v>3.5</v>
      </c>
      <c r="AA66" s="20">
        <f t="shared" si="8"/>
        <v>2506.77</v>
      </c>
      <c r="AB66" s="48">
        <f t="shared" si="9"/>
        <v>7.17</v>
      </c>
      <c r="AC66" s="3">
        <f t="shared" si="10"/>
        <v>5135.2974000000004</v>
      </c>
      <c r="AD66" s="3">
        <f t="shared" ref="AD66:AD67" si="20">AC66-AA66</f>
        <v>2628.5274000000004</v>
      </c>
      <c r="AE66" s="1">
        <v>0</v>
      </c>
      <c r="AF66" s="1">
        <v>0</v>
      </c>
      <c r="AG66" s="1">
        <v>0</v>
      </c>
      <c r="AH66" s="1">
        <v>0</v>
      </c>
      <c r="AI66" s="1">
        <v>10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3</v>
      </c>
      <c r="AZ66" s="1">
        <v>2</v>
      </c>
      <c r="BA66" s="1">
        <v>8</v>
      </c>
      <c r="BB66" s="1">
        <v>2</v>
      </c>
      <c r="BC66" s="1">
        <v>20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</v>
      </c>
      <c r="BJ66" s="1">
        <v>6</v>
      </c>
      <c r="BK66" s="1">
        <v>0</v>
      </c>
      <c r="BL66" s="1">
        <v>0</v>
      </c>
      <c r="BM66" s="1">
        <v>16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</row>
    <row r="67" spans="1:70" x14ac:dyDescent="0.2">
      <c r="A67" s="1">
        <v>91013</v>
      </c>
      <c r="B67" s="1" t="s">
        <v>151</v>
      </c>
      <c r="C67" s="1">
        <v>12</v>
      </c>
      <c r="D67" s="1">
        <v>162</v>
      </c>
      <c r="E67" s="1" t="s">
        <v>65</v>
      </c>
      <c r="F67" s="1">
        <v>123</v>
      </c>
      <c r="G67" s="1" t="s">
        <v>138</v>
      </c>
      <c r="H67" s="3">
        <v>101.8831</v>
      </c>
      <c r="I67" s="3">
        <v>1222.5971999999999</v>
      </c>
      <c r="J67" s="2">
        <f t="shared" si="2"/>
        <v>0</v>
      </c>
      <c r="K67" s="5">
        <f t="shared" si="3"/>
        <v>0</v>
      </c>
      <c r="L67" s="1">
        <v>0.17</v>
      </c>
      <c r="M67" s="1">
        <f>IFERROR(VLOOKUP(A67:A244,'280726 PH.K.'!$A$2:$S$186,19,FALSE),"")</f>
        <v>0.1</v>
      </c>
      <c r="N67" s="1">
        <f t="shared" si="4"/>
        <v>0.27</v>
      </c>
      <c r="O67" s="1">
        <f>IFERROR(VLOOKUP(A67:A244,'280726 PH.K.'!$A$2:$N$186,14,FALSE),"")</f>
        <v>2.83</v>
      </c>
      <c r="P67" s="8">
        <f t="shared" si="12"/>
        <v>0</v>
      </c>
      <c r="Q67" s="1"/>
      <c r="R67" s="1">
        <v>1.75</v>
      </c>
      <c r="S67" s="1">
        <v>3.67</v>
      </c>
      <c r="T67" s="7">
        <v>0</v>
      </c>
      <c r="U67" s="1"/>
      <c r="V67" s="1">
        <v>0</v>
      </c>
      <c r="W67" s="1">
        <v>0.57999999999999996</v>
      </c>
      <c r="X67" s="8">
        <f t="shared" si="6"/>
        <v>0</v>
      </c>
      <c r="Y67" s="1">
        <v>0</v>
      </c>
      <c r="Z67" s="48">
        <f t="shared" si="7"/>
        <v>2.02</v>
      </c>
      <c r="AA67" s="20">
        <f t="shared" si="8"/>
        <v>2469.6463439999998</v>
      </c>
      <c r="AB67" s="48">
        <f t="shared" si="9"/>
        <v>7.08</v>
      </c>
      <c r="AC67" s="3">
        <f t="shared" si="10"/>
        <v>8655.9881759999989</v>
      </c>
      <c r="AD67" s="3">
        <f t="shared" si="20"/>
        <v>6186.3418319999992</v>
      </c>
      <c r="AE67" s="1">
        <v>0</v>
      </c>
      <c r="AF67" s="1">
        <v>0</v>
      </c>
      <c r="AG67" s="1">
        <v>2</v>
      </c>
      <c r="AH67" s="1">
        <v>0</v>
      </c>
      <c r="AI67" s="1">
        <v>30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15</v>
      </c>
      <c r="AZ67" s="1">
        <v>2</v>
      </c>
      <c r="BA67" s="1">
        <v>3</v>
      </c>
      <c r="BB67" s="1">
        <v>4</v>
      </c>
      <c r="BC67" s="1">
        <v>44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7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</row>
    <row r="68" spans="1:70" x14ac:dyDescent="0.2">
      <c r="A68" s="1">
        <v>96156</v>
      </c>
      <c r="B68" s="1" t="s">
        <v>184</v>
      </c>
      <c r="C68" s="1">
        <v>24</v>
      </c>
      <c r="D68" s="1">
        <v>162</v>
      </c>
      <c r="E68" s="1" t="s">
        <v>65</v>
      </c>
      <c r="F68" s="1">
        <v>999</v>
      </c>
      <c r="G68" s="1" t="s">
        <v>68</v>
      </c>
      <c r="H68" s="3">
        <v>291.06</v>
      </c>
      <c r="I68" s="3">
        <v>6985.44</v>
      </c>
      <c r="J68" s="2">
        <f t="shared" si="2"/>
        <v>0</v>
      </c>
      <c r="K68" s="5">
        <f t="shared" si="3"/>
        <v>0</v>
      </c>
      <c r="L68" s="1">
        <v>0.35</v>
      </c>
      <c r="M68" s="1">
        <f>IFERROR(VLOOKUP(A68:A245,'280726 PH.K.'!$A$2:$S$186,19,FALSE),"")</f>
        <v>0</v>
      </c>
      <c r="N68" s="1">
        <f t="shared" si="4"/>
        <v>0.35</v>
      </c>
      <c r="O68" s="1">
        <f>IFERROR(VLOOKUP(A68:A245,'280726 PH.K.'!$A$2:$N$186,14,FALSE),"")</f>
        <v>0</v>
      </c>
      <c r="P68" s="8">
        <f t="shared" si="12"/>
        <v>0</v>
      </c>
      <c r="Q68" s="1"/>
      <c r="R68" s="1">
        <v>0</v>
      </c>
      <c r="S68" s="1">
        <v>0</v>
      </c>
      <c r="T68" s="7">
        <v>0</v>
      </c>
      <c r="U68" s="1"/>
      <c r="V68" s="1">
        <v>0</v>
      </c>
      <c r="W68" s="1">
        <v>0</v>
      </c>
      <c r="X68" s="8">
        <f t="shared" si="6"/>
        <v>0</v>
      </c>
      <c r="Y68" s="1">
        <v>0</v>
      </c>
      <c r="Z68" s="48">
        <f t="shared" si="7"/>
        <v>0.35</v>
      </c>
      <c r="AA68" s="20">
        <f t="shared" si="8"/>
        <v>2444.9039999999995</v>
      </c>
      <c r="AB68" s="48">
        <f t="shared" si="9"/>
        <v>0</v>
      </c>
      <c r="AC68" s="3">
        <f t="shared" si="10"/>
        <v>0</v>
      </c>
      <c r="AE68" s="1">
        <v>0</v>
      </c>
      <c r="AF68" s="1">
        <v>0</v>
      </c>
      <c r="AG68" s="1">
        <v>5</v>
      </c>
      <c r="AH68" s="1">
        <v>7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</row>
    <row r="69" spans="1:70" x14ac:dyDescent="0.2">
      <c r="A69" s="1">
        <v>91003</v>
      </c>
      <c r="B69" s="1" t="s">
        <v>177</v>
      </c>
      <c r="C69" s="1">
        <v>6</v>
      </c>
      <c r="D69" s="1">
        <v>162</v>
      </c>
      <c r="E69" s="1" t="s">
        <v>65</v>
      </c>
      <c r="F69" s="1">
        <v>123</v>
      </c>
      <c r="G69" s="1" t="s">
        <v>138</v>
      </c>
      <c r="H69" s="3">
        <v>119.3702</v>
      </c>
      <c r="I69" s="3">
        <v>716.22119999999995</v>
      </c>
      <c r="J69" s="2">
        <f t="shared" si="2"/>
        <v>0</v>
      </c>
      <c r="K69" s="5">
        <f t="shared" si="3"/>
        <v>0</v>
      </c>
      <c r="L69" s="1">
        <v>0</v>
      </c>
      <c r="M69" s="1">
        <f>IFERROR(VLOOKUP(A69:A246,'280726 PH.K.'!$A$2:$S$186,19,FALSE),"")</f>
        <v>0.2</v>
      </c>
      <c r="N69" s="1">
        <f t="shared" si="4"/>
        <v>0.2</v>
      </c>
      <c r="O69" s="1">
        <f>IFERROR(VLOOKUP(A69:A246,'280726 PH.K.'!$A$2:$N$186,14,FALSE),"")</f>
        <v>0.5</v>
      </c>
      <c r="P69" s="8">
        <f t="shared" si="12"/>
        <v>0</v>
      </c>
      <c r="Q69" s="1"/>
      <c r="R69" s="1">
        <v>3</v>
      </c>
      <c r="S69" s="1">
        <v>2.5</v>
      </c>
      <c r="T69" s="7">
        <v>0</v>
      </c>
      <c r="U69" s="1"/>
      <c r="V69" s="1">
        <v>0</v>
      </c>
      <c r="W69" s="1">
        <v>0</v>
      </c>
      <c r="X69" s="8">
        <f t="shared" si="6"/>
        <v>0</v>
      </c>
      <c r="Y69" s="1">
        <v>0</v>
      </c>
      <c r="Z69" s="48">
        <f t="shared" si="7"/>
        <v>3.2</v>
      </c>
      <c r="AA69" s="20">
        <f t="shared" si="8"/>
        <v>2291.9078399999999</v>
      </c>
      <c r="AB69" s="48">
        <f t="shared" si="9"/>
        <v>3</v>
      </c>
      <c r="AC69" s="3">
        <f t="shared" si="10"/>
        <v>2148.6635999999999</v>
      </c>
      <c r="AE69" s="1">
        <v>0</v>
      </c>
      <c r="AF69" s="1">
        <v>0</v>
      </c>
      <c r="AG69" s="1">
        <v>0</v>
      </c>
      <c r="AH69" s="1">
        <v>0</v>
      </c>
      <c r="AI69" s="1">
        <v>6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4</v>
      </c>
      <c r="AZ69" s="1">
        <v>4</v>
      </c>
      <c r="BA69" s="1">
        <v>7</v>
      </c>
      <c r="BB69" s="1">
        <v>10</v>
      </c>
      <c r="BC69" s="1">
        <v>15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</row>
    <row r="70" spans="1:70" x14ac:dyDescent="0.2">
      <c r="A70" s="1">
        <v>88152</v>
      </c>
      <c r="B70" s="1" t="s">
        <v>169</v>
      </c>
      <c r="C70" s="1">
        <v>12</v>
      </c>
      <c r="D70" s="1">
        <v>162</v>
      </c>
      <c r="E70" s="1" t="s">
        <v>65</v>
      </c>
      <c r="F70" s="1">
        <v>974</v>
      </c>
      <c r="G70" s="1" t="s">
        <v>70</v>
      </c>
      <c r="H70" s="3">
        <v>140.29910000000001</v>
      </c>
      <c r="I70" s="3">
        <v>1683.5891999999999</v>
      </c>
      <c r="J70" s="2">
        <f t="shared" si="2"/>
        <v>0</v>
      </c>
      <c r="K70" s="5">
        <f t="shared" si="3"/>
        <v>0</v>
      </c>
      <c r="L70" s="1">
        <v>0</v>
      </c>
      <c r="M70" s="1">
        <f>IFERROR(VLOOKUP(A70:A247,'280726 PH.K.'!$A$2:$S$186,19,FALSE),"")</f>
        <v>0</v>
      </c>
      <c r="N70" s="1">
        <f t="shared" si="4"/>
        <v>0</v>
      </c>
      <c r="O70" s="1">
        <f>IFERROR(VLOOKUP(A70:A247,'280726 PH.K.'!$A$2:$N$186,14,FALSE),"")</f>
        <v>2.08</v>
      </c>
      <c r="P70" s="8">
        <f t="shared" si="12"/>
        <v>0</v>
      </c>
      <c r="Q70" s="1"/>
      <c r="R70" s="1">
        <v>1.29</v>
      </c>
      <c r="S70" s="1">
        <v>2.42</v>
      </c>
      <c r="T70" s="7">
        <v>0</v>
      </c>
      <c r="U70" s="1"/>
      <c r="V70" s="1">
        <v>0.04</v>
      </c>
      <c r="W70" s="1">
        <v>1.92</v>
      </c>
      <c r="X70" s="8">
        <f t="shared" si="6"/>
        <v>0</v>
      </c>
      <c r="Y70" s="1">
        <v>0</v>
      </c>
      <c r="Z70" s="48">
        <f t="shared" si="7"/>
        <v>1.33</v>
      </c>
      <c r="AA70" s="20">
        <f t="shared" si="8"/>
        <v>2239.173636</v>
      </c>
      <c r="AB70" s="48">
        <f t="shared" si="9"/>
        <v>6.42</v>
      </c>
      <c r="AC70" s="3">
        <f t="shared" si="10"/>
        <v>10808.642663999999</v>
      </c>
      <c r="AD70" s="3">
        <f t="shared" ref="AD70:AD71" si="21">AC70-AA70</f>
        <v>8569.4690279999995</v>
      </c>
      <c r="AE70" s="1">
        <v>0</v>
      </c>
      <c r="AF70" s="1">
        <v>0</v>
      </c>
      <c r="AG70" s="1">
        <v>0</v>
      </c>
      <c r="AH70" s="1">
        <v>0</v>
      </c>
      <c r="AI70" s="1">
        <v>16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2</v>
      </c>
      <c r="AZ70" s="1">
        <v>2</v>
      </c>
      <c r="BA70" s="1">
        <v>8</v>
      </c>
      <c r="BB70" s="1">
        <v>9</v>
      </c>
      <c r="BC70" s="1">
        <v>29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1</v>
      </c>
      <c r="BK70" s="1">
        <v>0</v>
      </c>
      <c r="BL70" s="1">
        <v>0</v>
      </c>
      <c r="BM70" s="1">
        <v>23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</row>
    <row r="71" spans="1:70" x14ac:dyDescent="0.2">
      <c r="A71" s="1">
        <v>88156</v>
      </c>
      <c r="B71" s="1" t="s">
        <v>165</v>
      </c>
      <c r="C71" s="1">
        <v>12</v>
      </c>
      <c r="D71" s="1">
        <v>162</v>
      </c>
      <c r="E71" s="1" t="s">
        <v>65</v>
      </c>
      <c r="F71" s="1">
        <v>974</v>
      </c>
      <c r="G71" s="1" t="s">
        <v>70</v>
      </c>
      <c r="H71" s="3">
        <v>140.29910000000001</v>
      </c>
      <c r="I71" s="3">
        <v>1683.5891999999999</v>
      </c>
      <c r="J71" s="2">
        <f t="shared" si="2"/>
        <v>0</v>
      </c>
      <c r="K71" s="5">
        <f t="shared" si="3"/>
        <v>0</v>
      </c>
      <c r="L71" s="1">
        <v>0</v>
      </c>
      <c r="M71" s="1">
        <f>IFERROR(VLOOKUP(A71:A248,'280726 PH.K.'!$A$2:$S$186,19,FALSE),"")</f>
        <v>0.1</v>
      </c>
      <c r="N71" s="1">
        <f t="shared" si="4"/>
        <v>0.1</v>
      </c>
      <c r="O71" s="1">
        <f>IFERROR(VLOOKUP(A71:A248,'280726 PH.K.'!$A$2:$N$186,14,FALSE),"")</f>
        <v>7.1</v>
      </c>
      <c r="P71" s="8">
        <f t="shared" si="12"/>
        <v>0</v>
      </c>
      <c r="Q71" s="1"/>
      <c r="R71" s="1">
        <v>0.79</v>
      </c>
      <c r="S71" s="1">
        <v>4.58</v>
      </c>
      <c r="T71" s="7">
        <v>0</v>
      </c>
      <c r="U71" s="1"/>
      <c r="V71" s="1">
        <v>0.42</v>
      </c>
      <c r="W71" s="1">
        <v>0</v>
      </c>
      <c r="X71" s="8">
        <f t="shared" si="6"/>
        <v>0</v>
      </c>
      <c r="Y71" s="1">
        <v>0</v>
      </c>
      <c r="Z71" s="48">
        <f t="shared" si="7"/>
        <v>1.31</v>
      </c>
      <c r="AA71" s="20">
        <f t="shared" si="8"/>
        <v>2205.5018519999999</v>
      </c>
      <c r="AB71" s="48">
        <f t="shared" si="9"/>
        <v>11.68</v>
      </c>
      <c r="AC71" s="3">
        <f t="shared" si="10"/>
        <v>19664.321855999999</v>
      </c>
      <c r="AD71" s="3">
        <f t="shared" si="21"/>
        <v>17458.820003999997</v>
      </c>
      <c r="AE71" s="1">
        <v>0</v>
      </c>
      <c r="AF71" s="1">
        <v>0</v>
      </c>
      <c r="AG71" s="1">
        <v>0</v>
      </c>
      <c r="AH71" s="1">
        <v>0</v>
      </c>
      <c r="AI71" s="1">
        <v>81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5</v>
      </c>
      <c r="AZ71" s="1">
        <v>1</v>
      </c>
      <c r="BA71" s="1">
        <v>0</v>
      </c>
      <c r="BB71" s="1">
        <v>8</v>
      </c>
      <c r="BC71" s="1">
        <v>55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</row>
    <row r="72" spans="1:70" x14ac:dyDescent="0.2">
      <c r="A72" s="1">
        <v>65151</v>
      </c>
      <c r="B72" s="1" t="s">
        <v>190</v>
      </c>
      <c r="C72" s="1">
        <v>12</v>
      </c>
      <c r="D72" s="1">
        <v>162</v>
      </c>
      <c r="E72" s="1" t="s">
        <v>65</v>
      </c>
      <c r="F72" s="1">
        <v>807</v>
      </c>
      <c r="G72" s="1" t="s">
        <v>67</v>
      </c>
      <c r="H72" s="3">
        <v>33.910299999999999</v>
      </c>
      <c r="I72" s="3">
        <v>406.92360000000002</v>
      </c>
      <c r="J72" s="2">
        <f t="shared" si="2"/>
        <v>2034.6180000000002</v>
      </c>
      <c r="K72" s="5">
        <f t="shared" si="3"/>
        <v>5</v>
      </c>
      <c r="L72" s="1">
        <v>0</v>
      </c>
      <c r="M72" s="1">
        <f>IFERROR(VLOOKUP(A72:A249,'280726 PH.K.'!$A$2:$S$186,19,FALSE),"")</f>
        <v>0</v>
      </c>
      <c r="N72" s="1">
        <f t="shared" si="4"/>
        <v>0</v>
      </c>
      <c r="O72" s="1">
        <f>IFERROR(VLOOKUP(A72:A249,'280726 PH.K.'!$A$2:$N$186,14,FALSE),"")</f>
        <v>0</v>
      </c>
      <c r="P72" s="8">
        <f t="shared" si="12"/>
        <v>0</v>
      </c>
      <c r="Q72" s="1"/>
      <c r="R72" s="1">
        <v>5</v>
      </c>
      <c r="S72" s="1">
        <v>0.5</v>
      </c>
      <c r="T72" s="7">
        <v>5</v>
      </c>
      <c r="U72" s="1"/>
      <c r="V72" s="1">
        <v>0</v>
      </c>
      <c r="W72" s="1">
        <v>0</v>
      </c>
      <c r="X72" s="8">
        <f t="shared" si="6"/>
        <v>0</v>
      </c>
      <c r="Y72" s="1">
        <v>0</v>
      </c>
      <c r="Z72" s="48">
        <f t="shared" si="7"/>
        <v>5</v>
      </c>
      <c r="AA72" s="20">
        <f t="shared" si="8"/>
        <v>2034.6180000000002</v>
      </c>
      <c r="AB72" s="48">
        <f t="shared" si="9"/>
        <v>0.5</v>
      </c>
      <c r="AC72" s="3">
        <f t="shared" si="10"/>
        <v>203.46180000000001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29</v>
      </c>
      <c r="AZ72" s="1">
        <v>11</v>
      </c>
      <c r="BA72" s="1">
        <v>17</v>
      </c>
      <c r="BB72" s="1">
        <v>17</v>
      </c>
      <c r="BC72" s="1">
        <v>6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</row>
    <row r="73" spans="1:70" x14ac:dyDescent="0.2">
      <c r="A73" s="1">
        <v>95863</v>
      </c>
      <c r="B73" s="1" t="s">
        <v>305</v>
      </c>
      <c r="C73" s="1">
        <v>12</v>
      </c>
      <c r="D73" s="1">
        <v>162</v>
      </c>
      <c r="E73" s="1" t="s">
        <v>65</v>
      </c>
      <c r="F73" s="1">
        <v>807</v>
      </c>
      <c r="G73" s="1" t="s">
        <v>67</v>
      </c>
      <c r="H73" s="3">
        <v>33.910200000000003</v>
      </c>
      <c r="I73" s="3">
        <v>406.92239999999998</v>
      </c>
      <c r="J73" s="2">
        <f t="shared" si="2"/>
        <v>0</v>
      </c>
      <c r="K73" s="5">
        <f t="shared" si="3"/>
        <v>0</v>
      </c>
      <c r="L73" s="1">
        <v>0.21</v>
      </c>
      <c r="M73" s="1">
        <f>IFERROR(VLOOKUP(A73:A250,'280726 PH.K.'!$A$2:$S$186,19,FALSE),"")</f>
        <v>0</v>
      </c>
      <c r="N73" s="1">
        <f t="shared" si="4"/>
        <v>0.21</v>
      </c>
      <c r="O73" s="1">
        <f>IFERROR(VLOOKUP(A73:A250,'280726 PH.K.'!$A$2:$N$186,14,FALSE),"")</f>
        <v>0</v>
      </c>
      <c r="P73" s="8">
        <f t="shared" si="12"/>
        <v>0</v>
      </c>
      <c r="Q73" s="1"/>
      <c r="R73" s="1">
        <v>4.75</v>
      </c>
      <c r="S73" s="1">
        <v>5.67</v>
      </c>
      <c r="T73" s="7">
        <v>0</v>
      </c>
      <c r="U73" s="1"/>
      <c r="V73" s="1">
        <v>0</v>
      </c>
      <c r="W73" s="1">
        <v>0</v>
      </c>
      <c r="X73" s="8">
        <f t="shared" si="6"/>
        <v>0</v>
      </c>
      <c r="Y73" s="1">
        <v>0</v>
      </c>
      <c r="Z73" s="48">
        <f t="shared" si="7"/>
        <v>4.96</v>
      </c>
      <c r="AA73" s="20">
        <f t="shared" si="8"/>
        <v>2018.335104</v>
      </c>
      <c r="AB73" s="48">
        <f t="shared" si="9"/>
        <v>5.67</v>
      </c>
      <c r="AC73" s="3">
        <f t="shared" si="10"/>
        <v>2307.250008</v>
      </c>
      <c r="AD73" s="3">
        <f t="shared" ref="AD73:AD78" si="22">AC73-AA73</f>
        <v>288.91490399999998</v>
      </c>
      <c r="AE73" s="1">
        <v>0</v>
      </c>
      <c r="AF73" s="1">
        <v>0</v>
      </c>
      <c r="AG73" s="1">
        <v>2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25</v>
      </c>
      <c r="AZ73" s="1">
        <v>14</v>
      </c>
      <c r="BA73" s="1">
        <v>11</v>
      </c>
      <c r="BB73" s="1">
        <v>28</v>
      </c>
      <c r="BC73" s="1">
        <v>68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</row>
    <row r="74" spans="1:70" x14ac:dyDescent="0.2">
      <c r="A74" s="1">
        <v>91047</v>
      </c>
      <c r="B74" s="1" t="s">
        <v>154</v>
      </c>
      <c r="C74" s="1">
        <v>6</v>
      </c>
      <c r="D74" s="1">
        <v>162</v>
      </c>
      <c r="E74" s="1" t="s">
        <v>65</v>
      </c>
      <c r="F74" s="1">
        <v>123</v>
      </c>
      <c r="G74" s="1" t="s">
        <v>138</v>
      </c>
      <c r="H74" s="3">
        <v>119.37</v>
      </c>
      <c r="I74" s="3">
        <v>716.22</v>
      </c>
      <c r="J74" s="2">
        <f t="shared" si="2"/>
        <v>0</v>
      </c>
      <c r="K74" s="5">
        <f t="shared" si="3"/>
        <v>0</v>
      </c>
      <c r="L74" s="1">
        <v>0.08</v>
      </c>
      <c r="M74" s="1">
        <f>IFERROR(VLOOKUP(A74:A251,'280726 PH.K.'!$A$2:$S$186,19,FALSE),"")</f>
        <v>0.2</v>
      </c>
      <c r="N74" s="1">
        <f t="shared" si="4"/>
        <v>0.28000000000000003</v>
      </c>
      <c r="O74" s="1">
        <f>IFERROR(VLOOKUP(A74:A251,'280726 PH.K.'!$A$2:$N$186,14,FALSE),"")</f>
        <v>5.33</v>
      </c>
      <c r="P74" s="8">
        <f t="shared" si="12"/>
        <v>0</v>
      </c>
      <c r="Q74" s="1"/>
      <c r="R74" s="1">
        <v>2.42</v>
      </c>
      <c r="S74" s="1">
        <v>2.67</v>
      </c>
      <c r="T74" s="7">
        <v>0</v>
      </c>
      <c r="U74" s="1"/>
      <c r="V74" s="1">
        <v>0.08</v>
      </c>
      <c r="W74" s="1">
        <v>1.83</v>
      </c>
      <c r="X74" s="8">
        <f t="shared" si="6"/>
        <v>0</v>
      </c>
      <c r="Y74" s="1">
        <v>0</v>
      </c>
      <c r="Z74" s="48">
        <f t="shared" si="7"/>
        <v>2.7800000000000002</v>
      </c>
      <c r="AA74" s="20">
        <f t="shared" si="8"/>
        <v>1991.0916000000002</v>
      </c>
      <c r="AB74" s="48">
        <f t="shared" si="9"/>
        <v>9.83</v>
      </c>
      <c r="AC74" s="3">
        <f t="shared" si="10"/>
        <v>7040.4426000000003</v>
      </c>
      <c r="AD74" s="3">
        <f t="shared" si="22"/>
        <v>5049.3510000000006</v>
      </c>
      <c r="AE74" s="1">
        <v>0</v>
      </c>
      <c r="AF74" s="1">
        <v>0</v>
      </c>
      <c r="AG74" s="1">
        <v>0</v>
      </c>
      <c r="AH74" s="1">
        <v>1</v>
      </c>
      <c r="AI74" s="1">
        <v>40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2</v>
      </c>
      <c r="AZ74" s="1">
        <v>2</v>
      </c>
      <c r="BA74" s="1">
        <v>10</v>
      </c>
      <c r="BB74" s="1">
        <v>3</v>
      </c>
      <c r="BC74" s="1">
        <v>16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1</v>
      </c>
      <c r="BK74" s="1">
        <v>0</v>
      </c>
      <c r="BL74" s="1">
        <v>0</v>
      </c>
      <c r="BM74" s="1">
        <v>11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</row>
    <row r="75" spans="1:70" x14ac:dyDescent="0.2">
      <c r="A75" s="1">
        <v>91045</v>
      </c>
      <c r="B75" s="1" t="s">
        <v>174</v>
      </c>
      <c r="C75" s="1">
        <v>6</v>
      </c>
      <c r="D75" s="1">
        <v>162</v>
      </c>
      <c r="E75" s="1" t="s">
        <v>65</v>
      </c>
      <c r="F75" s="1">
        <v>123</v>
      </c>
      <c r="G75" s="1" t="s">
        <v>138</v>
      </c>
      <c r="H75" s="3">
        <v>119.37</v>
      </c>
      <c r="I75" s="3">
        <v>716.22</v>
      </c>
      <c r="J75" s="2">
        <f t="shared" si="2"/>
        <v>0</v>
      </c>
      <c r="K75" s="5">
        <f t="shared" si="3"/>
        <v>0</v>
      </c>
      <c r="L75" s="1">
        <v>0.08</v>
      </c>
      <c r="M75" s="1">
        <f>IFERROR(VLOOKUP(A75:A252,'280726 PH.K.'!$A$2:$S$186,19,FALSE),"")</f>
        <v>0</v>
      </c>
      <c r="N75" s="1">
        <f t="shared" si="4"/>
        <v>0.08</v>
      </c>
      <c r="O75" s="1">
        <f>IFERROR(VLOOKUP(A75:A252,'280726 PH.K.'!$A$2:$N$186,14,FALSE),"")</f>
        <v>1</v>
      </c>
      <c r="P75" s="8">
        <f t="shared" si="12"/>
        <v>0</v>
      </c>
      <c r="Q75" s="1"/>
      <c r="R75" s="1">
        <v>2.67</v>
      </c>
      <c r="S75" s="1">
        <v>1.83</v>
      </c>
      <c r="T75" s="7">
        <v>0</v>
      </c>
      <c r="U75" s="1"/>
      <c r="V75" s="1">
        <v>0</v>
      </c>
      <c r="W75" s="1">
        <v>0</v>
      </c>
      <c r="X75" s="8">
        <f t="shared" si="6"/>
        <v>0</v>
      </c>
      <c r="Y75" s="1">
        <v>0</v>
      </c>
      <c r="Z75" s="48">
        <f t="shared" si="7"/>
        <v>2.75</v>
      </c>
      <c r="AA75" s="20">
        <f t="shared" si="8"/>
        <v>1969.605</v>
      </c>
      <c r="AB75" s="48">
        <f t="shared" si="9"/>
        <v>2.83</v>
      </c>
      <c r="AC75" s="3">
        <f t="shared" si="10"/>
        <v>2026.9026000000001</v>
      </c>
      <c r="AD75" s="3">
        <f t="shared" si="22"/>
        <v>57.297600000000102</v>
      </c>
      <c r="AE75" s="1">
        <v>0</v>
      </c>
      <c r="AF75" s="1">
        <v>0</v>
      </c>
      <c r="AG75" s="1">
        <v>0</v>
      </c>
      <c r="AH75" s="1">
        <v>1</v>
      </c>
      <c r="AI75" s="1">
        <v>6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7</v>
      </c>
      <c r="AZ75" s="1">
        <v>1</v>
      </c>
      <c r="BA75" s="1">
        <v>8</v>
      </c>
      <c r="BB75" s="1">
        <v>1</v>
      </c>
      <c r="BC75" s="1">
        <v>11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</row>
    <row r="76" spans="1:70" x14ac:dyDescent="0.2">
      <c r="A76" s="1">
        <v>6043</v>
      </c>
      <c r="B76" s="1" t="s">
        <v>209</v>
      </c>
      <c r="C76" s="1">
        <v>12</v>
      </c>
      <c r="D76" s="1">
        <v>162</v>
      </c>
      <c r="E76" s="1" t="s">
        <v>65</v>
      </c>
      <c r="F76" s="1">
        <v>807</v>
      </c>
      <c r="G76" s="1" t="s">
        <v>67</v>
      </c>
      <c r="H76" s="3">
        <v>33.910299999999999</v>
      </c>
      <c r="I76" s="3">
        <v>406.92360000000002</v>
      </c>
      <c r="J76" s="2">
        <f t="shared" si="2"/>
        <v>0</v>
      </c>
      <c r="K76" s="5">
        <f t="shared" si="3"/>
        <v>0</v>
      </c>
      <c r="L76" s="1">
        <v>0</v>
      </c>
      <c r="M76" s="1">
        <f>IFERROR(VLOOKUP(A76:A253,'280726 PH.K.'!$A$2:$S$186,19,FALSE),"")</f>
        <v>0.1</v>
      </c>
      <c r="N76" s="1">
        <f t="shared" si="4"/>
        <v>0.1</v>
      </c>
      <c r="O76" s="1">
        <f>IFERROR(VLOOKUP(A76:A253,'280726 PH.K.'!$A$2:$N$186,14,FALSE),"")</f>
        <v>0.08</v>
      </c>
      <c r="P76" s="8">
        <f t="shared" si="12"/>
        <v>0</v>
      </c>
      <c r="Q76" s="1"/>
      <c r="R76" s="1">
        <v>4.29</v>
      </c>
      <c r="S76" s="1">
        <v>4.75</v>
      </c>
      <c r="T76" s="7">
        <v>0</v>
      </c>
      <c r="U76" s="1"/>
      <c r="V76" s="1">
        <v>0.25</v>
      </c>
      <c r="W76" s="1">
        <v>0.42</v>
      </c>
      <c r="X76" s="8">
        <f t="shared" si="6"/>
        <v>0</v>
      </c>
      <c r="Y76" s="1">
        <v>0</v>
      </c>
      <c r="Z76" s="48">
        <f t="shared" si="7"/>
        <v>4.6399999999999997</v>
      </c>
      <c r="AA76" s="20">
        <f t="shared" si="8"/>
        <v>1888.1255039999999</v>
      </c>
      <c r="AB76" s="48">
        <f t="shared" si="9"/>
        <v>5.25</v>
      </c>
      <c r="AC76" s="3">
        <f t="shared" si="10"/>
        <v>2136.3489</v>
      </c>
      <c r="AD76" s="3">
        <f t="shared" si="22"/>
        <v>248.22339600000009</v>
      </c>
      <c r="AE76" s="1">
        <v>0</v>
      </c>
      <c r="AF76" s="1">
        <v>0</v>
      </c>
      <c r="AG76" s="1">
        <v>0</v>
      </c>
      <c r="AH76" s="1">
        <v>0</v>
      </c>
      <c r="AI76" s="1">
        <v>3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43</v>
      </c>
      <c r="AZ76" s="1">
        <v>17</v>
      </c>
      <c r="BA76" s="1">
        <v>0</v>
      </c>
      <c r="BB76" s="1">
        <v>0</v>
      </c>
      <c r="BC76" s="1">
        <v>57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3</v>
      </c>
      <c r="BJ76" s="1">
        <v>0</v>
      </c>
      <c r="BK76" s="1">
        <v>0</v>
      </c>
      <c r="BL76" s="1">
        <v>0</v>
      </c>
      <c r="BM76" s="1">
        <v>5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</row>
    <row r="77" spans="1:70" x14ac:dyDescent="0.2">
      <c r="A77" s="1">
        <v>6034</v>
      </c>
      <c r="B77" s="1" t="s">
        <v>214</v>
      </c>
      <c r="C77" s="1">
        <v>8</v>
      </c>
      <c r="D77" s="1">
        <v>162</v>
      </c>
      <c r="E77" s="1" t="s">
        <v>65</v>
      </c>
      <c r="F77" s="1">
        <v>123</v>
      </c>
      <c r="G77" s="1" t="s">
        <v>138</v>
      </c>
      <c r="H77" s="3">
        <v>83.825400000000002</v>
      </c>
      <c r="I77" s="3">
        <v>670.60320000000002</v>
      </c>
      <c r="J77" s="2">
        <f t="shared" si="2"/>
        <v>0</v>
      </c>
      <c r="K77" s="5">
        <f t="shared" si="3"/>
        <v>0</v>
      </c>
      <c r="L77" s="1">
        <v>0.12</v>
      </c>
      <c r="M77" s="1">
        <f>IFERROR(VLOOKUP(A77:A254,'280726 PH.K.'!$A$2:$S$186,19,FALSE),"")</f>
        <v>0</v>
      </c>
      <c r="N77" s="1">
        <f t="shared" si="4"/>
        <v>0.12</v>
      </c>
      <c r="O77" s="1">
        <f>IFERROR(VLOOKUP(A77:A254,'280726 PH.K.'!$A$2:$N$186,14,FALSE),"")</f>
        <v>0.88</v>
      </c>
      <c r="P77" s="8">
        <f t="shared" si="12"/>
        <v>0</v>
      </c>
      <c r="Q77" s="1"/>
      <c r="R77" s="1">
        <v>2.06</v>
      </c>
      <c r="S77" s="1">
        <v>3.5</v>
      </c>
      <c r="T77" s="7">
        <v>0</v>
      </c>
      <c r="U77" s="1"/>
      <c r="V77" s="1">
        <v>0</v>
      </c>
      <c r="W77" s="1">
        <v>0</v>
      </c>
      <c r="X77" s="8">
        <f t="shared" si="6"/>
        <v>0</v>
      </c>
      <c r="Y77" s="1">
        <v>0</v>
      </c>
      <c r="Z77" s="48">
        <f t="shared" si="7"/>
        <v>2.1800000000000002</v>
      </c>
      <c r="AA77" s="20">
        <f t="shared" si="8"/>
        <v>1461.9149760000003</v>
      </c>
      <c r="AB77" s="48">
        <f t="shared" si="9"/>
        <v>4.38</v>
      </c>
      <c r="AC77" s="3">
        <f t="shared" si="10"/>
        <v>2937.2420160000001</v>
      </c>
      <c r="AD77" s="3">
        <f t="shared" si="22"/>
        <v>1475.3270399999999</v>
      </c>
      <c r="AE77" s="1">
        <v>0</v>
      </c>
      <c r="AF77" s="1">
        <v>0</v>
      </c>
      <c r="AG77" s="1">
        <v>1</v>
      </c>
      <c r="AH77" s="1">
        <v>0</v>
      </c>
      <c r="AI77" s="1">
        <v>10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7</v>
      </c>
      <c r="AZ77" s="1">
        <v>4</v>
      </c>
      <c r="BA77" s="1">
        <v>7</v>
      </c>
      <c r="BB77" s="1">
        <v>1</v>
      </c>
      <c r="BC77" s="1">
        <v>28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</row>
    <row r="78" spans="1:70" x14ac:dyDescent="0.2">
      <c r="A78" s="1">
        <v>6032</v>
      </c>
      <c r="B78" s="1" t="s">
        <v>199</v>
      </c>
      <c r="C78" s="1">
        <v>12</v>
      </c>
      <c r="D78" s="1">
        <v>162</v>
      </c>
      <c r="E78" s="1" t="s">
        <v>65</v>
      </c>
      <c r="F78" s="1">
        <v>807</v>
      </c>
      <c r="G78" s="1" t="s">
        <v>67</v>
      </c>
      <c r="H78" s="3">
        <v>59.190899999999999</v>
      </c>
      <c r="I78" s="3">
        <v>710.29079999999999</v>
      </c>
      <c r="J78" s="2">
        <f t="shared" si="2"/>
        <v>0</v>
      </c>
      <c r="K78" s="5">
        <f t="shared" si="3"/>
        <v>0</v>
      </c>
      <c r="L78" s="1">
        <v>0</v>
      </c>
      <c r="M78" s="1">
        <f>IFERROR(VLOOKUP(A78:A255,'280726 PH.K.'!$A$2:$S$186,19,FALSE),"")</f>
        <v>0.4</v>
      </c>
      <c r="N78" s="1">
        <f t="shared" si="4"/>
        <v>0.4</v>
      </c>
      <c r="O78" s="1">
        <f>IFERROR(VLOOKUP(A78:A255,'280726 PH.K.'!$A$2:$N$186,14,FALSE),"")</f>
        <v>0.83</v>
      </c>
      <c r="P78" s="8">
        <f t="shared" si="12"/>
        <v>0</v>
      </c>
      <c r="Q78" s="1"/>
      <c r="R78" s="1">
        <v>1.5</v>
      </c>
      <c r="S78" s="1">
        <v>12.33</v>
      </c>
      <c r="T78" s="7">
        <v>0</v>
      </c>
      <c r="U78" s="1"/>
      <c r="V78" s="1">
        <v>0.12</v>
      </c>
      <c r="W78" s="1">
        <v>0.67</v>
      </c>
      <c r="X78" s="8">
        <f t="shared" si="6"/>
        <v>0</v>
      </c>
      <c r="Y78" s="1">
        <v>0</v>
      </c>
      <c r="Z78" s="48">
        <f t="shared" si="7"/>
        <v>2.02</v>
      </c>
      <c r="AA78" s="20">
        <f t="shared" si="8"/>
        <v>1434.7874159999999</v>
      </c>
      <c r="AB78" s="48">
        <f t="shared" si="9"/>
        <v>13.83</v>
      </c>
      <c r="AC78" s="3">
        <f t="shared" si="10"/>
        <v>9823.3217640000003</v>
      </c>
      <c r="AD78" s="3">
        <f t="shared" si="22"/>
        <v>8388.534348000001</v>
      </c>
      <c r="AE78" s="1">
        <v>0</v>
      </c>
      <c r="AF78" s="1">
        <v>0</v>
      </c>
      <c r="AG78" s="1">
        <v>0</v>
      </c>
      <c r="AH78" s="1">
        <v>0</v>
      </c>
      <c r="AI78" s="1">
        <v>15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12</v>
      </c>
      <c r="AZ78" s="1">
        <v>12</v>
      </c>
      <c r="BA78" s="1">
        <v>0</v>
      </c>
      <c r="BB78" s="1">
        <v>0</v>
      </c>
      <c r="BC78" s="1">
        <v>148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1</v>
      </c>
      <c r="BJ78" s="1">
        <v>1</v>
      </c>
      <c r="BK78" s="1">
        <v>0</v>
      </c>
      <c r="BL78" s="1">
        <v>0</v>
      </c>
      <c r="BM78" s="1">
        <v>8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</row>
    <row r="79" spans="1:70" x14ac:dyDescent="0.2">
      <c r="A79" s="1">
        <v>59902</v>
      </c>
      <c r="B79" s="1" t="s">
        <v>75</v>
      </c>
      <c r="C79" s="1">
        <v>12</v>
      </c>
      <c r="D79" s="1">
        <v>162</v>
      </c>
      <c r="E79" s="1" t="s">
        <v>65</v>
      </c>
      <c r="F79" s="1">
        <v>999</v>
      </c>
      <c r="G79" s="1" t="s">
        <v>68</v>
      </c>
      <c r="H79" s="3">
        <v>155.34</v>
      </c>
      <c r="I79" s="3">
        <v>1864.08</v>
      </c>
      <c r="J79" s="2">
        <f t="shared" si="2"/>
        <v>0</v>
      </c>
      <c r="K79" s="5">
        <f t="shared" si="3"/>
        <v>0</v>
      </c>
      <c r="L79" s="1">
        <v>0.71</v>
      </c>
      <c r="M79" s="1">
        <f>IFERROR(VLOOKUP(A79:A256,'280726 PH.K.'!$A$2:$S$186,19,FALSE),"")</f>
        <v>0</v>
      </c>
      <c r="N79" s="1">
        <f t="shared" si="4"/>
        <v>0.71</v>
      </c>
      <c r="O79" s="1">
        <f>IFERROR(VLOOKUP(A79:A256,'280726 PH.K.'!$A$2:$N$186,14,FALSE),"")</f>
        <v>0</v>
      </c>
      <c r="P79" s="8">
        <f t="shared" si="12"/>
        <v>0</v>
      </c>
      <c r="Q79" s="1"/>
      <c r="R79" s="1">
        <v>0</v>
      </c>
      <c r="S79" s="1">
        <v>0</v>
      </c>
      <c r="T79" s="7">
        <v>0</v>
      </c>
      <c r="U79" s="1"/>
      <c r="V79" s="1">
        <v>0</v>
      </c>
      <c r="W79" s="1">
        <v>0</v>
      </c>
      <c r="X79" s="8">
        <f t="shared" si="6"/>
        <v>0</v>
      </c>
      <c r="Y79" s="1">
        <v>0</v>
      </c>
      <c r="Z79" s="48">
        <f t="shared" si="7"/>
        <v>0.71</v>
      </c>
      <c r="AA79" s="20">
        <f t="shared" si="8"/>
        <v>1323.4967999999999</v>
      </c>
      <c r="AB79" s="48">
        <f t="shared" si="9"/>
        <v>0</v>
      </c>
      <c r="AC79" s="3">
        <f t="shared" si="10"/>
        <v>0</v>
      </c>
      <c r="AE79" s="1">
        <v>0</v>
      </c>
      <c r="AF79" s="1">
        <v>0</v>
      </c>
      <c r="AG79" s="1">
        <v>7</v>
      </c>
      <c r="AH79" s="1">
        <v>3</v>
      </c>
      <c r="AI79" s="1">
        <v>11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</row>
    <row r="80" spans="1:70" x14ac:dyDescent="0.2">
      <c r="A80" s="1">
        <v>96418</v>
      </c>
      <c r="B80" s="1" t="s">
        <v>204</v>
      </c>
      <c r="C80" s="1">
        <v>6</v>
      </c>
      <c r="D80" s="1">
        <v>162</v>
      </c>
      <c r="E80" s="1" t="s">
        <v>65</v>
      </c>
      <c r="F80" s="1">
        <v>999</v>
      </c>
      <c r="G80" s="1" t="s">
        <v>68</v>
      </c>
      <c r="H80" s="3">
        <v>399.52600000000001</v>
      </c>
      <c r="I80" s="3">
        <v>2397.1559999999999</v>
      </c>
      <c r="J80" s="2">
        <f t="shared" si="2"/>
        <v>0</v>
      </c>
      <c r="K80" s="5">
        <f t="shared" si="3"/>
        <v>0</v>
      </c>
      <c r="L80" s="1">
        <v>0.33</v>
      </c>
      <c r="M80" s="1">
        <f>IFERROR(VLOOKUP(A80:A257,'280726 PH.K.'!$A$2:$S$186,19,FALSE),"")</f>
        <v>0.2</v>
      </c>
      <c r="N80" s="1">
        <f t="shared" si="4"/>
        <v>0.53</v>
      </c>
      <c r="O80" s="1">
        <f>IFERROR(VLOOKUP(A80:A257,'280726 PH.K.'!$A$2:$N$186,14,FALSE),"")</f>
        <v>1.67</v>
      </c>
      <c r="P80" s="8">
        <f t="shared" si="12"/>
        <v>0</v>
      </c>
      <c r="Q80" s="1"/>
      <c r="R80" s="1">
        <v>0</v>
      </c>
      <c r="S80" s="1">
        <v>0</v>
      </c>
      <c r="T80" s="7">
        <v>0</v>
      </c>
      <c r="U80" s="1"/>
      <c r="V80" s="1">
        <v>0</v>
      </c>
      <c r="W80" s="1">
        <v>0</v>
      </c>
      <c r="X80" s="8">
        <f t="shared" si="6"/>
        <v>0</v>
      </c>
      <c r="Y80" s="1">
        <v>0</v>
      </c>
      <c r="Z80" s="48">
        <f t="shared" si="7"/>
        <v>0.53</v>
      </c>
      <c r="AA80" s="20">
        <f t="shared" si="8"/>
        <v>1270.4926800000001</v>
      </c>
      <c r="AB80" s="48">
        <f t="shared" si="9"/>
        <v>1.67</v>
      </c>
      <c r="AC80" s="3">
        <f t="shared" si="10"/>
        <v>4003.2505199999996</v>
      </c>
      <c r="AD80" s="3">
        <f>AC80-AA80</f>
        <v>2732.7578399999993</v>
      </c>
      <c r="AE80" s="1">
        <v>0</v>
      </c>
      <c r="AF80" s="1">
        <v>0</v>
      </c>
      <c r="AG80" s="1">
        <v>0</v>
      </c>
      <c r="AH80" s="1">
        <v>4</v>
      </c>
      <c r="AI80" s="1">
        <v>11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</row>
    <row r="81" spans="1:70" x14ac:dyDescent="0.2">
      <c r="A81" s="1">
        <v>6033</v>
      </c>
      <c r="B81" s="1" t="s">
        <v>183</v>
      </c>
      <c r="C81" s="1">
        <v>16</v>
      </c>
      <c r="D81" s="1">
        <v>162</v>
      </c>
      <c r="E81" s="1" t="s">
        <v>65</v>
      </c>
      <c r="F81" s="1">
        <v>123</v>
      </c>
      <c r="G81" s="1" t="s">
        <v>138</v>
      </c>
      <c r="H81" s="3">
        <v>70.367699999999999</v>
      </c>
      <c r="I81" s="3">
        <v>1125.8832</v>
      </c>
      <c r="J81" s="2">
        <f t="shared" si="2"/>
        <v>0</v>
      </c>
      <c r="K81" s="5">
        <f t="shared" si="3"/>
        <v>0</v>
      </c>
      <c r="L81" s="1">
        <v>0.62</v>
      </c>
      <c r="M81" s="1">
        <f>IFERROR(VLOOKUP(A81:A258,'280726 PH.K.'!$A$2:$S$186,19,FALSE),"")</f>
        <v>0</v>
      </c>
      <c r="N81" s="1">
        <f t="shared" si="4"/>
        <v>0.62</v>
      </c>
      <c r="O81" s="1">
        <f>IFERROR(VLOOKUP(A81:A258,'280726 PH.K.'!$A$2:$N$186,14,FALSE),"")</f>
        <v>0</v>
      </c>
      <c r="P81" s="8">
        <f t="shared" si="12"/>
        <v>0</v>
      </c>
      <c r="Q81" s="1"/>
      <c r="R81" s="1">
        <v>0</v>
      </c>
      <c r="S81" s="1">
        <v>0</v>
      </c>
      <c r="T81" s="7">
        <v>0</v>
      </c>
      <c r="U81" s="1"/>
      <c r="V81" s="1">
        <v>0.44</v>
      </c>
      <c r="W81" s="1">
        <v>0</v>
      </c>
      <c r="X81" s="8">
        <f t="shared" si="6"/>
        <v>0</v>
      </c>
      <c r="Y81" s="1">
        <v>0</v>
      </c>
      <c r="Z81" s="48">
        <f t="shared" si="7"/>
        <v>1.06</v>
      </c>
      <c r="AA81" s="20">
        <f t="shared" si="8"/>
        <v>1193.4361920000001</v>
      </c>
      <c r="AB81" s="48">
        <f t="shared" si="9"/>
        <v>0</v>
      </c>
      <c r="AC81" s="3">
        <f t="shared" si="10"/>
        <v>0</v>
      </c>
      <c r="AE81" s="1">
        <v>0</v>
      </c>
      <c r="AF81" s="1">
        <v>0</v>
      </c>
      <c r="AG81" s="1">
        <v>4</v>
      </c>
      <c r="AH81" s="1">
        <v>12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7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</row>
    <row r="82" spans="1:70" x14ac:dyDescent="0.2">
      <c r="A82" s="1">
        <v>91106</v>
      </c>
      <c r="B82" s="1" t="s">
        <v>187</v>
      </c>
      <c r="C82" s="1">
        <v>8</v>
      </c>
      <c r="D82" s="1">
        <v>162</v>
      </c>
      <c r="E82" s="1" t="s">
        <v>65</v>
      </c>
      <c r="F82" s="1">
        <v>123</v>
      </c>
      <c r="G82" s="1" t="s">
        <v>138</v>
      </c>
      <c r="H82" s="3">
        <v>83.825400000000002</v>
      </c>
      <c r="I82" s="3">
        <v>670.60320000000002</v>
      </c>
      <c r="J82" s="2">
        <f t="shared" si="2"/>
        <v>0</v>
      </c>
      <c r="K82" s="5">
        <f t="shared" si="3"/>
        <v>0</v>
      </c>
      <c r="L82" s="1">
        <v>0.06</v>
      </c>
      <c r="M82" s="1">
        <f>IFERROR(VLOOKUP(A82:A259,'280726 PH.K.'!$A$2:$S$186,19,FALSE),"")</f>
        <v>0</v>
      </c>
      <c r="N82" s="1">
        <f t="shared" si="4"/>
        <v>0.06</v>
      </c>
      <c r="O82" s="1">
        <f>IFERROR(VLOOKUP(A82:A259,'280726 PH.K.'!$A$2:$N$186,14,FALSE),"")</f>
        <v>2.25</v>
      </c>
      <c r="P82" s="8">
        <f t="shared" si="12"/>
        <v>0</v>
      </c>
      <c r="Q82" s="1"/>
      <c r="R82" s="1">
        <v>1.69</v>
      </c>
      <c r="S82" s="1">
        <v>5.75</v>
      </c>
      <c r="T82" s="7">
        <v>0</v>
      </c>
      <c r="U82" s="1"/>
      <c r="V82" s="1">
        <v>0</v>
      </c>
      <c r="W82" s="1">
        <v>0</v>
      </c>
      <c r="X82" s="8">
        <f t="shared" si="6"/>
        <v>0</v>
      </c>
      <c r="Y82" s="1">
        <v>0</v>
      </c>
      <c r="Z82" s="48">
        <f t="shared" si="7"/>
        <v>1.75</v>
      </c>
      <c r="AA82" s="20">
        <f t="shared" si="8"/>
        <v>1173.5556000000001</v>
      </c>
      <c r="AB82" s="48">
        <f t="shared" si="9"/>
        <v>8</v>
      </c>
      <c r="AC82" s="3">
        <f t="shared" si="10"/>
        <v>5364.8256000000001</v>
      </c>
      <c r="AD82" s="3">
        <f t="shared" ref="AD82:AD85" si="23">AC82-AA82</f>
        <v>4191.2700000000004</v>
      </c>
      <c r="AE82" s="1">
        <v>0</v>
      </c>
      <c r="AF82" s="1">
        <v>0</v>
      </c>
      <c r="AG82" s="1">
        <v>0</v>
      </c>
      <c r="AH82" s="1">
        <v>1</v>
      </c>
      <c r="AI82" s="1">
        <v>30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2</v>
      </c>
      <c r="BA82" s="1">
        <v>10</v>
      </c>
      <c r="BB82" s="1">
        <v>5</v>
      </c>
      <c r="BC82" s="1">
        <v>46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</row>
    <row r="83" spans="1:70" x14ac:dyDescent="0.2">
      <c r="A83" s="1">
        <v>91014</v>
      </c>
      <c r="B83" s="1" t="s">
        <v>175</v>
      </c>
      <c r="C83" s="1">
        <v>4</v>
      </c>
      <c r="D83" s="1">
        <v>162</v>
      </c>
      <c r="E83" s="1" t="s">
        <v>65</v>
      </c>
      <c r="F83" s="1">
        <v>123</v>
      </c>
      <c r="G83" s="1" t="s">
        <v>138</v>
      </c>
      <c r="H83" s="3">
        <v>191.6</v>
      </c>
      <c r="I83" s="3">
        <v>766.4</v>
      </c>
      <c r="J83" s="2">
        <f t="shared" si="2"/>
        <v>0</v>
      </c>
      <c r="K83" s="5">
        <f t="shared" si="3"/>
        <v>0</v>
      </c>
      <c r="L83" s="1">
        <v>0.25</v>
      </c>
      <c r="M83" s="1">
        <f>IFERROR(VLOOKUP(A83:A260,'280726 PH.K.'!$A$2:$S$186,19,FALSE),"")</f>
        <v>0.5</v>
      </c>
      <c r="N83" s="1">
        <f t="shared" si="4"/>
        <v>0.75</v>
      </c>
      <c r="O83" s="1">
        <f>IFERROR(VLOOKUP(A83:A260,'280726 PH.K.'!$A$2:$N$186,14,FALSE),"")</f>
        <v>4.5</v>
      </c>
      <c r="P83" s="8">
        <f t="shared" si="12"/>
        <v>0</v>
      </c>
      <c r="Q83" s="1"/>
      <c r="R83" s="1">
        <v>0.75</v>
      </c>
      <c r="S83" s="1">
        <v>4</v>
      </c>
      <c r="T83" s="7">
        <v>0</v>
      </c>
      <c r="U83" s="1"/>
      <c r="V83" s="1">
        <v>0</v>
      </c>
      <c r="W83" s="1">
        <v>0</v>
      </c>
      <c r="X83" s="8">
        <f t="shared" si="6"/>
        <v>0</v>
      </c>
      <c r="Y83" s="1">
        <v>0</v>
      </c>
      <c r="Z83" s="48">
        <f t="shared" si="7"/>
        <v>1.5</v>
      </c>
      <c r="AA83" s="20">
        <f t="shared" si="8"/>
        <v>1149.5999999999999</v>
      </c>
      <c r="AB83" s="48">
        <f t="shared" si="9"/>
        <v>8.5</v>
      </c>
      <c r="AC83" s="3">
        <f t="shared" si="10"/>
        <v>6514.4</v>
      </c>
      <c r="AD83" s="3">
        <f t="shared" si="23"/>
        <v>5364.7999999999993</v>
      </c>
      <c r="AE83" s="1">
        <v>0</v>
      </c>
      <c r="AF83" s="1">
        <v>0</v>
      </c>
      <c r="AG83" s="1">
        <v>0</v>
      </c>
      <c r="AH83" s="1">
        <v>2</v>
      </c>
      <c r="AI83" s="1">
        <v>20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2</v>
      </c>
      <c r="BB83" s="1">
        <v>1</v>
      </c>
      <c r="BC83" s="1">
        <v>16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</row>
    <row r="84" spans="1:70" x14ac:dyDescent="0.2">
      <c r="A84" s="1">
        <v>91052</v>
      </c>
      <c r="B84" s="1" t="s">
        <v>185</v>
      </c>
      <c r="C84" s="1">
        <v>6</v>
      </c>
      <c r="D84" s="1">
        <v>162</v>
      </c>
      <c r="E84" s="1" t="s">
        <v>65</v>
      </c>
      <c r="F84" s="1">
        <v>123</v>
      </c>
      <c r="G84" s="1" t="s">
        <v>138</v>
      </c>
      <c r="H84" s="3">
        <v>107.96559999999999</v>
      </c>
      <c r="I84" s="3">
        <v>647.79359999999997</v>
      </c>
      <c r="J84" s="2">
        <f t="shared" si="2"/>
        <v>0</v>
      </c>
      <c r="K84" s="5">
        <f t="shared" si="3"/>
        <v>0</v>
      </c>
      <c r="L84" s="1">
        <v>0</v>
      </c>
      <c r="M84" s="1">
        <f>IFERROR(VLOOKUP(A84:A261,'280726 PH.K.'!$A$2:$S$186,19,FALSE),"")</f>
        <v>0.2</v>
      </c>
      <c r="N84" s="1">
        <f t="shared" si="4"/>
        <v>0.2</v>
      </c>
      <c r="O84" s="1">
        <f>IFERROR(VLOOKUP(A84:A261,'280726 PH.K.'!$A$2:$N$186,14,FALSE),"")</f>
        <v>0.83</v>
      </c>
      <c r="P84" s="8">
        <f t="shared" si="12"/>
        <v>0</v>
      </c>
      <c r="Q84" s="1"/>
      <c r="R84" s="1">
        <v>1.42</v>
      </c>
      <c r="S84" s="1">
        <v>10.5</v>
      </c>
      <c r="T84" s="7">
        <v>0</v>
      </c>
      <c r="U84" s="1"/>
      <c r="V84" s="1">
        <v>0</v>
      </c>
      <c r="W84" s="1">
        <v>0</v>
      </c>
      <c r="X84" s="8">
        <f t="shared" si="6"/>
        <v>0</v>
      </c>
      <c r="Y84" s="1">
        <v>0</v>
      </c>
      <c r="Z84" s="48">
        <f t="shared" si="7"/>
        <v>1.6199999999999999</v>
      </c>
      <c r="AA84" s="20">
        <f t="shared" si="8"/>
        <v>1049.425632</v>
      </c>
      <c r="AB84" s="48">
        <f t="shared" si="9"/>
        <v>11.33</v>
      </c>
      <c r="AC84" s="3">
        <f t="shared" si="10"/>
        <v>7339.5014879999999</v>
      </c>
      <c r="AD84" s="3">
        <f t="shared" si="23"/>
        <v>6290.0758559999995</v>
      </c>
      <c r="AE84" s="1">
        <v>0</v>
      </c>
      <c r="AF84" s="1">
        <v>0</v>
      </c>
      <c r="AG84" s="1">
        <v>0</v>
      </c>
      <c r="AH84" s="1">
        <v>0</v>
      </c>
      <c r="AI84" s="1">
        <v>8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1</v>
      </c>
      <c r="AZ84" s="1">
        <v>3</v>
      </c>
      <c r="BA84" s="1">
        <v>4</v>
      </c>
      <c r="BB84" s="1">
        <v>4</v>
      </c>
      <c r="BC84" s="1">
        <v>63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</row>
    <row r="85" spans="1:70" x14ac:dyDescent="0.2">
      <c r="A85" s="1">
        <v>91027</v>
      </c>
      <c r="B85" s="1" t="s">
        <v>196</v>
      </c>
      <c r="C85" s="1">
        <v>12</v>
      </c>
      <c r="D85" s="1">
        <v>162</v>
      </c>
      <c r="E85" s="1" t="s">
        <v>65</v>
      </c>
      <c r="F85" s="1">
        <v>123</v>
      </c>
      <c r="G85" s="1" t="s">
        <v>138</v>
      </c>
      <c r="H85" s="3">
        <v>119.37</v>
      </c>
      <c r="I85" s="3">
        <v>1432.44</v>
      </c>
      <c r="J85" s="2">
        <f t="shared" si="2"/>
        <v>0</v>
      </c>
      <c r="K85" s="5">
        <f t="shared" si="3"/>
        <v>0</v>
      </c>
      <c r="L85" s="1">
        <v>0</v>
      </c>
      <c r="M85" s="1">
        <f>IFERROR(VLOOKUP(A85:A262,'280726 PH.K.'!$A$2:$S$186,19,FALSE),"")</f>
        <v>0</v>
      </c>
      <c r="N85" s="1">
        <f t="shared" si="4"/>
        <v>0</v>
      </c>
      <c r="O85" s="1">
        <f>IFERROR(VLOOKUP(A85:A262,'280726 PH.K.'!$A$2:$N$186,14,FALSE),"")</f>
        <v>0</v>
      </c>
      <c r="P85" s="8">
        <f t="shared" si="12"/>
        <v>0</v>
      </c>
      <c r="Q85" s="1"/>
      <c r="R85" s="1">
        <v>0.71</v>
      </c>
      <c r="S85" s="1">
        <v>1.17</v>
      </c>
      <c r="T85" s="7">
        <v>0</v>
      </c>
      <c r="U85" s="1"/>
      <c r="V85" s="1">
        <v>0</v>
      </c>
      <c r="W85" s="1">
        <v>0.5</v>
      </c>
      <c r="X85" s="8">
        <f t="shared" si="6"/>
        <v>0</v>
      </c>
      <c r="Y85" s="1">
        <v>0</v>
      </c>
      <c r="Z85" s="48">
        <f t="shared" si="7"/>
        <v>0.71</v>
      </c>
      <c r="AA85" s="20">
        <f t="shared" si="8"/>
        <v>1017.0323999999999</v>
      </c>
      <c r="AB85" s="48">
        <f t="shared" si="9"/>
        <v>1.67</v>
      </c>
      <c r="AC85" s="3">
        <f t="shared" si="10"/>
        <v>2392.1747999999998</v>
      </c>
      <c r="AD85" s="3">
        <f t="shared" si="23"/>
        <v>1375.1423999999997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2</v>
      </c>
      <c r="AZ85" s="1">
        <v>1</v>
      </c>
      <c r="BA85" s="1">
        <v>5</v>
      </c>
      <c r="BB85" s="1">
        <v>2</v>
      </c>
      <c r="BC85" s="1">
        <v>14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6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</row>
    <row r="86" spans="1:70" x14ac:dyDescent="0.2">
      <c r="A86" s="1">
        <v>269</v>
      </c>
      <c r="B86" s="1" t="s">
        <v>191</v>
      </c>
      <c r="C86" s="1">
        <v>144</v>
      </c>
      <c r="D86" s="1">
        <v>162</v>
      </c>
      <c r="E86" s="1" t="s">
        <v>65</v>
      </c>
      <c r="F86" s="1">
        <v>1</v>
      </c>
      <c r="G86" s="1" t="s">
        <v>98</v>
      </c>
      <c r="H86" s="3">
        <v>18.5505</v>
      </c>
      <c r="I86" s="3">
        <v>2671.2719999999999</v>
      </c>
      <c r="J86" s="2">
        <f t="shared" si="2"/>
        <v>0</v>
      </c>
      <c r="K86" s="5">
        <f t="shared" si="3"/>
        <v>0</v>
      </c>
      <c r="L86" s="1">
        <v>0.3</v>
      </c>
      <c r="M86" s="1">
        <f>IFERROR(VLOOKUP(A86:A263,'280726 PH.K.'!$A$2:$S$186,19,FALSE),"")</f>
        <v>0</v>
      </c>
      <c r="N86" s="1">
        <f t="shared" si="4"/>
        <v>0.3</v>
      </c>
      <c r="O86" s="1">
        <f>IFERROR(VLOOKUP(A86:A263,'280726 PH.K.'!$A$2:$N$186,14,FALSE),"")</f>
        <v>0</v>
      </c>
      <c r="P86" s="8">
        <f t="shared" si="12"/>
        <v>0</v>
      </c>
      <c r="Q86" s="1"/>
      <c r="R86" s="1">
        <v>0</v>
      </c>
      <c r="S86" s="1">
        <v>0</v>
      </c>
      <c r="T86" s="7">
        <v>0</v>
      </c>
      <c r="U86" s="1"/>
      <c r="V86" s="1">
        <v>7.0000000000000007E-2</v>
      </c>
      <c r="W86" s="1">
        <v>7.0000000000000007E-2</v>
      </c>
      <c r="X86" s="8">
        <f t="shared" si="6"/>
        <v>0</v>
      </c>
      <c r="Y86" s="1">
        <v>0</v>
      </c>
      <c r="Z86" s="48">
        <f t="shared" si="7"/>
        <v>0.37</v>
      </c>
      <c r="AA86" s="20">
        <f t="shared" si="8"/>
        <v>988.37063999999998</v>
      </c>
      <c r="AB86" s="48">
        <f t="shared" si="9"/>
        <v>7.0000000000000007E-2</v>
      </c>
      <c r="AC86" s="3">
        <f t="shared" si="10"/>
        <v>186.98904000000002</v>
      </c>
      <c r="AE86" s="1">
        <v>0</v>
      </c>
      <c r="AF86" s="1">
        <v>0</v>
      </c>
      <c r="AG86" s="1">
        <v>29</v>
      </c>
      <c r="AH86" s="1">
        <v>27</v>
      </c>
      <c r="AI86" s="1">
        <v>-9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4</v>
      </c>
      <c r="BJ86" s="1">
        <v>9</v>
      </c>
      <c r="BK86" s="1">
        <v>1</v>
      </c>
      <c r="BL86" s="1">
        <v>0</v>
      </c>
      <c r="BM86" s="1">
        <v>10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</row>
    <row r="87" spans="1:70" x14ac:dyDescent="0.2">
      <c r="A87" s="1">
        <v>88128</v>
      </c>
      <c r="B87" s="1" t="s">
        <v>226</v>
      </c>
      <c r="C87" s="1">
        <v>800</v>
      </c>
      <c r="D87" s="1">
        <v>162</v>
      </c>
      <c r="E87" s="1" t="s">
        <v>65</v>
      </c>
      <c r="F87" s="1">
        <v>1</v>
      </c>
      <c r="G87" s="1" t="s">
        <v>98</v>
      </c>
      <c r="H87" s="3">
        <v>5.7229999999999999</v>
      </c>
      <c r="I87" s="3">
        <v>4578.3999999999996</v>
      </c>
      <c r="J87" s="2">
        <f t="shared" si="2"/>
        <v>0</v>
      </c>
      <c r="K87" s="5">
        <f t="shared" si="3"/>
        <v>0</v>
      </c>
      <c r="L87" s="1">
        <v>0.13</v>
      </c>
      <c r="M87" s="1">
        <f>IFERROR(VLOOKUP(A87:A264,'280726 PH.K.'!$A$2:$S$186,19,FALSE),"")</f>
        <v>0</v>
      </c>
      <c r="N87" s="1">
        <f t="shared" si="4"/>
        <v>0.13</v>
      </c>
      <c r="O87" s="1">
        <f>IFERROR(VLOOKUP(A87:A264,'280726 PH.K.'!$A$2:$N$186,14,FALSE),"")</f>
        <v>0</v>
      </c>
      <c r="P87" s="8">
        <f t="shared" si="12"/>
        <v>0</v>
      </c>
      <c r="Q87" s="1"/>
      <c r="R87" s="1">
        <v>0</v>
      </c>
      <c r="S87" s="1">
        <v>0</v>
      </c>
      <c r="T87" s="7">
        <v>0</v>
      </c>
      <c r="U87" s="1"/>
      <c r="V87" s="1">
        <v>0.08</v>
      </c>
      <c r="W87" s="1">
        <v>0.01</v>
      </c>
      <c r="X87" s="8">
        <f t="shared" si="6"/>
        <v>0</v>
      </c>
      <c r="Y87" s="1">
        <v>0</v>
      </c>
      <c r="Z87" s="48">
        <f t="shared" si="7"/>
        <v>0.21000000000000002</v>
      </c>
      <c r="AA87" s="20">
        <f t="shared" si="8"/>
        <v>961.46400000000006</v>
      </c>
      <c r="AB87" s="48">
        <f t="shared" si="9"/>
        <v>0.01</v>
      </c>
      <c r="AC87" s="3">
        <f t="shared" si="10"/>
        <v>45.783999999999999</v>
      </c>
      <c r="AE87" s="1">
        <v>0</v>
      </c>
      <c r="AF87" s="1">
        <v>0</v>
      </c>
      <c r="AG87" s="1">
        <v>66</v>
      </c>
      <c r="AH87" s="1">
        <v>82</v>
      </c>
      <c r="AI87" s="1">
        <v>-4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13</v>
      </c>
      <c r="BJ87" s="1">
        <v>18</v>
      </c>
      <c r="BK87" s="1">
        <v>29</v>
      </c>
      <c r="BL87" s="1">
        <v>25</v>
      </c>
      <c r="BM87" s="1">
        <v>10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</row>
    <row r="88" spans="1:70" x14ac:dyDescent="0.2">
      <c r="A88" s="1">
        <v>6098</v>
      </c>
      <c r="B88" s="1" t="s">
        <v>193</v>
      </c>
      <c r="C88" s="1">
        <v>12</v>
      </c>
      <c r="D88" s="1">
        <v>162</v>
      </c>
      <c r="E88" s="1" t="s">
        <v>65</v>
      </c>
      <c r="F88" s="1">
        <v>807</v>
      </c>
      <c r="G88" s="1" t="s">
        <v>67</v>
      </c>
      <c r="H88" s="3">
        <v>59.191099999999999</v>
      </c>
      <c r="I88" s="3">
        <v>710.29319999999996</v>
      </c>
      <c r="J88" s="2">
        <f t="shared" si="2"/>
        <v>0</v>
      </c>
      <c r="K88" s="5">
        <f t="shared" si="3"/>
        <v>0</v>
      </c>
      <c r="L88" s="1">
        <v>0</v>
      </c>
      <c r="M88" s="1">
        <f>IFERROR(VLOOKUP(A88:A265,'280726 PH.K.'!$A$2:$S$186,19,FALSE),"")</f>
        <v>0.3</v>
      </c>
      <c r="N88" s="1">
        <f t="shared" si="4"/>
        <v>0.3</v>
      </c>
      <c r="O88" s="1">
        <f>IFERROR(VLOOKUP(A88:A265,'280726 PH.K.'!$A$2:$N$186,14,FALSE),"")</f>
        <v>0.57999999999999996</v>
      </c>
      <c r="P88" s="8">
        <f t="shared" si="12"/>
        <v>0</v>
      </c>
      <c r="Q88" s="1"/>
      <c r="R88" s="1">
        <v>0.88</v>
      </c>
      <c r="S88" s="1">
        <v>9.25</v>
      </c>
      <c r="T88" s="7">
        <v>0</v>
      </c>
      <c r="U88" s="1"/>
      <c r="V88" s="1">
        <v>0.17</v>
      </c>
      <c r="W88" s="1">
        <v>0.5</v>
      </c>
      <c r="X88" s="8">
        <f t="shared" si="6"/>
        <v>0</v>
      </c>
      <c r="Y88" s="1">
        <v>0</v>
      </c>
      <c r="Z88" s="48">
        <f t="shared" si="7"/>
        <v>1.3499999999999999</v>
      </c>
      <c r="AA88" s="20">
        <f t="shared" si="8"/>
        <v>958.89581999999984</v>
      </c>
      <c r="AB88" s="48">
        <f t="shared" si="9"/>
        <v>10.33</v>
      </c>
      <c r="AC88" s="3">
        <f t="shared" si="10"/>
        <v>7337.3287559999999</v>
      </c>
      <c r="AD88" s="3">
        <f>AC88-AA88</f>
        <v>6378.4329360000002</v>
      </c>
      <c r="AE88" s="1">
        <v>0</v>
      </c>
      <c r="AF88" s="1">
        <v>0</v>
      </c>
      <c r="AG88" s="1">
        <v>0</v>
      </c>
      <c r="AH88" s="1">
        <v>0</v>
      </c>
      <c r="AI88" s="1">
        <v>36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6</v>
      </c>
      <c r="AZ88" s="1">
        <v>9</v>
      </c>
      <c r="BA88" s="1">
        <v>0</v>
      </c>
      <c r="BB88" s="1">
        <v>0</v>
      </c>
      <c r="BC88" s="1">
        <v>111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4</v>
      </c>
      <c r="BK88" s="1">
        <v>0</v>
      </c>
      <c r="BL88" s="1">
        <v>0</v>
      </c>
      <c r="BM88" s="1">
        <v>6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</row>
    <row r="89" spans="1:70" x14ac:dyDescent="0.2">
      <c r="A89" s="1">
        <v>78180</v>
      </c>
      <c r="B89" s="1" t="s">
        <v>106</v>
      </c>
      <c r="C89" s="1">
        <v>32</v>
      </c>
      <c r="D89" s="1">
        <v>162</v>
      </c>
      <c r="E89" s="1" t="s">
        <v>65</v>
      </c>
      <c r="F89" s="1">
        <v>1</v>
      </c>
      <c r="G89" s="1" t="s">
        <v>98</v>
      </c>
      <c r="H89" s="3">
        <v>156.33000000000001</v>
      </c>
      <c r="I89" s="3">
        <v>5002.5600000000004</v>
      </c>
      <c r="J89" s="2">
        <f t="shared" si="2"/>
        <v>0</v>
      </c>
      <c r="K89" s="5">
        <f t="shared" si="3"/>
        <v>0</v>
      </c>
      <c r="L89" s="1">
        <v>0.19</v>
      </c>
      <c r="M89" s="1">
        <f>IFERROR(VLOOKUP(A89:A266,'280726 PH.K.'!$A$2:$S$186,19,FALSE),"")</f>
        <v>0</v>
      </c>
      <c r="N89" s="1">
        <f t="shared" si="4"/>
        <v>0.19</v>
      </c>
      <c r="O89" s="1">
        <f>IFERROR(VLOOKUP(A89:A266,'280726 PH.K.'!$A$2:$N$186,14,FALSE),"")</f>
        <v>0</v>
      </c>
      <c r="P89" s="8">
        <f t="shared" si="12"/>
        <v>0</v>
      </c>
      <c r="Q89" s="1"/>
      <c r="R89" s="1">
        <v>0</v>
      </c>
      <c r="S89" s="1">
        <v>0</v>
      </c>
      <c r="T89" s="7">
        <v>0</v>
      </c>
      <c r="U89" s="1"/>
      <c r="V89" s="1">
        <v>0</v>
      </c>
      <c r="W89" s="1">
        <v>0</v>
      </c>
      <c r="X89" s="8">
        <f t="shared" si="6"/>
        <v>0</v>
      </c>
      <c r="Y89" s="1">
        <v>0</v>
      </c>
      <c r="Z89" s="48">
        <f t="shared" si="7"/>
        <v>0.19</v>
      </c>
      <c r="AA89" s="20">
        <f t="shared" si="8"/>
        <v>950.48640000000012</v>
      </c>
      <c r="AB89" s="48">
        <f t="shared" si="9"/>
        <v>0</v>
      </c>
      <c r="AC89" s="3">
        <f t="shared" si="10"/>
        <v>0</v>
      </c>
      <c r="AE89" s="1">
        <v>0</v>
      </c>
      <c r="AF89" s="1">
        <v>0</v>
      </c>
      <c r="AG89" s="1">
        <v>3</v>
      </c>
      <c r="AH89" s="1">
        <v>6</v>
      </c>
      <c r="AI89" s="1">
        <v>28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</row>
    <row r="90" spans="1:70" x14ac:dyDescent="0.2">
      <c r="A90" s="1">
        <v>88168</v>
      </c>
      <c r="B90" s="1" t="s">
        <v>233</v>
      </c>
      <c r="C90" s="1">
        <v>16</v>
      </c>
      <c r="D90" s="1">
        <v>162</v>
      </c>
      <c r="E90" s="1" t="s">
        <v>65</v>
      </c>
      <c r="F90" s="1">
        <v>123</v>
      </c>
      <c r="G90" s="1" t="s">
        <v>138</v>
      </c>
      <c r="H90" s="3">
        <v>70.367699999999999</v>
      </c>
      <c r="I90" s="3">
        <v>1125.8832</v>
      </c>
      <c r="J90" s="2">
        <f t="shared" si="2"/>
        <v>0</v>
      </c>
      <c r="K90" s="5">
        <f t="shared" si="3"/>
        <v>0</v>
      </c>
      <c r="L90" s="1">
        <v>0</v>
      </c>
      <c r="M90" s="1">
        <f>IFERROR(VLOOKUP(A90:A267,'280726 PH.K.'!$A$2:$S$186,19,FALSE),"")</f>
        <v>0</v>
      </c>
      <c r="N90" s="1">
        <f t="shared" si="4"/>
        <v>0</v>
      </c>
      <c r="O90" s="1">
        <f>IFERROR(VLOOKUP(A90:A267,'280726 PH.K.'!$A$2:$N$186,14,FALSE),"")</f>
        <v>0</v>
      </c>
      <c r="P90" s="8">
        <f t="shared" si="12"/>
        <v>0</v>
      </c>
      <c r="Q90" s="1"/>
      <c r="R90" s="1">
        <v>0.84</v>
      </c>
      <c r="S90" s="1">
        <v>0</v>
      </c>
      <c r="T90" s="7">
        <v>0</v>
      </c>
      <c r="U90" s="1"/>
      <c r="V90" s="1">
        <v>0</v>
      </c>
      <c r="W90" s="1">
        <v>0</v>
      </c>
      <c r="X90" s="8">
        <f t="shared" si="6"/>
        <v>0</v>
      </c>
      <c r="Y90" s="1">
        <v>0</v>
      </c>
      <c r="Z90" s="48">
        <f t="shared" si="7"/>
        <v>0.84</v>
      </c>
      <c r="AA90" s="20">
        <f t="shared" si="8"/>
        <v>945.7418879999999</v>
      </c>
      <c r="AB90" s="48">
        <f t="shared" si="9"/>
        <v>0</v>
      </c>
      <c r="AC90" s="3">
        <f t="shared" si="10"/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2</v>
      </c>
      <c r="BA90" s="1">
        <v>10</v>
      </c>
      <c r="BB90" s="1">
        <v>5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</row>
    <row r="91" spans="1:70" x14ac:dyDescent="0.2">
      <c r="A91" s="1">
        <v>96910</v>
      </c>
      <c r="B91" s="1" t="s">
        <v>110</v>
      </c>
      <c r="C91" s="1">
        <v>32</v>
      </c>
      <c r="D91" s="1">
        <v>162</v>
      </c>
      <c r="E91" s="1" t="s">
        <v>65</v>
      </c>
      <c r="F91" s="1">
        <v>1</v>
      </c>
      <c r="G91" s="1" t="s">
        <v>98</v>
      </c>
      <c r="H91" s="3">
        <v>136.14750000000001</v>
      </c>
      <c r="I91" s="3">
        <v>4356.72</v>
      </c>
      <c r="J91" s="2">
        <f t="shared" si="2"/>
        <v>0</v>
      </c>
      <c r="K91" s="5">
        <f t="shared" si="3"/>
        <v>0</v>
      </c>
      <c r="L91" s="1">
        <v>0.2</v>
      </c>
      <c r="M91" s="1">
        <f>IFERROR(VLOOKUP(A91:A268,'280726 PH.K.'!$A$2:$S$186,19,FALSE),"")</f>
        <v>0</v>
      </c>
      <c r="N91" s="1">
        <f t="shared" si="4"/>
        <v>0.2</v>
      </c>
      <c r="O91" s="1">
        <f>IFERROR(VLOOKUP(A91:A268,'280726 PH.K.'!$A$2:$N$186,14,FALSE),"")</f>
        <v>0</v>
      </c>
      <c r="P91" s="8">
        <f t="shared" si="12"/>
        <v>0</v>
      </c>
      <c r="Q91" s="1"/>
      <c r="R91" s="1">
        <v>0</v>
      </c>
      <c r="S91" s="1">
        <v>0</v>
      </c>
      <c r="T91" s="7">
        <v>0</v>
      </c>
      <c r="U91" s="1"/>
      <c r="V91" s="1">
        <v>0</v>
      </c>
      <c r="W91" s="1">
        <v>0</v>
      </c>
      <c r="X91" s="8">
        <f t="shared" si="6"/>
        <v>0</v>
      </c>
      <c r="Y91" s="1">
        <v>0</v>
      </c>
      <c r="Z91" s="48">
        <f t="shared" si="7"/>
        <v>0.2</v>
      </c>
      <c r="AA91" s="20">
        <f t="shared" si="8"/>
        <v>871.34400000000005</v>
      </c>
      <c r="AB91" s="48">
        <f t="shared" si="9"/>
        <v>0</v>
      </c>
      <c r="AC91" s="3">
        <f t="shared" si="10"/>
        <v>0</v>
      </c>
      <c r="AE91" s="1">
        <v>0</v>
      </c>
      <c r="AF91" s="1">
        <v>0</v>
      </c>
      <c r="AG91" s="1">
        <v>1</v>
      </c>
      <c r="AH91" s="1">
        <v>11</v>
      </c>
      <c r="AI91" s="1">
        <v>23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</row>
    <row r="92" spans="1:70" x14ac:dyDescent="0.2">
      <c r="A92" s="1">
        <v>95285</v>
      </c>
      <c r="B92" s="1" t="s">
        <v>248</v>
      </c>
      <c r="C92" s="1">
        <v>1</v>
      </c>
      <c r="D92" s="1">
        <v>162</v>
      </c>
      <c r="E92" s="1" t="s">
        <v>65</v>
      </c>
      <c r="F92" s="1">
        <v>999</v>
      </c>
      <c r="G92" s="1" t="s">
        <v>68</v>
      </c>
      <c r="H92" s="3">
        <v>4356.72</v>
      </c>
      <c r="I92" s="3">
        <v>4356.72</v>
      </c>
      <c r="J92" s="2">
        <f t="shared" si="2"/>
        <v>0</v>
      </c>
      <c r="K92" s="5">
        <f t="shared" si="3"/>
        <v>0</v>
      </c>
      <c r="L92" s="1">
        <v>0</v>
      </c>
      <c r="M92" s="1">
        <f>IFERROR(VLOOKUP(A92:A269,'280726 PH.K.'!$A$2:$S$186,19,FALSE),"")</f>
        <v>0.2</v>
      </c>
      <c r="N92" s="1">
        <f t="shared" si="4"/>
        <v>0.2</v>
      </c>
      <c r="O92" s="1">
        <f>IFERROR(VLOOKUP(A92:A269,'280726 PH.K.'!$A$2:$N$186,14,FALSE),"")</f>
        <v>2.4700000000000002</v>
      </c>
      <c r="P92" s="8">
        <f t="shared" si="12"/>
        <v>0</v>
      </c>
      <c r="Q92" s="1"/>
      <c r="R92" s="1">
        <v>0</v>
      </c>
      <c r="S92" s="1">
        <v>0</v>
      </c>
      <c r="T92" s="7">
        <v>0</v>
      </c>
      <c r="U92" s="1"/>
      <c r="V92" s="1">
        <v>0</v>
      </c>
      <c r="W92" s="1">
        <v>0</v>
      </c>
      <c r="X92" s="8">
        <f t="shared" si="6"/>
        <v>0</v>
      </c>
      <c r="Y92" s="1">
        <v>0</v>
      </c>
      <c r="Z92" s="48">
        <f t="shared" si="7"/>
        <v>0.2</v>
      </c>
      <c r="AA92" s="20">
        <f t="shared" si="8"/>
        <v>871.34400000000005</v>
      </c>
      <c r="AB92" s="48">
        <f t="shared" si="9"/>
        <v>2.4700000000000002</v>
      </c>
      <c r="AC92" s="3">
        <f t="shared" si="10"/>
        <v>10761.098400000001</v>
      </c>
      <c r="AD92" s="3">
        <f t="shared" ref="AD92:AD95" si="24">AC92-AA92</f>
        <v>9889.7544000000016</v>
      </c>
      <c r="AE92" s="1">
        <v>0</v>
      </c>
      <c r="AF92" s="1">
        <v>0</v>
      </c>
      <c r="AG92" s="1">
        <v>0</v>
      </c>
      <c r="AH92" s="1">
        <v>0</v>
      </c>
      <c r="AI92" s="1">
        <v>3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</row>
    <row r="93" spans="1:70" x14ac:dyDescent="0.2">
      <c r="A93" s="1">
        <v>6083</v>
      </c>
      <c r="B93" s="1" t="s">
        <v>301</v>
      </c>
      <c r="C93" s="1">
        <v>5</v>
      </c>
      <c r="D93" s="1">
        <v>162</v>
      </c>
      <c r="E93" s="1" t="s">
        <v>65</v>
      </c>
      <c r="F93" s="1">
        <v>123</v>
      </c>
      <c r="G93" s="1" t="s">
        <v>138</v>
      </c>
      <c r="H93" s="3">
        <v>208.38820000000001</v>
      </c>
      <c r="I93" s="3">
        <v>1041.941</v>
      </c>
      <c r="J93" s="2">
        <f t="shared" si="2"/>
        <v>0</v>
      </c>
      <c r="K93" s="5">
        <f t="shared" si="3"/>
        <v>0</v>
      </c>
      <c r="L93" s="1">
        <v>0</v>
      </c>
      <c r="M93" s="1">
        <f>IFERROR(VLOOKUP(A93:A270,'280726 PH.K.'!$A$2:$S$186,19,FALSE),"")</f>
        <v>0.2</v>
      </c>
      <c r="N93" s="1">
        <f t="shared" si="4"/>
        <v>0.2</v>
      </c>
      <c r="O93" s="1">
        <f>IFERROR(VLOOKUP(A93:A270,'280726 PH.K.'!$A$2:$N$186,14,FALSE),"")</f>
        <v>1.2</v>
      </c>
      <c r="P93" s="8">
        <f t="shared" si="12"/>
        <v>0</v>
      </c>
      <c r="Q93" s="1"/>
      <c r="R93" s="1">
        <v>0</v>
      </c>
      <c r="S93" s="1">
        <v>0</v>
      </c>
      <c r="T93" s="7">
        <v>0</v>
      </c>
      <c r="U93" s="1"/>
      <c r="V93" s="1">
        <v>0.6</v>
      </c>
      <c r="W93" s="1">
        <v>1.6</v>
      </c>
      <c r="X93" s="8">
        <f t="shared" si="6"/>
        <v>0</v>
      </c>
      <c r="Y93" s="1">
        <v>0</v>
      </c>
      <c r="Z93" s="48">
        <f t="shared" si="7"/>
        <v>0.8</v>
      </c>
      <c r="AA93" s="20">
        <f t="shared" si="8"/>
        <v>833.55280000000005</v>
      </c>
      <c r="AB93" s="48">
        <f t="shared" si="9"/>
        <v>2.8</v>
      </c>
      <c r="AC93" s="3">
        <f t="shared" si="10"/>
        <v>2917.4348</v>
      </c>
      <c r="AD93" s="3">
        <f t="shared" si="24"/>
        <v>2083.8820000000001</v>
      </c>
      <c r="AE93" s="1">
        <v>0</v>
      </c>
      <c r="AF93" s="1">
        <v>0</v>
      </c>
      <c r="AG93" s="1">
        <v>0</v>
      </c>
      <c r="AH93" s="1">
        <v>0</v>
      </c>
      <c r="AI93" s="1">
        <v>10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3</v>
      </c>
      <c r="BJ93" s="1">
        <v>0</v>
      </c>
      <c r="BK93" s="1">
        <v>0</v>
      </c>
      <c r="BL93" s="1">
        <v>0</v>
      </c>
      <c r="BM93" s="1">
        <v>8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</row>
    <row r="94" spans="1:70" x14ac:dyDescent="0.2">
      <c r="A94" s="1">
        <v>95253</v>
      </c>
      <c r="B94" s="1" t="s">
        <v>189</v>
      </c>
      <c r="C94" s="1">
        <v>6</v>
      </c>
      <c r="D94" s="1">
        <v>162</v>
      </c>
      <c r="E94" s="1" t="s">
        <v>65</v>
      </c>
      <c r="F94" s="1">
        <v>123</v>
      </c>
      <c r="G94" s="1" t="s">
        <v>138</v>
      </c>
      <c r="H94" s="3">
        <v>119.3703</v>
      </c>
      <c r="I94" s="3">
        <v>716.22180000000003</v>
      </c>
      <c r="J94" s="2">
        <f t="shared" si="2"/>
        <v>0</v>
      </c>
      <c r="K94" s="5">
        <f t="shared" si="3"/>
        <v>0</v>
      </c>
      <c r="L94" s="1">
        <v>0.33</v>
      </c>
      <c r="M94" s="1">
        <f>IFERROR(VLOOKUP(A94:A271,'280726 PH.K.'!$A$2:$S$186,19,FALSE),"")</f>
        <v>0</v>
      </c>
      <c r="N94" s="1">
        <f t="shared" si="4"/>
        <v>0.33</v>
      </c>
      <c r="O94" s="1">
        <f>IFERROR(VLOOKUP(A94:A271,'280726 PH.K.'!$A$2:$N$186,14,FALSE),"")</f>
        <v>1.17</v>
      </c>
      <c r="P94" s="8">
        <f t="shared" si="12"/>
        <v>0</v>
      </c>
      <c r="Q94" s="1"/>
      <c r="R94" s="1">
        <v>0.75</v>
      </c>
      <c r="S94" s="1">
        <v>7.67</v>
      </c>
      <c r="T94" s="7">
        <v>0</v>
      </c>
      <c r="U94" s="1"/>
      <c r="V94" s="1">
        <v>0.08</v>
      </c>
      <c r="W94" s="1">
        <v>0.17</v>
      </c>
      <c r="X94" s="8">
        <f t="shared" si="6"/>
        <v>0</v>
      </c>
      <c r="Y94" s="1">
        <v>0</v>
      </c>
      <c r="Z94" s="48">
        <f t="shared" si="7"/>
        <v>1.1600000000000001</v>
      </c>
      <c r="AA94" s="20">
        <f t="shared" si="8"/>
        <v>830.81728800000019</v>
      </c>
      <c r="AB94" s="48">
        <f t="shared" si="9"/>
        <v>9.01</v>
      </c>
      <c r="AC94" s="3">
        <f t="shared" si="10"/>
        <v>6453.158418</v>
      </c>
      <c r="AD94" s="3">
        <f t="shared" si="24"/>
        <v>5622.3411299999998</v>
      </c>
      <c r="AE94" s="1">
        <v>0</v>
      </c>
      <c r="AF94" s="1">
        <v>0</v>
      </c>
      <c r="AG94" s="1">
        <v>2</v>
      </c>
      <c r="AH94" s="1">
        <v>0</v>
      </c>
      <c r="AI94" s="1">
        <v>7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3</v>
      </c>
      <c r="BA94" s="1">
        <v>1</v>
      </c>
      <c r="BB94" s="1">
        <v>2</v>
      </c>
      <c r="BC94" s="1">
        <v>46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1</v>
      </c>
      <c r="BK94" s="1">
        <v>0</v>
      </c>
      <c r="BL94" s="1">
        <v>0</v>
      </c>
      <c r="BM94" s="1">
        <v>1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</row>
    <row r="95" spans="1:70" x14ac:dyDescent="0.2">
      <c r="A95" s="1">
        <v>6171</v>
      </c>
      <c r="B95" s="1" t="s">
        <v>168</v>
      </c>
      <c r="C95" s="1">
        <v>6</v>
      </c>
      <c r="D95" s="1">
        <v>162</v>
      </c>
      <c r="E95" s="1" t="s">
        <v>65</v>
      </c>
      <c r="F95" s="1">
        <v>123</v>
      </c>
      <c r="G95" s="1" t="s">
        <v>138</v>
      </c>
      <c r="H95" s="3">
        <v>119.37</v>
      </c>
      <c r="I95" s="3">
        <v>716.22</v>
      </c>
      <c r="J95" s="2">
        <f t="shared" si="2"/>
        <v>0</v>
      </c>
      <c r="K95" s="5">
        <f t="shared" si="3"/>
        <v>0</v>
      </c>
      <c r="L95" s="1">
        <v>0</v>
      </c>
      <c r="M95" s="1">
        <f>IFERROR(VLOOKUP(A95:A272,'280726 PH.K.'!$A$2:$S$186,19,FALSE),"")</f>
        <v>0</v>
      </c>
      <c r="N95" s="1">
        <f t="shared" si="4"/>
        <v>0</v>
      </c>
      <c r="O95" s="1">
        <f>IFERROR(VLOOKUP(A95:A272,'280726 PH.K.'!$A$2:$N$186,14,FALSE),"")</f>
        <v>3.33</v>
      </c>
      <c r="P95" s="8">
        <f t="shared" si="12"/>
        <v>0</v>
      </c>
      <c r="Q95" s="1"/>
      <c r="R95" s="1">
        <v>1.08</v>
      </c>
      <c r="S95" s="1">
        <v>2.5</v>
      </c>
      <c r="T95" s="7">
        <v>0</v>
      </c>
      <c r="U95" s="1"/>
      <c r="V95" s="1">
        <v>0.08</v>
      </c>
      <c r="W95" s="1">
        <v>0.17</v>
      </c>
      <c r="X95" s="8">
        <f t="shared" si="6"/>
        <v>0</v>
      </c>
      <c r="Y95" s="1">
        <v>0</v>
      </c>
      <c r="Z95" s="48">
        <f t="shared" si="7"/>
        <v>1.1600000000000001</v>
      </c>
      <c r="AA95" s="20">
        <f t="shared" si="8"/>
        <v>830.81520000000012</v>
      </c>
      <c r="AB95" s="48">
        <f t="shared" si="9"/>
        <v>6</v>
      </c>
      <c r="AC95" s="3">
        <f t="shared" si="10"/>
        <v>4297.32</v>
      </c>
      <c r="AD95" s="3">
        <f t="shared" si="24"/>
        <v>3466.5047999999997</v>
      </c>
      <c r="AE95" s="1">
        <v>0</v>
      </c>
      <c r="AF95" s="1">
        <v>0</v>
      </c>
      <c r="AG95" s="1">
        <v>0</v>
      </c>
      <c r="AH95" s="1">
        <v>0</v>
      </c>
      <c r="AI95" s="1">
        <v>20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3</v>
      </c>
      <c r="AZ95" s="1">
        <v>1</v>
      </c>
      <c r="BA95" s="1">
        <v>2</v>
      </c>
      <c r="BB95" s="1">
        <v>2</v>
      </c>
      <c r="BC95" s="1">
        <v>15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1</v>
      </c>
      <c r="BK95" s="1">
        <v>0</v>
      </c>
      <c r="BL95" s="1">
        <v>0</v>
      </c>
      <c r="BM95" s="1">
        <v>1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</row>
    <row r="96" spans="1:70" x14ac:dyDescent="0.2">
      <c r="A96" s="1">
        <v>24</v>
      </c>
      <c r="B96" s="1" t="s">
        <v>207</v>
      </c>
      <c r="C96" s="1">
        <v>240</v>
      </c>
      <c r="D96" s="1">
        <v>162</v>
      </c>
      <c r="E96" s="1" t="s">
        <v>65</v>
      </c>
      <c r="F96" s="1">
        <v>1</v>
      </c>
      <c r="G96" s="1" t="s">
        <v>98</v>
      </c>
      <c r="H96" s="3">
        <v>5.7160000000000002</v>
      </c>
      <c r="I96" s="3">
        <v>1371.84</v>
      </c>
      <c r="J96" s="2">
        <f t="shared" si="2"/>
        <v>0</v>
      </c>
      <c r="K96" s="5">
        <f t="shared" si="3"/>
        <v>0</v>
      </c>
      <c r="L96" s="1">
        <v>0.21</v>
      </c>
      <c r="M96" s="1">
        <f>IFERROR(VLOOKUP(A96:A273,'280726 PH.K.'!$A$2:$S$186,19,FALSE),"")</f>
        <v>0</v>
      </c>
      <c r="N96" s="1">
        <f t="shared" si="4"/>
        <v>0.21</v>
      </c>
      <c r="O96" s="1">
        <f>IFERROR(VLOOKUP(A96:A273,'280726 PH.K.'!$A$2:$N$186,14,FALSE),"")</f>
        <v>0</v>
      </c>
      <c r="P96" s="8">
        <f t="shared" si="12"/>
        <v>0</v>
      </c>
      <c r="Q96" s="1"/>
      <c r="R96" s="1">
        <v>0</v>
      </c>
      <c r="S96" s="1">
        <v>0</v>
      </c>
      <c r="T96" s="7">
        <v>0</v>
      </c>
      <c r="U96" s="1"/>
      <c r="V96" s="1">
        <v>0.31</v>
      </c>
      <c r="W96" s="1">
        <v>-0.08</v>
      </c>
      <c r="X96" s="8">
        <f t="shared" si="6"/>
        <v>0</v>
      </c>
      <c r="Y96" s="1">
        <v>0</v>
      </c>
      <c r="Z96" s="48">
        <f t="shared" si="7"/>
        <v>0.52</v>
      </c>
      <c r="AA96" s="20">
        <f t="shared" si="8"/>
        <v>713.35680000000002</v>
      </c>
      <c r="AB96" s="48">
        <f t="shared" si="9"/>
        <v>-0.08</v>
      </c>
      <c r="AC96" s="3">
        <f t="shared" si="10"/>
        <v>-109.74719999999999</v>
      </c>
      <c r="AE96" s="1">
        <v>0</v>
      </c>
      <c r="AF96" s="1">
        <v>0</v>
      </c>
      <c r="AG96" s="1">
        <v>33</v>
      </c>
      <c r="AH96" s="1">
        <v>36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19</v>
      </c>
      <c r="BJ96" s="1">
        <v>47</v>
      </c>
      <c r="BK96" s="1">
        <v>24</v>
      </c>
      <c r="BL96" s="1">
        <v>15</v>
      </c>
      <c r="BM96" s="1">
        <v>-19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</row>
    <row r="97" spans="1:70" x14ac:dyDescent="0.2">
      <c r="A97" s="1">
        <v>91115</v>
      </c>
      <c r="B97" s="1" t="s">
        <v>186</v>
      </c>
      <c r="C97" s="1">
        <v>12</v>
      </c>
      <c r="D97" s="1">
        <v>162</v>
      </c>
      <c r="E97" s="1" t="s">
        <v>65</v>
      </c>
      <c r="F97" s="1">
        <v>123</v>
      </c>
      <c r="G97" s="1" t="s">
        <v>138</v>
      </c>
      <c r="H97" s="3">
        <v>101.88249999999999</v>
      </c>
      <c r="I97" s="3">
        <v>1222.5899999999999</v>
      </c>
      <c r="J97" s="2">
        <f t="shared" si="2"/>
        <v>0</v>
      </c>
      <c r="K97" s="5">
        <f t="shared" si="3"/>
        <v>0</v>
      </c>
      <c r="L97" s="1">
        <v>0</v>
      </c>
      <c r="M97" s="1">
        <f>IFERROR(VLOOKUP(A97:A274,'280726 PH.K.'!$A$2:$S$186,19,FALSE),"")</f>
        <v>0.1</v>
      </c>
      <c r="N97" s="1">
        <f t="shared" si="4"/>
        <v>0.1</v>
      </c>
      <c r="O97" s="1">
        <f>IFERROR(VLOOKUP(A97:A274,'280726 PH.K.'!$A$2:$N$186,14,FALSE),"")</f>
        <v>3.83</v>
      </c>
      <c r="P97" s="8">
        <f t="shared" si="12"/>
        <v>0</v>
      </c>
      <c r="Q97" s="1"/>
      <c r="R97" s="1">
        <v>0.46</v>
      </c>
      <c r="S97" s="1">
        <v>1</v>
      </c>
      <c r="T97" s="7">
        <v>0</v>
      </c>
      <c r="U97" s="1"/>
      <c r="V97" s="1">
        <v>0</v>
      </c>
      <c r="W97" s="1">
        <v>0.57999999999999996</v>
      </c>
      <c r="X97" s="8">
        <f t="shared" si="6"/>
        <v>0</v>
      </c>
      <c r="Y97" s="1">
        <v>0</v>
      </c>
      <c r="Z97" s="48">
        <f t="shared" si="7"/>
        <v>0.56000000000000005</v>
      </c>
      <c r="AA97" s="20">
        <f t="shared" si="8"/>
        <v>684.65039999999999</v>
      </c>
      <c r="AB97" s="48">
        <f t="shared" si="9"/>
        <v>5.41</v>
      </c>
      <c r="AC97" s="3">
        <f t="shared" si="10"/>
        <v>6614.2118999999993</v>
      </c>
      <c r="AD97" s="3">
        <f>AC97-AA97</f>
        <v>5929.5614999999998</v>
      </c>
      <c r="AE97" s="1">
        <v>0</v>
      </c>
      <c r="AF97" s="1">
        <v>0</v>
      </c>
      <c r="AG97" s="1">
        <v>0</v>
      </c>
      <c r="AH97" s="1">
        <v>0</v>
      </c>
      <c r="AI97" s="1">
        <v>47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1</v>
      </c>
      <c r="AZ97" s="1">
        <v>0</v>
      </c>
      <c r="BA97" s="1">
        <v>2</v>
      </c>
      <c r="BB97" s="1">
        <v>5</v>
      </c>
      <c r="BC97" s="1">
        <v>12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7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</row>
    <row r="98" spans="1:70" x14ac:dyDescent="0.2">
      <c r="A98" s="1">
        <v>78155</v>
      </c>
      <c r="B98" s="1" t="s">
        <v>107</v>
      </c>
      <c r="C98" s="1">
        <v>32</v>
      </c>
      <c r="D98" s="1">
        <v>162</v>
      </c>
      <c r="E98" s="1" t="s">
        <v>65</v>
      </c>
      <c r="F98" s="1">
        <v>1</v>
      </c>
      <c r="G98" s="1" t="s">
        <v>98</v>
      </c>
      <c r="H98" s="3">
        <v>82.392499999999998</v>
      </c>
      <c r="I98" s="3">
        <v>2636.56</v>
      </c>
      <c r="J98" s="2">
        <f t="shared" si="2"/>
        <v>0</v>
      </c>
      <c r="K98" s="5">
        <f t="shared" si="3"/>
        <v>0</v>
      </c>
      <c r="L98" s="1">
        <v>0.25</v>
      </c>
      <c r="M98" s="1">
        <f>IFERROR(VLOOKUP(A98:A275,'280726 PH.K.'!$A$2:$S$186,19,FALSE),"")</f>
        <v>0</v>
      </c>
      <c r="N98" s="1">
        <f t="shared" si="4"/>
        <v>0.25</v>
      </c>
      <c r="O98" s="1">
        <f>IFERROR(VLOOKUP(A98:A275,'280726 PH.K.'!$A$2:$N$186,14,FALSE),"")</f>
        <v>0</v>
      </c>
      <c r="P98" s="8">
        <f t="shared" si="12"/>
        <v>0</v>
      </c>
      <c r="Q98" s="1"/>
      <c r="R98" s="1">
        <v>0</v>
      </c>
      <c r="S98" s="1">
        <v>0</v>
      </c>
      <c r="T98" s="7">
        <v>0</v>
      </c>
      <c r="U98" s="1"/>
      <c r="V98" s="1">
        <v>0</v>
      </c>
      <c r="W98" s="1">
        <v>0</v>
      </c>
      <c r="X98" s="8">
        <f t="shared" si="6"/>
        <v>0</v>
      </c>
      <c r="Y98" s="1">
        <v>0</v>
      </c>
      <c r="Z98" s="48">
        <f t="shared" si="7"/>
        <v>0.25</v>
      </c>
      <c r="AA98" s="20">
        <f t="shared" si="8"/>
        <v>659.14</v>
      </c>
      <c r="AB98" s="48">
        <f t="shared" si="9"/>
        <v>0</v>
      </c>
      <c r="AC98" s="3">
        <f t="shared" si="10"/>
        <v>0</v>
      </c>
      <c r="AE98" s="1">
        <v>0</v>
      </c>
      <c r="AF98" s="1">
        <v>0</v>
      </c>
      <c r="AG98" s="1">
        <v>6</v>
      </c>
      <c r="AH98" s="1">
        <v>4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</row>
    <row r="99" spans="1:70" x14ac:dyDescent="0.2">
      <c r="A99" s="1">
        <v>91015</v>
      </c>
      <c r="B99" s="1" t="s">
        <v>192</v>
      </c>
      <c r="C99" s="1">
        <v>4</v>
      </c>
      <c r="D99" s="1">
        <v>162</v>
      </c>
      <c r="E99" s="1" t="s">
        <v>65</v>
      </c>
      <c r="F99" s="1">
        <v>123</v>
      </c>
      <c r="G99" s="1" t="s">
        <v>138</v>
      </c>
      <c r="H99" s="3">
        <v>191.6</v>
      </c>
      <c r="I99" s="3">
        <v>766.4</v>
      </c>
      <c r="J99" s="2">
        <f t="shared" si="2"/>
        <v>0</v>
      </c>
      <c r="K99" s="5">
        <f t="shared" si="3"/>
        <v>0</v>
      </c>
      <c r="L99" s="1">
        <v>0</v>
      </c>
      <c r="M99" s="1">
        <f>IFERROR(VLOOKUP(A99:A276,'280726 PH.K.'!$A$2:$S$186,19,FALSE),"")</f>
        <v>0</v>
      </c>
      <c r="N99" s="1">
        <f t="shared" si="4"/>
        <v>0</v>
      </c>
      <c r="O99" s="1">
        <f>IFERROR(VLOOKUP(A99:A276,'280726 PH.K.'!$A$2:$N$186,14,FALSE),"")</f>
        <v>0</v>
      </c>
      <c r="P99" s="8">
        <f t="shared" si="12"/>
        <v>0</v>
      </c>
      <c r="Q99" s="1"/>
      <c r="R99" s="1">
        <v>0.75</v>
      </c>
      <c r="S99" s="1">
        <v>2</v>
      </c>
      <c r="T99" s="7">
        <v>0</v>
      </c>
      <c r="U99" s="1"/>
      <c r="V99" s="1">
        <v>0</v>
      </c>
      <c r="W99" s="1">
        <v>1</v>
      </c>
      <c r="X99" s="8">
        <f t="shared" si="6"/>
        <v>0</v>
      </c>
      <c r="Y99" s="1">
        <v>0</v>
      </c>
      <c r="Z99" s="48">
        <f t="shared" si="7"/>
        <v>0.75</v>
      </c>
      <c r="AA99" s="20">
        <f t="shared" si="8"/>
        <v>574.79999999999995</v>
      </c>
      <c r="AB99" s="48">
        <f t="shared" si="9"/>
        <v>3</v>
      </c>
      <c r="AC99" s="3">
        <f t="shared" si="10"/>
        <v>2299.1999999999998</v>
      </c>
      <c r="AD99" s="3">
        <f t="shared" ref="AD99:AD100" si="25">AC99-AA99</f>
        <v>1724.3999999999999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2</v>
      </c>
      <c r="BB99" s="1">
        <v>2</v>
      </c>
      <c r="BC99" s="1">
        <v>8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4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</row>
    <row r="100" spans="1:70" x14ac:dyDescent="0.2">
      <c r="A100" s="1">
        <v>6008</v>
      </c>
      <c r="B100" s="1" t="s">
        <v>176</v>
      </c>
      <c r="C100" s="1">
        <v>12</v>
      </c>
      <c r="D100" s="1">
        <v>162</v>
      </c>
      <c r="E100" s="1" t="s">
        <v>65</v>
      </c>
      <c r="F100" s="1">
        <v>162</v>
      </c>
      <c r="G100" s="1" t="s">
        <v>84</v>
      </c>
      <c r="H100" s="3">
        <v>59</v>
      </c>
      <c r="I100" s="3">
        <v>708</v>
      </c>
      <c r="J100" s="2">
        <f t="shared" si="2"/>
        <v>0</v>
      </c>
      <c r="K100" s="5">
        <f t="shared" si="3"/>
        <v>0</v>
      </c>
      <c r="L100" s="1">
        <v>0</v>
      </c>
      <c r="M100" s="1">
        <f>IFERROR(VLOOKUP(A100:A277,'280726 PH.K.'!$A$2:$S$186,19,FALSE),"")</f>
        <v>0.2</v>
      </c>
      <c r="N100" s="1">
        <f t="shared" si="4"/>
        <v>0.2</v>
      </c>
      <c r="O100" s="1">
        <f>IFERROR(VLOOKUP(A100:A277,'280726 PH.K.'!$A$2:$N$186,14,FALSE),"")</f>
        <v>2</v>
      </c>
      <c r="P100" s="8">
        <f t="shared" si="12"/>
        <v>0</v>
      </c>
      <c r="Q100" s="1"/>
      <c r="R100" s="1">
        <v>0.57999999999999996</v>
      </c>
      <c r="S100" s="1">
        <v>2.75</v>
      </c>
      <c r="T100" s="7">
        <v>0</v>
      </c>
      <c r="U100" s="1"/>
      <c r="V100" s="1">
        <v>0</v>
      </c>
      <c r="W100" s="1">
        <v>0</v>
      </c>
      <c r="X100" s="8">
        <f t="shared" si="6"/>
        <v>0</v>
      </c>
      <c r="Y100" s="1">
        <v>0</v>
      </c>
      <c r="Z100" s="48">
        <f t="shared" si="7"/>
        <v>0.78</v>
      </c>
      <c r="AA100" s="20">
        <f t="shared" si="8"/>
        <v>552.24</v>
      </c>
      <c r="AB100" s="48">
        <f t="shared" si="9"/>
        <v>4.75</v>
      </c>
      <c r="AC100" s="3">
        <f t="shared" si="10"/>
        <v>3363</v>
      </c>
      <c r="AD100" s="3">
        <f t="shared" si="25"/>
        <v>2810.76</v>
      </c>
      <c r="AE100" s="1">
        <v>0</v>
      </c>
      <c r="AF100" s="1">
        <v>0</v>
      </c>
      <c r="AG100" s="1">
        <v>0</v>
      </c>
      <c r="AH100" s="1">
        <v>0</v>
      </c>
      <c r="AI100" s="1">
        <v>10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2</v>
      </c>
      <c r="AZ100" s="1">
        <v>0</v>
      </c>
      <c r="BA100" s="1">
        <v>0</v>
      </c>
      <c r="BB100" s="1">
        <v>10</v>
      </c>
      <c r="BC100" s="1">
        <v>33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</row>
    <row r="101" spans="1:70" x14ac:dyDescent="0.2">
      <c r="A101" s="1">
        <v>507</v>
      </c>
      <c r="B101" s="1" t="s">
        <v>100</v>
      </c>
      <c r="C101" s="1">
        <v>32</v>
      </c>
      <c r="D101" s="1">
        <v>162</v>
      </c>
      <c r="E101" s="1" t="s">
        <v>65</v>
      </c>
      <c r="F101" s="1">
        <v>1</v>
      </c>
      <c r="G101" s="1" t="s">
        <v>98</v>
      </c>
      <c r="H101" s="3">
        <v>101.25</v>
      </c>
      <c r="I101" s="3">
        <v>3240</v>
      </c>
      <c r="J101" s="2">
        <f t="shared" si="2"/>
        <v>0</v>
      </c>
      <c r="K101" s="5">
        <f t="shared" si="3"/>
        <v>0</v>
      </c>
      <c r="L101" s="1">
        <v>0.17</v>
      </c>
      <c r="M101" s="1">
        <f>IFERROR(VLOOKUP(A101:A278,'280726 PH.K.'!$A$2:$S$186,19,FALSE),"")</f>
        <v>0</v>
      </c>
      <c r="N101" s="1">
        <f t="shared" si="4"/>
        <v>0.17</v>
      </c>
      <c r="O101" s="1">
        <f>IFERROR(VLOOKUP(A101:A278,'280726 PH.K.'!$A$2:$N$186,14,FALSE),"")</f>
        <v>0</v>
      </c>
      <c r="P101" s="8">
        <f t="shared" si="12"/>
        <v>0</v>
      </c>
      <c r="Q101" s="1"/>
      <c r="R101" s="1">
        <v>0</v>
      </c>
      <c r="S101" s="1">
        <v>0</v>
      </c>
      <c r="T101" s="7">
        <v>0</v>
      </c>
      <c r="U101" s="1"/>
      <c r="V101" s="1">
        <v>0</v>
      </c>
      <c r="W101" s="1">
        <v>0</v>
      </c>
      <c r="X101" s="8">
        <f t="shared" si="6"/>
        <v>0</v>
      </c>
      <c r="Y101" s="1">
        <v>0</v>
      </c>
      <c r="Z101" s="48">
        <f t="shared" si="7"/>
        <v>0.17</v>
      </c>
      <c r="AA101" s="20">
        <f t="shared" si="8"/>
        <v>550.80000000000007</v>
      </c>
      <c r="AB101" s="48">
        <f t="shared" si="9"/>
        <v>0</v>
      </c>
      <c r="AC101" s="3">
        <f t="shared" si="10"/>
        <v>0</v>
      </c>
      <c r="AE101" s="1">
        <v>0</v>
      </c>
      <c r="AF101" s="1">
        <v>0</v>
      </c>
      <c r="AG101" s="1">
        <v>3</v>
      </c>
      <c r="AH101" s="1">
        <v>5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</row>
    <row r="102" spans="1:70" x14ac:dyDescent="0.2">
      <c r="A102" s="1">
        <v>6009</v>
      </c>
      <c r="B102" s="1" t="s">
        <v>178</v>
      </c>
      <c r="C102" s="1">
        <v>8</v>
      </c>
      <c r="D102" s="1">
        <v>162</v>
      </c>
      <c r="E102" s="1" t="s">
        <v>65</v>
      </c>
      <c r="F102" s="1">
        <v>123</v>
      </c>
      <c r="G102" s="1" t="s">
        <v>138</v>
      </c>
      <c r="H102" s="3">
        <v>83.825000000000003</v>
      </c>
      <c r="I102" s="3">
        <v>670.6</v>
      </c>
      <c r="J102" s="2">
        <f t="shared" si="2"/>
        <v>0</v>
      </c>
      <c r="K102" s="5">
        <f t="shared" si="3"/>
        <v>0</v>
      </c>
      <c r="L102" s="1">
        <v>0.19</v>
      </c>
      <c r="M102" s="1">
        <f>IFERROR(VLOOKUP(A102:A279,'280726 PH.K.'!$A$2:$S$186,19,FALSE),"")</f>
        <v>0.1</v>
      </c>
      <c r="N102" s="1">
        <f t="shared" si="4"/>
        <v>0.29000000000000004</v>
      </c>
      <c r="O102" s="1">
        <f>IFERROR(VLOOKUP(A102:A279,'280726 PH.K.'!$A$2:$N$186,14,FALSE),"")</f>
        <v>0.63</v>
      </c>
      <c r="P102" s="8">
        <f t="shared" si="12"/>
        <v>0</v>
      </c>
      <c r="Q102" s="1"/>
      <c r="R102" s="1">
        <v>0.5</v>
      </c>
      <c r="S102" s="1">
        <v>2</v>
      </c>
      <c r="T102" s="7">
        <v>0</v>
      </c>
      <c r="U102" s="1"/>
      <c r="V102" s="1">
        <v>0</v>
      </c>
      <c r="W102" s="1">
        <v>0</v>
      </c>
      <c r="X102" s="8">
        <f t="shared" si="6"/>
        <v>0</v>
      </c>
      <c r="Y102" s="1">
        <v>0</v>
      </c>
      <c r="Z102" s="48">
        <f t="shared" si="7"/>
        <v>0.79</v>
      </c>
      <c r="AA102" s="20">
        <f t="shared" si="8"/>
        <v>529.774</v>
      </c>
      <c r="AB102" s="48">
        <f t="shared" si="9"/>
        <v>2.63</v>
      </c>
      <c r="AC102" s="3">
        <f t="shared" si="10"/>
        <v>1763.6779999999999</v>
      </c>
      <c r="AD102" s="3">
        <f t="shared" ref="AD102:AD103" si="26">AC102-AA102</f>
        <v>1233.904</v>
      </c>
      <c r="AE102" s="1">
        <v>0</v>
      </c>
      <c r="AF102" s="1">
        <v>0</v>
      </c>
      <c r="AG102" s="1">
        <v>0</v>
      </c>
      <c r="AH102" s="1">
        <v>3</v>
      </c>
      <c r="AI102" s="1">
        <v>7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1</v>
      </c>
      <c r="AZ102" s="1">
        <v>6</v>
      </c>
      <c r="BA102" s="1">
        <v>0</v>
      </c>
      <c r="BB102" s="1">
        <v>0</v>
      </c>
      <c r="BC102" s="1">
        <v>16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</row>
    <row r="103" spans="1:70" x14ac:dyDescent="0.2">
      <c r="A103" s="1">
        <v>6025</v>
      </c>
      <c r="B103" s="1" t="s">
        <v>407</v>
      </c>
      <c r="C103" s="1">
        <v>32</v>
      </c>
      <c r="D103" s="1">
        <v>162</v>
      </c>
      <c r="E103" s="1" t="s">
        <v>65</v>
      </c>
      <c r="F103" s="1">
        <v>558</v>
      </c>
      <c r="G103" s="1" t="s">
        <v>74</v>
      </c>
      <c r="H103" s="3">
        <v>80.55</v>
      </c>
      <c r="I103" s="3">
        <v>2577.6</v>
      </c>
      <c r="J103" s="2">
        <f t="shared" si="2"/>
        <v>0</v>
      </c>
      <c r="K103" s="5">
        <f t="shared" si="3"/>
        <v>0</v>
      </c>
      <c r="L103" s="1">
        <v>0</v>
      </c>
      <c r="M103" s="1">
        <f>IFERROR(VLOOKUP(A103:A280,'280726 PH.K.'!$A$2:$S$186,19,FALSE),"")</f>
        <v>0</v>
      </c>
      <c r="N103" s="1">
        <f t="shared" si="4"/>
        <v>0</v>
      </c>
      <c r="O103" s="1">
        <f>IFERROR(VLOOKUP(A103:A280,'280726 PH.K.'!$A$2:$N$186,14,FALSE),"")</f>
        <v>0</v>
      </c>
      <c r="P103" s="8">
        <f t="shared" si="12"/>
        <v>0</v>
      </c>
      <c r="Q103" s="1"/>
      <c r="R103" s="1">
        <v>0.19</v>
      </c>
      <c r="S103" s="1">
        <v>7.81</v>
      </c>
      <c r="T103" s="7">
        <v>0</v>
      </c>
      <c r="U103" s="1"/>
      <c r="V103" s="1">
        <v>0</v>
      </c>
      <c r="W103" s="1">
        <v>0</v>
      </c>
      <c r="X103" s="8">
        <f t="shared" si="6"/>
        <v>0</v>
      </c>
      <c r="Y103" s="1">
        <v>0</v>
      </c>
      <c r="Z103" s="48">
        <f t="shared" si="7"/>
        <v>0.19</v>
      </c>
      <c r="AA103" s="20">
        <f t="shared" si="8"/>
        <v>489.74399999999997</v>
      </c>
      <c r="AB103" s="48">
        <f t="shared" si="9"/>
        <v>7.81</v>
      </c>
      <c r="AC103" s="3">
        <f t="shared" si="10"/>
        <v>20131.055999999997</v>
      </c>
      <c r="AD103" s="3">
        <f t="shared" si="26"/>
        <v>19641.311999999998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6</v>
      </c>
      <c r="AZ103" s="1">
        <v>0</v>
      </c>
      <c r="BA103" s="1">
        <v>0</v>
      </c>
      <c r="BB103" s="1">
        <v>0</v>
      </c>
      <c r="BC103" s="1">
        <v>250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</row>
    <row r="104" spans="1:70" x14ac:dyDescent="0.2">
      <c r="A104" s="1">
        <v>91199</v>
      </c>
      <c r="B104" s="1" t="s">
        <v>212</v>
      </c>
      <c r="C104" s="1">
        <v>16</v>
      </c>
      <c r="D104" s="1">
        <v>162</v>
      </c>
      <c r="E104" s="1" t="s">
        <v>65</v>
      </c>
      <c r="F104" s="1">
        <v>123</v>
      </c>
      <c r="G104" s="1" t="s">
        <v>138</v>
      </c>
      <c r="H104" s="3">
        <v>64.494399999999999</v>
      </c>
      <c r="I104" s="3">
        <v>1031.9104</v>
      </c>
      <c r="J104" s="2">
        <f t="shared" si="2"/>
        <v>0</v>
      </c>
      <c r="K104" s="5">
        <f t="shared" si="3"/>
        <v>0</v>
      </c>
      <c r="L104" s="1">
        <v>0.12</v>
      </c>
      <c r="M104" s="1">
        <f>IFERROR(VLOOKUP(A104:A281,'280726 PH.K.'!$A$2:$S$186,19,FALSE),"")</f>
        <v>0</v>
      </c>
      <c r="N104" s="1">
        <f t="shared" si="4"/>
        <v>0.12</v>
      </c>
      <c r="O104" s="1">
        <f>IFERROR(VLOOKUP(A104:A281,'280726 PH.K.'!$A$2:$N$186,14,FALSE),"")</f>
        <v>0</v>
      </c>
      <c r="P104" s="8">
        <f t="shared" si="12"/>
        <v>0</v>
      </c>
      <c r="Q104" s="1"/>
      <c r="R104" s="1">
        <v>0.34</v>
      </c>
      <c r="S104" s="1">
        <v>0</v>
      </c>
      <c r="T104" s="7">
        <v>0</v>
      </c>
      <c r="U104" s="1"/>
      <c r="V104" s="1">
        <v>0</v>
      </c>
      <c r="W104" s="1">
        <v>0</v>
      </c>
      <c r="X104" s="8">
        <f t="shared" si="6"/>
        <v>0</v>
      </c>
      <c r="Y104" s="1">
        <v>0</v>
      </c>
      <c r="Z104" s="48">
        <f t="shared" si="7"/>
        <v>0.46</v>
      </c>
      <c r="AA104" s="20">
        <f t="shared" si="8"/>
        <v>474.67878400000001</v>
      </c>
      <c r="AB104" s="48">
        <f t="shared" si="9"/>
        <v>0</v>
      </c>
      <c r="AC104" s="3">
        <f t="shared" si="10"/>
        <v>0</v>
      </c>
      <c r="AE104" s="1">
        <v>0</v>
      </c>
      <c r="AF104" s="1">
        <v>0</v>
      </c>
      <c r="AG104" s="1">
        <v>1</v>
      </c>
      <c r="AH104" s="1">
        <v>2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11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</row>
    <row r="105" spans="1:70" x14ac:dyDescent="0.2">
      <c r="A105" s="1">
        <v>71</v>
      </c>
      <c r="B105" s="1" t="s">
        <v>213</v>
      </c>
      <c r="C105" s="1">
        <v>192</v>
      </c>
      <c r="D105" s="1">
        <v>162</v>
      </c>
      <c r="E105" s="1" t="s">
        <v>65</v>
      </c>
      <c r="F105" s="1">
        <v>1</v>
      </c>
      <c r="G105" s="1" t="s">
        <v>98</v>
      </c>
      <c r="H105" s="3">
        <v>14.5062</v>
      </c>
      <c r="I105" s="3">
        <v>2785.1904</v>
      </c>
      <c r="J105" s="2">
        <f t="shared" si="2"/>
        <v>0</v>
      </c>
      <c r="K105" s="5">
        <f t="shared" si="3"/>
        <v>0</v>
      </c>
      <c r="L105" s="1">
        <v>0.02</v>
      </c>
      <c r="M105" s="1">
        <f>IFERROR(VLOOKUP(A105:A282,'280726 PH.K.'!$A$2:$S$186,19,FALSE),"")</f>
        <v>0</v>
      </c>
      <c r="N105" s="1">
        <f t="shared" si="4"/>
        <v>0.02</v>
      </c>
      <c r="O105" s="1">
        <f>IFERROR(VLOOKUP(A105:A282,'280726 PH.K.'!$A$2:$N$186,14,FALSE),"")</f>
        <v>0</v>
      </c>
      <c r="P105" s="8">
        <f t="shared" si="12"/>
        <v>0</v>
      </c>
      <c r="Q105" s="1"/>
      <c r="R105" s="1">
        <v>0</v>
      </c>
      <c r="S105" s="1">
        <v>0</v>
      </c>
      <c r="T105" s="7">
        <v>0</v>
      </c>
      <c r="U105" s="1"/>
      <c r="V105" s="1">
        <v>0.15</v>
      </c>
      <c r="W105" s="1">
        <v>0.04</v>
      </c>
      <c r="X105" s="8">
        <f t="shared" si="6"/>
        <v>0</v>
      </c>
      <c r="Y105" s="1">
        <v>0</v>
      </c>
      <c r="Z105" s="48">
        <f t="shared" si="7"/>
        <v>0.16999999999999998</v>
      </c>
      <c r="AA105" s="20">
        <f t="shared" si="8"/>
        <v>473.48236799999995</v>
      </c>
      <c r="AB105" s="48">
        <f t="shared" si="9"/>
        <v>0.04</v>
      </c>
      <c r="AC105" s="3">
        <f t="shared" si="10"/>
        <v>111.407616</v>
      </c>
      <c r="AE105" s="1">
        <v>0</v>
      </c>
      <c r="AF105" s="1">
        <v>0</v>
      </c>
      <c r="AG105" s="1">
        <v>1</v>
      </c>
      <c r="AH105" s="1">
        <v>7</v>
      </c>
      <c r="AI105" s="1">
        <v>3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9</v>
      </c>
      <c r="BJ105" s="1">
        <v>8</v>
      </c>
      <c r="BK105" s="1">
        <v>13</v>
      </c>
      <c r="BL105" s="1">
        <v>5</v>
      </c>
      <c r="BM105" s="1">
        <v>7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</row>
    <row r="106" spans="1:70" x14ac:dyDescent="0.2">
      <c r="A106" s="1">
        <v>69087</v>
      </c>
      <c r="B106" s="1" t="s">
        <v>72</v>
      </c>
      <c r="C106" s="1">
        <v>12</v>
      </c>
      <c r="D106" s="1">
        <v>162</v>
      </c>
      <c r="E106" s="1" t="s">
        <v>65</v>
      </c>
      <c r="F106" s="1">
        <v>999</v>
      </c>
      <c r="G106" s="1" t="s">
        <v>68</v>
      </c>
      <c r="H106" s="3">
        <v>162.9</v>
      </c>
      <c r="I106" s="3">
        <v>1954.8</v>
      </c>
      <c r="J106" s="2">
        <f t="shared" si="2"/>
        <v>0</v>
      </c>
      <c r="K106" s="5">
        <f t="shared" si="3"/>
        <v>0</v>
      </c>
      <c r="L106" s="1">
        <v>0.12</v>
      </c>
      <c r="M106" s="1">
        <f>IFERROR(VLOOKUP(A106:A283,'280726 PH.K.'!$A$2:$S$186,19,FALSE),"")</f>
        <v>0</v>
      </c>
      <c r="N106" s="1">
        <f t="shared" si="4"/>
        <v>0.12</v>
      </c>
      <c r="O106" s="1">
        <f>IFERROR(VLOOKUP(A106:A283,'280726 PH.K.'!$A$2:$N$186,14,FALSE),"")</f>
        <v>0</v>
      </c>
      <c r="P106" s="8">
        <f t="shared" si="12"/>
        <v>0</v>
      </c>
      <c r="Q106" s="1"/>
      <c r="R106" s="1">
        <v>0.12</v>
      </c>
      <c r="S106" s="1">
        <v>0</v>
      </c>
      <c r="T106" s="7">
        <v>0</v>
      </c>
      <c r="U106" s="1"/>
      <c r="V106" s="1">
        <v>0</v>
      </c>
      <c r="W106" s="1">
        <v>0</v>
      </c>
      <c r="X106" s="8">
        <f t="shared" si="6"/>
        <v>0</v>
      </c>
      <c r="Y106" s="1">
        <v>0</v>
      </c>
      <c r="Z106" s="48">
        <f t="shared" si="7"/>
        <v>0.24</v>
      </c>
      <c r="AA106" s="20">
        <f t="shared" si="8"/>
        <v>469.15199999999999</v>
      </c>
      <c r="AB106" s="48">
        <f t="shared" si="9"/>
        <v>0</v>
      </c>
      <c r="AC106" s="3">
        <f t="shared" si="10"/>
        <v>0</v>
      </c>
      <c r="AE106" s="1">
        <v>0</v>
      </c>
      <c r="AF106" s="1">
        <v>0</v>
      </c>
      <c r="AG106" s="1">
        <v>0</v>
      </c>
      <c r="AH106" s="1">
        <v>3</v>
      </c>
      <c r="AI106" s="1">
        <v>11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1</v>
      </c>
      <c r="BB106" s="1">
        <v>1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</row>
    <row r="107" spans="1:70" x14ac:dyDescent="0.2">
      <c r="A107" s="1">
        <v>6101</v>
      </c>
      <c r="B107" s="1" t="s">
        <v>232</v>
      </c>
      <c r="C107" s="1">
        <v>16</v>
      </c>
      <c r="D107" s="1">
        <v>162</v>
      </c>
      <c r="E107" s="1" t="s">
        <v>65</v>
      </c>
      <c r="F107" s="1">
        <v>123</v>
      </c>
      <c r="G107" s="1" t="s">
        <v>138</v>
      </c>
      <c r="H107" s="3">
        <v>64.494200000000006</v>
      </c>
      <c r="I107" s="3">
        <v>1031.9072000000001</v>
      </c>
      <c r="J107" s="2">
        <f t="shared" si="2"/>
        <v>0</v>
      </c>
      <c r="K107" s="5">
        <f t="shared" si="3"/>
        <v>0</v>
      </c>
      <c r="L107" s="1">
        <v>0</v>
      </c>
      <c r="M107" s="1">
        <f>IFERROR(VLOOKUP(A107:A284,'280726 PH.K.'!$A$2:$S$186,19,FALSE),"")</f>
        <v>0</v>
      </c>
      <c r="N107" s="1">
        <f t="shared" si="4"/>
        <v>0</v>
      </c>
      <c r="O107" s="1">
        <f>IFERROR(VLOOKUP(A107:A284,'280726 PH.K.'!$A$2:$N$186,14,FALSE),"")</f>
        <v>0</v>
      </c>
      <c r="P107" s="8">
        <f t="shared" si="12"/>
        <v>0</v>
      </c>
      <c r="Q107" s="1"/>
      <c r="R107" s="1">
        <v>0.44</v>
      </c>
      <c r="S107" s="1">
        <v>2.56</v>
      </c>
      <c r="T107" s="7">
        <v>0</v>
      </c>
      <c r="U107" s="1"/>
      <c r="V107" s="1">
        <v>0</v>
      </c>
      <c r="W107" s="1">
        <v>0</v>
      </c>
      <c r="X107" s="8">
        <f t="shared" si="6"/>
        <v>0</v>
      </c>
      <c r="Y107" s="1">
        <v>0</v>
      </c>
      <c r="Z107" s="48">
        <f t="shared" si="7"/>
        <v>0.44</v>
      </c>
      <c r="AA107" s="20">
        <f t="shared" si="8"/>
        <v>454.03916800000007</v>
      </c>
      <c r="AB107" s="48">
        <f t="shared" si="9"/>
        <v>2.56</v>
      </c>
      <c r="AC107" s="3">
        <f t="shared" si="10"/>
        <v>2641.6824320000005</v>
      </c>
      <c r="AD107" s="3">
        <f t="shared" ref="AD107:AD108" si="27">AC107-AA107</f>
        <v>2187.6432640000003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3</v>
      </c>
      <c r="AZ107" s="1">
        <v>4</v>
      </c>
      <c r="BA107" s="1">
        <v>0</v>
      </c>
      <c r="BB107" s="1">
        <v>4</v>
      </c>
      <c r="BC107" s="1">
        <v>41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</row>
    <row r="108" spans="1:70" x14ac:dyDescent="0.2">
      <c r="A108" s="1">
        <v>6173</v>
      </c>
      <c r="B108" s="1" t="s">
        <v>311</v>
      </c>
      <c r="C108" s="1">
        <v>12</v>
      </c>
      <c r="D108" s="1">
        <v>162</v>
      </c>
      <c r="E108" s="1" t="s">
        <v>65</v>
      </c>
      <c r="F108" s="1">
        <v>162</v>
      </c>
      <c r="G108" s="1" t="s">
        <v>84</v>
      </c>
      <c r="H108" s="3">
        <v>92.226900000000001</v>
      </c>
      <c r="I108" s="3">
        <v>1106.7228</v>
      </c>
      <c r="J108" s="2">
        <f t="shared" si="2"/>
        <v>0</v>
      </c>
      <c r="K108" s="5">
        <f t="shared" si="3"/>
        <v>0</v>
      </c>
      <c r="L108" s="1">
        <v>0</v>
      </c>
      <c r="M108" s="1">
        <f>IFERROR(VLOOKUP(A108:A285,'280726 PH.K.'!$A$2:$S$186,19,FALSE),"")</f>
        <v>0</v>
      </c>
      <c r="N108" s="1">
        <f t="shared" si="4"/>
        <v>0</v>
      </c>
      <c r="O108" s="1">
        <f>IFERROR(VLOOKUP(A108:A285,'280726 PH.K.'!$A$2:$N$186,14,FALSE),"")</f>
        <v>0</v>
      </c>
      <c r="P108" s="8">
        <f t="shared" si="12"/>
        <v>0</v>
      </c>
      <c r="Q108" s="1"/>
      <c r="R108" s="1">
        <v>0.33</v>
      </c>
      <c r="S108" s="1">
        <v>4.67</v>
      </c>
      <c r="T108" s="7">
        <v>0</v>
      </c>
      <c r="U108" s="1"/>
      <c r="V108" s="1">
        <v>0.08</v>
      </c>
      <c r="W108" s="1">
        <v>2.83</v>
      </c>
      <c r="X108" s="8">
        <f t="shared" si="6"/>
        <v>0</v>
      </c>
      <c r="Y108" s="1">
        <v>0</v>
      </c>
      <c r="Z108" s="48">
        <f t="shared" si="7"/>
        <v>0.41000000000000003</v>
      </c>
      <c r="AA108" s="20">
        <f t="shared" si="8"/>
        <v>453.75634800000006</v>
      </c>
      <c r="AB108" s="48">
        <f t="shared" si="9"/>
        <v>7.5</v>
      </c>
      <c r="AC108" s="3">
        <f t="shared" si="10"/>
        <v>8300.4210000000003</v>
      </c>
      <c r="AD108" s="3">
        <f t="shared" si="27"/>
        <v>7846.6646520000004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4</v>
      </c>
      <c r="AZ108" s="1">
        <v>0</v>
      </c>
      <c r="BA108" s="1">
        <v>0</v>
      </c>
      <c r="BB108" s="1">
        <v>0</v>
      </c>
      <c r="BC108" s="1">
        <v>56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1</v>
      </c>
      <c r="BJ108" s="1">
        <v>0</v>
      </c>
      <c r="BK108" s="1">
        <v>0</v>
      </c>
      <c r="BL108" s="1">
        <v>0</v>
      </c>
      <c r="BM108" s="1">
        <v>34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</row>
    <row r="109" spans="1:70" x14ac:dyDescent="0.2">
      <c r="A109" s="1">
        <v>59502</v>
      </c>
      <c r="B109" s="1" t="s">
        <v>66</v>
      </c>
      <c r="C109" s="1">
        <v>12</v>
      </c>
      <c r="D109" s="1">
        <v>162</v>
      </c>
      <c r="E109" s="1" t="s">
        <v>65</v>
      </c>
      <c r="F109" s="1">
        <v>999</v>
      </c>
      <c r="G109" s="1" t="s">
        <v>68</v>
      </c>
      <c r="H109" s="3">
        <v>147.06</v>
      </c>
      <c r="I109" s="3">
        <v>1764.72</v>
      </c>
      <c r="J109" s="2">
        <f t="shared" si="2"/>
        <v>0</v>
      </c>
      <c r="K109" s="5">
        <f t="shared" si="3"/>
        <v>0</v>
      </c>
      <c r="L109" s="1">
        <v>0.25</v>
      </c>
      <c r="M109" s="1">
        <f>IFERROR(VLOOKUP(A109:A286,'280726 PH.K.'!$A$2:$S$186,19,FALSE),"")</f>
        <v>0</v>
      </c>
      <c r="N109" s="1">
        <f t="shared" si="4"/>
        <v>0.25</v>
      </c>
      <c r="O109" s="1">
        <f>IFERROR(VLOOKUP(A109:A286,'280726 PH.K.'!$A$2:$N$186,14,FALSE),"")</f>
        <v>0</v>
      </c>
      <c r="P109" s="8">
        <f t="shared" si="12"/>
        <v>0</v>
      </c>
      <c r="Q109" s="1"/>
      <c r="R109" s="1">
        <v>0</v>
      </c>
      <c r="S109" s="1">
        <v>0</v>
      </c>
      <c r="T109" s="7">
        <v>0</v>
      </c>
      <c r="U109" s="1"/>
      <c r="V109" s="1">
        <v>0</v>
      </c>
      <c r="W109" s="1">
        <v>0</v>
      </c>
      <c r="X109" s="8">
        <f t="shared" si="6"/>
        <v>0</v>
      </c>
      <c r="Y109" s="1">
        <v>0</v>
      </c>
      <c r="Z109" s="48">
        <f t="shared" si="7"/>
        <v>0.25</v>
      </c>
      <c r="AA109" s="20">
        <f t="shared" si="8"/>
        <v>441.18</v>
      </c>
      <c r="AB109" s="48">
        <f t="shared" si="9"/>
        <v>0</v>
      </c>
      <c r="AC109" s="3">
        <f t="shared" si="10"/>
        <v>0</v>
      </c>
      <c r="AE109" s="1">
        <v>0</v>
      </c>
      <c r="AF109" s="1">
        <v>0</v>
      </c>
      <c r="AG109" s="1">
        <v>1</v>
      </c>
      <c r="AH109" s="1">
        <v>4</v>
      </c>
      <c r="AI109" s="1">
        <v>18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</row>
    <row r="110" spans="1:70" x14ac:dyDescent="0.2">
      <c r="A110" s="1">
        <v>426</v>
      </c>
      <c r="B110" s="1" t="s">
        <v>217</v>
      </c>
      <c r="C110" s="1">
        <v>240</v>
      </c>
      <c r="D110" s="1">
        <v>162</v>
      </c>
      <c r="E110" s="1" t="s">
        <v>65</v>
      </c>
      <c r="F110" s="1">
        <v>1</v>
      </c>
      <c r="G110" s="1" t="s">
        <v>98</v>
      </c>
      <c r="H110" s="3">
        <v>5.7</v>
      </c>
      <c r="I110" s="3">
        <v>1368</v>
      </c>
      <c r="J110" s="2">
        <f t="shared" si="2"/>
        <v>0</v>
      </c>
      <c r="K110" s="5">
        <f t="shared" si="3"/>
        <v>0</v>
      </c>
      <c r="L110" s="1">
        <v>0.12</v>
      </c>
      <c r="M110" s="1">
        <f>IFERROR(VLOOKUP(A110:A287,'280726 PH.K.'!$A$2:$S$186,19,FALSE),"")</f>
        <v>0</v>
      </c>
      <c r="N110" s="1">
        <f t="shared" si="4"/>
        <v>0.12</v>
      </c>
      <c r="O110" s="1">
        <f>IFERROR(VLOOKUP(A110:A287,'280726 PH.K.'!$A$2:$N$186,14,FALSE),"")</f>
        <v>0</v>
      </c>
      <c r="P110" s="8">
        <f t="shared" si="12"/>
        <v>0</v>
      </c>
      <c r="Q110" s="1"/>
      <c r="R110" s="1">
        <v>0</v>
      </c>
      <c r="S110" s="1">
        <v>0</v>
      </c>
      <c r="T110" s="7">
        <v>0</v>
      </c>
      <c r="U110" s="1"/>
      <c r="V110" s="1">
        <v>0.2</v>
      </c>
      <c r="W110" s="1">
        <v>-0.03</v>
      </c>
      <c r="X110" s="8">
        <f t="shared" si="6"/>
        <v>0</v>
      </c>
      <c r="Y110" s="1">
        <v>0</v>
      </c>
      <c r="Z110" s="48">
        <f t="shared" si="7"/>
        <v>0.32</v>
      </c>
      <c r="AA110" s="20">
        <f t="shared" si="8"/>
        <v>437.76</v>
      </c>
      <c r="AB110" s="48">
        <f t="shared" si="9"/>
        <v>-0.03</v>
      </c>
      <c r="AC110" s="3">
        <f t="shared" si="10"/>
        <v>-41.04</v>
      </c>
      <c r="AE110" s="1">
        <v>0</v>
      </c>
      <c r="AF110" s="1">
        <v>0</v>
      </c>
      <c r="AG110" s="1">
        <v>18</v>
      </c>
      <c r="AH110" s="1">
        <v>22</v>
      </c>
      <c r="AI110" s="1">
        <v>-19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16</v>
      </c>
      <c r="BJ110" s="1">
        <v>16</v>
      </c>
      <c r="BK110" s="1">
        <v>19</v>
      </c>
      <c r="BL110" s="1">
        <v>12</v>
      </c>
      <c r="BM110" s="1">
        <v>-7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</row>
    <row r="111" spans="1:70" x14ac:dyDescent="0.2">
      <c r="A111" s="1">
        <v>26</v>
      </c>
      <c r="B111" s="1" t="s">
        <v>221</v>
      </c>
      <c r="C111" s="1">
        <v>144</v>
      </c>
      <c r="D111" s="1">
        <v>162</v>
      </c>
      <c r="E111" s="1" t="s">
        <v>65</v>
      </c>
      <c r="F111" s="1">
        <v>1</v>
      </c>
      <c r="G111" s="1" t="s">
        <v>98</v>
      </c>
      <c r="H111" s="3">
        <v>8.19</v>
      </c>
      <c r="I111" s="3">
        <v>1179.3599999999999</v>
      </c>
      <c r="J111" s="2">
        <f t="shared" si="2"/>
        <v>0</v>
      </c>
      <c r="K111" s="5">
        <f t="shared" si="3"/>
        <v>0</v>
      </c>
      <c r="L111" s="1">
        <v>0.11</v>
      </c>
      <c r="M111" s="1">
        <f>IFERROR(VLOOKUP(A111:A288,'280726 PH.K.'!$A$2:$S$186,19,FALSE),"")</f>
        <v>0</v>
      </c>
      <c r="N111" s="1">
        <f t="shared" si="4"/>
        <v>0.11</v>
      </c>
      <c r="O111" s="1">
        <f>IFERROR(VLOOKUP(A111:A288,'280726 PH.K.'!$A$2:$N$186,14,FALSE),"")</f>
        <v>0</v>
      </c>
      <c r="P111" s="8">
        <f t="shared" si="12"/>
        <v>0</v>
      </c>
      <c r="Q111" s="1"/>
      <c r="R111" s="1">
        <v>0</v>
      </c>
      <c r="S111" s="1">
        <v>0</v>
      </c>
      <c r="T111" s="7">
        <v>0</v>
      </c>
      <c r="U111" s="1"/>
      <c r="V111" s="1">
        <v>0.23</v>
      </c>
      <c r="W111" s="1">
        <v>0.04</v>
      </c>
      <c r="X111" s="8">
        <f t="shared" si="6"/>
        <v>0</v>
      </c>
      <c r="Y111" s="1">
        <v>0</v>
      </c>
      <c r="Z111" s="48">
        <f t="shared" si="7"/>
        <v>0.34</v>
      </c>
      <c r="AA111" s="20">
        <f t="shared" si="8"/>
        <v>400.98239999999998</v>
      </c>
      <c r="AB111" s="48">
        <f t="shared" si="9"/>
        <v>0.04</v>
      </c>
      <c r="AC111" s="3">
        <f t="shared" si="10"/>
        <v>47.174399999999999</v>
      </c>
      <c r="AE111" s="1">
        <v>0</v>
      </c>
      <c r="AF111" s="1">
        <v>0</v>
      </c>
      <c r="AG111" s="1">
        <v>9</v>
      </c>
      <c r="AH111" s="1">
        <v>15</v>
      </c>
      <c r="AI111" s="1">
        <v>-1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13</v>
      </c>
      <c r="BJ111" s="1">
        <v>17</v>
      </c>
      <c r="BK111" s="1">
        <v>9</v>
      </c>
      <c r="BL111" s="1">
        <v>4</v>
      </c>
      <c r="BM111" s="1">
        <v>6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</row>
    <row r="112" spans="1:70" x14ac:dyDescent="0.2">
      <c r="A112" s="1">
        <v>70</v>
      </c>
      <c r="B112" s="1" t="s">
        <v>201</v>
      </c>
      <c r="C112" s="1">
        <v>192</v>
      </c>
      <c r="D112" s="1">
        <v>162</v>
      </c>
      <c r="E112" s="1" t="s">
        <v>65</v>
      </c>
      <c r="F112" s="1">
        <v>1</v>
      </c>
      <c r="G112" s="1" t="s">
        <v>98</v>
      </c>
      <c r="H112" s="3">
        <v>14.5062</v>
      </c>
      <c r="I112" s="3">
        <v>2785.1904</v>
      </c>
      <c r="J112" s="2">
        <f t="shared" si="2"/>
        <v>0</v>
      </c>
      <c r="K112" s="5">
        <f t="shared" si="3"/>
        <v>0</v>
      </c>
      <c r="L112" s="1">
        <v>0.08</v>
      </c>
      <c r="M112" s="1">
        <f>IFERROR(VLOOKUP(A112:A289,'280726 PH.K.'!$A$2:$S$186,19,FALSE),"")</f>
        <v>0</v>
      </c>
      <c r="N112" s="1">
        <f t="shared" si="4"/>
        <v>0.08</v>
      </c>
      <c r="O112" s="1">
        <f>IFERROR(VLOOKUP(A112:A289,'280726 PH.K.'!$A$2:$N$186,14,FALSE),"")</f>
        <v>0</v>
      </c>
      <c r="P112" s="8">
        <f t="shared" si="12"/>
        <v>0</v>
      </c>
      <c r="Q112" s="1"/>
      <c r="R112" s="1">
        <v>0</v>
      </c>
      <c r="S112" s="1">
        <v>0</v>
      </c>
      <c r="T112" s="7">
        <v>0</v>
      </c>
      <c r="U112" s="1"/>
      <c r="V112" s="1">
        <v>0.06</v>
      </c>
      <c r="W112" s="1">
        <v>0.04</v>
      </c>
      <c r="X112" s="8">
        <f t="shared" si="6"/>
        <v>0</v>
      </c>
      <c r="Y112" s="1">
        <v>0</v>
      </c>
      <c r="Z112" s="48">
        <f t="shared" si="7"/>
        <v>0.14000000000000001</v>
      </c>
      <c r="AA112" s="20">
        <f t="shared" si="8"/>
        <v>389.92665600000004</v>
      </c>
      <c r="AB112" s="48">
        <f t="shared" si="9"/>
        <v>0.04</v>
      </c>
      <c r="AC112" s="3">
        <f t="shared" si="10"/>
        <v>111.407616</v>
      </c>
      <c r="AE112" s="1">
        <v>0</v>
      </c>
      <c r="AF112" s="1">
        <v>0</v>
      </c>
      <c r="AG112" s="1">
        <v>12</v>
      </c>
      <c r="AH112" s="1">
        <v>6</v>
      </c>
      <c r="AI112" s="1">
        <v>1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3</v>
      </c>
      <c r="BJ112" s="1">
        <v>8</v>
      </c>
      <c r="BK112" s="1">
        <v>2</v>
      </c>
      <c r="BL112" s="1">
        <v>6</v>
      </c>
      <c r="BM112" s="1">
        <v>7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</row>
    <row r="113" spans="1:70" x14ac:dyDescent="0.2">
      <c r="A113" s="1">
        <v>88136</v>
      </c>
      <c r="B113" s="1" t="s">
        <v>198</v>
      </c>
      <c r="C113" s="1">
        <v>12</v>
      </c>
      <c r="D113" s="1">
        <v>162</v>
      </c>
      <c r="E113" s="1" t="s">
        <v>65</v>
      </c>
      <c r="F113" s="1">
        <v>974</v>
      </c>
      <c r="G113" s="1" t="s">
        <v>70</v>
      </c>
      <c r="H113" s="3">
        <v>107.7872</v>
      </c>
      <c r="I113" s="3">
        <v>1293.4464</v>
      </c>
      <c r="J113" s="2">
        <f t="shared" si="2"/>
        <v>0</v>
      </c>
      <c r="K113" s="5">
        <f t="shared" si="3"/>
        <v>0</v>
      </c>
      <c r="L113" s="1">
        <v>0.04</v>
      </c>
      <c r="M113" s="1">
        <f>IFERROR(VLOOKUP(A113:A290,'280726 PH.K.'!$A$2:$S$186,19,FALSE),"")</f>
        <v>0</v>
      </c>
      <c r="N113" s="1">
        <f t="shared" si="4"/>
        <v>0.04</v>
      </c>
      <c r="O113" s="1">
        <f>IFERROR(VLOOKUP(A113:A290,'280726 PH.K.'!$A$2:$N$186,14,FALSE),"")</f>
        <v>0</v>
      </c>
      <c r="P113" s="8">
        <f t="shared" si="12"/>
        <v>0</v>
      </c>
      <c r="Q113" s="1"/>
      <c r="R113" s="1">
        <v>0.17</v>
      </c>
      <c r="S113" s="1">
        <v>0</v>
      </c>
      <c r="T113" s="7">
        <v>0</v>
      </c>
      <c r="U113" s="1"/>
      <c r="V113" s="1">
        <v>0.08</v>
      </c>
      <c r="W113" s="1">
        <v>0</v>
      </c>
      <c r="X113" s="8">
        <f t="shared" si="6"/>
        <v>0</v>
      </c>
      <c r="Y113" s="1">
        <v>0</v>
      </c>
      <c r="Z113" s="48">
        <f t="shared" si="7"/>
        <v>0.29000000000000004</v>
      </c>
      <c r="AA113" s="20">
        <f t="shared" si="8"/>
        <v>375.09945600000003</v>
      </c>
      <c r="AB113" s="48">
        <f t="shared" si="9"/>
        <v>0</v>
      </c>
      <c r="AC113" s="3">
        <f t="shared" si="10"/>
        <v>0</v>
      </c>
      <c r="AE113" s="1">
        <v>0</v>
      </c>
      <c r="AF113" s="1">
        <v>0</v>
      </c>
      <c r="AG113" s="1">
        <v>0</v>
      </c>
      <c r="AH113" s="1">
        <v>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2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1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</row>
    <row r="114" spans="1:70" x14ac:dyDescent="0.2">
      <c r="A114" s="1">
        <v>97303</v>
      </c>
      <c r="B114" s="1" t="s">
        <v>238</v>
      </c>
      <c r="C114" s="1">
        <v>16</v>
      </c>
      <c r="D114" s="1">
        <v>162</v>
      </c>
      <c r="E114" s="1" t="s">
        <v>65</v>
      </c>
      <c r="F114" s="1">
        <v>123</v>
      </c>
      <c r="G114" s="1" t="s">
        <v>138</v>
      </c>
      <c r="H114" s="3">
        <v>70.367699999999999</v>
      </c>
      <c r="I114" s="3">
        <v>1125.8832</v>
      </c>
      <c r="J114" s="2">
        <f t="shared" si="2"/>
        <v>0</v>
      </c>
      <c r="K114" s="5">
        <f t="shared" si="3"/>
        <v>0</v>
      </c>
      <c r="L114" s="1">
        <v>0.28000000000000003</v>
      </c>
      <c r="M114" s="1">
        <f>IFERROR(VLOOKUP(A114:A291,'280726 PH.K.'!$A$2:$S$186,19,FALSE),"")</f>
        <v>0</v>
      </c>
      <c r="N114" s="1">
        <f t="shared" si="4"/>
        <v>0.28000000000000003</v>
      </c>
      <c r="O114" s="1">
        <f>IFERROR(VLOOKUP(A114:A291,'280726 PH.K.'!$A$2:$N$186,14,FALSE),"")</f>
        <v>0</v>
      </c>
      <c r="P114" s="8">
        <f t="shared" si="12"/>
        <v>0</v>
      </c>
      <c r="Q114" s="1"/>
      <c r="R114" s="1">
        <v>0</v>
      </c>
      <c r="S114" s="1">
        <v>4</v>
      </c>
      <c r="T114" s="7">
        <v>0</v>
      </c>
      <c r="U114" s="1"/>
      <c r="V114" s="1">
        <v>0</v>
      </c>
      <c r="W114" s="1">
        <v>0</v>
      </c>
      <c r="X114" s="8">
        <f t="shared" si="6"/>
        <v>0</v>
      </c>
      <c r="Y114" s="1">
        <v>0</v>
      </c>
      <c r="Z114" s="48">
        <f t="shared" si="7"/>
        <v>0.28000000000000003</v>
      </c>
      <c r="AA114" s="20">
        <f t="shared" si="8"/>
        <v>315.24729600000001</v>
      </c>
      <c r="AB114" s="48">
        <f t="shared" si="9"/>
        <v>4</v>
      </c>
      <c r="AC114" s="3">
        <f t="shared" si="10"/>
        <v>4503.5328</v>
      </c>
      <c r="AD114" s="3">
        <f>AC114-AA114</f>
        <v>4188.2855039999995</v>
      </c>
      <c r="AE114" s="1">
        <v>0</v>
      </c>
      <c r="AF114" s="1">
        <v>0</v>
      </c>
      <c r="AG114" s="1">
        <v>1</v>
      </c>
      <c r="AH114" s="1">
        <v>7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64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</row>
    <row r="115" spans="1:70" x14ac:dyDescent="0.2">
      <c r="A115" s="1">
        <v>6023</v>
      </c>
      <c r="B115" s="1" t="s">
        <v>208</v>
      </c>
      <c r="C115" s="1">
        <v>12</v>
      </c>
      <c r="D115" s="1">
        <v>162</v>
      </c>
      <c r="E115" s="1" t="s">
        <v>65</v>
      </c>
      <c r="F115" s="1">
        <v>123</v>
      </c>
      <c r="G115" s="1" t="s">
        <v>138</v>
      </c>
      <c r="H115" s="3">
        <v>59.000900000000001</v>
      </c>
      <c r="I115" s="3">
        <v>708.01080000000002</v>
      </c>
      <c r="J115" s="2">
        <f t="shared" si="2"/>
        <v>0</v>
      </c>
      <c r="K115" s="5">
        <f t="shared" si="3"/>
        <v>0</v>
      </c>
      <c r="L115" s="1">
        <v>0</v>
      </c>
      <c r="M115" s="1">
        <f>IFERROR(VLOOKUP(A115:A292,'280726 PH.K.'!$A$2:$S$186,19,FALSE),"")</f>
        <v>0</v>
      </c>
      <c r="N115" s="1">
        <f t="shared" si="4"/>
        <v>0</v>
      </c>
      <c r="O115" s="1">
        <f>IFERROR(VLOOKUP(A115:A292,'280726 PH.K.'!$A$2:$N$186,14,FALSE),"")</f>
        <v>0</v>
      </c>
      <c r="P115" s="8">
        <f t="shared" si="12"/>
        <v>0</v>
      </c>
      <c r="Q115" s="1"/>
      <c r="R115" s="1">
        <v>0.33</v>
      </c>
      <c r="S115" s="1">
        <v>0</v>
      </c>
      <c r="T115" s="7">
        <v>0</v>
      </c>
      <c r="U115" s="1"/>
      <c r="V115" s="1">
        <v>0</v>
      </c>
      <c r="W115" s="1">
        <v>0</v>
      </c>
      <c r="X115" s="8">
        <f t="shared" si="6"/>
        <v>0</v>
      </c>
      <c r="Y115" s="1">
        <v>0</v>
      </c>
      <c r="Z115" s="48">
        <f t="shared" si="7"/>
        <v>0.33</v>
      </c>
      <c r="AA115" s="20">
        <f t="shared" si="8"/>
        <v>233.64356400000003</v>
      </c>
      <c r="AB115" s="48">
        <f t="shared" si="9"/>
        <v>0</v>
      </c>
      <c r="AC115" s="3">
        <f t="shared" si="10"/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8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</row>
    <row r="116" spans="1:70" x14ac:dyDescent="0.2">
      <c r="A116" s="1">
        <v>25</v>
      </c>
      <c r="B116" s="1" t="s">
        <v>220</v>
      </c>
      <c r="C116" s="1">
        <v>120</v>
      </c>
      <c r="D116" s="1">
        <v>162</v>
      </c>
      <c r="E116" s="1" t="s">
        <v>65</v>
      </c>
      <c r="F116" s="1">
        <v>1</v>
      </c>
      <c r="G116" s="1" t="s">
        <v>98</v>
      </c>
      <c r="H116" s="3">
        <v>11.7698</v>
      </c>
      <c r="I116" s="3">
        <v>1412.376</v>
      </c>
      <c r="J116" s="2">
        <f t="shared" si="2"/>
        <v>0</v>
      </c>
      <c r="K116" s="5">
        <f t="shared" si="3"/>
        <v>0</v>
      </c>
      <c r="L116" s="1">
        <v>0.12</v>
      </c>
      <c r="M116" s="1">
        <f>IFERROR(VLOOKUP(A116:A293,'280726 PH.K.'!$A$2:$S$186,19,FALSE),"")</f>
        <v>0</v>
      </c>
      <c r="N116" s="1">
        <f t="shared" si="4"/>
        <v>0.12</v>
      </c>
      <c r="O116" s="1">
        <f>IFERROR(VLOOKUP(A116:A293,'280726 PH.K.'!$A$2:$N$186,14,FALSE),"")</f>
        <v>0</v>
      </c>
      <c r="P116" s="8">
        <f t="shared" si="12"/>
        <v>0</v>
      </c>
      <c r="Q116" s="1"/>
      <c r="R116" s="1">
        <v>0</v>
      </c>
      <c r="S116" s="1">
        <v>0</v>
      </c>
      <c r="T116" s="7">
        <v>0</v>
      </c>
      <c r="U116" s="1"/>
      <c r="V116" s="1">
        <v>0.04</v>
      </c>
      <c r="W116" s="1">
        <v>0.02</v>
      </c>
      <c r="X116" s="8">
        <f t="shared" si="6"/>
        <v>0</v>
      </c>
      <c r="Y116" s="1">
        <v>0</v>
      </c>
      <c r="Z116" s="48">
        <f t="shared" si="7"/>
        <v>0.16</v>
      </c>
      <c r="AA116" s="20">
        <f t="shared" si="8"/>
        <v>225.98016000000001</v>
      </c>
      <c r="AB116" s="48">
        <f t="shared" si="9"/>
        <v>0.02</v>
      </c>
      <c r="AC116" s="3">
        <f t="shared" si="10"/>
        <v>28.247520000000002</v>
      </c>
      <c r="AE116" s="1">
        <v>0</v>
      </c>
      <c r="AF116" s="1">
        <v>0</v>
      </c>
      <c r="AG116" s="1">
        <v>11</v>
      </c>
      <c r="AH116" s="1">
        <v>7</v>
      </c>
      <c r="AI116" s="1">
        <v>-5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2</v>
      </c>
      <c r="BJ116" s="1">
        <v>5</v>
      </c>
      <c r="BK116" s="1">
        <v>0</v>
      </c>
      <c r="BL116" s="1">
        <v>0</v>
      </c>
      <c r="BM116" s="1">
        <v>2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</row>
    <row r="117" spans="1:70" x14ac:dyDescent="0.2">
      <c r="A117" s="1">
        <v>91004</v>
      </c>
      <c r="B117" s="1" t="s">
        <v>202</v>
      </c>
      <c r="C117" s="1">
        <v>16</v>
      </c>
      <c r="D117" s="1">
        <v>162</v>
      </c>
      <c r="E117" s="1" t="s">
        <v>65</v>
      </c>
      <c r="F117" s="1">
        <v>123</v>
      </c>
      <c r="G117" s="1" t="s">
        <v>138</v>
      </c>
      <c r="H117" s="3">
        <v>70.36</v>
      </c>
      <c r="I117" s="3">
        <v>1125.76</v>
      </c>
      <c r="J117" s="2" t="e">
        <f t="shared" si="2"/>
        <v>#VALUE!</v>
      </c>
      <c r="K117" s="5" t="e">
        <f t="shared" si="3"/>
        <v>#VALUE!</v>
      </c>
      <c r="L117" s="1">
        <v>0</v>
      </c>
      <c r="M117" s="1" t="str">
        <f>IFERROR(VLOOKUP(A117:A294,'280726 PH.K.'!$A$2:$S$186,19,FALSE),"")</f>
        <v/>
      </c>
      <c r="N117" s="1" t="e">
        <f t="shared" si="4"/>
        <v>#VALUE!</v>
      </c>
      <c r="O117" s="1" t="str">
        <f>IFERROR(VLOOKUP(A117:A294,'280726 PH.K.'!$A$2:$N$186,14,FALSE),"")</f>
        <v/>
      </c>
      <c r="P117" s="8" t="e">
        <f t="shared" si="12"/>
        <v>#VALUE!</v>
      </c>
      <c r="Q117" s="1"/>
      <c r="R117" s="1">
        <v>0.19</v>
      </c>
      <c r="S117" s="1">
        <v>0</v>
      </c>
      <c r="T117" s="7"/>
      <c r="U117" s="1"/>
      <c r="V117" s="1">
        <v>0</v>
      </c>
      <c r="W117" s="1">
        <v>0</v>
      </c>
      <c r="X117" s="8">
        <f t="shared" si="6"/>
        <v>0</v>
      </c>
      <c r="Y117" s="1">
        <v>0</v>
      </c>
      <c r="Z117" s="48" t="e">
        <f t="shared" si="7"/>
        <v>#VALUE!</v>
      </c>
      <c r="AA117" s="20" t="e">
        <f t="shared" si="8"/>
        <v>#VALUE!</v>
      </c>
      <c r="AB117" s="48" t="e">
        <f t="shared" si="9"/>
        <v>#VALUE!</v>
      </c>
      <c r="AC117" s="3" t="e">
        <f t="shared" si="10"/>
        <v>#VALUE!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6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</row>
    <row r="118" spans="1:70" x14ac:dyDescent="0.2">
      <c r="A118" s="1">
        <v>6031</v>
      </c>
      <c r="B118" s="1" t="s">
        <v>224</v>
      </c>
      <c r="C118" s="1">
        <v>12</v>
      </c>
      <c r="D118" s="1">
        <v>162</v>
      </c>
      <c r="E118" s="1" t="s">
        <v>65</v>
      </c>
      <c r="F118" s="1">
        <v>123</v>
      </c>
      <c r="G118" s="1" t="s">
        <v>138</v>
      </c>
      <c r="H118" s="3">
        <v>74.130899999999997</v>
      </c>
      <c r="I118" s="3">
        <v>889.57079999999996</v>
      </c>
      <c r="J118" s="2">
        <f t="shared" si="2"/>
        <v>0</v>
      </c>
      <c r="K118" s="5">
        <f t="shared" si="3"/>
        <v>0</v>
      </c>
      <c r="L118" s="1">
        <v>0</v>
      </c>
      <c r="M118" s="1">
        <f>IFERROR(VLOOKUP(A118:A295,'280726 PH.K.'!$A$2:$S$186,19,FALSE),"")</f>
        <v>0</v>
      </c>
      <c r="N118" s="1">
        <f t="shared" si="4"/>
        <v>0</v>
      </c>
      <c r="O118" s="1">
        <f>IFERROR(VLOOKUP(A118:A295,'280726 PH.K.'!$A$2:$N$186,14,FALSE),"")</f>
        <v>0</v>
      </c>
      <c r="P118" s="8">
        <f t="shared" si="12"/>
        <v>0</v>
      </c>
      <c r="Q118" s="1"/>
      <c r="R118" s="1">
        <v>0.21</v>
      </c>
      <c r="S118" s="1">
        <v>1.92</v>
      </c>
      <c r="T118" s="7"/>
      <c r="U118" s="1"/>
      <c r="V118" s="1">
        <v>0</v>
      </c>
      <c r="W118" s="1">
        <v>0</v>
      </c>
      <c r="X118" s="8">
        <f t="shared" si="6"/>
        <v>0</v>
      </c>
      <c r="Y118" s="1">
        <v>0</v>
      </c>
      <c r="Z118" s="48">
        <f t="shared" si="7"/>
        <v>0.21</v>
      </c>
      <c r="AA118" s="20">
        <f t="shared" si="8"/>
        <v>186.80986799999999</v>
      </c>
      <c r="AB118" s="48">
        <f t="shared" si="9"/>
        <v>1.92</v>
      </c>
      <c r="AC118" s="3">
        <f t="shared" si="10"/>
        <v>1707.9759359999998</v>
      </c>
      <c r="AD118" s="3">
        <f>AC118-AA118</f>
        <v>1521.1660679999998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2</v>
      </c>
      <c r="AZ118" s="1">
        <v>1</v>
      </c>
      <c r="BA118" s="1">
        <v>0</v>
      </c>
      <c r="BB118" s="1">
        <v>0</v>
      </c>
      <c r="BC118" s="1">
        <v>23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</row>
    <row r="119" spans="1:70" x14ac:dyDescent="0.2">
      <c r="A119" s="1">
        <v>297</v>
      </c>
      <c r="B119" s="1" t="s">
        <v>219</v>
      </c>
      <c r="C119" s="1">
        <v>144</v>
      </c>
      <c r="D119" s="1">
        <v>162</v>
      </c>
      <c r="E119" s="1" t="s">
        <v>65</v>
      </c>
      <c r="F119" s="1">
        <v>1</v>
      </c>
      <c r="G119" s="1" t="s">
        <v>98</v>
      </c>
      <c r="H119" s="3">
        <v>12.886699999999999</v>
      </c>
      <c r="I119" s="3">
        <v>1855.6848</v>
      </c>
      <c r="J119" s="2">
        <f t="shared" si="2"/>
        <v>0</v>
      </c>
      <c r="K119" s="5">
        <f t="shared" si="3"/>
        <v>0</v>
      </c>
      <c r="L119" s="1">
        <v>0.05</v>
      </c>
      <c r="M119" s="1">
        <f>IFERROR(VLOOKUP(A119:A296,'280726 PH.K.'!$A$2:$S$186,19,FALSE),"")</f>
        <v>0</v>
      </c>
      <c r="N119" s="1">
        <f t="shared" si="4"/>
        <v>0.05</v>
      </c>
      <c r="O119" s="1">
        <f>IFERROR(VLOOKUP(A119:A296,'280726 PH.K.'!$A$2:$N$186,14,FALSE),"")</f>
        <v>0</v>
      </c>
      <c r="P119" s="8">
        <f t="shared" si="12"/>
        <v>0</v>
      </c>
      <c r="Q119" s="1"/>
      <c r="R119" s="1">
        <v>0</v>
      </c>
      <c r="S119" s="1">
        <v>0</v>
      </c>
      <c r="T119" s="7"/>
      <c r="U119" s="1"/>
      <c r="V119" s="1">
        <v>0.01</v>
      </c>
      <c r="W119" s="1">
        <v>0.03</v>
      </c>
      <c r="X119" s="8">
        <f t="shared" si="6"/>
        <v>0</v>
      </c>
      <c r="Y119" s="1">
        <v>0</v>
      </c>
      <c r="Z119" s="48">
        <f t="shared" si="7"/>
        <v>6.0000000000000005E-2</v>
      </c>
      <c r="AA119" s="20">
        <f t="shared" si="8"/>
        <v>111.34108800000001</v>
      </c>
      <c r="AB119" s="48">
        <f t="shared" si="9"/>
        <v>0.03</v>
      </c>
      <c r="AC119" s="3">
        <f t="shared" si="10"/>
        <v>55.670544</v>
      </c>
      <c r="AE119" s="1">
        <v>0</v>
      </c>
      <c r="AF119" s="1">
        <v>0</v>
      </c>
      <c r="AG119" s="1">
        <v>0</v>
      </c>
      <c r="AH119" s="1">
        <v>15</v>
      </c>
      <c r="AI119" s="1">
        <v>-3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1</v>
      </c>
      <c r="BK119" s="1">
        <v>0</v>
      </c>
      <c r="BL119" s="1">
        <v>1</v>
      </c>
      <c r="BM119" s="1">
        <v>4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</row>
    <row r="120" spans="1:70" x14ac:dyDescent="0.2">
      <c r="A120" s="1">
        <v>91005</v>
      </c>
      <c r="B120" s="1" t="s">
        <v>310</v>
      </c>
      <c r="C120" s="1">
        <v>12</v>
      </c>
      <c r="D120" s="1">
        <v>162</v>
      </c>
      <c r="E120" s="1" t="s">
        <v>65</v>
      </c>
      <c r="F120" s="1">
        <v>162</v>
      </c>
      <c r="G120" s="1" t="s">
        <v>84</v>
      </c>
      <c r="H120" s="3">
        <v>74.013000000000005</v>
      </c>
      <c r="I120" s="3">
        <v>888.15599999999995</v>
      </c>
      <c r="J120" s="2">
        <f t="shared" si="2"/>
        <v>0</v>
      </c>
      <c r="K120" s="5">
        <f t="shared" si="3"/>
        <v>0</v>
      </c>
      <c r="L120" s="1">
        <v>0</v>
      </c>
      <c r="M120" s="1">
        <f>IFERROR(VLOOKUP(A120:A297,'280726 PH.K.'!$A$2:$S$186,19,FALSE),"")</f>
        <v>0</v>
      </c>
      <c r="N120" s="1">
        <f t="shared" si="4"/>
        <v>0</v>
      </c>
      <c r="O120" s="1">
        <f>IFERROR(VLOOKUP(A120:A297,'280726 PH.K.'!$A$2:$N$186,14,FALSE),"")</f>
        <v>0</v>
      </c>
      <c r="P120" s="8">
        <f t="shared" si="12"/>
        <v>0</v>
      </c>
      <c r="Q120" s="1"/>
      <c r="R120" s="1">
        <v>0.12</v>
      </c>
      <c r="S120" s="1">
        <v>4.08</v>
      </c>
      <c r="T120" s="8"/>
      <c r="U120" s="1"/>
      <c r="V120" s="1">
        <v>0</v>
      </c>
      <c r="W120" s="1">
        <v>0</v>
      </c>
      <c r="X120" s="8">
        <f t="shared" si="6"/>
        <v>0</v>
      </c>
      <c r="Y120" s="1">
        <v>0</v>
      </c>
      <c r="Z120" s="48">
        <f t="shared" si="7"/>
        <v>0.12</v>
      </c>
      <c r="AA120" s="20">
        <f t="shared" si="8"/>
        <v>106.57871999999999</v>
      </c>
      <c r="AB120" s="48">
        <f t="shared" si="9"/>
        <v>4.08</v>
      </c>
      <c r="AC120" s="3">
        <f t="shared" si="10"/>
        <v>3623.6764799999996</v>
      </c>
      <c r="AD120" s="3">
        <f>AC120-AA120</f>
        <v>3517.0977599999997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</v>
      </c>
      <c r="AZ120" s="1">
        <v>1</v>
      </c>
      <c r="BA120" s="1">
        <v>0</v>
      </c>
      <c r="BB120" s="1">
        <v>0</v>
      </c>
      <c r="BC120" s="1">
        <v>49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</row>
    <row r="121" spans="1:70" x14ac:dyDescent="0.2">
      <c r="A121" s="1">
        <v>6010</v>
      </c>
      <c r="B121" s="1" t="s">
        <v>206</v>
      </c>
      <c r="C121" s="1">
        <v>5</v>
      </c>
      <c r="D121" s="1">
        <v>162</v>
      </c>
      <c r="E121" s="1" t="s">
        <v>65</v>
      </c>
      <c r="F121" s="1">
        <v>123</v>
      </c>
      <c r="G121" s="1" t="s">
        <v>138</v>
      </c>
      <c r="H121" s="3">
        <v>208.38800000000001</v>
      </c>
      <c r="I121" s="3">
        <v>1041.94</v>
      </c>
      <c r="J121" s="2">
        <f t="shared" si="2"/>
        <v>0</v>
      </c>
      <c r="K121" s="5">
        <f t="shared" si="3"/>
        <v>0</v>
      </c>
      <c r="L121" s="1">
        <v>0</v>
      </c>
      <c r="M121" s="1">
        <f>IFERROR(VLOOKUP(A121:A298,'280726 PH.K.'!$A$2:$S$186,19,FALSE),"")</f>
        <v>0</v>
      </c>
      <c r="N121" s="1">
        <f t="shared" si="4"/>
        <v>0</v>
      </c>
      <c r="O121" s="1">
        <f>IFERROR(VLOOKUP(A121:A298,'280726 PH.K.'!$A$2:$N$186,14,FALSE),"")</f>
        <v>0</v>
      </c>
      <c r="P121" s="8">
        <f t="shared" si="12"/>
        <v>0</v>
      </c>
      <c r="Q121" s="1"/>
      <c r="R121" s="1">
        <v>0.1</v>
      </c>
      <c r="S121" s="1">
        <v>0</v>
      </c>
      <c r="T121" s="8"/>
      <c r="U121" s="1"/>
      <c r="V121" s="1">
        <v>0</v>
      </c>
      <c r="W121" s="1">
        <v>0</v>
      </c>
      <c r="X121" s="8">
        <f t="shared" si="6"/>
        <v>0</v>
      </c>
      <c r="Y121" s="1">
        <v>0</v>
      </c>
      <c r="Z121" s="48">
        <f t="shared" si="7"/>
        <v>0.1</v>
      </c>
      <c r="AA121" s="20">
        <f t="shared" si="8"/>
        <v>104.19400000000002</v>
      </c>
      <c r="AB121" s="48">
        <f t="shared" si="9"/>
        <v>0</v>
      </c>
      <c r="AC121" s="3">
        <f t="shared" si="10"/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1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</row>
    <row r="122" spans="1:70" x14ac:dyDescent="0.2">
      <c r="A122" s="1">
        <v>97313</v>
      </c>
      <c r="B122" s="1" t="s">
        <v>236</v>
      </c>
      <c r="C122" s="1">
        <v>6</v>
      </c>
      <c r="D122" s="1">
        <v>162</v>
      </c>
      <c r="E122" s="1" t="s">
        <v>65</v>
      </c>
      <c r="F122" s="1">
        <v>162</v>
      </c>
      <c r="G122" s="1" t="s">
        <v>84</v>
      </c>
      <c r="H122" s="3">
        <v>21.364999999999998</v>
      </c>
      <c r="I122" s="3">
        <v>128.19</v>
      </c>
      <c r="J122" s="2">
        <f t="shared" si="2"/>
        <v>0</v>
      </c>
      <c r="K122" s="5">
        <f t="shared" si="3"/>
        <v>0</v>
      </c>
      <c r="L122" s="1">
        <v>0</v>
      </c>
      <c r="M122" s="1">
        <f>IFERROR(VLOOKUP(A122:A299,'280726 PH.K.'!$A$2:$S$186,19,FALSE),"")</f>
        <v>0</v>
      </c>
      <c r="N122" s="1">
        <f t="shared" si="4"/>
        <v>0</v>
      </c>
      <c r="O122" s="1">
        <f>IFERROR(VLOOKUP(A122:A299,'280726 PH.K.'!$A$2:$N$186,14,FALSE),"")</f>
        <v>0</v>
      </c>
      <c r="P122" s="8">
        <f t="shared" si="12"/>
        <v>0</v>
      </c>
      <c r="Q122" s="1"/>
      <c r="R122" s="1">
        <v>0.42</v>
      </c>
      <c r="S122" s="1">
        <v>0</v>
      </c>
      <c r="T122" s="8"/>
      <c r="U122" s="1"/>
      <c r="V122" s="1">
        <v>0.33</v>
      </c>
      <c r="W122" s="1">
        <v>0.17</v>
      </c>
      <c r="X122" s="8">
        <f t="shared" si="6"/>
        <v>0</v>
      </c>
      <c r="Y122" s="1">
        <v>0</v>
      </c>
      <c r="Z122" s="48">
        <f t="shared" si="7"/>
        <v>0.75</v>
      </c>
      <c r="AA122" s="20">
        <f t="shared" si="8"/>
        <v>96.142499999999998</v>
      </c>
      <c r="AB122" s="48">
        <f t="shared" si="9"/>
        <v>0.17</v>
      </c>
      <c r="AC122" s="3">
        <f t="shared" si="10"/>
        <v>21.792300000000001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2</v>
      </c>
      <c r="AZ122" s="1">
        <v>1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1</v>
      </c>
      <c r="BJ122" s="1">
        <v>2</v>
      </c>
      <c r="BK122" s="1">
        <v>0</v>
      </c>
      <c r="BL122" s="1">
        <v>0</v>
      </c>
      <c r="BM122" s="1">
        <v>1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</row>
    <row r="123" spans="1:70" x14ac:dyDescent="0.2">
      <c r="A123" s="1">
        <v>91051</v>
      </c>
      <c r="B123" s="1" t="s">
        <v>160</v>
      </c>
      <c r="C123" s="1">
        <v>7</v>
      </c>
      <c r="D123" s="1">
        <v>162</v>
      </c>
      <c r="E123" s="1" t="s">
        <v>65</v>
      </c>
      <c r="F123" s="1">
        <v>123</v>
      </c>
      <c r="G123" s="1" t="s">
        <v>138</v>
      </c>
      <c r="H123" s="3">
        <v>191.73099999999999</v>
      </c>
      <c r="I123" s="3">
        <v>1342.117</v>
      </c>
      <c r="J123" s="2">
        <f t="shared" si="2"/>
        <v>0</v>
      </c>
      <c r="K123" s="5">
        <f t="shared" si="3"/>
        <v>0</v>
      </c>
      <c r="L123" s="1">
        <v>0</v>
      </c>
      <c r="M123" s="1">
        <f>IFERROR(VLOOKUP(A123:A300,'280726 PH.K.'!$A$2:$S$186,19,FALSE),"")</f>
        <v>0</v>
      </c>
      <c r="N123" s="1">
        <f t="shared" si="4"/>
        <v>0</v>
      </c>
      <c r="O123" s="1">
        <f>IFERROR(VLOOKUP(A123:A300,'280726 PH.K.'!$A$2:$N$186,14,FALSE),"")</f>
        <v>3.14</v>
      </c>
      <c r="P123" s="8">
        <f t="shared" si="12"/>
        <v>0</v>
      </c>
      <c r="Q123" s="1"/>
      <c r="R123" s="1">
        <v>7.0000000000000007E-2</v>
      </c>
      <c r="S123" s="1">
        <v>2.14</v>
      </c>
      <c r="T123" s="8"/>
      <c r="U123" s="1"/>
      <c r="V123" s="1">
        <v>0</v>
      </c>
      <c r="W123" s="1">
        <v>0</v>
      </c>
      <c r="X123" s="8">
        <f t="shared" si="6"/>
        <v>0</v>
      </c>
      <c r="Y123" s="1">
        <v>0</v>
      </c>
      <c r="Z123" s="48">
        <f t="shared" si="7"/>
        <v>7.0000000000000007E-2</v>
      </c>
      <c r="AA123" s="20">
        <f t="shared" si="8"/>
        <v>93.948190000000011</v>
      </c>
      <c r="AB123" s="48">
        <f t="shared" si="9"/>
        <v>5.28</v>
      </c>
      <c r="AC123" s="3">
        <f t="shared" si="10"/>
        <v>7086.3777600000003</v>
      </c>
      <c r="AD123" s="3">
        <f>AC123-AA123</f>
        <v>6992.4295700000002</v>
      </c>
      <c r="AE123" s="1">
        <v>0</v>
      </c>
      <c r="AF123" s="1">
        <v>0</v>
      </c>
      <c r="AG123" s="1">
        <v>0</v>
      </c>
      <c r="AH123" s="1">
        <v>0</v>
      </c>
      <c r="AI123" s="1">
        <v>22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1</v>
      </c>
      <c r="BA123" s="1">
        <v>0</v>
      </c>
      <c r="BB123" s="1">
        <v>0</v>
      </c>
      <c r="BC123" s="1">
        <v>15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</row>
    <row r="124" spans="1:70" x14ac:dyDescent="0.2">
      <c r="A124" s="1">
        <v>296</v>
      </c>
      <c r="B124" s="1" t="s">
        <v>222</v>
      </c>
      <c r="C124" s="1">
        <v>144</v>
      </c>
      <c r="D124" s="1">
        <v>162</v>
      </c>
      <c r="E124" s="1" t="s">
        <v>65</v>
      </c>
      <c r="F124" s="1">
        <v>1</v>
      </c>
      <c r="G124" s="1" t="s">
        <v>98</v>
      </c>
      <c r="H124" s="3">
        <v>12.886699999999999</v>
      </c>
      <c r="I124" s="3">
        <v>1855.6848</v>
      </c>
      <c r="J124" s="2">
        <f t="shared" si="2"/>
        <v>0</v>
      </c>
      <c r="K124" s="5">
        <f t="shared" si="3"/>
        <v>0</v>
      </c>
      <c r="L124" s="1">
        <v>0.03</v>
      </c>
      <c r="M124" s="1">
        <f>IFERROR(VLOOKUP(A124:A301,'280726 PH.K.'!$A$2:$S$186,19,FALSE),"")</f>
        <v>0</v>
      </c>
      <c r="N124" s="1">
        <f t="shared" si="4"/>
        <v>0.03</v>
      </c>
      <c r="O124" s="1">
        <f>IFERROR(VLOOKUP(A124:A301,'280726 PH.K.'!$A$2:$N$186,14,FALSE),"")</f>
        <v>0</v>
      </c>
      <c r="P124" s="8">
        <f t="shared" si="12"/>
        <v>0</v>
      </c>
      <c r="Q124" s="1"/>
      <c r="R124" s="1">
        <v>0</v>
      </c>
      <c r="S124" s="1">
        <v>0</v>
      </c>
      <c r="T124" s="8"/>
      <c r="U124" s="1"/>
      <c r="V124" s="1">
        <v>0.02</v>
      </c>
      <c r="W124" s="1">
        <v>0.01</v>
      </c>
      <c r="X124" s="8">
        <f t="shared" si="6"/>
        <v>0</v>
      </c>
      <c r="Y124" s="1">
        <v>0</v>
      </c>
      <c r="Z124" s="48">
        <f t="shared" si="7"/>
        <v>0.05</v>
      </c>
      <c r="AA124" s="20">
        <f t="shared" si="8"/>
        <v>92.784240000000011</v>
      </c>
      <c r="AB124" s="48">
        <f t="shared" si="9"/>
        <v>0.01</v>
      </c>
      <c r="AC124" s="3">
        <f t="shared" si="10"/>
        <v>18.556847999999999</v>
      </c>
      <c r="AE124" s="1">
        <v>0</v>
      </c>
      <c r="AF124" s="1">
        <v>0</v>
      </c>
      <c r="AG124" s="1">
        <v>2</v>
      </c>
      <c r="AH124" s="1">
        <v>5</v>
      </c>
      <c r="AI124" s="1">
        <v>-7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2</v>
      </c>
      <c r="BJ124" s="1">
        <v>2</v>
      </c>
      <c r="BK124" s="1">
        <v>0</v>
      </c>
      <c r="BL124" s="1">
        <v>0</v>
      </c>
      <c r="BM124" s="1">
        <v>1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</row>
    <row r="125" spans="1:70" x14ac:dyDescent="0.2">
      <c r="A125" s="1">
        <v>88162</v>
      </c>
      <c r="B125" s="1" t="s">
        <v>210</v>
      </c>
      <c r="C125" s="1">
        <v>800</v>
      </c>
      <c r="D125" s="1">
        <v>162</v>
      </c>
      <c r="E125" s="1" t="s">
        <v>65</v>
      </c>
      <c r="F125" s="1">
        <v>1</v>
      </c>
      <c r="G125" s="1" t="s">
        <v>98</v>
      </c>
      <c r="H125" s="3">
        <v>5.7229999999999999</v>
      </c>
      <c r="I125" s="3">
        <v>4578.3999999999996</v>
      </c>
      <c r="J125" s="2">
        <f t="shared" si="2"/>
        <v>0</v>
      </c>
      <c r="K125" s="5">
        <f t="shared" si="3"/>
        <v>0</v>
      </c>
      <c r="L125" s="1">
        <v>0</v>
      </c>
      <c r="M125" s="1">
        <f>IFERROR(VLOOKUP(A125:A302,'280726 PH.K.'!$A$2:$S$186,19,FALSE),"")</f>
        <v>0</v>
      </c>
      <c r="N125" s="1">
        <f t="shared" si="4"/>
        <v>0</v>
      </c>
      <c r="O125" s="1">
        <f>IFERROR(VLOOKUP(A125:A302,'280726 PH.K.'!$A$2:$N$186,14,FALSE),"")</f>
        <v>0</v>
      </c>
      <c r="P125" s="8">
        <f t="shared" si="12"/>
        <v>0</v>
      </c>
      <c r="Q125" s="1"/>
      <c r="R125" s="1">
        <v>0</v>
      </c>
      <c r="S125" s="1">
        <v>0</v>
      </c>
      <c r="T125" s="8"/>
      <c r="U125" s="1"/>
      <c r="V125" s="1">
        <v>0.02</v>
      </c>
      <c r="W125" s="1">
        <v>0.01</v>
      </c>
      <c r="X125" s="8">
        <f t="shared" si="6"/>
        <v>0</v>
      </c>
      <c r="Y125" s="1">
        <v>0</v>
      </c>
      <c r="Z125" s="48">
        <f t="shared" si="7"/>
        <v>0.02</v>
      </c>
      <c r="AA125" s="20">
        <f t="shared" si="8"/>
        <v>91.567999999999998</v>
      </c>
      <c r="AB125" s="48">
        <f t="shared" si="9"/>
        <v>0.01</v>
      </c>
      <c r="AC125" s="3">
        <f t="shared" si="10"/>
        <v>45.783999999999999</v>
      </c>
      <c r="AE125" s="1">
        <v>0</v>
      </c>
      <c r="AF125" s="1">
        <v>0</v>
      </c>
      <c r="AG125" s="1">
        <v>0</v>
      </c>
      <c r="AH125" s="1">
        <v>0</v>
      </c>
      <c r="AI125" s="1">
        <v>-12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9</v>
      </c>
      <c r="BJ125" s="1">
        <v>6</v>
      </c>
      <c r="BK125" s="1">
        <v>0</v>
      </c>
      <c r="BL125" s="1">
        <v>0</v>
      </c>
      <c r="BM125" s="1">
        <v>5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</row>
    <row r="126" spans="1:70" x14ac:dyDescent="0.2">
      <c r="A126" s="1">
        <v>59282</v>
      </c>
      <c r="B126" s="1" t="s">
        <v>97</v>
      </c>
      <c r="C126" s="1">
        <v>4</v>
      </c>
      <c r="D126" s="1">
        <v>162</v>
      </c>
      <c r="E126" s="1" t="s">
        <v>65</v>
      </c>
      <c r="F126" s="1">
        <v>1</v>
      </c>
      <c r="G126" s="1" t="s">
        <v>98</v>
      </c>
      <c r="H126" s="3">
        <v>146.297</v>
      </c>
      <c r="I126" s="3">
        <v>585.18799999999999</v>
      </c>
      <c r="J126" s="2" t="e">
        <f t="shared" si="2"/>
        <v>#VALUE!</v>
      </c>
      <c r="K126" s="5" t="e">
        <f t="shared" si="3"/>
        <v>#VALUE!</v>
      </c>
      <c r="L126" s="1">
        <v>0.12</v>
      </c>
      <c r="M126" s="1" t="str">
        <f>IFERROR(VLOOKUP(A126:A303,'280726 PH.K.'!$A$2:$S$186,19,FALSE),"")</f>
        <v/>
      </c>
      <c r="N126" s="1" t="e">
        <f t="shared" si="4"/>
        <v>#VALUE!</v>
      </c>
      <c r="O126" s="1" t="str">
        <f>IFERROR(VLOOKUP(A126:A303,'280726 PH.K.'!$A$2:$N$186,14,FALSE),"")</f>
        <v/>
      </c>
      <c r="P126" s="8" t="e">
        <f t="shared" si="12"/>
        <v>#VALUE!</v>
      </c>
      <c r="Q126" s="1"/>
      <c r="R126" s="1">
        <v>0</v>
      </c>
      <c r="S126" s="1">
        <v>0</v>
      </c>
      <c r="T126" s="8"/>
      <c r="U126" s="1"/>
      <c r="V126" s="1">
        <v>0</v>
      </c>
      <c r="W126" s="1">
        <v>0</v>
      </c>
      <c r="X126" s="8">
        <f t="shared" si="6"/>
        <v>0</v>
      </c>
      <c r="Y126" s="1">
        <v>0</v>
      </c>
      <c r="Z126" s="48" t="e">
        <f t="shared" si="7"/>
        <v>#VALUE!</v>
      </c>
      <c r="AA126" s="20" t="e">
        <f t="shared" si="8"/>
        <v>#VALUE!</v>
      </c>
      <c r="AB126" s="48" t="e">
        <f t="shared" si="9"/>
        <v>#VALUE!</v>
      </c>
      <c r="AC126" s="3" t="e">
        <f t="shared" si="10"/>
        <v>#VALUE!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</row>
    <row r="127" spans="1:70" x14ac:dyDescent="0.2">
      <c r="A127" s="1">
        <v>88122</v>
      </c>
      <c r="B127" s="1" t="s">
        <v>163</v>
      </c>
      <c r="C127" s="1">
        <v>24</v>
      </c>
      <c r="D127" s="1">
        <v>162</v>
      </c>
      <c r="E127" s="1" t="s">
        <v>65</v>
      </c>
      <c r="F127" s="1">
        <v>974</v>
      </c>
      <c r="G127" s="1" t="s">
        <v>70</v>
      </c>
      <c r="H127" s="3">
        <v>72.685599999999994</v>
      </c>
      <c r="I127" s="3">
        <v>1744.4544000000001</v>
      </c>
      <c r="J127" s="2">
        <f t="shared" si="2"/>
        <v>0</v>
      </c>
      <c r="K127" s="5">
        <f t="shared" si="3"/>
        <v>0</v>
      </c>
      <c r="L127" s="1">
        <v>0</v>
      </c>
      <c r="M127" s="1">
        <f>IFERROR(VLOOKUP(A127:A304,'280726 PH.K.'!$A$2:$S$186,19,FALSE),"")</f>
        <v>0</v>
      </c>
      <c r="N127" s="1">
        <f t="shared" si="4"/>
        <v>0</v>
      </c>
      <c r="O127" s="1">
        <f>IFERROR(VLOOKUP(A127:A304,'280726 PH.K.'!$A$2:$N$186,14,FALSE),"")</f>
        <v>0</v>
      </c>
      <c r="P127" s="8">
        <f t="shared" si="12"/>
        <v>0</v>
      </c>
      <c r="Q127" s="1"/>
      <c r="R127" s="1">
        <v>0</v>
      </c>
      <c r="S127" s="1">
        <v>0</v>
      </c>
      <c r="T127" s="8"/>
      <c r="U127" s="1"/>
      <c r="V127" s="1">
        <v>0.04</v>
      </c>
      <c r="W127" s="1">
        <v>-0.04</v>
      </c>
      <c r="X127" s="8">
        <f t="shared" si="6"/>
        <v>0</v>
      </c>
      <c r="Y127" s="1">
        <v>0</v>
      </c>
      <c r="Z127" s="48">
        <f t="shared" si="7"/>
        <v>0.04</v>
      </c>
      <c r="AA127" s="20">
        <f t="shared" si="8"/>
        <v>69.778176000000002</v>
      </c>
      <c r="AB127" s="48">
        <f t="shared" si="9"/>
        <v>-0.04</v>
      </c>
      <c r="AC127" s="3">
        <f t="shared" si="10"/>
        <v>-69.778176000000002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1</v>
      </c>
      <c r="BJ127" s="1">
        <v>0</v>
      </c>
      <c r="BK127" s="1">
        <v>0</v>
      </c>
      <c r="BL127" s="1">
        <v>0</v>
      </c>
      <c r="BM127" s="1">
        <v>-1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</row>
    <row r="128" spans="1:70" x14ac:dyDescent="0.2">
      <c r="A128" s="1">
        <v>97317</v>
      </c>
      <c r="B128" s="1" t="s">
        <v>130</v>
      </c>
      <c r="C128" s="1">
        <v>20</v>
      </c>
      <c r="D128" s="1">
        <v>162</v>
      </c>
      <c r="E128" s="1" t="s">
        <v>65</v>
      </c>
      <c r="F128" s="1">
        <v>162</v>
      </c>
      <c r="G128" s="1" t="s">
        <v>84</v>
      </c>
      <c r="H128" s="3">
        <v>33.9863</v>
      </c>
      <c r="I128" s="3">
        <v>679.726</v>
      </c>
      <c r="J128" s="2">
        <f t="shared" si="2"/>
        <v>0</v>
      </c>
      <c r="K128" s="5">
        <f t="shared" si="3"/>
        <v>0</v>
      </c>
      <c r="L128" s="1">
        <v>0</v>
      </c>
      <c r="M128" s="1">
        <f>IFERROR(VLOOKUP(A128:A305,'280726 PH.K.'!$A$2:$S$186,19,FALSE),"")</f>
        <v>0.1</v>
      </c>
      <c r="N128" s="1">
        <f t="shared" si="4"/>
        <v>0.1</v>
      </c>
      <c r="O128" s="1">
        <f>IFERROR(VLOOKUP(A128:A305,'280726 PH.K.'!$A$2:$N$186,14,FALSE),"")</f>
        <v>0.45</v>
      </c>
      <c r="P128" s="8">
        <f t="shared" si="12"/>
        <v>0</v>
      </c>
      <c r="Q128" s="1"/>
      <c r="R128" s="1">
        <v>0</v>
      </c>
      <c r="S128" s="1">
        <v>0</v>
      </c>
      <c r="T128" s="8"/>
      <c r="U128" s="1"/>
      <c r="V128" s="1">
        <v>0</v>
      </c>
      <c r="W128" s="1">
        <v>0</v>
      </c>
      <c r="X128" s="8">
        <f t="shared" si="6"/>
        <v>0</v>
      </c>
      <c r="Y128" s="1">
        <v>0</v>
      </c>
      <c r="Z128" s="48">
        <f t="shared" si="7"/>
        <v>0.1</v>
      </c>
      <c r="AA128" s="20">
        <f t="shared" si="8"/>
        <v>67.9726</v>
      </c>
      <c r="AB128" s="48">
        <f t="shared" si="9"/>
        <v>0.45</v>
      </c>
      <c r="AC128" s="3">
        <f t="shared" si="10"/>
        <v>305.87670000000003</v>
      </c>
      <c r="AD128" s="3">
        <f t="shared" ref="AD128:AD129" si="28">AC128-AA128</f>
        <v>237.90410000000003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</row>
    <row r="129" spans="1:70" x14ac:dyDescent="0.2">
      <c r="A129" s="1">
        <v>97312</v>
      </c>
      <c r="B129" s="1" t="s">
        <v>241</v>
      </c>
      <c r="C129" s="1">
        <v>6</v>
      </c>
      <c r="D129" s="1">
        <v>162</v>
      </c>
      <c r="E129" s="1" t="s">
        <v>65</v>
      </c>
      <c r="F129" s="1">
        <v>162</v>
      </c>
      <c r="G129" s="1" t="s">
        <v>84</v>
      </c>
      <c r="H129" s="3">
        <v>21.364999999999998</v>
      </c>
      <c r="I129" s="3">
        <v>128.19</v>
      </c>
      <c r="J129" s="2">
        <f t="shared" si="2"/>
        <v>0</v>
      </c>
      <c r="K129" s="5">
        <f t="shared" si="3"/>
        <v>0</v>
      </c>
      <c r="L129" s="1">
        <v>0</v>
      </c>
      <c r="M129" s="1">
        <f>IFERROR(VLOOKUP(A129:A306,'280726 PH.K.'!$A$2:$S$186,19,FALSE),"")</f>
        <v>0.2</v>
      </c>
      <c r="N129" s="1">
        <f t="shared" si="4"/>
        <v>0.2</v>
      </c>
      <c r="O129" s="1">
        <f>IFERROR(VLOOKUP(A129:A306,'280726 PH.K.'!$A$2:$N$186,14,FALSE),"")</f>
        <v>0.17</v>
      </c>
      <c r="P129" s="8">
        <f t="shared" si="12"/>
        <v>0</v>
      </c>
      <c r="Q129" s="1"/>
      <c r="R129" s="1">
        <v>0.33</v>
      </c>
      <c r="S129" s="1">
        <v>1</v>
      </c>
      <c r="T129" s="8"/>
      <c r="U129" s="1"/>
      <c r="V129" s="1">
        <v>0</v>
      </c>
      <c r="W129" s="1">
        <v>0.33</v>
      </c>
      <c r="X129" s="8">
        <f t="shared" si="6"/>
        <v>0</v>
      </c>
      <c r="Y129" s="1">
        <v>0</v>
      </c>
      <c r="Z129" s="48">
        <f t="shared" si="7"/>
        <v>0.53</v>
      </c>
      <c r="AA129" s="20">
        <f t="shared" si="8"/>
        <v>67.940700000000007</v>
      </c>
      <c r="AB129" s="48">
        <f t="shared" si="9"/>
        <v>1.5</v>
      </c>
      <c r="AC129" s="3">
        <f t="shared" si="10"/>
        <v>192.285</v>
      </c>
      <c r="AD129" s="3">
        <f t="shared" si="28"/>
        <v>124.34429999999999</v>
      </c>
      <c r="AE129" s="1">
        <v>0</v>
      </c>
      <c r="AF129" s="1">
        <v>0</v>
      </c>
      <c r="AG129" s="1">
        <v>0</v>
      </c>
      <c r="AH129" s="1">
        <v>0</v>
      </c>
      <c r="AI129" s="1">
        <v>2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1</v>
      </c>
      <c r="AZ129" s="1">
        <v>2</v>
      </c>
      <c r="BA129" s="1">
        <v>0</v>
      </c>
      <c r="BB129" s="1">
        <v>0</v>
      </c>
      <c r="BC129" s="1">
        <v>6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2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</row>
    <row r="130" spans="1:70" x14ac:dyDescent="0.2">
      <c r="A130" s="1">
        <v>134</v>
      </c>
      <c r="B130" s="1" t="s">
        <v>237</v>
      </c>
      <c r="C130" s="1">
        <v>144</v>
      </c>
      <c r="D130" s="1">
        <v>162</v>
      </c>
      <c r="E130" s="1" t="s">
        <v>65</v>
      </c>
      <c r="F130" s="1">
        <v>1</v>
      </c>
      <c r="G130" s="1" t="s">
        <v>98</v>
      </c>
      <c r="H130" s="3">
        <v>7.0217000000000001</v>
      </c>
      <c r="I130" s="3">
        <v>1011.1248000000001</v>
      </c>
      <c r="J130" s="2">
        <f t="shared" si="2"/>
        <v>0</v>
      </c>
      <c r="K130" s="5">
        <f t="shared" si="3"/>
        <v>0</v>
      </c>
      <c r="L130" s="1">
        <v>0.06</v>
      </c>
      <c r="M130" s="1">
        <f>IFERROR(VLOOKUP(A130:A307,'280726 PH.K.'!$A$2:$S$186,19,FALSE),"")</f>
        <v>0</v>
      </c>
      <c r="N130" s="1">
        <f t="shared" si="4"/>
        <v>0.06</v>
      </c>
      <c r="O130" s="1">
        <f>IFERROR(VLOOKUP(A130:A307,'280726 PH.K.'!$A$2:$N$186,14,FALSE),"")</f>
        <v>0</v>
      </c>
      <c r="P130" s="8">
        <f t="shared" si="12"/>
        <v>0</v>
      </c>
      <c r="Q130" s="1"/>
      <c r="R130" s="1">
        <v>0</v>
      </c>
      <c r="S130" s="1">
        <v>0</v>
      </c>
      <c r="T130" s="8"/>
      <c r="U130" s="1"/>
      <c r="V130" s="1">
        <v>0</v>
      </c>
      <c r="W130" s="1">
        <v>0</v>
      </c>
      <c r="X130" s="8">
        <f t="shared" si="6"/>
        <v>0</v>
      </c>
      <c r="Y130" s="1">
        <v>0</v>
      </c>
      <c r="Z130" s="48">
        <f t="shared" si="7"/>
        <v>0.06</v>
      </c>
      <c r="AA130" s="20">
        <f t="shared" si="8"/>
        <v>60.667487999999999</v>
      </c>
      <c r="AB130" s="48">
        <f t="shared" si="9"/>
        <v>0</v>
      </c>
      <c r="AC130" s="3">
        <f t="shared" si="10"/>
        <v>0</v>
      </c>
      <c r="AE130" s="1">
        <v>0</v>
      </c>
      <c r="AF130" s="1">
        <v>0</v>
      </c>
      <c r="AG130" s="1">
        <v>9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</row>
    <row r="131" spans="1:70" x14ac:dyDescent="0.2">
      <c r="A131" s="1">
        <v>65105</v>
      </c>
      <c r="B131" s="1" t="s">
        <v>128</v>
      </c>
      <c r="C131" s="1">
        <v>24</v>
      </c>
      <c r="D131" s="1">
        <v>162</v>
      </c>
      <c r="E131" s="1" t="s">
        <v>65</v>
      </c>
      <c r="F131" s="1">
        <v>807</v>
      </c>
      <c r="G131" s="1" t="s">
        <v>67</v>
      </c>
      <c r="H131" s="3">
        <v>61.173400000000001</v>
      </c>
      <c r="I131" s="3">
        <v>1468.1615999999999</v>
      </c>
      <c r="J131" s="2">
        <f t="shared" si="2"/>
        <v>0</v>
      </c>
      <c r="K131" s="5">
        <f t="shared" si="3"/>
        <v>0</v>
      </c>
      <c r="L131" s="1">
        <v>0</v>
      </c>
      <c r="M131" s="1">
        <f>IFERROR(VLOOKUP(A131:A308,'280726 PH.K.'!$A$2:$S$186,19,FALSE),"")</f>
        <v>0</v>
      </c>
      <c r="N131" s="1">
        <f t="shared" si="4"/>
        <v>0</v>
      </c>
      <c r="O131" s="1">
        <f>IFERROR(VLOOKUP(A131:A308,'280726 PH.K.'!$A$2:$N$186,14,FALSE),"")</f>
        <v>0</v>
      </c>
      <c r="P131" s="8">
        <f t="shared" si="12"/>
        <v>0</v>
      </c>
      <c r="Q131" s="1"/>
      <c r="R131" s="1">
        <v>0.04</v>
      </c>
      <c r="S131" s="1">
        <v>0</v>
      </c>
      <c r="T131" s="8"/>
      <c r="U131" s="1"/>
      <c r="V131" s="1">
        <v>0</v>
      </c>
      <c r="W131" s="1">
        <v>0</v>
      </c>
      <c r="X131" s="8">
        <f t="shared" si="6"/>
        <v>0</v>
      </c>
      <c r="Y131" s="1">
        <v>0</v>
      </c>
      <c r="Z131" s="48">
        <f t="shared" si="7"/>
        <v>0.04</v>
      </c>
      <c r="AA131" s="20">
        <f t="shared" si="8"/>
        <v>58.726464</v>
      </c>
      <c r="AB131" s="48">
        <f t="shared" si="9"/>
        <v>0</v>
      </c>
      <c r="AC131" s="3">
        <f t="shared" si="10"/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1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</row>
    <row r="132" spans="1:70" x14ac:dyDescent="0.2">
      <c r="A132" s="1">
        <v>6059</v>
      </c>
      <c r="B132" s="1" t="s">
        <v>218</v>
      </c>
      <c r="C132" s="1">
        <v>72</v>
      </c>
      <c r="D132" s="1">
        <v>162</v>
      </c>
      <c r="E132" s="1" t="s">
        <v>65</v>
      </c>
      <c r="F132" s="1">
        <v>1</v>
      </c>
      <c r="G132" s="1" t="s">
        <v>98</v>
      </c>
      <c r="H132" s="3">
        <v>11.37</v>
      </c>
      <c r="I132" s="3">
        <v>818.64</v>
      </c>
      <c r="J132" s="2">
        <f t="shared" si="2"/>
        <v>0</v>
      </c>
      <c r="K132" s="5">
        <f t="shared" si="3"/>
        <v>0</v>
      </c>
      <c r="L132" s="1">
        <v>0.06</v>
      </c>
      <c r="M132" s="1">
        <f>IFERROR(VLOOKUP(A132:A309,'280726 PH.K.'!$A$2:$S$186,19,FALSE),"")</f>
        <v>0</v>
      </c>
      <c r="N132" s="1">
        <f t="shared" si="4"/>
        <v>0.06</v>
      </c>
      <c r="O132" s="1">
        <f>IFERROR(VLOOKUP(A132:A309,'280726 PH.K.'!$A$2:$N$186,14,FALSE),"")</f>
        <v>0</v>
      </c>
      <c r="P132" s="8">
        <f t="shared" si="12"/>
        <v>0</v>
      </c>
      <c r="Q132" s="1"/>
      <c r="R132" s="1">
        <v>0</v>
      </c>
      <c r="S132" s="1">
        <v>0</v>
      </c>
      <c r="T132" s="8"/>
      <c r="U132" s="1"/>
      <c r="V132" s="1">
        <v>0</v>
      </c>
      <c r="W132" s="1">
        <v>0</v>
      </c>
      <c r="X132" s="8">
        <f t="shared" si="6"/>
        <v>0</v>
      </c>
      <c r="Y132" s="1">
        <v>0</v>
      </c>
      <c r="Z132" s="48">
        <f t="shared" si="7"/>
        <v>0.06</v>
      </c>
      <c r="AA132" s="20">
        <f t="shared" si="8"/>
        <v>49.118399999999994</v>
      </c>
      <c r="AB132" s="48">
        <f t="shared" si="9"/>
        <v>0</v>
      </c>
      <c r="AC132" s="3">
        <f t="shared" si="10"/>
        <v>0</v>
      </c>
      <c r="AE132" s="1">
        <v>0</v>
      </c>
      <c r="AF132" s="1">
        <v>0</v>
      </c>
      <c r="AG132" s="1">
        <v>0</v>
      </c>
      <c r="AH132" s="1">
        <v>8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</row>
    <row r="133" spans="1:70" x14ac:dyDescent="0.2">
      <c r="A133" s="1">
        <v>91118</v>
      </c>
      <c r="B133" s="1" t="s">
        <v>173</v>
      </c>
      <c r="C133" s="1">
        <v>12</v>
      </c>
      <c r="D133" s="1">
        <v>162</v>
      </c>
      <c r="E133" s="1" t="s">
        <v>65</v>
      </c>
      <c r="F133" s="1">
        <v>123</v>
      </c>
      <c r="G133" s="1" t="s">
        <v>138</v>
      </c>
      <c r="H133" s="3">
        <v>59.000900000000001</v>
      </c>
      <c r="I133" s="3">
        <v>708.01080000000002</v>
      </c>
      <c r="J133" s="2">
        <f t="shared" si="2"/>
        <v>0</v>
      </c>
      <c r="K133" s="5">
        <f t="shared" si="3"/>
        <v>0</v>
      </c>
      <c r="L133" s="1">
        <v>0</v>
      </c>
      <c r="M133" s="1">
        <f>IFERROR(VLOOKUP(A133:A310,'280726 PH.K.'!$A$2:$S$186,19,FALSE),"")</f>
        <v>0</v>
      </c>
      <c r="N133" s="1">
        <f t="shared" si="4"/>
        <v>0</v>
      </c>
      <c r="O133" s="1">
        <f>IFERROR(VLOOKUP(A133:A310,'280726 PH.K.'!$A$2:$N$186,14,FALSE),"")</f>
        <v>5.25</v>
      </c>
      <c r="P133" s="8">
        <f t="shared" si="12"/>
        <v>0</v>
      </c>
      <c r="Q133" s="1"/>
      <c r="R133" s="1">
        <v>0.04</v>
      </c>
      <c r="S133" s="1">
        <v>0</v>
      </c>
      <c r="T133" s="8"/>
      <c r="U133" s="1"/>
      <c r="V133" s="1">
        <v>0</v>
      </c>
      <c r="W133" s="1">
        <v>0</v>
      </c>
      <c r="X133" s="8">
        <f t="shared" si="6"/>
        <v>0</v>
      </c>
      <c r="Y133" s="1">
        <v>0</v>
      </c>
      <c r="Z133" s="48">
        <f t="shared" si="7"/>
        <v>0.04</v>
      </c>
      <c r="AA133" s="20">
        <f t="shared" si="8"/>
        <v>28.320432</v>
      </c>
      <c r="AB133" s="48">
        <f t="shared" si="9"/>
        <v>5.25</v>
      </c>
      <c r="AC133" s="3">
        <f t="shared" si="10"/>
        <v>3717.0567000000001</v>
      </c>
      <c r="AD133" s="3">
        <f>AC133-AA133</f>
        <v>3688.7362680000001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</row>
    <row r="134" spans="1:70" x14ac:dyDescent="0.2">
      <c r="A134" s="1">
        <v>298</v>
      </c>
      <c r="B134" s="1" t="s">
        <v>230</v>
      </c>
      <c r="C134" s="1">
        <v>144</v>
      </c>
      <c r="D134" s="1">
        <v>162</v>
      </c>
      <c r="E134" s="1" t="s">
        <v>65</v>
      </c>
      <c r="F134" s="1">
        <v>1</v>
      </c>
      <c r="G134" s="1" t="s">
        <v>98</v>
      </c>
      <c r="H134" s="3">
        <v>12.089</v>
      </c>
      <c r="I134" s="3">
        <v>1740.816</v>
      </c>
      <c r="J134" s="2">
        <f t="shared" si="2"/>
        <v>0</v>
      </c>
      <c r="K134" s="5">
        <f t="shared" si="3"/>
        <v>0</v>
      </c>
      <c r="L134" s="1">
        <v>0.01</v>
      </c>
      <c r="M134" s="1">
        <f>IFERROR(VLOOKUP(A134:A311,'280726 PH.K.'!$A$2:$S$186,19,FALSE),"")</f>
        <v>0</v>
      </c>
      <c r="N134" s="1">
        <f t="shared" si="4"/>
        <v>0.01</v>
      </c>
      <c r="O134" s="1">
        <f>IFERROR(VLOOKUP(A134:A311,'280726 PH.K.'!$A$2:$N$186,14,FALSE),"")</f>
        <v>0</v>
      </c>
      <c r="P134" s="8">
        <f t="shared" si="12"/>
        <v>0</v>
      </c>
      <c r="Q134" s="1"/>
      <c r="R134" s="1">
        <v>0</v>
      </c>
      <c r="S134" s="1">
        <v>0</v>
      </c>
      <c r="T134" s="8"/>
      <c r="U134" s="1"/>
      <c r="V134" s="1">
        <v>0</v>
      </c>
      <c r="W134" s="1">
        <v>0</v>
      </c>
      <c r="X134" s="8">
        <f t="shared" si="6"/>
        <v>0</v>
      </c>
      <c r="Y134" s="1">
        <v>0</v>
      </c>
      <c r="Z134" s="48">
        <f t="shared" si="7"/>
        <v>0.01</v>
      </c>
      <c r="AA134" s="20">
        <f t="shared" si="8"/>
        <v>17.408160000000002</v>
      </c>
      <c r="AB134" s="48">
        <f t="shared" si="9"/>
        <v>0</v>
      </c>
      <c r="AC134" s="3">
        <f t="shared" si="10"/>
        <v>0</v>
      </c>
      <c r="AE134" s="1">
        <v>0</v>
      </c>
      <c r="AF134" s="1">
        <v>0</v>
      </c>
      <c r="AG134" s="1">
        <v>0</v>
      </c>
      <c r="AH134" s="1">
        <v>3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</row>
    <row r="135" spans="1:70" x14ac:dyDescent="0.2">
      <c r="A135" s="1">
        <v>27</v>
      </c>
      <c r="B135" s="1" t="s">
        <v>235</v>
      </c>
      <c r="C135" s="1">
        <v>6</v>
      </c>
      <c r="D135" s="1">
        <v>162</v>
      </c>
      <c r="E135" s="1" t="s">
        <v>65</v>
      </c>
      <c r="F135" s="1">
        <v>1</v>
      </c>
      <c r="G135" s="1" t="s">
        <v>98</v>
      </c>
      <c r="H135" s="3">
        <v>9.4879999999999995</v>
      </c>
      <c r="I135" s="3">
        <v>56.927999999999997</v>
      </c>
      <c r="J135" s="2">
        <f t="shared" si="2"/>
        <v>0</v>
      </c>
      <c r="K135" s="5">
        <f t="shared" si="3"/>
        <v>0</v>
      </c>
      <c r="L135" s="1">
        <v>0</v>
      </c>
      <c r="M135" s="1">
        <f>IFERROR(VLOOKUP(A135:A312,'280726 PH.K.'!$A$2:$S$186,19,FALSE),"")</f>
        <v>0</v>
      </c>
      <c r="N135" s="1">
        <f t="shared" si="4"/>
        <v>0</v>
      </c>
      <c r="O135" s="1">
        <f>IFERROR(VLOOKUP(A135:A312,'280726 PH.K.'!$A$2:$N$186,14,FALSE),"")</f>
        <v>0</v>
      </c>
      <c r="P135" s="8">
        <f t="shared" si="12"/>
        <v>0</v>
      </c>
      <c r="Q135" s="1"/>
      <c r="R135" s="1">
        <v>0.17</v>
      </c>
      <c r="S135" s="1">
        <v>-0.17</v>
      </c>
      <c r="T135" s="8"/>
      <c r="U135" s="1"/>
      <c r="V135" s="1">
        <v>0</v>
      </c>
      <c r="W135" s="1">
        <v>0</v>
      </c>
      <c r="X135" s="8">
        <f t="shared" si="6"/>
        <v>0</v>
      </c>
      <c r="Y135" s="1">
        <v>0</v>
      </c>
      <c r="Z135" s="48">
        <f t="shared" si="7"/>
        <v>0.17</v>
      </c>
      <c r="AA135" s="20">
        <f t="shared" si="8"/>
        <v>9.677760000000001</v>
      </c>
      <c r="AB135" s="48">
        <f t="shared" si="9"/>
        <v>-0.17</v>
      </c>
      <c r="AC135" s="3">
        <f t="shared" si="10"/>
        <v>-9.677760000000001</v>
      </c>
      <c r="AE135" s="1">
        <v>0</v>
      </c>
      <c r="AF135" s="1">
        <v>0</v>
      </c>
      <c r="AG135" s="1">
        <v>0</v>
      </c>
      <c r="AH135" s="1">
        <v>0</v>
      </c>
      <c r="AI135" s="1">
        <v>-12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1</v>
      </c>
      <c r="AZ135" s="1">
        <v>0</v>
      </c>
      <c r="BA135" s="1">
        <v>0</v>
      </c>
      <c r="BB135" s="1">
        <v>0</v>
      </c>
      <c r="BC135" s="1">
        <v>-1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</row>
    <row r="136" spans="1:70" x14ac:dyDescent="0.2">
      <c r="A136" s="1">
        <v>33</v>
      </c>
      <c r="B136" s="1" t="s">
        <v>216</v>
      </c>
      <c r="C136" s="1">
        <v>144</v>
      </c>
      <c r="D136" s="1">
        <v>162</v>
      </c>
      <c r="E136" s="1" t="s">
        <v>65</v>
      </c>
      <c r="F136" s="1">
        <v>1</v>
      </c>
      <c r="G136" s="1" t="s">
        <v>98</v>
      </c>
      <c r="H136" s="3">
        <v>17.020099999999999</v>
      </c>
      <c r="I136" s="3">
        <v>2450.8944000000001</v>
      </c>
      <c r="J136" s="2">
        <f t="shared" si="2"/>
        <v>0</v>
      </c>
      <c r="K136" s="5">
        <f t="shared" si="3"/>
        <v>0</v>
      </c>
      <c r="L136" s="1">
        <v>0</v>
      </c>
      <c r="M136" s="1">
        <f>IFERROR(VLOOKUP(A136:A313,'280726 PH.K.'!$A$2:$S$186,19,FALSE),"")</f>
        <v>0</v>
      </c>
      <c r="N136" s="1">
        <f t="shared" si="4"/>
        <v>0</v>
      </c>
      <c r="O136" s="1">
        <f>IFERROR(VLOOKUP(A136:A313,'280726 PH.K.'!$A$2:$N$186,14,FALSE),"")</f>
        <v>0</v>
      </c>
      <c r="P136" s="8">
        <f t="shared" si="12"/>
        <v>0</v>
      </c>
      <c r="Q136" s="1"/>
      <c r="R136" s="1">
        <v>0</v>
      </c>
      <c r="S136" s="1">
        <v>0</v>
      </c>
      <c r="T136" s="8"/>
      <c r="U136" s="1"/>
      <c r="V136" s="1">
        <v>0</v>
      </c>
      <c r="W136" s="1">
        <v>0.03</v>
      </c>
      <c r="X136" s="8">
        <f t="shared" si="6"/>
        <v>0</v>
      </c>
      <c r="Y136" s="1">
        <v>0</v>
      </c>
      <c r="Z136" s="48">
        <f t="shared" si="7"/>
        <v>0</v>
      </c>
      <c r="AA136" s="20">
        <f t="shared" si="8"/>
        <v>0</v>
      </c>
      <c r="AB136" s="48">
        <f t="shared" si="9"/>
        <v>0.03</v>
      </c>
      <c r="AC136" s="3">
        <f t="shared" si="10"/>
        <v>73.526831999999999</v>
      </c>
      <c r="AD136" s="3">
        <f t="shared" ref="AD136:AD180" si="29">AC136-AA136</f>
        <v>73.526831999999999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1</v>
      </c>
      <c r="BK136" s="1">
        <v>0</v>
      </c>
      <c r="BL136" s="1">
        <v>0</v>
      </c>
      <c r="BM136" s="1">
        <v>5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</row>
    <row r="137" spans="1:70" x14ac:dyDescent="0.2">
      <c r="A137" s="1">
        <v>235</v>
      </c>
      <c r="B137" s="1" t="s">
        <v>83</v>
      </c>
      <c r="C137" s="1">
        <v>12</v>
      </c>
      <c r="D137" s="1">
        <v>162</v>
      </c>
      <c r="E137" s="1" t="s">
        <v>65</v>
      </c>
      <c r="F137" s="1">
        <v>999</v>
      </c>
      <c r="G137" s="1" t="s">
        <v>68</v>
      </c>
      <c r="H137" s="3">
        <v>11.292</v>
      </c>
      <c r="I137" s="3">
        <v>135.50399999999999</v>
      </c>
      <c r="J137" s="2" t="e">
        <f t="shared" si="2"/>
        <v>#VALUE!</v>
      </c>
      <c r="K137" s="5" t="e">
        <f t="shared" si="3"/>
        <v>#VALUE!</v>
      </c>
      <c r="L137" s="1">
        <v>0</v>
      </c>
      <c r="M137" s="1" t="str">
        <f>IFERROR(VLOOKUP(A137:A314,'280726 PH.K.'!$A$2:$S$186,19,FALSE),"")</f>
        <v/>
      </c>
      <c r="N137" s="1" t="e">
        <f t="shared" si="4"/>
        <v>#VALUE!</v>
      </c>
      <c r="O137" s="1" t="str">
        <f>IFERROR(VLOOKUP(A137:A314,'280726 PH.K.'!$A$2:$N$186,14,FALSE),"")</f>
        <v/>
      </c>
      <c r="P137" s="8" t="e">
        <f t="shared" si="12"/>
        <v>#VALUE!</v>
      </c>
      <c r="Q137" s="1"/>
      <c r="R137" s="1">
        <v>0</v>
      </c>
      <c r="S137" s="1">
        <v>0</v>
      </c>
      <c r="T137" s="8"/>
      <c r="U137" s="1"/>
      <c r="V137" s="1">
        <v>0</v>
      </c>
      <c r="W137" s="1">
        <v>0</v>
      </c>
      <c r="X137" s="8">
        <f t="shared" si="6"/>
        <v>0</v>
      </c>
      <c r="Y137" s="1">
        <v>0</v>
      </c>
      <c r="Z137" s="48" t="e">
        <f t="shared" si="7"/>
        <v>#VALUE!</v>
      </c>
      <c r="AA137" s="20" t="e">
        <f t="shared" si="8"/>
        <v>#VALUE!</v>
      </c>
      <c r="AB137" s="48" t="e">
        <f t="shared" si="9"/>
        <v>#VALUE!</v>
      </c>
      <c r="AC137" s="3" t="e">
        <f t="shared" si="10"/>
        <v>#VALUE!</v>
      </c>
      <c r="AD137" s="3" t="e">
        <f t="shared" si="29"/>
        <v>#VALUE!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</row>
    <row r="138" spans="1:70" x14ac:dyDescent="0.2">
      <c r="A138" s="1">
        <v>319</v>
      </c>
      <c r="B138" s="1" t="s">
        <v>223</v>
      </c>
      <c r="C138" s="1">
        <v>144</v>
      </c>
      <c r="D138" s="1">
        <v>162</v>
      </c>
      <c r="E138" s="1" t="s">
        <v>65</v>
      </c>
      <c r="F138" s="1">
        <v>1</v>
      </c>
      <c r="G138" s="1" t="s">
        <v>98</v>
      </c>
      <c r="H138" s="3">
        <v>14.447699999999999</v>
      </c>
      <c r="I138" s="3">
        <v>2080.4688000000001</v>
      </c>
      <c r="J138" s="2">
        <f t="shared" si="2"/>
        <v>0</v>
      </c>
      <c r="K138" s="5">
        <f t="shared" si="3"/>
        <v>0</v>
      </c>
      <c r="L138" s="1">
        <v>0</v>
      </c>
      <c r="M138" s="1">
        <f>IFERROR(VLOOKUP(A138:A315,'280726 PH.K.'!$A$2:$S$186,19,FALSE),"")</f>
        <v>0</v>
      </c>
      <c r="N138" s="1">
        <f t="shared" si="4"/>
        <v>0</v>
      </c>
      <c r="O138" s="1">
        <f>IFERROR(VLOOKUP(A138:A315,'280726 PH.K.'!$A$2:$N$186,14,FALSE),"")</f>
        <v>0</v>
      </c>
      <c r="P138" s="8">
        <f t="shared" si="12"/>
        <v>0</v>
      </c>
      <c r="Q138" s="1"/>
      <c r="R138" s="1">
        <v>0</v>
      </c>
      <c r="S138" s="1">
        <v>0</v>
      </c>
      <c r="T138" s="8"/>
      <c r="U138" s="1"/>
      <c r="V138" s="1">
        <v>0</v>
      </c>
      <c r="W138" s="1">
        <v>0</v>
      </c>
      <c r="X138" s="8">
        <f t="shared" si="6"/>
        <v>0</v>
      </c>
      <c r="Y138" s="1">
        <v>0</v>
      </c>
      <c r="Z138" s="48">
        <f t="shared" si="7"/>
        <v>0</v>
      </c>
      <c r="AA138" s="20">
        <f t="shared" si="8"/>
        <v>0</v>
      </c>
      <c r="AB138" s="48">
        <f t="shared" si="9"/>
        <v>0</v>
      </c>
      <c r="AC138" s="3">
        <f t="shared" si="10"/>
        <v>0</v>
      </c>
      <c r="AD138" s="3">
        <f t="shared" si="29"/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2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</row>
    <row r="139" spans="1:70" x14ac:dyDescent="0.2">
      <c r="A139" s="1">
        <v>418</v>
      </c>
      <c r="B139" s="1" t="s">
        <v>83</v>
      </c>
      <c r="C139" s="1">
        <v>24</v>
      </c>
      <c r="D139" s="1">
        <v>162</v>
      </c>
      <c r="E139" s="1" t="s">
        <v>65</v>
      </c>
      <c r="F139" s="1">
        <v>162</v>
      </c>
      <c r="G139" s="1" t="s">
        <v>84</v>
      </c>
      <c r="H139" s="3">
        <v>0</v>
      </c>
      <c r="I139" s="3">
        <v>0</v>
      </c>
      <c r="J139" s="2" t="e">
        <f t="shared" si="2"/>
        <v>#VALUE!</v>
      </c>
      <c r="K139" s="5" t="e">
        <f t="shared" si="3"/>
        <v>#VALUE!</v>
      </c>
      <c r="L139" s="1">
        <v>0</v>
      </c>
      <c r="M139" s="1" t="str">
        <f>IFERROR(VLOOKUP(A139:A316,'280726 PH.K.'!$A$2:$S$186,19,FALSE),"")</f>
        <v/>
      </c>
      <c r="N139" s="1" t="e">
        <f t="shared" si="4"/>
        <v>#VALUE!</v>
      </c>
      <c r="O139" s="1" t="str">
        <f>IFERROR(VLOOKUP(A139:A316,'280726 PH.K.'!$A$2:$N$186,14,FALSE),"")</f>
        <v/>
      </c>
      <c r="P139" s="8" t="e">
        <f t="shared" si="12"/>
        <v>#VALUE!</v>
      </c>
      <c r="Q139" s="1"/>
      <c r="R139" s="1">
        <v>0</v>
      </c>
      <c r="S139" s="1">
        <v>0</v>
      </c>
      <c r="T139" s="8"/>
      <c r="U139" s="1"/>
      <c r="V139" s="1">
        <v>0</v>
      </c>
      <c r="W139" s="1">
        <v>0</v>
      </c>
      <c r="X139" s="8">
        <f t="shared" si="6"/>
        <v>0</v>
      </c>
      <c r="Y139" s="1">
        <v>0</v>
      </c>
      <c r="Z139" s="48" t="e">
        <f t="shared" si="7"/>
        <v>#VALUE!</v>
      </c>
      <c r="AA139" s="20" t="e">
        <f t="shared" si="8"/>
        <v>#VALUE!</v>
      </c>
      <c r="AB139" s="48" t="e">
        <f t="shared" si="9"/>
        <v>#VALUE!</v>
      </c>
      <c r="AC139" s="3" t="e">
        <f t="shared" si="10"/>
        <v>#VALUE!</v>
      </c>
      <c r="AD139" s="3" t="e">
        <f t="shared" si="29"/>
        <v>#VALUE!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</row>
    <row r="140" spans="1:70" x14ac:dyDescent="0.2">
      <c r="A140" s="1">
        <v>419</v>
      </c>
      <c r="B140" s="1" t="s">
        <v>225</v>
      </c>
      <c r="C140" s="1">
        <v>288</v>
      </c>
      <c r="D140" s="1">
        <v>162</v>
      </c>
      <c r="E140" s="1" t="s">
        <v>65</v>
      </c>
      <c r="F140" s="1">
        <v>1</v>
      </c>
      <c r="G140" s="1" t="s">
        <v>98</v>
      </c>
      <c r="H140" s="3">
        <v>5.6608000000000001</v>
      </c>
      <c r="I140" s="3">
        <v>1630.3104000000001</v>
      </c>
      <c r="J140" s="2">
        <f t="shared" si="2"/>
        <v>0</v>
      </c>
      <c r="K140" s="5">
        <f t="shared" si="3"/>
        <v>0</v>
      </c>
      <c r="L140" s="1">
        <v>0</v>
      </c>
      <c r="M140" s="1">
        <f>IFERROR(VLOOKUP(A140:A317,'280726 PH.K.'!$A$2:$S$186,19,FALSE),"")</f>
        <v>0</v>
      </c>
      <c r="N140" s="1">
        <f t="shared" si="4"/>
        <v>0</v>
      </c>
      <c r="O140" s="1">
        <f>IFERROR(VLOOKUP(A140:A317,'280726 PH.K.'!$A$2:$N$186,14,FALSE),"")</f>
        <v>0</v>
      </c>
      <c r="P140" s="8">
        <f t="shared" si="12"/>
        <v>0</v>
      </c>
      <c r="Q140" s="1"/>
      <c r="R140" s="1">
        <v>0</v>
      </c>
      <c r="S140" s="1">
        <v>0</v>
      </c>
      <c r="T140" s="8"/>
      <c r="U140" s="1"/>
      <c r="V140" s="1">
        <v>0</v>
      </c>
      <c r="W140" s="1">
        <v>0</v>
      </c>
      <c r="X140" s="8">
        <f t="shared" si="6"/>
        <v>0</v>
      </c>
      <c r="Y140" s="1">
        <v>0</v>
      </c>
      <c r="Z140" s="48">
        <f t="shared" si="7"/>
        <v>0</v>
      </c>
      <c r="AA140" s="20">
        <f t="shared" si="8"/>
        <v>0</v>
      </c>
      <c r="AB140" s="48">
        <f t="shared" si="9"/>
        <v>0</v>
      </c>
      <c r="AC140" s="3">
        <f t="shared" si="10"/>
        <v>0</v>
      </c>
      <c r="AD140" s="3">
        <f t="shared" si="29"/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-2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</row>
    <row r="141" spans="1:70" x14ac:dyDescent="0.2">
      <c r="A141" s="1">
        <v>467</v>
      </c>
      <c r="B141" s="1" t="s">
        <v>141</v>
      </c>
      <c r="C141" s="1">
        <v>12</v>
      </c>
      <c r="D141" s="1">
        <v>162</v>
      </c>
      <c r="E141" s="1" t="s">
        <v>65</v>
      </c>
      <c r="F141" s="1">
        <v>28</v>
      </c>
      <c r="G141" s="1" t="s">
        <v>133</v>
      </c>
      <c r="H141" s="3">
        <v>64.226299999999995</v>
      </c>
      <c r="I141" s="3">
        <v>770.71559999999999</v>
      </c>
      <c r="J141" s="2" t="e">
        <f t="shared" si="2"/>
        <v>#VALUE!</v>
      </c>
      <c r="K141" s="5" t="e">
        <f t="shared" si="3"/>
        <v>#VALUE!</v>
      </c>
      <c r="L141" s="1">
        <v>0</v>
      </c>
      <c r="M141" s="1" t="str">
        <f>IFERROR(VLOOKUP(A141:A318,'280726 PH.K.'!$A$2:$S$186,19,FALSE),"")</f>
        <v/>
      </c>
      <c r="N141" s="1" t="e">
        <f t="shared" si="4"/>
        <v>#VALUE!</v>
      </c>
      <c r="O141" s="1" t="str">
        <f>IFERROR(VLOOKUP(A141:A318,'280726 PH.K.'!$A$2:$N$186,14,FALSE),"")</f>
        <v/>
      </c>
      <c r="P141" s="8" t="e">
        <f t="shared" si="12"/>
        <v>#VALUE!</v>
      </c>
      <c r="Q141" s="1"/>
      <c r="R141" s="1">
        <v>0</v>
      </c>
      <c r="S141" s="1">
        <v>0</v>
      </c>
      <c r="T141" s="8"/>
      <c r="U141" s="1"/>
      <c r="V141" s="1">
        <v>0</v>
      </c>
      <c r="W141" s="1">
        <v>0</v>
      </c>
      <c r="X141" s="8">
        <f t="shared" si="6"/>
        <v>0</v>
      </c>
      <c r="Y141" s="1">
        <v>0</v>
      </c>
      <c r="Z141" s="48" t="e">
        <f t="shared" si="7"/>
        <v>#VALUE!</v>
      </c>
      <c r="AA141" s="20" t="e">
        <f t="shared" si="8"/>
        <v>#VALUE!</v>
      </c>
      <c r="AB141" s="48" t="e">
        <f t="shared" si="9"/>
        <v>#VALUE!</v>
      </c>
      <c r="AC141" s="3" t="e">
        <f t="shared" si="10"/>
        <v>#VALUE!</v>
      </c>
      <c r="AD141" s="3" t="e">
        <f t="shared" si="29"/>
        <v>#VALUE!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</row>
    <row r="142" spans="1:70" x14ac:dyDescent="0.2">
      <c r="A142" s="1">
        <v>486</v>
      </c>
      <c r="B142" s="1" t="s">
        <v>228</v>
      </c>
      <c r="C142" s="1">
        <v>1</v>
      </c>
      <c r="D142" s="1">
        <v>162</v>
      </c>
      <c r="E142" s="1" t="s">
        <v>65</v>
      </c>
      <c r="F142" s="1">
        <v>1</v>
      </c>
      <c r="G142" s="1" t="s">
        <v>98</v>
      </c>
      <c r="H142" s="3">
        <v>14.447800000000001</v>
      </c>
      <c r="I142" s="3">
        <v>14.447800000000001</v>
      </c>
      <c r="J142" s="2">
        <f t="shared" si="2"/>
        <v>0</v>
      </c>
      <c r="K142" s="5">
        <f t="shared" si="3"/>
        <v>0</v>
      </c>
      <c r="L142" s="1">
        <v>0</v>
      </c>
      <c r="M142" s="1">
        <f>IFERROR(VLOOKUP(A142:A319,'280726 PH.K.'!$A$2:$S$186,19,FALSE),"")</f>
        <v>0</v>
      </c>
      <c r="N142" s="1">
        <f t="shared" si="4"/>
        <v>0</v>
      </c>
      <c r="O142" s="1">
        <f>IFERROR(VLOOKUP(A142:A319,'280726 PH.K.'!$A$2:$N$186,14,FALSE),"")</f>
        <v>0</v>
      </c>
      <c r="P142" s="8">
        <f t="shared" si="12"/>
        <v>0</v>
      </c>
      <c r="Q142" s="1"/>
      <c r="R142" s="1">
        <v>0</v>
      </c>
      <c r="S142" s="1">
        <v>0</v>
      </c>
      <c r="T142" s="8"/>
      <c r="U142" s="1"/>
      <c r="V142" s="1">
        <v>0</v>
      </c>
      <c r="W142" s="1">
        <v>0</v>
      </c>
      <c r="X142" s="8">
        <f t="shared" si="6"/>
        <v>0</v>
      </c>
      <c r="Y142" s="1">
        <v>0</v>
      </c>
      <c r="Z142" s="48">
        <f t="shared" si="7"/>
        <v>0</v>
      </c>
      <c r="AA142" s="20">
        <f t="shared" si="8"/>
        <v>0</v>
      </c>
      <c r="AB142" s="48">
        <f t="shared" si="9"/>
        <v>0</v>
      </c>
      <c r="AC142" s="3">
        <f t="shared" si="10"/>
        <v>0</v>
      </c>
      <c r="AD142" s="3">
        <f t="shared" si="29"/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7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</row>
    <row r="143" spans="1:70" x14ac:dyDescent="0.2">
      <c r="A143" s="1">
        <v>487</v>
      </c>
      <c r="B143" s="1" t="s">
        <v>229</v>
      </c>
      <c r="C143" s="1">
        <v>1</v>
      </c>
      <c r="D143" s="1">
        <v>162</v>
      </c>
      <c r="E143" s="1" t="s">
        <v>65</v>
      </c>
      <c r="F143" s="1">
        <v>1</v>
      </c>
      <c r="G143" s="1" t="s">
        <v>98</v>
      </c>
      <c r="H143" s="3">
        <v>20.148</v>
      </c>
      <c r="I143" s="3">
        <v>20.148</v>
      </c>
      <c r="J143" s="2" t="e">
        <f t="shared" si="2"/>
        <v>#VALUE!</v>
      </c>
      <c r="K143" s="5" t="e">
        <f t="shared" si="3"/>
        <v>#VALUE!</v>
      </c>
      <c r="L143" s="1">
        <v>0</v>
      </c>
      <c r="M143" s="1" t="str">
        <f>IFERROR(VLOOKUP(A143:A320,'280726 PH.K.'!$A$2:$S$186,19,FALSE),"")</f>
        <v/>
      </c>
      <c r="N143" s="1" t="e">
        <f t="shared" si="4"/>
        <v>#VALUE!</v>
      </c>
      <c r="O143" s="1" t="str">
        <f>IFERROR(VLOOKUP(A143:A320,'280726 PH.K.'!$A$2:$N$186,14,FALSE),"")</f>
        <v/>
      </c>
      <c r="P143" s="8" t="e">
        <f t="shared" si="12"/>
        <v>#VALUE!</v>
      </c>
      <c r="Q143" s="1"/>
      <c r="R143" s="1">
        <v>0</v>
      </c>
      <c r="S143" s="1">
        <v>0</v>
      </c>
      <c r="T143" s="8"/>
      <c r="U143" s="1"/>
      <c r="V143" s="1">
        <v>0</v>
      </c>
      <c r="W143" s="1">
        <v>0</v>
      </c>
      <c r="X143" s="8">
        <f t="shared" si="6"/>
        <v>0</v>
      </c>
      <c r="Y143" s="1">
        <v>0</v>
      </c>
      <c r="Z143" s="48" t="e">
        <f t="shared" si="7"/>
        <v>#VALUE!</v>
      </c>
      <c r="AA143" s="20" t="e">
        <f t="shared" si="8"/>
        <v>#VALUE!</v>
      </c>
      <c r="AB143" s="48" t="e">
        <f t="shared" si="9"/>
        <v>#VALUE!</v>
      </c>
      <c r="AC143" s="3" t="e">
        <f t="shared" si="10"/>
        <v>#VALUE!</v>
      </c>
      <c r="AD143" s="3" t="e">
        <f t="shared" si="29"/>
        <v>#VALUE!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</row>
    <row r="144" spans="1:70" x14ac:dyDescent="0.2">
      <c r="A144" s="1">
        <v>488</v>
      </c>
      <c r="B144" s="1" t="s">
        <v>231</v>
      </c>
      <c r="C144" s="1">
        <v>1</v>
      </c>
      <c r="D144" s="1">
        <v>162</v>
      </c>
      <c r="E144" s="1" t="s">
        <v>65</v>
      </c>
      <c r="F144" s="1">
        <v>1</v>
      </c>
      <c r="G144" s="1" t="s">
        <v>98</v>
      </c>
      <c r="H144" s="3">
        <v>20.148</v>
      </c>
      <c r="I144" s="3">
        <v>20.148</v>
      </c>
      <c r="J144" s="2">
        <f t="shared" si="2"/>
        <v>0</v>
      </c>
      <c r="K144" s="5">
        <f t="shared" si="3"/>
        <v>0</v>
      </c>
      <c r="L144" s="1">
        <v>0</v>
      </c>
      <c r="M144" s="1">
        <f>IFERROR(VLOOKUP(A144:A321,'280726 PH.K.'!$A$2:$S$186,19,FALSE),"")</f>
        <v>0</v>
      </c>
      <c r="N144" s="1">
        <f t="shared" si="4"/>
        <v>0</v>
      </c>
      <c r="O144" s="1">
        <f>IFERROR(VLOOKUP(A144:A321,'280726 PH.K.'!$A$2:$N$186,14,FALSE),"")</f>
        <v>0</v>
      </c>
      <c r="P144" s="8">
        <f t="shared" si="12"/>
        <v>0</v>
      </c>
      <c r="Q144" s="1"/>
      <c r="R144" s="1">
        <v>0</v>
      </c>
      <c r="S144" s="1">
        <v>0</v>
      </c>
      <c r="T144" s="8"/>
      <c r="U144" s="1"/>
      <c r="V144" s="1">
        <v>0</v>
      </c>
      <c r="W144" s="1">
        <v>0</v>
      </c>
      <c r="X144" s="8">
        <f t="shared" si="6"/>
        <v>0</v>
      </c>
      <c r="Y144" s="1">
        <v>0</v>
      </c>
      <c r="Z144" s="48">
        <f t="shared" si="7"/>
        <v>0</v>
      </c>
      <c r="AA144" s="20">
        <f t="shared" si="8"/>
        <v>0</v>
      </c>
      <c r="AB144" s="48">
        <f t="shared" si="9"/>
        <v>0</v>
      </c>
      <c r="AC144" s="3">
        <f t="shared" si="10"/>
        <v>0</v>
      </c>
      <c r="AD144" s="3">
        <f t="shared" si="29"/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1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</row>
    <row r="145" spans="1:70" x14ac:dyDescent="0.2">
      <c r="A145" s="1">
        <v>489</v>
      </c>
      <c r="B145" s="1" t="s">
        <v>234</v>
      </c>
      <c r="C145" s="1">
        <v>1</v>
      </c>
      <c r="D145" s="1">
        <v>162</v>
      </c>
      <c r="E145" s="1" t="s">
        <v>65</v>
      </c>
      <c r="F145" s="1">
        <v>1</v>
      </c>
      <c r="G145" s="1" t="s">
        <v>98</v>
      </c>
      <c r="H145" s="3">
        <v>20.148</v>
      </c>
      <c r="I145" s="3">
        <v>20.148</v>
      </c>
      <c r="J145" s="2" t="e">
        <f t="shared" si="2"/>
        <v>#VALUE!</v>
      </c>
      <c r="K145" s="5" t="e">
        <f t="shared" si="3"/>
        <v>#VALUE!</v>
      </c>
      <c r="L145" s="1">
        <v>0</v>
      </c>
      <c r="M145" s="1" t="str">
        <f>IFERROR(VLOOKUP(A145:A322,'280726 PH.K.'!$A$2:$S$186,19,FALSE),"")</f>
        <v/>
      </c>
      <c r="N145" s="1" t="e">
        <f t="shared" si="4"/>
        <v>#VALUE!</v>
      </c>
      <c r="O145" s="1" t="str">
        <f>IFERROR(VLOOKUP(A145:A322,'280726 PH.K.'!$A$2:$N$186,14,FALSE),"")</f>
        <v/>
      </c>
      <c r="P145" s="8" t="e">
        <f t="shared" si="12"/>
        <v>#VALUE!</v>
      </c>
      <c r="Q145" s="1"/>
      <c r="R145" s="1">
        <v>0</v>
      </c>
      <c r="S145" s="1">
        <v>0</v>
      </c>
      <c r="T145" s="8"/>
      <c r="U145" s="1"/>
      <c r="V145" s="1">
        <v>0</v>
      </c>
      <c r="W145" s="1">
        <v>0</v>
      </c>
      <c r="X145" s="8">
        <f t="shared" si="6"/>
        <v>0</v>
      </c>
      <c r="Y145" s="1">
        <v>0</v>
      </c>
      <c r="Z145" s="48" t="e">
        <f t="shared" si="7"/>
        <v>#VALUE!</v>
      </c>
      <c r="AA145" s="20" t="e">
        <f t="shared" si="8"/>
        <v>#VALUE!</v>
      </c>
      <c r="AB145" s="48" t="e">
        <f t="shared" si="9"/>
        <v>#VALUE!</v>
      </c>
      <c r="AC145" s="3" t="e">
        <f t="shared" si="10"/>
        <v>#VALUE!</v>
      </c>
      <c r="AD145" s="3" t="e">
        <f t="shared" si="29"/>
        <v>#VALUE!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</row>
    <row r="146" spans="1:70" x14ac:dyDescent="0.2">
      <c r="A146" s="1">
        <v>6006</v>
      </c>
      <c r="B146" s="1" t="s">
        <v>132</v>
      </c>
      <c r="C146" s="1">
        <v>12</v>
      </c>
      <c r="D146" s="1">
        <v>162</v>
      </c>
      <c r="E146" s="1" t="s">
        <v>65</v>
      </c>
      <c r="F146" s="1">
        <v>28</v>
      </c>
      <c r="G146" s="1" t="s">
        <v>133</v>
      </c>
      <c r="H146" s="3">
        <v>31.5059</v>
      </c>
      <c r="I146" s="3">
        <v>378.07080000000002</v>
      </c>
      <c r="J146" s="2" t="e">
        <f t="shared" si="2"/>
        <v>#VALUE!</v>
      </c>
      <c r="K146" s="5" t="e">
        <f t="shared" si="3"/>
        <v>#VALUE!</v>
      </c>
      <c r="L146" s="1">
        <v>0</v>
      </c>
      <c r="M146" s="1" t="str">
        <f>IFERROR(VLOOKUP(A146:A323,'280726 PH.K.'!$A$2:$S$186,19,FALSE),"")</f>
        <v/>
      </c>
      <c r="N146" s="1" t="e">
        <f t="shared" si="4"/>
        <v>#VALUE!</v>
      </c>
      <c r="O146" s="1" t="str">
        <f>IFERROR(VLOOKUP(A146:A323,'280726 PH.K.'!$A$2:$N$186,14,FALSE),"")</f>
        <v/>
      </c>
      <c r="P146" s="8" t="e">
        <f t="shared" si="12"/>
        <v>#VALUE!</v>
      </c>
      <c r="Q146" s="1"/>
      <c r="R146" s="1">
        <v>0</v>
      </c>
      <c r="S146" s="1">
        <v>0</v>
      </c>
      <c r="T146" s="8"/>
      <c r="U146" s="1"/>
      <c r="V146" s="1">
        <v>0</v>
      </c>
      <c r="W146" s="1">
        <v>0</v>
      </c>
      <c r="X146" s="8">
        <f t="shared" si="6"/>
        <v>0</v>
      </c>
      <c r="Y146" s="1">
        <v>0</v>
      </c>
      <c r="Z146" s="48" t="e">
        <f t="shared" si="7"/>
        <v>#VALUE!</v>
      </c>
      <c r="AA146" s="20" t="e">
        <f t="shared" si="8"/>
        <v>#VALUE!</v>
      </c>
      <c r="AB146" s="48" t="e">
        <f t="shared" si="9"/>
        <v>#VALUE!</v>
      </c>
      <c r="AC146" s="3" t="e">
        <f t="shared" si="10"/>
        <v>#VALUE!</v>
      </c>
      <c r="AD146" s="3" t="e">
        <f t="shared" si="29"/>
        <v>#VALUE!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</row>
    <row r="147" spans="1:70" x14ac:dyDescent="0.2">
      <c r="A147" s="1">
        <v>6007</v>
      </c>
      <c r="B147" s="1" t="s">
        <v>135</v>
      </c>
      <c r="C147" s="1">
        <v>8</v>
      </c>
      <c r="D147" s="1">
        <v>162</v>
      </c>
      <c r="E147" s="1" t="s">
        <v>65</v>
      </c>
      <c r="F147" s="1">
        <v>28</v>
      </c>
      <c r="G147" s="1" t="s">
        <v>133</v>
      </c>
      <c r="H147" s="3">
        <v>52.537999999999997</v>
      </c>
      <c r="I147" s="3">
        <v>420.30399999999997</v>
      </c>
      <c r="J147" s="2" t="e">
        <f t="shared" si="2"/>
        <v>#VALUE!</v>
      </c>
      <c r="K147" s="5" t="e">
        <f t="shared" si="3"/>
        <v>#VALUE!</v>
      </c>
      <c r="L147" s="1">
        <v>0</v>
      </c>
      <c r="M147" s="1" t="str">
        <f>IFERROR(VLOOKUP(A147:A324,'280726 PH.K.'!$A$2:$S$186,19,FALSE),"")</f>
        <v/>
      </c>
      <c r="N147" s="1" t="e">
        <f t="shared" si="4"/>
        <v>#VALUE!</v>
      </c>
      <c r="O147" s="1" t="str">
        <f>IFERROR(VLOOKUP(A147:A324,'280726 PH.K.'!$A$2:$N$186,14,FALSE),"")</f>
        <v/>
      </c>
      <c r="P147" s="8" t="e">
        <f t="shared" si="12"/>
        <v>#VALUE!</v>
      </c>
      <c r="Q147" s="1"/>
      <c r="R147" s="1">
        <v>0</v>
      </c>
      <c r="S147" s="1">
        <v>0</v>
      </c>
      <c r="T147" s="8"/>
      <c r="U147" s="1"/>
      <c r="V147" s="1">
        <v>0</v>
      </c>
      <c r="W147" s="1">
        <v>0</v>
      </c>
      <c r="X147" s="8">
        <f t="shared" si="6"/>
        <v>0</v>
      </c>
      <c r="Y147" s="1">
        <v>0</v>
      </c>
      <c r="Z147" s="48" t="e">
        <f t="shared" si="7"/>
        <v>#VALUE!</v>
      </c>
      <c r="AA147" s="20" t="e">
        <f t="shared" si="8"/>
        <v>#VALUE!</v>
      </c>
      <c r="AB147" s="48" t="e">
        <f t="shared" si="9"/>
        <v>#VALUE!</v>
      </c>
      <c r="AC147" s="3" t="e">
        <f t="shared" si="10"/>
        <v>#VALUE!</v>
      </c>
      <c r="AD147" s="3" t="e">
        <f t="shared" si="29"/>
        <v>#VALUE!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</row>
    <row r="148" spans="1:70" x14ac:dyDescent="0.2">
      <c r="A148" s="1">
        <v>6019</v>
      </c>
      <c r="B148" s="1" t="s">
        <v>76</v>
      </c>
      <c r="C148" s="1">
        <v>20</v>
      </c>
      <c r="D148" s="1">
        <v>162</v>
      </c>
      <c r="E148" s="1" t="s">
        <v>65</v>
      </c>
      <c r="F148" s="1">
        <v>999</v>
      </c>
      <c r="G148" s="1" t="s">
        <v>68</v>
      </c>
      <c r="H148" s="3">
        <v>34.351300000000002</v>
      </c>
      <c r="I148" s="3">
        <v>687.02599999999995</v>
      </c>
      <c r="J148" s="2" t="e">
        <f t="shared" si="2"/>
        <v>#VALUE!</v>
      </c>
      <c r="K148" s="5" t="e">
        <f t="shared" si="3"/>
        <v>#VALUE!</v>
      </c>
      <c r="L148" s="1">
        <v>0</v>
      </c>
      <c r="M148" s="1" t="str">
        <f>IFERROR(VLOOKUP(A148:A325,'280726 PH.K.'!$A$2:$S$186,19,FALSE),"")</f>
        <v/>
      </c>
      <c r="N148" s="1" t="e">
        <f t="shared" si="4"/>
        <v>#VALUE!</v>
      </c>
      <c r="O148" s="1" t="str">
        <f>IFERROR(VLOOKUP(A148:A325,'280726 PH.K.'!$A$2:$N$186,14,FALSE),"")</f>
        <v/>
      </c>
      <c r="P148" s="8" t="e">
        <f t="shared" si="12"/>
        <v>#VALUE!</v>
      </c>
      <c r="Q148" s="1"/>
      <c r="R148" s="1">
        <v>0</v>
      </c>
      <c r="S148" s="1">
        <v>0</v>
      </c>
      <c r="T148" s="8"/>
      <c r="U148" s="1"/>
      <c r="V148" s="1">
        <v>0</v>
      </c>
      <c r="W148" s="1">
        <v>0</v>
      </c>
      <c r="X148" s="8">
        <f t="shared" si="6"/>
        <v>0</v>
      </c>
      <c r="Y148" s="1">
        <v>0</v>
      </c>
      <c r="Z148" s="48" t="e">
        <f t="shared" si="7"/>
        <v>#VALUE!</v>
      </c>
      <c r="AA148" s="20" t="e">
        <f t="shared" si="8"/>
        <v>#VALUE!</v>
      </c>
      <c r="AB148" s="48" t="e">
        <f t="shared" si="9"/>
        <v>#VALUE!</v>
      </c>
      <c r="AC148" s="3" t="e">
        <f t="shared" si="10"/>
        <v>#VALUE!</v>
      </c>
      <c r="AD148" s="3" t="e">
        <f t="shared" si="29"/>
        <v>#VALUE!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</row>
    <row r="149" spans="1:70" x14ac:dyDescent="0.2">
      <c r="A149" s="1">
        <v>6042</v>
      </c>
      <c r="B149" s="1" t="s">
        <v>83</v>
      </c>
      <c r="C149" s="1">
        <v>12</v>
      </c>
      <c r="D149" s="1">
        <v>162</v>
      </c>
      <c r="E149" s="1" t="s">
        <v>65</v>
      </c>
      <c r="F149" s="1">
        <v>807</v>
      </c>
      <c r="G149" s="1" t="s">
        <v>67</v>
      </c>
      <c r="H149" s="3">
        <v>70.634</v>
      </c>
      <c r="I149" s="3">
        <v>847.60799999999995</v>
      </c>
      <c r="J149" s="2" t="e">
        <f t="shared" si="2"/>
        <v>#VALUE!</v>
      </c>
      <c r="K149" s="5" t="e">
        <f t="shared" si="3"/>
        <v>#VALUE!</v>
      </c>
      <c r="L149" s="1">
        <v>0</v>
      </c>
      <c r="M149" s="1" t="str">
        <f>IFERROR(VLOOKUP(A149:A326,'280726 PH.K.'!$A$2:$S$186,19,FALSE),"")</f>
        <v/>
      </c>
      <c r="N149" s="1" t="e">
        <f t="shared" si="4"/>
        <v>#VALUE!</v>
      </c>
      <c r="O149" s="1" t="str">
        <f>IFERROR(VLOOKUP(A149:A326,'280726 PH.K.'!$A$2:$N$186,14,FALSE),"")</f>
        <v/>
      </c>
      <c r="P149" s="8" t="e">
        <f t="shared" si="12"/>
        <v>#VALUE!</v>
      </c>
      <c r="Q149" s="1"/>
      <c r="R149" s="1">
        <v>0</v>
      </c>
      <c r="S149" s="1">
        <v>0</v>
      </c>
      <c r="T149" s="8"/>
      <c r="U149" s="1"/>
      <c r="V149" s="1">
        <v>0</v>
      </c>
      <c r="W149" s="1">
        <v>0</v>
      </c>
      <c r="X149" s="8">
        <f t="shared" si="6"/>
        <v>0</v>
      </c>
      <c r="Y149" s="1">
        <v>0</v>
      </c>
      <c r="Z149" s="48" t="e">
        <f t="shared" si="7"/>
        <v>#VALUE!</v>
      </c>
      <c r="AA149" s="20" t="e">
        <f t="shared" si="8"/>
        <v>#VALUE!</v>
      </c>
      <c r="AB149" s="48" t="e">
        <f t="shared" si="9"/>
        <v>#VALUE!</v>
      </c>
      <c r="AC149" s="3" t="e">
        <f t="shared" si="10"/>
        <v>#VALUE!</v>
      </c>
      <c r="AD149" s="3" t="e">
        <f t="shared" si="29"/>
        <v>#VALUE!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</row>
    <row r="150" spans="1:70" x14ac:dyDescent="0.2">
      <c r="A150" s="1">
        <v>6046</v>
      </c>
      <c r="B150" s="1" t="s">
        <v>78</v>
      </c>
      <c r="C150" s="1">
        <v>24</v>
      </c>
      <c r="D150" s="1">
        <v>162</v>
      </c>
      <c r="E150" s="1" t="s">
        <v>65</v>
      </c>
      <c r="F150" s="1">
        <v>999</v>
      </c>
      <c r="G150" s="1" t="s">
        <v>68</v>
      </c>
      <c r="H150" s="3">
        <v>15.280799999999999</v>
      </c>
      <c r="I150" s="3">
        <v>366.73919999999998</v>
      </c>
      <c r="J150" s="2" t="e">
        <f t="shared" si="2"/>
        <v>#VALUE!</v>
      </c>
      <c r="K150" s="5" t="e">
        <f t="shared" si="3"/>
        <v>#VALUE!</v>
      </c>
      <c r="L150" s="1">
        <v>0</v>
      </c>
      <c r="M150" s="1" t="str">
        <f>IFERROR(VLOOKUP(A150:A327,'280726 PH.K.'!$A$2:$S$186,19,FALSE),"")</f>
        <v/>
      </c>
      <c r="N150" s="1" t="e">
        <f t="shared" si="4"/>
        <v>#VALUE!</v>
      </c>
      <c r="O150" s="1" t="str">
        <f>IFERROR(VLOOKUP(A150:A327,'280726 PH.K.'!$A$2:$N$186,14,FALSE),"")</f>
        <v/>
      </c>
      <c r="P150" s="8" t="e">
        <f t="shared" si="12"/>
        <v>#VALUE!</v>
      </c>
      <c r="Q150" s="1"/>
      <c r="R150" s="1">
        <v>0</v>
      </c>
      <c r="S150" s="1">
        <v>0</v>
      </c>
      <c r="T150" s="8"/>
      <c r="U150" s="1"/>
      <c r="V150" s="1">
        <v>0</v>
      </c>
      <c r="W150" s="1">
        <v>0</v>
      </c>
      <c r="X150" s="8">
        <f t="shared" si="6"/>
        <v>0</v>
      </c>
      <c r="Y150" s="1">
        <v>0</v>
      </c>
      <c r="Z150" s="48" t="e">
        <f t="shared" si="7"/>
        <v>#VALUE!</v>
      </c>
      <c r="AA150" s="20" t="e">
        <f t="shared" si="8"/>
        <v>#VALUE!</v>
      </c>
      <c r="AB150" s="48" t="e">
        <f t="shared" si="9"/>
        <v>#VALUE!</v>
      </c>
      <c r="AC150" s="3" t="e">
        <f t="shared" si="10"/>
        <v>#VALUE!</v>
      </c>
      <c r="AD150" s="3" t="e">
        <f t="shared" si="29"/>
        <v>#VALUE!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</row>
    <row r="151" spans="1:70" x14ac:dyDescent="0.2">
      <c r="A151" s="1">
        <v>6047</v>
      </c>
      <c r="B151" s="1" t="s">
        <v>205</v>
      </c>
      <c r="C151" s="1">
        <v>12</v>
      </c>
      <c r="D151" s="1">
        <v>162</v>
      </c>
      <c r="E151" s="1" t="s">
        <v>65</v>
      </c>
      <c r="F151" s="1">
        <v>558</v>
      </c>
      <c r="G151" s="1" t="s">
        <v>74</v>
      </c>
      <c r="H151" s="3">
        <v>94.66</v>
      </c>
      <c r="I151" s="3">
        <v>1135.92</v>
      </c>
      <c r="J151" s="2">
        <f t="shared" si="2"/>
        <v>0</v>
      </c>
      <c r="K151" s="5">
        <f t="shared" si="3"/>
        <v>0</v>
      </c>
      <c r="L151" s="1">
        <v>0</v>
      </c>
      <c r="M151" s="1">
        <f>IFERROR(VLOOKUP(A151:A328,'280726 PH.K.'!$A$2:$S$186,19,FALSE),"")</f>
        <v>0</v>
      </c>
      <c r="N151" s="1">
        <f t="shared" si="4"/>
        <v>0</v>
      </c>
      <c r="O151" s="1">
        <f>IFERROR(VLOOKUP(A151:A328,'280726 PH.K.'!$A$2:$N$186,14,FALSE),"")</f>
        <v>0</v>
      </c>
      <c r="P151" s="8">
        <f t="shared" si="12"/>
        <v>0</v>
      </c>
      <c r="Q151" s="1"/>
      <c r="R151" s="1">
        <v>0</v>
      </c>
      <c r="S151" s="1">
        <v>0</v>
      </c>
      <c r="T151" s="8"/>
      <c r="U151" s="1"/>
      <c r="V151" s="1">
        <v>0</v>
      </c>
      <c r="W151" s="1">
        <v>0</v>
      </c>
      <c r="X151" s="8">
        <f t="shared" si="6"/>
        <v>0</v>
      </c>
      <c r="Y151" s="1">
        <v>0</v>
      </c>
      <c r="Z151" s="48">
        <f t="shared" si="7"/>
        <v>0</v>
      </c>
      <c r="AA151" s="20">
        <f t="shared" si="8"/>
        <v>0</v>
      </c>
      <c r="AB151" s="48">
        <f t="shared" si="9"/>
        <v>0</v>
      </c>
      <c r="AC151" s="3">
        <f t="shared" si="10"/>
        <v>0</v>
      </c>
      <c r="AD151" s="3">
        <f t="shared" si="29"/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</row>
    <row r="152" spans="1:70" x14ac:dyDescent="0.2">
      <c r="A152" s="1">
        <v>6082</v>
      </c>
      <c r="B152" s="1" t="s">
        <v>136</v>
      </c>
      <c r="C152" s="1">
        <v>12</v>
      </c>
      <c r="D152" s="1">
        <v>162</v>
      </c>
      <c r="E152" s="1" t="s">
        <v>65</v>
      </c>
      <c r="F152" s="1">
        <v>28</v>
      </c>
      <c r="G152" s="1" t="s">
        <v>133</v>
      </c>
      <c r="H152" s="3">
        <v>31.795200000000001</v>
      </c>
      <c r="I152" s="3">
        <v>381.54239999999999</v>
      </c>
      <c r="J152" s="2" t="e">
        <f t="shared" si="2"/>
        <v>#VALUE!</v>
      </c>
      <c r="K152" s="5" t="e">
        <f t="shared" si="3"/>
        <v>#VALUE!</v>
      </c>
      <c r="L152" s="1">
        <v>0</v>
      </c>
      <c r="M152" s="1" t="str">
        <f>IFERROR(VLOOKUP(A152:A329,'280726 PH.K.'!$A$2:$S$186,19,FALSE),"")</f>
        <v/>
      </c>
      <c r="N152" s="1" t="e">
        <f t="shared" si="4"/>
        <v>#VALUE!</v>
      </c>
      <c r="O152" s="1" t="str">
        <f>IFERROR(VLOOKUP(A152:A329,'280726 PH.K.'!$A$2:$N$186,14,FALSE),"")</f>
        <v/>
      </c>
      <c r="P152" s="8" t="e">
        <f t="shared" si="12"/>
        <v>#VALUE!</v>
      </c>
      <c r="Q152" s="1"/>
      <c r="R152" s="1">
        <v>0</v>
      </c>
      <c r="S152" s="1">
        <v>0</v>
      </c>
      <c r="T152" s="8"/>
      <c r="U152" s="1"/>
      <c r="V152" s="1">
        <v>0</v>
      </c>
      <c r="W152" s="1">
        <v>0</v>
      </c>
      <c r="X152" s="8">
        <f t="shared" si="6"/>
        <v>0</v>
      </c>
      <c r="Y152" s="1">
        <v>0</v>
      </c>
      <c r="Z152" s="48" t="e">
        <f t="shared" si="7"/>
        <v>#VALUE!</v>
      </c>
      <c r="AA152" s="20" t="e">
        <f t="shared" si="8"/>
        <v>#VALUE!</v>
      </c>
      <c r="AB152" s="48" t="e">
        <f t="shared" si="9"/>
        <v>#VALUE!</v>
      </c>
      <c r="AC152" s="3" t="e">
        <f t="shared" si="10"/>
        <v>#VALUE!</v>
      </c>
      <c r="AD152" s="3" t="e">
        <f t="shared" si="29"/>
        <v>#VALUE!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</row>
    <row r="153" spans="1:70" x14ac:dyDescent="0.2">
      <c r="A153" s="1">
        <v>6099</v>
      </c>
      <c r="B153" s="1" t="s">
        <v>247</v>
      </c>
      <c r="C153" s="1">
        <v>4</v>
      </c>
      <c r="D153" s="1">
        <v>162</v>
      </c>
      <c r="E153" s="1" t="s">
        <v>65</v>
      </c>
      <c r="F153" s="1">
        <v>807</v>
      </c>
      <c r="G153" s="1" t="s">
        <v>67</v>
      </c>
      <c r="H153" s="3">
        <v>241.78139999999999</v>
      </c>
      <c r="I153" s="3">
        <v>967.12559999999996</v>
      </c>
      <c r="J153" s="2" t="e">
        <f t="shared" si="2"/>
        <v>#VALUE!</v>
      </c>
      <c r="K153" s="5" t="e">
        <f t="shared" si="3"/>
        <v>#VALUE!</v>
      </c>
      <c r="L153" s="1">
        <v>0</v>
      </c>
      <c r="M153" s="1" t="str">
        <f>IFERROR(VLOOKUP(A153:A330,'280726 PH.K.'!$A$2:$S$186,19,FALSE),"")</f>
        <v/>
      </c>
      <c r="N153" s="1" t="e">
        <f t="shared" si="4"/>
        <v>#VALUE!</v>
      </c>
      <c r="O153" s="1" t="str">
        <f>IFERROR(VLOOKUP(A153:A330,'280726 PH.K.'!$A$2:$N$186,14,FALSE),"")</f>
        <v/>
      </c>
      <c r="P153" s="8" t="e">
        <f t="shared" si="12"/>
        <v>#VALUE!</v>
      </c>
      <c r="Q153" s="1"/>
      <c r="R153" s="1">
        <v>0</v>
      </c>
      <c r="S153" s="1">
        <v>0</v>
      </c>
      <c r="T153" s="8"/>
      <c r="U153" s="1"/>
      <c r="V153" s="1">
        <v>0</v>
      </c>
      <c r="W153" s="1">
        <v>0</v>
      </c>
      <c r="X153" s="8">
        <f t="shared" si="6"/>
        <v>0</v>
      </c>
      <c r="Y153" s="1">
        <v>0</v>
      </c>
      <c r="Z153" s="48" t="e">
        <f t="shared" si="7"/>
        <v>#VALUE!</v>
      </c>
      <c r="AA153" s="20" t="e">
        <f t="shared" si="8"/>
        <v>#VALUE!</v>
      </c>
      <c r="AB153" s="48" t="e">
        <f t="shared" si="9"/>
        <v>#VALUE!</v>
      </c>
      <c r="AC153" s="3" t="e">
        <f t="shared" si="10"/>
        <v>#VALUE!</v>
      </c>
      <c r="AD153" s="3" t="e">
        <f t="shared" si="29"/>
        <v>#VALUE!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</row>
    <row r="154" spans="1:70" x14ac:dyDescent="0.2">
      <c r="A154" s="1">
        <v>6102</v>
      </c>
      <c r="B154" s="1" t="s">
        <v>250</v>
      </c>
      <c r="C154" s="1">
        <v>4</v>
      </c>
      <c r="D154" s="1">
        <v>162</v>
      </c>
      <c r="E154" s="1" t="s">
        <v>65</v>
      </c>
      <c r="F154" s="1">
        <v>807</v>
      </c>
      <c r="G154" s="1" t="s">
        <v>67</v>
      </c>
      <c r="H154" s="3">
        <v>241.78139999999999</v>
      </c>
      <c r="I154" s="3">
        <v>967.12559999999996</v>
      </c>
      <c r="J154" s="2" t="e">
        <f t="shared" si="2"/>
        <v>#VALUE!</v>
      </c>
      <c r="K154" s="5" t="e">
        <f t="shared" si="3"/>
        <v>#VALUE!</v>
      </c>
      <c r="L154" s="1">
        <v>0</v>
      </c>
      <c r="M154" s="1" t="str">
        <f>IFERROR(VLOOKUP(A154:A331,'280726 PH.K.'!$A$2:$S$186,19,FALSE),"")</f>
        <v/>
      </c>
      <c r="N154" s="1" t="e">
        <f t="shared" si="4"/>
        <v>#VALUE!</v>
      </c>
      <c r="O154" s="1" t="str">
        <f>IFERROR(VLOOKUP(A154:A331,'280726 PH.K.'!$A$2:$N$186,14,FALSE),"")</f>
        <v/>
      </c>
      <c r="P154" s="8" t="e">
        <f t="shared" si="12"/>
        <v>#VALUE!</v>
      </c>
      <c r="Q154" s="1"/>
      <c r="R154" s="1">
        <v>0</v>
      </c>
      <c r="S154" s="1">
        <v>0</v>
      </c>
      <c r="T154" s="8"/>
      <c r="U154" s="1"/>
      <c r="V154" s="1">
        <v>0</v>
      </c>
      <c r="W154" s="1">
        <v>0</v>
      </c>
      <c r="X154" s="8">
        <f t="shared" si="6"/>
        <v>0</v>
      </c>
      <c r="Y154" s="1">
        <v>0</v>
      </c>
      <c r="Z154" s="48" t="e">
        <f t="shared" si="7"/>
        <v>#VALUE!</v>
      </c>
      <c r="AA154" s="20" t="e">
        <f t="shared" si="8"/>
        <v>#VALUE!</v>
      </c>
      <c r="AB154" s="48" t="e">
        <f t="shared" si="9"/>
        <v>#VALUE!</v>
      </c>
      <c r="AC154" s="3" t="e">
        <f t="shared" si="10"/>
        <v>#VALUE!</v>
      </c>
      <c r="AD154" s="3" t="e">
        <f t="shared" si="29"/>
        <v>#VALUE!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</row>
    <row r="155" spans="1:70" x14ac:dyDescent="0.2">
      <c r="A155" s="1">
        <v>40473</v>
      </c>
      <c r="B155" s="1" t="s">
        <v>148</v>
      </c>
      <c r="C155" s="1">
        <v>24</v>
      </c>
      <c r="D155" s="1">
        <v>162</v>
      </c>
      <c r="E155" s="1" t="s">
        <v>65</v>
      </c>
      <c r="F155" s="1">
        <v>999</v>
      </c>
      <c r="G155" s="1" t="s">
        <v>68</v>
      </c>
      <c r="H155" s="3">
        <v>44.752800000000001</v>
      </c>
      <c r="I155" s="3">
        <v>1074.0672</v>
      </c>
      <c r="J155" s="2" t="e">
        <f t="shared" si="2"/>
        <v>#VALUE!</v>
      </c>
      <c r="K155" s="5" t="e">
        <f t="shared" si="3"/>
        <v>#VALUE!</v>
      </c>
      <c r="L155" s="1">
        <v>0</v>
      </c>
      <c r="M155" s="1" t="str">
        <f>IFERROR(VLOOKUP(A155:A332,'280726 PH.K.'!$A$2:$S$186,19,FALSE),"")</f>
        <v/>
      </c>
      <c r="N155" s="1" t="e">
        <f t="shared" si="4"/>
        <v>#VALUE!</v>
      </c>
      <c r="O155" s="1" t="str">
        <f>IFERROR(VLOOKUP(A155:A332,'280726 PH.K.'!$A$2:$N$186,14,FALSE),"")</f>
        <v/>
      </c>
      <c r="P155" s="8" t="e">
        <f t="shared" si="12"/>
        <v>#VALUE!</v>
      </c>
      <c r="Q155" s="1"/>
      <c r="R155" s="1">
        <v>0</v>
      </c>
      <c r="S155" s="1">
        <v>0</v>
      </c>
      <c r="T155" s="8"/>
      <c r="U155" s="1"/>
      <c r="V155" s="1">
        <v>0</v>
      </c>
      <c r="W155" s="1">
        <v>0</v>
      </c>
      <c r="X155" s="8">
        <f t="shared" si="6"/>
        <v>0</v>
      </c>
      <c r="Y155" s="1">
        <v>0</v>
      </c>
      <c r="Z155" s="48" t="e">
        <f t="shared" si="7"/>
        <v>#VALUE!</v>
      </c>
      <c r="AA155" s="20" t="e">
        <f t="shared" si="8"/>
        <v>#VALUE!</v>
      </c>
      <c r="AB155" s="48" t="e">
        <f t="shared" si="9"/>
        <v>#VALUE!</v>
      </c>
      <c r="AC155" s="3" t="e">
        <f t="shared" si="10"/>
        <v>#VALUE!</v>
      </c>
      <c r="AD155" s="3" t="e">
        <f t="shared" si="29"/>
        <v>#VALUE!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</row>
    <row r="156" spans="1:70" x14ac:dyDescent="0.2">
      <c r="A156" s="1">
        <v>40475</v>
      </c>
      <c r="B156" s="1" t="s">
        <v>144</v>
      </c>
      <c r="C156" s="1">
        <v>24</v>
      </c>
      <c r="D156" s="1">
        <v>162</v>
      </c>
      <c r="E156" s="1" t="s">
        <v>65</v>
      </c>
      <c r="F156" s="1">
        <v>998</v>
      </c>
      <c r="G156" s="1" t="s">
        <v>146</v>
      </c>
      <c r="H156" s="3">
        <v>44.752800000000001</v>
      </c>
      <c r="I156" s="3">
        <v>1074.0672</v>
      </c>
      <c r="J156" s="2" t="e">
        <f t="shared" si="2"/>
        <v>#VALUE!</v>
      </c>
      <c r="K156" s="5" t="e">
        <f t="shared" si="3"/>
        <v>#VALUE!</v>
      </c>
      <c r="L156" s="1">
        <v>0</v>
      </c>
      <c r="M156" s="1" t="str">
        <f>IFERROR(VLOOKUP(A156:A333,'280726 PH.K.'!$A$2:$S$186,19,FALSE),"")</f>
        <v/>
      </c>
      <c r="N156" s="1" t="e">
        <f t="shared" si="4"/>
        <v>#VALUE!</v>
      </c>
      <c r="O156" s="1" t="str">
        <f>IFERROR(VLOOKUP(A156:A333,'280726 PH.K.'!$A$2:$N$186,14,FALSE),"")</f>
        <v/>
      </c>
      <c r="P156" s="8" t="e">
        <f t="shared" si="12"/>
        <v>#VALUE!</v>
      </c>
      <c r="Q156" s="1"/>
      <c r="R156" s="1">
        <v>0</v>
      </c>
      <c r="S156" s="1">
        <v>0</v>
      </c>
      <c r="T156" s="8"/>
      <c r="U156" s="1"/>
      <c r="V156" s="1">
        <v>0</v>
      </c>
      <c r="W156" s="1">
        <v>0</v>
      </c>
      <c r="X156" s="8">
        <f t="shared" si="6"/>
        <v>0</v>
      </c>
      <c r="Y156" s="1">
        <v>0</v>
      </c>
      <c r="Z156" s="48" t="e">
        <f t="shared" si="7"/>
        <v>#VALUE!</v>
      </c>
      <c r="AA156" s="20" t="e">
        <f t="shared" si="8"/>
        <v>#VALUE!</v>
      </c>
      <c r="AB156" s="48" t="e">
        <f t="shared" si="9"/>
        <v>#VALUE!</v>
      </c>
      <c r="AC156" s="3" t="e">
        <f t="shared" si="10"/>
        <v>#VALUE!</v>
      </c>
      <c r="AD156" s="3" t="e">
        <f t="shared" si="29"/>
        <v>#VALUE!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</row>
    <row r="157" spans="1:70" x14ac:dyDescent="0.2">
      <c r="A157" s="1">
        <v>59085</v>
      </c>
      <c r="B157" s="1" t="s">
        <v>112</v>
      </c>
      <c r="C157" s="1">
        <v>4</v>
      </c>
      <c r="D157" s="1">
        <v>162</v>
      </c>
      <c r="E157" s="1" t="s">
        <v>65</v>
      </c>
      <c r="F157" s="1">
        <v>1</v>
      </c>
      <c r="G157" s="1" t="s">
        <v>98</v>
      </c>
      <c r="H157" s="3">
        <v>146.297</v>
      </c>
      <c r="I157" s="3">
        <v>585.18799999999999</v>
      </c>
      <c r="J157" s="2">
        <f t="shared" si="2"/>
        <v>0</v>
      </c>
      <c r="K157" s="5">
        <f t="shared" si="3"/>
        <v>0</v>
      </c>
      <c r="L157" s="1">
        <v>0</v>
      </c>
      <c r="M157" s="1">
        <f>IFERROR(VLOOKUP(A157:A334,'280726 PH.K.'!$A$2:$S$186,19,FALSE),"")</f>
        <v>0</v>
      </c>
      <c r="N157" s="1">
        <f t="shared" si="4"/>
        <v>0</v>
      </c>
      <c r="O157" s="1">
        <f>IFERROR(VLOOKUP(A157:A334,'280726 PH.K.'!$A$2:$N$186,14,FALSE),"")</f>
        <v>0</v>
      </c>
      <c r="P157" s="8">
        <f t="shared" si="12"/>
        <v>0</v>
      </c>
      <c r="Q157" s="1"/>
      <c r="R157" s="1">
        <v>0</v>
      </c>
      <c r="S157" s="1">
        <v>0</v>
      </c>
      <c r="T157" s="8"/>
      <c r="U157" s="1"/>
      <c r="V157" s="1">
        <v>0</v>
      </c>
      <c r="W157" s="1">
        <v>0</v>
      </c>
      <c r="X157" s="8">
        <f t="shared" si="6"/>
        <v>0</v>
      </c>
      <c r="Y157" s="1">
        <v>0</v>
      </c>
      <c r="Z157" s="48">
        <f t="shared" si="7"/>
        <v>0</v>
      </c>
      <c r="AA157" s="20">
        <f t="shared" si="8"/>
        <v>0</v>
      </c>
      <c r="AB157" s="48">
        <f t="shared" si="9"/>
        <v>0</v>
      </c>
      <c r="AC157" s="3">
        <f t="shared" si="10"/>
        <v>0</v>
      </c>
      <c r="AD157" s="3">
        <f t="shared" si="29"/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6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</row>
    <row r="158" spans="1:70" x14ac:dyDescent="0.2">
      <c r="A158" s="1">
        <v>59238</v>
      </c>
      <c r="B158" s="1" t="s">
        <v>103</v>
      </c>
      <c r="C158" s="1">
        <v>24</v>
      </c>
      <c r="D158" s="1">
        <v>162</v>
      </c>
      <c r="E158" s="1" t="s">
        <v>65</v>
      </c>
      <c r="F158" s="1">
        <v>1</v>
      </c>
      <c r="G158" s="1" t="s">
        <v>98</v>
      </c>
      <c r="H158" s="3">
        <v>184.23</v>
      </c>
      <c r="I158" s="3">
        <v>4421.5200000000004</v>
      </c>
      <c r="J158" s="2">
        <f t="shared" si="2"/>
        <v>0</v>
      </c>
      <c r="K158" s="5">
        <f t="shared" si="3"/>
        <v>0</v>
      </c>
      <c r="L158" s="1">
        <v>0</v>
      </c>
      <c r="M158" s="1">
        <f>IFERROR(VLOOKUP(A158:A335,'280726 PH.K.'!$A$2:$S$186,19,FALSE),"")</f>
        <v>0</v>
      </c>
      <c r="N158" s="1">
        <f t="shared" si="4"/>
        <v>0</v>
      </c>
      <c r="O158" s="1">
        <f>IFERROR(VLOOKUP(A158:A335,'280726 PH.K.'!$A$2:$N$186,14,FALSE),"")</f>
        <v>0</v>
      </c>
      <c r="P158" s="8">
        <f t="shared" si="12"/>
        <v>0</v>
      </c>
      <c r="Q158" s="1"/>
      <c r="R158" s="1">
        <v>0</v>
      </c>
      <c r="S158" s="1">
        <v>0</v>
      </c>
      <c r="T158" s="8"/>
      <c r="U158" s="1"/>
      <c r="V158" s="1">
        <v>0</v>
      </c>
      <c r="W158" s="1">
        <v>0</v>
      </c>
      <c r="X158" s="8">
        <f t="shared" si="6"/>
        <v>0</v>
      </c>
      <c r="Y158" s="1">
        <v>0</v>
      </c>
      <c r="Z158" s="48">
        <f t="shared" si="7"/>
        <v>0</v>
      </c>
      <c r="AA158" s="20">
        <f t="shared" si="8"/>
        <v>0</v>
      </c>
      <c r="AB158" s="48">
        <f t="shared" si="9"/>
        <v>0</v>
      </c>
      <c r="AC158" s="3">
        <f t="shared" si="10"/>
        <v>0</v>
      </c>
      <c r="AD158" s="3">
        <f t="shared" si="29"/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15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</row>
    <row r="159" spans="1:70" x14ac:dyDescent="0.2">
      <c r="A159" s="1">
        <v>59290</v>
      </c>
      <c r="B159" s="1" t="s">
        <v>102</v>
      </c>
      <c r="C159" s="1">
        <v>12</v>
      </c>
      <c r="D159" s="1">
        <v>162</v>
      </c>
      <c r="E159" s="1" t="s">
        <v>65</v>
      </c>
      <c r="F159" s="1">
        <v>1</v>
      </c>
      <c r="G159" s="1" t="s">
        <v>98</v>
      </c>
      <c r="H159" s="3">
        <v>199.76300000000001</v>
      </c>
      <c r="I159" s="3">
        <v>2397.1559999999999</v>
      </c>
      <c r="J159" s="2">
        <f t="shared" si="2"/>
        <v>0</v>
      </c>
      <c r="K159" s="5">
        <f t="shared" si="3"/>
        <v>0</v>
      </c>
      <c r="L159" s="1">
        <v>0</v>
      </c>
      <c r="M159" s="1">
        <f>IFERROR(VLOOKUP(A159:A336,'280726 PH.K.'!$A$2:$S$186,19,FALSE),"")</f>
        <v>0</v>
      </c>
      <c r="N159" s="1">
        <f t="shared" si="4"/>
        <v>0</v>
      </c>
      <c r="O159" s="1">
        <f>IFERROR(VLOOKUP(A159:A336,'280726 PH.K.'!$A$2:$N$186,14,FALSE),"")</f>
        <v>0</v>
      </c>
      <c r="P159" s="8">
        <f t="shared" si="12"/>
        <v>0</v>
      </c>
      <c r="Q159" s="1"/>
      <c r="R159" s="1">
        <v>0</v>
      </c>
      <c r="S159" s="1">
        <v>0</v>
      </c>
      <c r="T159" s="8"/>
      <c r="U159" s="1"/>
      <c r="V159" s="1">
        <v>0</v>
      </c>
      <c r="W159" s="1">
        <v>0</v>
      </c>
      <c r="X159" s="8">
        <f t="shared" si="6"/>
        <v>0</v>
      </c>
      <c r="Y159" s="1">
        <v>0</v>
      </c>
      <c r="Z159" s="48">
        <f t="shared" si="7"/>
        <v>0</v>
      </c>
      <c r="AA159" s="20">
        <f t="shared" si="8"/>
        <v>0</v>
      </c>
      <c r="AB159" s="48">
        <f t="shared" si="9"/>
        <v>0</v>
      </c>
      <c r="AC159" s="3">
        <f t="shared" si="10"/>
        <v>0</v>
      </c>
      <c r="AD159" s="3">
        <f t="shared" si="29"/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</row>
    <row r="160" spans="1:70" x14ac:dyDescent="0.2">
      <c r="A160" s="1">
        <v>61002</v>
      </c>
      <c r="B160" s="1" t="s">
        <v>244</v>
      </c>
      <c r="C160" s="1">
        <v>1</v>
      </c>
      <c r="D160" s="1">
        <v>162</v>
      </c>
      <c r="E160" s="1" t="s">
        <v>65</v>
      </c>
      <c r="F160" s="1">
        <v>999</v>
      </c>
      <c r="G160" s="1" t="s">
        <v>68</v>
      </c>
      <c r="H160" s="3">
        <v>1864.08</v>
      </c>
      <c r="I160" s="3">
        <v>1864.08</v>
      </c>
      <c r="J160" s="2">
        <f t="shared" si="2"/>
        <v>0</v>
      </c>
      <c r="K160" s="5">
        <f t="shared" si="3"/>
        <v>0</v>
      </c>
      <c r="L160" s="1">
        <v>0</v>
      </c>
      <c r="M160" s="1">
        <f>IFERROR(VLOOKUP(A160:A337,'280726 PH.K.'!$A$2:$S$186,19,FALSE),"")</f>
        <v>0</v>
      </c>
      <c r="N160" s="1">
        <f t="shared" si="4"/>
        <v>0</v>
      </c>
      <c r="O160" s="1">
        <f>IFERROR(VLOOKUP(A160:A337,'280726 PH.K.'!$A$2:$N$186,14,FALSE),"")</f>
        <v>0.92</v>
      </c>
      <c r="P160" s="8">
        <f t="shared" si="12"/>
        <v>0</v>
      </c>
      <c r="Q160" s="1"/>
      <c r="R160" s="1">
        <v>0</v>
      </c>
      <c r="S160" s="1">
        <v>0</v>
      </c>
      <c r="T160" s="8"/>
      <c r="U160" s="1"/>
      <c r="V160" s="1">
        <v>0</v>
      </c>
      <c r="W160" s="1">
        <v>0</v>
      </c>
      <c r="X160" s="8">
        <f t="shared" si="6"/>
        <v>0</v>
      </c>
      <c r="Y160" s="1">
        <v>0</v>
      </c>
      <c r="Z160" s="48">
        <f t="shared" si="7"/>
        <v>0</v>
      </c>
      <c r="AA160" s="20">
        <f t="shared" si="8"/>
        <v>0</v>
      </c>
      <c r="AB160" s="48">
        <f t="shared" si="9"/>
        <v>0.92</v>
      </c>
      <c r="AC160" s="3">
        <f t="shared" si="10"/>
        <v>1714.9536000000001</v>
      </c>
      <c r="AD160" s="3">
        <f t="shared" si="29"/>
        <v>1714.9536000000001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</row>
    <row r="161" spans="1:70" x14ac:dyDescent="0.2">
      <c r="A161" s="1">
        <v>65157</v>
      </c>
      <c r="B161" s="1" t="s">
        <v>245</v>
      </c>
      <c r="C161" s="1">
        <v>6</v>
      </c>
      <c r="D161" s="1">
        <v>162</v>
      </c>
      <c r="E161" s="1" t="s">
        <v>65</v>
      </c>
      <c r="F161" s="1">
        <v>162</v>
      </c>
      <c r="G161" s="1" t="s">
        <v>84</v>
      </c>
      <c r="H161" s="3">
        <v>323.44</v>
      </c>
      <c r="I161" s="3">
        <v>1940.64</v>
      </c>
      <c r="J161" s="2" t="e">
        <f t="shared" si="2"/>
        <v>#VALUE!</v>
      </c>
      <c r="K161" s="5" t="e">
        <f t="shared" si="3"/>
        <v>#VALUE!</v>
      </c>
      <c r="L161" s="1">
        <v>0</v>
      </c>
      <c r="M161" s="1" t="str">
        <f>IFERROR(VLOOKUP(A161:A338,'280726 PH.K.'!$A$2:$S$186,19,FALSE),"")</f>
        <v/>
      </c>
      <c r="N161" s="1" t="e">
        <f t="shared" si="4"/>
        <v>#VALUE!</v>
      </c>
      <c r="O161" s="1" t="str">
        <f>IFERROR(VLOOKUP(A161:A338,'280726 PH.K.'!$A$2:$N$186,14,FALSE),"")</f>
        <v/>
      </c>
      <c r="P161" s="8" t="e">
        <f t="shared" si="12"/>
        <v>#VALUE!</v>
      </c>
      <c r="Q161" s="1"/>
      <c r="R161" s="1">
        <v>0</v>
      </c>
      <c r="S161" s="1">
        <v>0</v>
      </c>
      <c r="T161" s="8"/>
      <c r="U161" s="1"/>
      <c r="V161" s="1">
        <v>0</v>
      </c>
      <c r="W161" s="1">
        <v>0</v>
      </c>
      <c r="X161" s="8">
        <f t="shared" si="6"/>
        <v>0</v>
      </c>
      <c r="Y161" s="1">
        <v>0</v>
      </c>
      <c r="Z161" s="48" t="e">
        <f t="shared" si="7"/>
        <v>#VALUE!</v>
      </c>
      <c r="AA161" s="20" t="e">
        <f t="shared" si="8"/>
        <v>#VALUE!</v>
      </c>
      <c r="AB161" s="48" t="e">
        <f t="shared" si="9"/>
        <v>#VALUE!</v>
      </c>
      <c r="AC161" s="3" t="e">
        <f t="shared" si="10"/>
        <v>#VALUE!</v>
      </c>
      <c r="AD161" s="3" t="e">
        <f t="shared" si="29"/>
        <v>#VALUE!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</row>
    <row r="162" spans="1:70" x14ac:dyDescent="0.2">
      <c r="A162" s="1">
        <v>85004</v>
      </c>
      <c r="B162" s="1" t="s">
        <v>249</v>
      </c>
      <c r="C162" s="1">
        <v>1</v>
      </c>
      <c r="D162" s="1">
        <v>162</v>
      </c>
      <c r="E162" s="1" t="s">
        <v>65</v>
      </c>
      <c r="F162" s="1">
        <v>999</v>
      </c>
      <c r="G162" s="1" t="s">
        <v>68</v>
      </c>
      <c r="H162" s="3">
        <v>1954.8</v>
      </c>
      <c r="I162" s="3">
        <v>1954.8</v>
      </c>
      <c r="J162" s="2">
        <f t="shared" si="2"/>
        <v>0</v>
      </c>
      <c r="K162" s="5">
        <f t="shared" si="3"/>
        <v>0</v>
      </c>
      <c r="L162" s="1">
        <v>0</v>
      </c>
      <c r="M162" s="1">
        <f>IFERROR(VLOOKUP(A162:A339,'280726 PH.K.'!$A$2:$S$186,19,FALSE),"")</f>
        <v>0</v>
      </c>
      <c r="N162" s="1">
        <f t="shared" si="4"/>
        <v>0</v>
      </c>
      <c r="O162" s="1">
        <f>IFERROR(VLOOKUP(A162:A339,'280726 PH.K.'!$A$2:$N$186,14,FALSE),"")</f>
        <v>0.92</v>
      </c>
      <c r="P162" s="8">
        <f t="shared" si="12"/>
        <v>0</v>
      </c>
      <c r="Q162" s="1"/>
      <c r="R162" s="1">
        <v>0</v>
      </c>
      <c r="S162" s="1">
        <v>0</v>
      </c>
      <c r="T162" s="8"/>
      <c r="U162" s="1"/>
      <c r="V162" s="1">
        <v>0</v>
      </c>
      <c r="W162" s="1">
        <v>0</v>
      </c>
      <c r="X162" s="8">
        <f t="shared" si="6"/>
        <v>0</v>
      </c>
      <c r="Y162" s="1">
        <v>0</v>
      </c>
      <c r="Z162" s="48">
        <f t="shared" si="7"/>
        <v>0</v>
      </c>
      <c r="AA162" s="20">
        <f t="shared" si="8"/>
        <v>0</v>
      </c>
      <c r="AB162" s="48">
        <f t="shared" si="9"/>
        <v>0.92</v>
      </c>
      <c r="AC162" s="3">
        <f t="shared" si="10"/>
        <v>1798.4159999999999</v>
      </c>
      <c r="AD162" s="3">
        <f t="shared" si="29"/>
        <v>1798.4159999999999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</row>
    <row r="163" spans="1:70" x14ac:dyDescent="0.2">
      <c r="A163" s="1">
        <v>88137</v>
      </c>
      <c r="B163" s="1" t="s">
        <v>88</v>
      </c>
      <c r="C163" s="1">
        <v>14</v>
      </c>
      <c r="D163" s="1">
        <v>162</v>
      </c>
      <c r="E163" s="1" t="s">
        <v>65</v>
      </c>
      <c r="F163" s="1">
        <v>999</v>
      </c>
      <c r="G163" s="1" t="s">
        <v>68</v>
      </c>
      <c r="H163" s="3">
        <v>102.89319999999999</v>
      </c>
      <c r="I163" s="3">
        <v>1440.5047999999999</v>
      </c>
      <c r="J163" s="2" t="e">
        <f t="shared" si="2"/>
        <v>#VALUE!</v>
      </c>
      <c r="K163" s="5" t="e">
        <f t="shared" si="3"/>
        <v>#VALUE!</v>
      </c>
      <c r="L163" s="1">
        <v>0</v>
      </c>
      <c r="M163" s="1" t="str">
        <f>IFERROR(VLOOKUP(A163:A340,'280726 PH.K.'!$A$2:$S$186,19,FALSE),"")</f>
        <v/>
      </c>
      <c r="N163" s="1" t="e">
        <f t="shared" si="4"/>
        <v>#VALUE!</v>
      </c>
      <c r="O163" s="1" t="str">
        <f>IFERROR(VLOOKUP(A163:A340,'280726 PH.K.'!$A$2:$N$186,14,FALSE),"")</f>
        <v/>
      </c>
      <c r="P163" s="8" t="e">
        <f t="shared" si="12"/>
        <v>#VALUE!</v>
      </c>
      <c r="Q163" s="1"/>
      <c r="R163" s="1">
        <v>0</v>
      </c>
      <c r="S163" s="1">
        <v>0</v>
      </c>
      <c r="T163" s="8">
        <f t="shared" ref="T163:T180" si="30">R163-S163</f>
        <v>0</v>
      </c>
      <c r="U163" s="1"/>
      <c r="V163" s="1">
        <v>0</v>
      </c>
      <c r="W163" s="1">
        <v>0</v>
      </c>
      <c r="X163" s="8">
        <f t="shared" si="6"/>
        <v>0</v>
      </c>
      <c r="Y163" s="1">
        <v>0</v>
      </c>
      <c r="Z163" s="48" t="e">
        <f t="shared" si="7"/>
        <v>#VALUE!</v>
      </c>
      <c r="AA163" s="20" t="e">
        <f t="shared" si="8"/>
        <v>#VALUE!</v>
      </c>
      <c r="AB163" s="48" t="e">
        <f t="shared" si="9"/>
        <v>#VALUE!</v>
      </c>
      <c r="AC163" s="3" t="e">
        <f t="shared" si="10"/>
        <v>#VALUE!</v>
      </c>
      <c r="AD163" s="3" t="e">
        <f t="shared" si="29"/>
        <v>#VALUE!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</row>
    <row r="164" spans="1:70" x14ac:dyDescent="0.2">
      <c r="A164" s="1">
        <v>88139</v>
      </c>
      <c r="B164" s="1" t="s">
        <v>139</v>
      </c>
      <c r="C164" s="1">
        <v>9</v>
      </c>
      <c r="D164" s="1">
        <v>162</v>
      </c>
      <c r="E164" s="1" t="s">
        <v>65</v>
      </c>
      <c r="F164" s="1">
        <v>28</v>
      </c>
      <c r="G164" s="1" t="s">
        <v>133</v>
      </c>
      <c r="H164" s="3">
        <v>54.54</v>
      </c>
      <c r="I164" s="3">
        <v>490.86</v>
      </c>
      <c r="J164" s="2" t="e">
        <f t="shared" si="2"/>
        <v>#VALUE!</v>
      </c>
      <c r="K164" s="5" t="e">
        <f t="shared" si="3"/>
        <v>#VALUE!</v>
      </c>
      <c r="L164" s="1">
        <v>0</v>
      </c>
      <c r="M164" s="1" t="str">
        <f>IFERROR(VLOOKUP(A164:A341,'280726 PH.K.'!$A$2:$S$186,19,FALSE),"")</f>
        <v/>
      </c>
      <c r="N164" s="1" t="e">
        <f t="shared" si="4"/>
        <v>#VALUE!</v>
      </c>
      <c r="O164" s="1" t="str">
        <f>IFERROR(VLOOKUP(A164:A341,'280726 PH.K.'!$A$2:$N$186,14,FALSE),"")</f>
        <v/>
      </c>
      <c r="P164" s="8" t="e">
        <f t="shared" si="12"/>
        <v>#VALUE!</v>
      </c>
      <c r="Q164" s="1"/>
      <c r="R164" s="1">
        <v>0</v>
      </c>
      <c r="S164" s="1">
        <v>0</v>
      </c>
      <c r="T164" s="8">
        <f t="shared" si="30"/>
        <v>0</v>
      </c>
      <c r="U164" s="1"/>
      <c r="V164" s="1">
        <v>0</v>
      </c>
      <c r="W164" s="1">
        <v>0</v>
      </c>
      <c r="X164" s="8">
        <f t="shared" si="6"/>
        <v>0</v>
      </c>
      <c r="Y164" s="1">
        <v>0</v>
      </c>
      <c r="Z164" s="48" t="e">
        <f t="shared" si="7"/>
        <v>#VALUE!</v>
      </c>
      <c r="AA164" s="20" t="e">
        <f t="shared" si="8"/>
        <v>#VALUE!</v>
      </c>
      <c r="AB164" s="48" t="e">
        <f t="shared" si="9"/>
        <v>#VALUE!</v>
      </c>
      <c r="AC164" s="3" t="e">
        <f t="shared" si="10"/>
        <v>#VALUE!</v>
      </c>
      <c r="AD164" s="3" t="e">
        <f t="shared" si="29"/>
        <v>#VALUE!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</row>
    <row r="165" spans="1:70" x14ac:dyDescent="0.2">
      <c r="A165" s="1">
        <v>88173</v>
      </c>
      <c r="B165" s="1" t="s">
        <v>88</v>
      </c>
      <c r="C165" s="1">
        <v>24</v>
      </c>
      <c r="D165" s="1">
        <v>162</v>
      </c>
      <c r="E165" s="1" t="s">
        <v>65</v>
      </c>
      <c r="F165" s="1">
        <v>999</v>
      </c>
      <c r="G165" s="1" t="s">
        <v>68</v>
      </c>
      <c r="H165" s="3">
        <v>42.212400000000002</v>
      </c>
      <c r="I165" s="3">
        <v>1013.0976000000001</v>
      </c>
      <c r="J165" s="2" t="e">
        <f t="shared" si="2"/>
        <v>#VALUE!</v>
      </c>
      <c r="K165" s="5" t="e">
        <f t="shared" si="3"/>
        <v>#VALUE!</v>
      </c>
      <c r="L165" s="1">
        <v>0</v>
      </c>
      <c r="M165" s="1" t="str">
        <f>IFERROR(VLOOKUP(A165:A342,'280726 PH.K.'!$A$2:$S$186,19,FALSE),"")</f>
        <v/>
      </c>
      <c r="N165" s="1" t="e">
        <f t="shared" si="4"/>
        <v>#VALUE!</v>
      </c>
      <c r="O165" s="1" t="str">
        <f>IFERROR(VLOOKUP(A165:A342,'280726 PH.K.'!$A$2:$N$186,14,FALSE),"")</f>
        <v/>
      </c>
      <c r="P165" s="8" t="e">
        <f t="shared" si="12"/>
        <v>#VALUE!</v>
      </c>
      <c r="Q165" s="1"/>
      <c r="R165" s="1">
        <v>0</v>
      </c>
      <c r="S165" s="1">
        <v>0</v>
      </c>
      <c r="T165" s="8">
        <f t="shared" si="30"/>
        <v>0</v>
      </c>
      <c r="U165" s="1"/>
      <c r="V165" s="1">
        <v>0</v>
      </c>
      <c r="W165" s="1">
        <v>0</v>
      </c>
      <c r="X165" s="8">
        <f t="shared" si="6"/>
        <v>0</v>
      </c>
      <c r="Y165" s="1">
        <v>0</v>
      </c>
      <c r="Z165" s="48" t="e">
        <f t="shared" si="7"/>
        <v>#VALUE!</v>
      </c>
      <c r="AA165" s="20" t="e">
        <f t="shared" si="8"/>
        <v>#VALUE!</v>
      </c>
      <c r="AB165" s="48" t="e">
        <f t="shared" si="9"/>
        <v>#VALUE!</v>
      </c>
      <c r="AC165" s="3" t="e">
        <f t="shared" si="10"/>
        <v>#VALUE!</v>
      </c>
      <c r="AD165" s="3" t="e">
        <f t="shared" si="29"/>
        <v>#VALUE!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</row>
    <row r="166" spans="1:70" x14ac:dyDescent="0.2">
      <c r="A166" s="1">
        <v>88216</v>
      </c>
      <c r="B166" s="1" t="s">
        <v>156</v>
      </c>
      <c r="C166" s="1">
        <v>12</v>
      </c>
      <c r="D166" s="1">
        <v>162</v>
      </c>
      <c r="E166" s="1" t="s">
        <v>65</v>
      </c>
      <c r="F166" s="1">
        <v>162</v>
      </c>
      <c r="G166" s="1" t="s">
        <v>84</v>
      </c>
      <c r="H166" s="3">
        <v>161.93899999999999</v>
      </c>
      <c r="I166" s="3">
        <v>1943.268</v>
      </c>
      <c r="J166" s="2">
        <f t="shared" si="2"/>
        <v>0</v>
      </c>
      <c r="K166" s="5">
        <f t="shared" si="3"/>
        <v>0</v>
      </c>
      <c r="L166" s="1">
        <v>0</v>
      </c>
      <c r="M166" s="1">
        <f>IFERROR(VLOOKUP(A166:A343,'280726 PH.K.'!$A$2:$S$186,19,FALSE),"")</f>
        <v>0</v>
      </c>
      <c r="N166" s="1">
        <f t="shared" si="4"/>
        <v>0</v>
      </c>
      <c r="O166" s="1">
        <f>IFERROR(VLOOKUP(A166:A343,'280726 PH.K.'!$A$2:$N$186,14,FALSE),"")</f>
        <v>0</v>
      </c>
      <c r="P166" s="8">
        <f t="shared" si="12"/>
        <v>0</v>
      </c>
      <c r="Q166" s="1"/>
      <c r="R166" s="1">
        <v>0</v>
      </c>
      <c r="S166" s="1">
        <v>0</v>
      </c>
      <c r="T166" s="8">
        <f t="shared" si="30"/>
        <v>0</v>
      </c>
      <c r="U166" s="1"/>
      <c r="V166" s="1">
        <v>0</v>
      </c>
      <c r="W166" s="1">
        <v>0</v>
      </c>
      <c r="X166" s="8">
        <f t="shared" si="6"/>
        <v>0</v>
      </c>
      <c r="Y166" s="1">
        <v>0</v>
      </c>
      <c r="Z166" s="48">
        <f t="shared" si="7"/>
        <v>0</v>
      </c>
      <c r="AA166" s="20">
        <f t="shared" si="8"/>
        <v>0</v>
      </c>
      <c r="AB166" s="48">
        <f t="shared" si="9"/>
        <v>0</v>
      </c>
      <c r="AC166" s="3">
        <f t="shared" si="10"/>
        <v>0</v>
      </c>
      <c r="AD166" s="3">
        <f t="shared" si="29"/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</row>
    <row r="167" spans="1:70" x14ac:dyDescent="0.2">
      <c r="A167" s="1">
        <v>91059</v>
      </c>
      <c r="B167" s="1" t="s">
        <v>246</v>
      </c>
      <c r="C167" s="1">
        <v>1</v>
      </c>
      <c r="D167" s="1">
        <v>162</v>
      </c>
      <c r="E167" s="1" t="s">
        <v>65</v>
      </c>
      <c r="F167" s="1">
        <v>999</v>
      </c>
      <c r="G167" s="1" t="s">
        <v>68</v>
      </c>
      <c r="H167" s="3">
        <v>5002.5600000000004</v>
      </c>
      <c r="I167" s="3">
        <v>5002.5600000000004</v>
      </c>
      <c r="J167" s="2" t="e">
        <f t="shared" si="2"/>
        <v>#VALUE!</v>
      </c>
      <c r="K167" s="5" t="e">
        <f t="shared" si="3"/>
        <v>#VALUE!</v>
      </c>
      <c r="L167" s="1">
        <v>0</v>
      </c>
      <c r="M167" s="1" t="str">
        <f>IFERROR(VLOOKUP(A167:A344,'280726 PH.K.'!$A$2:$S$186,19,FALSE),"")</f>
        <v/>
      </c>
      <c r="N167" s="1" t="e">
        <f t="shared" si="4"/>
        <v>#VALUE!</v>
      </c>
      <c r="O167" s="1" t="str">
        <f>IFERROR(VLOOKUP(A167:A344,'280726 PH.K.'!$A$2:$N$186,14,FALSE),"")</f>
        <v/>
      </c>
      <c r="P167" s="8" t="e">
        <f t="shared" si="12"/>
        <v>#VALUE!</v>
      </c>
      <c r="Q167" s="1"/>
      <c r="R167" s="1">
        <v>0</v>
      </c>
      <c r="S167" s="1">
        <v>0</v>
      </c>
      <c r="T167" s="8">
        <f t="shared" si="30"/>
        <v>0</v>
      </c>
      <c r="U167" s="1"/>
      <c r="V167" s="1">
        <v>0</v>
      </c>
      <c r="W167" s="1">
        <v>0</v>
      </c>
      <c r="X167" s="8">
        <f t="shared" si="6"/>
        <v>0</v>
      </c>
      <c r="Y167" s="1">
        <v>0</v>
      </c>
      <c r="Z167" s="48" t="e">
        <f t="shared" si="7"/>
        <v>#VALUE!</v>
      </c>
      <c r="AA167" s="20" t="e">
        <f t="shared" si="8"/>
        <v>#VALUE!</v>
      </c>
      <c r="AB167" s="48" t="e">
        <f t="shared" si="9"/>
        <v>#VALUE!</v>
      </c>
      <c r="AC167" s="3" t="e">
        <f t="shared" si="10"/>
        <v>#VALUE!</v>
      </c>
      <c r="AD167" s="3" t="e">
        <f t="shared" si="29"/>
        <v>#VALUE!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</row>
    <row r="168" spans="1:70" x14ac:dyDescent="0.2">
      <c r="A168" s="1">
        <v>95459</v>
      </c>
      <c r="B168" s="1" t="s">
        <v>243</v>
      </c>
      <c r="C168" s="1">
        <v>2</v>
      </c>
      <c r="D168" s="1">
        <v>162</v>
      </c>
      <c r="E168" s="1" t="s">
        <v>65</v>
      </c>
      <c r="F168" s="1">
        <v>123</v>
      </c>
      <c r="G168" s="1" t="s">
        <v>138</v>
      </c>
      <c r="H168" s="3">
        <v>2210.7600000000002</v>
      </c>
      <c r="I168" s="3">
        <v>4421.5200000000004</v>
      </c>
      <c r="J168" s="2" t="e">
        <f t="shared" si="2"/>
        <v>#VALUE!</v>
      </c>
      <c r="K168" s="5" t="e">
        <f t="shared" si="3"/>
        <v>#VALUE!</v>
      </c>
      <c r="L168" s="1">
        <v>0</v>
      </c>
      <c r="M168" s="1" t="str">
        <f>IFERROR(VLOOKUP(A168:A345,'280726 PH.K.'!$A$2:$S$186,19,FALSE),"")</f>
        <v/>
      </c>
      <c r="N168" s="1" t="e">
        <f t="shared" si="4"/>
        <v>#VALUE!</v>
      </c>
      <c r="O168" s="1" t="str">
        <f>IFERROR(VLOOKUP(A168:A345,'280726 PH.K.'!$A$2:$N$186,14,FALSE),"")</f>
        <v/>
      </c>
      <c r="P168" s="8" t="e">
        <f t="shared" si="12"/>
        <v>#VALUE!</v>
      </c>
      <c r="Q168" s="1"/>
      <c r="R168" s="1">
        <v>0</v>
      </c>
      <c r="S168" s="1">
        <v>0</v>
      </c>
      <c r="T168" s="8">
        <f t="shared" si="30"/>
        <v>0</v>
      </c>
      <c r="U168" s="1"/>
      <c r="V168" s="1">
        <v>0</v>
      </c>
      <c r="W168" s="1">
        <v>0</v>
      </c>
      <c r="X168" s="8">
        <f t="shared" si="6"/>
        <v>0</v>
      </c>
      <c r="Y168" s="1">
        <v>0</v>
      </c>
      <c r="Z168" s="48" t="e">
        <f t="shared" si="7"/>
        <v>#VALUE!</v>
      </c>
      <c r="AA168" s="20" t="e">
        <f t="shared" si="8"/>
        <v>#VALUE!</v>
      </c>
      <c r="AB168" s="48" t="e">
        <f t="shared" si="9"/>
        <v>#VALUE!</v>
      </c>
      <c r="AC168" s="3" t="e">
        <f t="shared" si="10"/>
        <v>#VALUE!</v>
      </c>
      <c r="AD168" s="3" t="e">
        <f t="shared" si="29"/>
        <v>#VALUE!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</row>
    <row r="169" spans="1:70" x14ac:dyDescent="0.2">
      <c r="A169" s="1">
        <v>95524</v>
      </c>
      <c r="B169" s="1" t="s">
        <v>88</v>
      </c>
      <c r="C169" s="1">
        <v>12</v>
      </c>
      <c r="D169" s="1">
        <v>162</v>
      </c>
      <c r="E169" s="1" t="s">
        <v>65</v>
      </c>
      <c r="F169" s="1">
        <v>999</v>
      </c>
      <c r="G169" s="1" t="s">
        <v>68</v>
      </c>
      <c r="H169" s="3">
        <v>22.715</v>
      </c>
      <c r="I169" s="3">
        <v>272.58</v>
      </c>
      <c r="J169" s="2" t="e">
        <f t="shared" si="2"/>
        <v>#VALUE!</v>
      </c>
      <c r="K169" s="5" t="e">
        <f t="shared" si="3"/>
        <v>#VALUE!</v>
      </c>
      <c r="L169" s="1">
        <v>0</v>
      </c>
      <c r="M169" s="1" t="str">
        <f>IFERROR(VLOOKUP(A169:A346,'280726 PH.K.'!$A$2:$S$186,19,FALSE),"")</f>
        <v/>
      </c>
      <c r="N169" s="1" t="e">
        <f t="shared" si="4"/>
        <v>#VALUE!</v>
      </c>
      <c r="O169" s="1" t="str">
        <f>IFERROR(VLOOKUP(A169:A346,'280726 PH.K.'!$A$2:$N$186,14,FALSE),"")</f>
        <v/>
      </c>
      <c r="P169" s="8" t="e">
        <f t="shared" si="12"/>
        <v>#VALUE!</v>
      </c>
      <c r="Q169" s="1"/>
      <c r="R169" s="1">
        <v>0</v>
      </c>
      <c r="S169" s="1">
        <v>0</v>
      </c>
      <c r="T169" s="8">
        <f t="shared" si="30"/>
        <v>0</v>
      </c>
      <c r="U169" s="1"/>
      <c r="V169" s="1">
        <v>0</v>
      </c>
      <c r="W169" s="1">
        <v>0</v>
      </c>
      <c r="X169" s="8">
        <f t="shared" si="6"/>
        <v>0</v>
      </c>
      <c r="Y169" s="1">
        <v>0</v>
      </c>
      <c r="Z169" s="48" t="e">
        <f t="shared" si="7"/>
        <v>#VALUE!</v>
      </c>
      <c r="AA169" s="20" t="e">
        <f t="shared" si="8"/>
        <v>#VALUE!</v>
      </c>
      <c r="AB169" s="48" t="e">
        <f t="shared" si="9"/>
        <v>#VALUE!</v>
      </c>
      <c r="AC169" s="3" t="e">
        <f t="shared" si="10"/>
        <v>#VALUE!</v>
      </c>
      <c r="AD169" s="3" t="e">
        <f t="shared" si="29"/>
        <v>#VALUE!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</row>
    <row r="170" spans="1:70" x14ac:dyDescent="0.2">
      <c r="A170" s="1">
        <v>95596</v>
      </c>
      <c r="B170" s="1" t="s">
        <v>95</v>
      </c>
      <c r="C170" s="1">
        <v>1</v>
      </c>
      <c r="D170" s="1">
        <v>162</v>
      </c>
      <c r="E170" s="1" t="s">
        <v>65</v>
      </c>
      <c r="F170" s="1">
        <v>999</v>
      </c>
      <c r="G170" s="1" t="s">
        <v>68</v>
      </c>
      <c r="H170" s="3">
        <v>636.12</v>
      </c>
      <c r="I170" s="3">
        <v>636.12</v>
      </c>
      <c r="J170" s="2" t="e">
        <f t="shared" si="2"/>
        <v>#VALUE!</v>
      </c>
      <c r="K170" s="5" t="e">
        <f t="shared" si="3"/>
        <v>#VALUE!</v>
      </c>
      <c r="L170" s="1">
        <v>0</v>
      </c>
      <c r="M170" s="1" t="str">
        <f>IFERROR(VLOOKUP(A170:A347,'280726 PH.K.'!$A$2:$S$186,19,FALSE),"")</f>
        <v/>
      </c>
      <c r="N170" s="1" t="e">
        <f t="shared" si="4"/>
        <v>#VALUE!</v>
      </c>
      <c r="O170" s="1" t="str">
        <f>IFERROR(VLOOKUP(A170:A347,'280726 PH.K.'!$A$2:$N$186,14,FALSE),"")</f>
        <v/>
      </c>
      <c r="P170" s="8" t="e">
        <f t="shared" si="12"/>
        <v>#VALUE!</v>
      </c>
      <c r="Q170" s="1"/>
      <c r="R170" s="1">
        <v>0</v>
      </c>
      <c r="S170" s="1">
        <v>0</v>
      </c>
      <c r="T170" s="8">
        <f t="shared" si="30"/>
        <v>0</v>
      </c>
      <c r="U170" s="1"/>
      <c r="V170" s="1">
        <v>0</v>
      </c>
      <c r="W170" s="1">
        <v>0</v>
      </c>
      <c r="X170" s="8">
        <f t="shared" si="6"/>
        <v>0</v>
      </c>
      <c r="Y170" s="1">
        <v>0</v>
      </c>
      <c r="Z170" s="48" t="e">
        <f t="shared" si="7"/>
        <v>#VALUE!</v>
      </c>
      <c r="AA170" s="20" t="e">
        <f t="shared" si="8"/>
        <v>#VALUE!</v>
      </c>
      <c r="AB170" s="48" t="e">
        <f t="shared" si="9"/>
        <v>#VALUE!</v>
      </c>
      <c r="AC170" s="3" t="e">
        <f t="shared" si="10"/>
        <v>#VALUE!</v>
      </c>
      <c r="AD170" s="3" t="e">
        <f t="shared" si="29"/>
        <v>#VALUE!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</row>
    <row r="171" spans="1:70" x14ac:dyDescent="0.2">
      <c r="A171" s="1">
        <v>95597</v>
      </c>
      <c r="B171" s="1" t="s">
        <v>255</v>
      </c>
      <c r="C171" s="1">
        <v>1</v>
      </c>
      <c r="D171" s="1">
        <v>162</v>
      </c>
      <c r="E171" s="1" t="s">
        <v>65</v>
      </c>
      <c r="F171" s="1">
        <v>999</v>
      </c>
      <c r="G171" s="1" t="s">
        <v>68</v>
      </c>
      <c r="H171" s="3">
        <v>1764.72</v>
      </c>
      <c r="I171" s="3">
        <v>1764.72</v>
      </c>
      <c r="J171" s="2" t="e">
        <f t="shared" si="2"/>
        <v>#VALUE!</v>
      </c>
      <c r="K171" s="5" t="e">
        <f t="shared" si="3"/>
        <v>#VALUE!</v>
      </c>
      <c r="L171" s="1">
        <v>0</v>
      </c>
      <c r="M171" s="1" t="str">
        <f>IFERROR(VLOOKUP(A171:A348,'280726 PH.K.'!$A$2:$S$186,19,FALSE),"")</f>
        <v/>
      </c>
      <c r="N171" s="1" t="e">
        <f t="shared" si="4"/>
        <v>#VALUE!</v>
      </c>
      <c r="O171" s="1" t="str">
        <f>IFERROR(VLOOKUP(A171:A348,'280726 PH.K.'!$A$2:$N$186,14,FALSE),"")</f>
        <v/>
      </c>
      <c r="P171" s="8" t="e">
        <f t="shared" si="12"/>
        <v>#VALUE!</v>
      </c>
      <c r="Q171" s="1"/>
      <c r="R171" s="1">
        <v>0</v>
      </c>
      <c r="S171" s="1">
        <v>0</v>
      </c>
      <c r="T171" s="8">
        <f t="shared" si="30"/>
        <v>0</v>
      </c>
      <c r="U171" s="1"/>
      <c r="V171" s="1">
        <v>0</v>
      </c>
      <c r="W171" s="1">
        <v>0</v>
      </c>
      <c r="X171" s="8">
        <f t="shared" si="6"/>
        <v>0</v>
      </c>
      <c r="Y171" s="1">
        <v>0</v>
      </c>
      <c r="Z171" s="48" t="e">
        <f t="shared" si="7"/>
        <v>#VALUE!</v>
      </c>
      <c r="AA171" s="20" t="e">
        <f t="shared" si="8"/>
        <v>#VALUE!</v>
      </c>
      <c r="AB171" s="48" t="e">
        <f t="shared" si="9"/>
        <v>#VALUE!</v>
      </c>
      <c r="AC171" s="3" t="e">
        <f t="shared" si="10"/>
        <v>#VALUE!</v>
      </c>
      <c r="AD171" s="3" t="e">
        <f t="shared" si="29"/>
        <v>#VALUE!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</row>
    <row r="172" spans="1:70" x14ac:dyDescent="0.2">
      <c r="A172" s="1">
        <v>95902</v>
      </c>
      <c r="B172" s="1" t="s">
        <v>93</v>
      </c>
      <c r="C172" s="1">
        <v>7</v>
      </c>
      <c r="D172" s="1">
        <v>162</v>
      </c>
      <c r="E172" s="1" t="s">
        <v>65</v>
      </c>
      <c r="F172" s="1">
        <v>999</v>
      </c>
      <c r="G172" s="1" t="s">
        <v>68</v>
      </c>
      <c r="H172" s="3">
        <v>266.64999999999998</v>
      </c>
      <c r="I172" s="3">
        <v>1866.55</v>
      </c>
      <c r="J172" s="2" t="e">
        <f t="shared" si="2"/>
        <v>#VALUE!</v>
      </c>
      <c r="K172" s="5" t="e">
        <f t="shared" si="3"/>
        <v>#VALUE!</v>
      </c>
      <c r="L172" s="1">
        <v>0</v>
      </c>
      <c r="M172" s="1" t="str">
        <f>IFERROR(VLOOKUP(A172:A349,'280726 PH.K.'!$A$2:$S$186,19,FALSE),"")</f>
        <v/>
      </c>
      <c r="N172" s="1" t="e">
        <f t="shared" si="4"/>
        <v>#VALUE!</v>
      </c>
      <c r="O172" s="1" t="str">
        <f>IFERROR(VLOOKUP(A172:A349,'280726 PH.K.'!$A$2:$N$186,14,FALSE),"")</f>
        <v/>
      </c>
      <c r="P172" s="8" t="e">
        <f t="shared" si="12"/>
        <v>#VALUE!</v>
      </c>
      <c r="Q172" s="1"/>
      <c r="R172" s="1">
        <v>0</v>
      </c>
      <c r="S172" s="1">
        <v>0</v>
      </c>
      <c r="T172" s="8">
        <f t="shared" si="30"/>
        <v>0</v>
      </c>
      <c r="U172" s="1"/>
      <c r="V172" s="1">
        <v>0</v>
      </c>
      <c r="W172" s="1">
        <v>0</v>
      </c>
      <c r="X172" s="8">
        <f t="shared" si="6"/>
        <v>0</v>
      </c>
      <c r="Y172" s="1">
        <v>0</v>
      </c>
      <c r="Z172" s="48" t="e">
        <f t="shared" si="7"/>
        <v>#VALUE!</v>
      </c>
      <c r="AA172" s="20" t="e">
        <f t="shared" si="8"/>
        <v>#VALUE!</v>
      </c>
      <c r="AB172" s="48" t="e">
        <f t="shared" si="9"/>
        <v>#VALUE!</v>
      </c>
      <c r="AC172" s="3" t="e">
        <f t="shared" si="10"/>
        <v>#VALUE!</v>
      </c>
      <c r="AD172" s="3" t="e">
        <f t="shared" si="29"/>
        <v>#VALUE!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</row>
    <row r="173" spans="1:70" x14ac:dyDescent="0.2">
      <c r="A173" s="1">
        <v>96163</v>
      </c>
      <c r="B173" s="1" t="s">
        <v>92</v>
      </c>
      <c r="C173" s="1">
        <v>12</v>
      </c>
      <c r="D173" s="1">
        <v>162</v>
      </c>
      <c r="E173" s="1" t="s">
        <v>65</v>
      </c>
      <c r="F173" s="1">
        <v>999</v>
      </c>
      <c r="G173" s="1" t="s">
        <v>68</v>
      </c>
      <c r="H173" s="3">
        <v>104.2492</v>
      </c>
      <c r="I173" s="3">
        <v>1250.9903999999999</v>
      </c>
      <c r="J173" s="2" t="e">
        <f t="shared" si="2"/>
        <v>#VALUE!</v>
      </c>
      <c r="K173" s="5" t="e">
        <f t="shared" si="3"/>
        <v>#VALUE!</v>
      </c>
      <c r="L173" s="1">
        <v>0</v>
      </c>
      <c r="M173" s="1" t="str">
        <f>IFERROR(VLOOKUP(A173:A350,'280726 PH.K.'!$A$2:$S$186,19,FALSE),"")</f>
        <v/>
      </c>
      <c r="N173" s="1" t="e">
        <f t="shared" si="4"/>
        <v>#VALUE!</v>
      </c>
      <c r="O173" s="1" t="str">
        <f>IFERROR(VLOOKUP(A173:A350,'280726 PH.K.'!$A$2:$N$186,14,FALSE),"")</f>
        <v/>
      </c>
      <c r="P173" s="8" t="e">
        <f t="shared" si="12"/>
        <v>#VALUE!</v>
      </c>
      <c r="Q173" s="1"/>
      <c r="R173" s="1">
        <v>0</v>
      </c>
      <c r="S173" s="1">
        <v>0</v>
      </c>
      <c r="T173" s="8">
        <f t="shared" si="30"/>
        <v>0</v>
      </c>
      <c r="U173" s="1"/>
      <c r="V173" s="1">
        <v>0</v>
      </c>
      <c r="W173" s="1">
        <v>0</v>
      </c>
      <c r="X173" s="8">
        <f t="shared" si="6"/>
        <v>0</v>
      </c>
      <c r="Y173" s="1">
        <v>0</v>
      </c>
      <c r="Z173" s="48" t="e">
        <f t="shared" si="7"/>
        <v>#VALUE!</v>
      </c>
      <c r="AA173" s="20" t="e">
        <f t="shared" si="8"/>
        <v>#VALUE!</v>
      </c>
      <c r="AB173" s="48" t="e">
        <f t="shared" si="9"/>
        <v>#VALUE!</v>
      </c>
      <c r="AC173" s="3" t="e">
        <f t="shared" si="10"/>
        <v>#VALUE!</v>
      </c>
      <c r="AD173" s="3" t="e">
        <f t="shared" si="29"/>
        <v>#VALUE!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</row>
    <row r="174" spans="1:70" x14ac:dyDescent="0.2">
      <c r="A174" s="1">
        <v>96281</v>
      </c>
      <c r="B174" s="1" t="s">
        <v>80</v>
      </c>
      <c r="C174" s="1">
        <v>24</v>
      </c>
      <c r="D174" s="1">
        <v>162</v>
      </c>
      <c r="E174" s="1" t="s">
        <v>65</v>
      </c>
      <c r="F174" s="1">
        <v>999</v>
      </c>
      <c r="G174" s="1" t="s">
        <v>68</v>
      </c>
      <c r="H174" s="3">
        <v>72.534999999999997</v>
      </c>
      <c r="I174" s="3">
        <v>1740.84</v>
      </c>
      <c r="J174" s="2" t="e">
        <f t="shared" si="2"/>
        <v>#VALUE!</v>
      </c>
      <c r="K174" s="5" t="e">
        <f t="shared" si="3"/>
        <v>#VALUE!</v>
      </c>
      <c r="L174" s="1">
        <v>0</v>
      </c>
      <c r="M174" s="1" t="str">
        <f>IFERROR(VLOOKUP(A174:A351,'280726 PH.K.'!$A$2:$S$186,19,FALSE),"")</f>
        <v/>
      </c>
      <c r="N174" s="1" t="e">
        <f t="shared" si="4"/>
        <v>#VALUE!</v>
      </c>
      <c r="O174" s="1" t="str">
        <f>IFERROR(VLOOKUP(A174:A351,'280726 PH.K.'!$A$2:$N$186,14,FALSE),"")</f>
        <v/>
      </c>
      <c r="P174" s="8" t="e">
        <f t="shared" si="12"/>
        <v>#VALUE!</v>
      </c>
      <c r="Q174" s="1"/>
      <c r="R174" s="1">
        <v>0</v>
      </c>
      <c r="S174" s="1">
        <v>0</v>
      </c>
      <c r="T174" s="8">
        <f t="shared" si="30"/>
        <v>0</v>
      </c>
      <c r="U174" s="1"/>
      <c r="V174" s="1">
        <v>0</v>
      </c>
      <c r="W174" s="1">
        <v>0</v>
      </c>
      <c r="X174" s="8">
        <f t="shared" si="6"/>
        <v>0</v>
      </c>
      <c r="Y174" s="1">
        <v>0</v>
      </c>
      <c r="Z174" s="48" t="e">
        <f t="shared" si="7"/>
        <v>#VALUE!</v>
      </c>
      <c r="AA174" s="20" t="e">
        <f t="shared" si="8"/>
        <v>#VALUE!</v>
      </c>
      <c r="AB174" s="48" t="e">
        <f t="shared" si="9"/>
        <v>#VALUE!</v>
      </c>
      <c r="AC174" s="3" t="e">
        <f t="shared" si="10"/>
        <v>#VALUE!</v>
      </c>
      <c r="AD174" s="3" t="e">
        <f t="shared" si="29"/>
        <v>#VALUE!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</row>
    <row r="175" spans="1:70" x14ac:dyDescent="0.2">
      <c r="A175" s="1">
        <v>97195</v>
      </c>
      <c r="B175" s="1" t="s">
        <v>115</v>
      </c>
      <c r="C175" s="1">
        <v>4</v>
      </c>
      <c r="D175" s="1">
        <v>162</v>
      </c>
      <c r="E175" s="1" t="s">
        <v>65</v>
      </c>
      <c r="F175" s="1">
        <v>1</v>
      </c>
      <c r="G175" s="1" t="s">
        <v>98</v>
      </c>
      <c r="H175" s="3">
        <v>132.364</v>
      </c>
      <c r="I175" s="3">
        <v>529.45600000000002</v>
      </c>
      <c r="J175" s="2" t="e">
        <f t="shared" si="2"/>
        <v>#VALUE!</v>
      </c>
      <c r="K175" s="5" t="e">
        <f t="shared" si="3"/>
        <v>#VALUE!</v>
      </c>
      <c r="L175" s="1">
        <v>0</v>
      </c>
      <c r="M175" s="1" t="str">
        <f>IFERROR(VLOOKUP(A175:A352,'280726 PH.K.'!$A$2:$S$186,19,FALSE),"")</f>
        <v/>
      </c>
      <c r="N175" s="1" t="e">
        <f t="shared" si="4"/>
        <v>#VALUE!</v>
      </c>
      <c r="O175" s="1" t="str">
        <f>IFERROR(VLOOKUP(A175:A352,'280726 PH.K.'!$A$2:$N$186,14,FALSE),"")</f>
        <v/>
      </c>
      <c r="P175" s="8" t="e">
        <f t="shared" si="12"/>
        <v>#VALUE!</v>
      </c>
      <c r="Q175" s="1"/>
      <c r="R175" s="1">
        <v>0</v>
      </c>
      <c r="S175" s="1">
        <v>0</v>
      </c>
      <c r="T175" s="8">
        <f t="shared" si="30"/>
        <v>0</v>
      </c>
      <c r="U175" s="1"/>
      <c r="V175" s="1">
        <v>0</v>
      </c>
      <c r="W175" s="1">
        <v>0</v>
      </c>
      <c r="X175" s="8">
        <f t="shared" si="6"/>
        <v>0</v>
      </c>
      <c r="Y175" s="1">
        <v>0</v>
      </c>
      <c r="Z175" s="48" t="e">
        <f t="shared" si="7"/>
        <v>#VALUE!</v>
      </c>
      <c r="AA175" s="20" t="e">
        <f t="shared" si="8"/>
        <v>#VALUE!</v>
      </c>
      <c r="AB175" s="48" t="e">
        <f t="shared" si="9"/>
        <v>#VALUE!</v>
      </c>
      <c r="AC175" s="3" t="e">
        <f t="shared" si="10"/>
        <v>#VALUE!</v>
      </c>
      <c r="AD175" s="3" t="e">
        <f t="shared" si="29"/>
        <v>#VALUE!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</row>
    <row r="176" spans="1:70" x14ac:dyDescent="0.2">
      <c r="A176" s="1">
        <v>97314</v>
      </c>
      <c r="B176" s="1" t="s">
        <v>227</v>
      </c>
      <c r="C176" s="1">
        <v>5</v>
      </c>
      <c r="D176" s="1">
        <v>162</v>
      </c>
      <c r="E176" s="1" t="s">
        <v>65</v>
      </c>
      <c r="F176" s="1">
        <v>162</v>
      </c>
      <c r="G176" s="1" t="s">
        <v>84</v>
      </c>
      <c r="H176" s="3">
        <v>268.24099999999999</v>
      </c>
      <c r="I176" s="3">
        <v>1341.2049999999999</v>
      </c>
      <c r="J176" s="2" t="e">
        <f t="shared" si="2"/>
        <v>#VALUE!</v>
      </c>
      <c r="K176" s="5" t="e">
        <f t="shared" si="3"/>
        <v>#VALUE!</v>
      </c>
      <c r="L176" s="1">
        <v>0</v>
      </c>
      <c r="M176" s="1" t="str">
        <f>IFERROR(VLOOKUP(A176:A353,'280726 PH.K.'!$A$2:$S$186,19,FALSE),"")</f>
        <v/>
      </c>
      <c r="N176" s="1" t="e">
        <f t="shared" si="4"/>
        <v>#VALUE!</v>
      </c>
      <c r="O176" s="1" t="str">
        <f>IFERROR(VLOOKUP(A176:A353,'280726 PH.K.'!$A$2:$N$186,14,FALSE),"")</f>
        <v/>
      </c>
      <c r="P176" s="8" t="e">
        <f t="shared" si="12"/>
        <v>#VALUE!</v>
      </c>
      <c r="Q176" s="1"/>
      <c r="R176" s="1">
        <v>0</v>
      </c>
      <c r="S176" s="1">
        <v>0</v>
      </c>
      <c r="T176" s="8">
        <f t="shared" si="30"/>
        <v>0</v>
      </c>
      <c r="U176" s="1"/>
      <c r="V176" s="1">
        <v>0</v>
      </c>
      <c r="W176" s="1">
        <v>0</v>
      </c>
      <c r="X176" s="8">
        <f t="shared" si="6"/>
        <v>0</v>
      </c>
      <c r="Y176" s="1">
        <v>0</v>
      </c>
      <c r="Z176" s="48" t="e">
        <f t="shared" si="7"/>
        <v>#VALUE!</v>
      </c>
      <c r="AA176" s="20" t="e">
        <f t="shared" si="8"/>
        <v>#VALUE!</v>
      </c>
      <c r="AB176" s="48" t="e">
        <f t="shared" si="9"/>
        <v>#VALUE!</v>
      </c>
      <c r="AC176" s="3" t="e">
        <f t="shared" si="10"/>
        <v>#VALUE!</v>
      </c>
      <c r="AD176" s="3" t="e">
        <f t="shared" si="29"/>
        <v>#VALUE!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</row>
    <row r="177" spans="1:70" x14ac:dyDescent="0.2">
      <c r="A177" s="1">
        <v>97315</v>
      </c>
      <c r="B177" s="1" t="s">
        <v>147</v>
      </c>
      <c r="C177" s="1">
        <v>14</v>
      </c>
      <c r="D177" s="1">
        <v>162</v>
      </c>
      <c r="E177" s="1" t="s">
        <v>65</v>
      </c>
      <c r="F177" s="1">
        <v>162</v>
      </c>
      <c r="G177" s="1" t="s">
        <v>84</v>
      </c>
      <c r="H177" s="3">
        <v>56.567999999999998</v>
      </c>
      <c r="I177" s="3">
        <v>791.952</v>
      </c>
      <c r="J177" s="2" t="e">
        <f t="shared" si="2"/>
        <v>#VALUE!</v>
      </c>
      <c r="K177" s="5" t="e">
        <f t="shared" si="3"/>
        <v>#VALUE!</v>
      </c>
      <c r="L177" s="1">
        <v>0</v>
      </c>
      <c r="M177" s="1" t="str">
        <f>IFERROR(VLOOKUP(A177:A354,'280726 PH.K.'!$A$2:$S$186,19,FALSE),"")</f>
        <v/>
      </c>
      <c r="N177" s="1" t="e">
        <f t="shared" si="4"/>
        <v>#VALUE!</v>
      </c>
      <c r="O177" s="1" t="str">
        <f>IFERROR(VLOOKUP(A177:A354,'280726 PH.K.'!$A$2:$N$186,14,FALSE),"")</f>
        <v/>
      </c>
      <c r="P177" s="8" t="e">
        <f t="shared" si="12"/>
        <v>#VALUE!</v>
      </c>
      <c r="Q177" s="1"/>
      <c r="R177" s="1">
        <v>0</v>
      </c>
      <c r="S177" s="1">
        <v>0</v>
      </c>
      <c r="T177" s="8">
        <f t="shared" si="30"/>
        <v>0</v>
      </c>
      <c r="U177" s="1"/>
      <c r="V177" s="1">
        <v>0</v>
      </c>
      <c r="W177" s="1">
        <v>0</v>
      </c>
      <c r="X177" s="8">
        <f t="shared" si="6"/>
        <v>0</v>
      </c>
      <c r="Y177" s="1">
        <v>0</v>
      </c>
      <c r="Z177" s="48" t="e">
        <f t="shared" si="7"/>
        <v>#VALUE!</v>
      </c>
      <c r="AA177" s="20" t="e">
        <f t="shared" si="8"/>
        <v>#VALUE!</v>
      </c>
      <c r="AB177" s="48" t="e">
        <f t="shared" si="9"/>
        <v>#VALUE!</v>
      </c>
      <c r="AC177" s="3" t="e">
        <f t="shared" si="10"/>
        <v>#VALUE!</v>
      </c>
      <c r="AD177" s="3" t="e">
        <f t="shared" si="29"/>
        <v>#VALUE!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</row>
    <row r="178" spans="1:70" x14ac:dyDescent="0.2">
      <c r="A178" s="1">
        <v>97316</v>
      </c>
      <c r="B178" s="1" t="s">
        <v>200</v>
      </c>
      <c r="C178" s="1">
        <v>8</v>
      </c>
      <c r="D178" s="1">
        <v>162</v>
      </c>
      <c r="E178" s="1" t="s">
        <v>65</v>
      </c>
      <c r="F178" s="1">
        <v>162</v>
      </c>
      <c r="G178" s="1" t="s">
        <v>84</v>
      </c>
      <c r="H178" s="3">
        <v>92.150800000000004</v>
      </c>
      <c r="I178" s="3">
        <v>737.20640000000003</v>
      </c>
      <c r="J178" s="2">
        <f t="shared" si="2"/>
        <v>0</v>
      </c>
      <c r="K178" s="5">
        <f t="shared" si="3"/>
        <v>0</v>
      </c>
      <c r="L178" s="1">
        <v>0</v>
      </c>
      <c r="M178" s="1">
        <f>IFERROR(VLOOKUP(A178:A355,'280726 PH.K.'!$A$2:$S$186,19,FALSE),"")</f>
        <v>0</v>
      </c>
      <c r="N178" s="1">
        <f t="shared" si="4"/>
        <v>0</v>
      </c>
      <c r="O178" s="1">
        <f>IFERROR(VLOOKUP(A178:A355,'280726 PH.K.'!$A$2:$N$186,14,FALSE),"")</f>
        <v>2.13</v>
      </c>
      <c r="P178" s="8">
        <f t="shared" si="12"/>
        <v>0</v>
      </c>
      <c r="Q178" s="1"/>
      <c r="R178" s="1">
        <v>0</v>
      </c>
      <c r="S178" s="1">
        <v>0</v>
      </c>
      <c r="T178" s="8">
        <f t="shared" si="30"/>
        <v>0</v>
      </c>
      <c r="U178" s="1"/>
      <c r="V178" s="1">
        <v>0</v>
      </c>
      <c r="W178" s="1">
        <v>0</v>
      </c>
      <c r="X178" s="8">
        <f t="shared" si="6"/>
        <v>0</v>
      </c>
      <c r="Y178" s="1">
        <v>0</v>
      </c>
      <c r="Z178" s="48">
        <f t="shared" si="7"/>
        <v>0</v>
      </c>
      <c r="AA178" s="20">
        <f t="shared" si="8"/>
        <v>0</v>
      </c>
      <c r="AB178" s="48">
        <f t="shared" si="9"/>
        <v>2.13</v>
      </c>
      <c r="AC178" s="3">
        <f t="shared" si="10"/>
        <v>1570.249632</v>
      </c>
      <c r="AD178" s="3">
        <f t="shared" si="29"/>
        <v>1570.249632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</row>
    <row r="179" spans="1:70" x14ac:dyDescent="0.2">
      <c r="A179" s="1">
        <v>97318</v>
      </c>
      <c r="B179" s="1" t="s">
        <v>182</v>
      </c>
      <c r="C179" s="1">
        <v>8</v>
      </c>
      <c r="D179" s="1">
        <v>162</v>
      </c>
      <c r="E179" s="1" t="s">
        <v>65</v>
      </c>
      <c r="F179" s="1">
        <v>162</v>
      </c>
      <c r="G179" s="1" t="s">
        <v>84</v>
      </c>
      <c r="H179" s="3">
        <v>92.117000000000004</v>
      </c>
      <c r="I179" s="3">
        <v>736.93600000000004</v>
      </c>
      <c r="J179" s="2" t="e">
        <f t="shared" si="2"/>
        <v>#VALUE!</v>
      </c>
      <c r="K179" s="5" t="e">
        <f t="shared" si="3"/>
        <v>#VALUE!</v>
      </c>
      <c r="L179" s="1">
        <v>0</v>
      </c>
      <c r="M179" s="1" t="str">
        <f>IFERROR(VLOOKUP(A179:A356,'280726 PH.K.'!$A$2:$S$186,19,FALSE),"")</f>
        <v/>
      </c>
      <c r="N179" s="1" t="e">
        <f t="shared" si="4"/>
        <v>#VALUE!</v>
      </c>
      <c r="O179" s="1" t="str">
        <f>IFERROR(VLOOKUP(A179:A356,'280726 PH.K.'!$A$2:$N$186,14,FALSE),"")</f>
        <v/>
      </c>
      <c r="P179" s="8" t="e">
        <f t="shared" si="12"/>
        <v>#VALUE!</v>
      </c>
      <c r="Q179" s="1"/>
      <c r="R179" s="1">
        <v>0</v>
      </c>
      <c r="S179" s="1">
        <v>0</v>
      </c>
      <c r="T179" s="8">
        <f t="shared" si="30"/>
        <v>0</v>
      </c>
      <c r="U179" s="1"/>
      <c r="V179" s="1">
        <v>0</v>
      </c>
      <c r="W179" s="1">
        <v>0</v>
      </c>
      <c r="X179" s="8">
        <f t="shared" si="6"/>
        <v>0</v>
      </c>
      <c r="Y179" s="1">
        <v>0</v>
      </c>
      <c r="Z179" s="48" t="e">
        <f t="shared" si="7"/>
        <v>#VALUE!</v>
      </c>
      <c r="AA179" s="20" t="e">
        <f t="shared" si="8"/>
        <v>#VALUE!</v>
      </c>
      <c r="AB179" s="48" t="e">
        <f t="shared" si="9"/>
        <v>#VALUE!</v>
      </c>
      <c r="AC179" s="3" t="e">
        <f t="shared" si="10"/>
        <v>#VALUE!</v>
      </c>
      <c r="AD179" s="3" t="e">
        <f t="shared" si="29"/>
        <v>#VALUE!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</row>
    <row r="180" spans="1:70" x14ac:dyDescent="0.2">
      <c r="A180" s="1">
        <v>97319</v>
      </c>
      <c r="B180" s="1" t="s">
        <v>152</v>
      </c>
      <c r="C180" s="1">
        <v>15</v>
      </c>
      <c r="D180" s="1">
        <v>162</v>
      </c>
      <c r="E180" s="1" t="s">
        <v>65</v>
      </c>
      <c r="F180" s="1">
        <v>162</v>
      </c>
      <c r="G180" s="1" t="s">
        <v>84</v>
      </c>
      <c r="H180" s="3">
        <v>24.6343</v>
      </c>
      <c r="I180" s="3">
        <v>369.5145</v>
      </c>
      <c r="J180" s="2" t="e">
        <f t="shared" si="2"/>
        <v>#VALUE!</v>
      </c>
      <c r="K180" s="5" t="e">
        <f t="shared" si="3"/>
        <v>#VALUE!</v>
      </c>
      <c r="L180" s="1">
        <v>0</v>
      </c>
      <c r="M180" s="1" t="str">
        <f>IFERROR(VLOOKUP(A180:A357,'280726 PH.K.'!$A$2:$S$186,19,FALSE),"")</f>
        <v/>
      </c>
      <c r="N180" s="1" t="e">
        <f t="shared" si="4"/>
        <v>#VALUE!</v>
      </c>
      <c r="O180" s="1" t="str">
        <f>IFERROR(VLOOKUP(A180:A357,'280726 PH.K.'!$A$2:$N$186,14,FALSE),"")</f>
        <v/>
      </c>
      <c r="P180" s="8" t="e">
        <f t="shared" si="12"/>
        <v>#VALUE!</v>
      </c>
      <c r="Q180" s="1"/>
      <c r="R180" s="1">
        <v>0</v>
      </c>
      <c r="S180" s="1">
        <v>0</v>
      </c>
      <c r="T180" s="8">
        <f t="shared" si="30"/>
        <v>0</v>
      </c>
      <c r="U180" s="1"/>
      <c r="V180" s="1">
        <v>0</v>
      </c>
      <c r="W180" s="1">
        <v>0</v>
      </c>
      <c r="X180" s="8">
        <f t="shared" si="6"/>
        <v>0</v>
      </c>
      <c r="Y180" s="1">
        <v>0</v>
      </c>
      <c r="Z180" s="48" t="e">
        <f t="shared" si="7"/>
        <v>#VALUE!</v>
      </c>
      <c r="AA180" s="20" t="e">
        <f t="shared" si="8"/>
        <v>#VALUE!</v>
      </c>
      <c r="AB180" s="48" t="e">
        <f t="shared" si="9"/>
        <v>#VALUE!</v>
      </c>
      <c r="AC180" s="3" t="e">
        <f t="shared" si="10"/>
        <v>#VALUE!</v>
      </c>
      <c r="AD180" s="3" t="e">
        <f t="shared" si="29"/>
        <v>#VALUE!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</row>
    <row r="181" spans="1:70" x14ac:dyDescent="0.2">
      <c r="H181" s="9"/>
      <c r="I181" s="9"/>
      <c r="J181" s="9"/>
      <c r="Z181" s="70"/>
      <c r="AA181" s="9"/>
      <c r="AB181" s="70"/>
      <c r="AC181" s="9"/>
    </row>
    <row r="182" spans="1:70" x14ac:dyDescent="0.2">
      <c r="H182" s="9"/>
      <c r="I182" s="9"/>
      <c r="J182" s="9"/>
      <c r="Z182" s="70"/>
      <c r="AA182" s="9"/>
      <c r="AB182" s="70"/>
      <c r="AC182" s="9"/>
    </row>
    <row r="183" spans="1:70" x14ac:dyDescent="0.2">
      <c r="H183" s="9"/>
      <c r="I183" s="9"/>
      <c r="J183" s="9"/>
      <c r="Z183" s="70"/>
      <c r="AA183" s="9"/>
      <c r="AB183" s="70"/>
      <c r="AC183" s="9"/>
    </row>
    <row r="184" spans="1:70" x14ac:dyDescent="0.2">
      <c r="H184" s="9"/>
      <c r="I184" s="9"/>
      <c r="J184" s="9"/>
      <c r="Z184" s="70"/>
      <c r="AA184" s="9"/>
      <c r="AB184" s="70"/>
      <c r="AC184" s="9"/>
    </row>
    <row r="185" spans="1:70" x14ac:dyDescent="0.2">
      <c r="H185" s="9"/>
      <c r="I185" s="9"/>
      <c r="J185" s="9"/>
      <c r="Z185" s="70"/>
      <c r="AA185" s="9"/>
      <c r="AB185" s="70"/>
      <c r="AC185" s="9"/>
    </row>
    <row r="186" spans="1:70" x14ac:dyDescent="0.2">
      <c r="H186" s="9"/>
      <c r="I186" s="9"/>
      <c r="J186" s="9"/>
      <c r="Z186" s="70"/>
      <c r="AA186" s="9"/>
      <c r="AB186" s="70"/>
      <c r="AC186" s="9"/>
    </row>
    <row r="187" spans="1:70" x14ac:dyDescent="0.2">
      <c r="H187" s="9"/>
      <c r="I187" s="9"/>
      <c r="J187" s="9"/>
      <c r="Z187" s="70"/>
      <c r="AA187" s="9"/>
      <c r="AB187" s="70"/>
      <c r="AC187" s="9"/>
    </row>
    <row r="188" spans="1:70" x14ac:dyDescent="0.2">
      <c r="H188" s="9"/>
      <c r="I188" s="9"/>
      <c r="J188" s="9"/>
      <c r="Z188" s="70"/>
      <c r="AA188" s="9"/>
      <c r="AB188" s="70"/>
      <c r="AC188" s="9"/>
    </row>
    <row r="189" spans="1:70" x14ac:dyDescent="0.2">
      <c r="H189" s="9"/>
      <c r="I189" s="9"/>
      <c r="J189" s="9"/>
      <c r="Z189" s="70"/>
      <c r="AA189" s="9"/>
      <c r="AB189" s="70"/>
      <c r="AC189" s="9"/>
    </row>
    <row r="190" spans="1:70" x14ac:dyDescent="0.2">
      <c r="H190" s="9"/>
      <c r="I190" s="9"/>
      <c r="J190" s="9"/>
      <c r="Z190" s="70"/>
      <c r="AA190" s="9"/>
      <c r="AB190" s="70"/>
      <c r="AC190" s="9"/>
    </row>
    <row r="191" spans="1:70" x14ac:dyDescent="0.2">
      <c r="H191" s="9"/>
      <c r="I191" s="9"/>
      <c r="J191" s="9"/>
      <c r="Z191" s="70"/>
      <c r="AA191" s="9"/>
      <c r="AB191" s="70"/>
      <c r="AC191" s="9"/>
    </row>
    <row r="192" spans="1:70" x14ac:dyDescent="0.2">
      <c r="H192" s="9"/>
      <c r="I192" s="9"/>
      <c r="J192" s="9"/>
      <c r="Z192" s="70"/>
      <c r="AA192" s="9"/>
      <c r="AB192" s="70"/>
      <c r="AC192" s="9"/>
    </row>
    <row r="193" spans="8:29" x14ac:dyDescent="0.2">
      <c r="H193" s="9"/>
      <c r="I193" s="9"/>
      <c r="J193" s="9"/>
      <c r="Z193" s="70"/>
      <c r="AA193" s="9"/>
      <c r="AB193" s="70"/>
      <c r="AC193" s="9"/>
    </row>
    <row r="194" spans="8:29" x14ac:dyDescent="0.2">
      <c r="H194" s="9"/>
      <c r="I194" s="9"/>
      <c r="J194" s="9"/>
      <c r="Z194" s="70"/>
      <c r="AA194" s="9"/>
      <c r="AB194" s="70"/>
      <c r="AC194" s="9"/>
    </row>
    <row r="195" spans="8:29" x14ac:dyDescent="0.2">
      <c r="H195" s="9"/>
      <c r="I195" s="9"/>
      <c r="J195" s="9"/>
      <c r="Z195" s="70"/>
      <c r="AA195" s="9"/>
      <c r="AB195" s="70"/>
      <c r="AC195" s="9"/>
    </row>
    <row r="196" spans="8:29" x14ac:dyDescent="0.2">
      <c r="H196" s="9"/>
      <c r="I196" s="9"/>
      <c r="J196" s="9"/>
      <c r="Z196" s="70"/>
      <c r="AA196" s="9"/>
      <c r="AB196" s="70"/>
      <c r="AC196" s="9"/>
    </row>
    <row r="197" spans="8:29" x14ac:dyDescent="0.2">
      <c r="H197" s="9"/>
      <c r="I197" s="9"/>
      <c r="J197" s="9"/>
      <c r="Z197" s="70"/>
      <c r="AA197" s="9"/>
      <c r="AB197" s="70"/>
      <c r="AC197" s="9"/>
    </row>
    <row r="198" spans="8:29" x14ac:dyDescent="0.2">
      <c r="H198" s="9"/>
      <c r="I198" s="9"/>
      <c r="J198" s="9"/>
      <c r="Z198" s="70"/>
      <c r="AA198" s="9"/>
      <c r="AB198" s="70"/>
      <c r="AC198" s="9"/>
    </row>
    <row r="199" spans="8:29" x14ac:dyDescent="0.2">
      <c r="H199" s="9"/>
      <c r="I199" s="9"/>
      <c r="J199" s="9"/>
      <c r="Z199" s="70"/>
      <c r="AA199" s="9"/>
      <c r="AB199" s="70"/>
      <c r="AC199" s="9"/>
    </row>
    <row r="200" spans="8:29" x14ac:dyDescent="0.2">
      <c r="H200" s="9"/>
      <c r="I200" s="9"/>
      <c r="J200" s="9"/>
      <c r="Z200" s="70"/>
      <c r="AA200" s="9"/>
      <c r="AB200" s="70"/>
      <c r="AC200" s="9"/>
    </row>
    <row r="201" spans="8:29" x14ac:dyDescent="0.2">
      <c r="H201" s="9"/>
      <c r="I201" s="9"/>
      <c r="J201" s="9"/>
      <c r="Z201" s="70"/>
      <c r="AA201" s="9"/>
      <c r="AB201" s="70"/>
      <c r="AC201" s="9"/>
    </row>
    <row r="202" spans="8:29" x14ac:dyDescent="0.2">
      <c r="H202" s="9"/>
      <c r="I202" s="9"/>
      <c r="J202" s="9"/>
      <c r="Z202" s="70"/>
      <c r="AA202" s="9"/>
      <c r="AB202" s="70"/>
      <c r="AC202" s="9"/>
    </row>
    <row r="203" spans="8:29" x14ac:dyDescent="0.2">
      <c r="H203" s="9"/>
      <c r="I203" s="9"/>
      <c r="J203" s="9"/>
      <c r="Z203" s="70"/>
      <c r="AA203" s="9"/>
      <c r="AB203" s="70"/>
      <c r="AC203" s="9"/>
    </row>
    <row r="204" spans="8:29" x14ac:dyDescent="0.2">
      <c r="H204" s="9"/>
      <c r="I204" s="9"/>
      <c r="J204" s="9"/>
      <c r="Z204" s="70"/>
      <c r="AA204" s="9"/>
      <c r="AB204" s="70"/>
      <c r="AC204" s="9"/>
    </row>
    <row r="205" spans="8:29" x14ac:dyDescent="0.2">
      <c r="H205" s="9"/>
      <c r="I205" s="9"/>
      <c r="J205" s="9"/>
      <c r="Z205" s="70"/>
      <c r="AA205" s="9"/>
      <c r="AB205" s="70"/>
      <c r="AC205" s="9"/>
    </row>
    <row r="206" spans="8:29" x14ac:dyDescent="0.2">
      <c r="H206" s="9"/>
      <c r="I206" s="9"/>
      <c r="J206" s="9"/>
      <c r="Z206" s="70"/>
      <c r="AA206" s="9"/>
      <c r="AB206" s="70"/>
      <c r="AC206" s="9"/>
    </row>
    <row r="207" spans="8:29" x14ac:dyDescent="0.2">
      <c r="H207" s="9"/>
      <c r="I207" s="9"/>
      <c r="J207" s="9"/>
      <c r="Z207" s="70"/>
      <c r="AA207" s="9"/>
      <c r="AB207" s="70"/>
      <c r="AC207" s="9"/>
    </row>
    <row r="208" spans="8:29" x14ac:dyDescent="0.2">
      <c r="H208" s="9"/>
      <c r="I208" s="9"/>
      <c r="J208" s="9"/>
      <c r="Z208" s="70"/>
      <c r="AA208" s="9"/>
      <c r="AB208" s="70"/>
      <c r="AC208" s="9"/>
    </row>
    <row r="209" spans="8:29" x14ac:dyDescent="0.2">
      <c r="H209" s="9"/>
      <c r="I209" s="9"/>
      <c r="J209" s="9"/>
      <c r="Z209" s="70"/>
      <c r="AA209" s="9"/>
      <c r="AB209" s="70"/>
      <c r="AC209" s="9"/>
    </row>
    <row r="210" spans="8:29" x14ac:dyDescent="0.2">
      <c r="H210" s="9"/>
      <c r="I210" s="9"/>
      <c r="J210" s="9"/>
      <c r="Z210" s="70"/>
      <c r="AA210" s="9"/>
      <c r="AB210" s="70"/>
      <c r="AC210" s="9"/>
    </row>
    <row r="211" spans="8:29" x14ac:dyDescent="0.2">
      <c r="H211" s="9"/>
      <c r="I211" s="9"/>
      <c r="J211" s="9"/>
      <c r="Z211" s="70"/>
      <c r="AA211" s="9"/>
      <c r="AB211" s="70"/>
      <c r="AC211" s="9"/>
    </row>
    <row r="212" spans="8:29" x14ac:dyDescent="0.2">
      <c r="H212" s="9"/>
      <c r="I212" s="9"/>
      <c r="J212" s="9"/>
      <c r="Z212" s="70"/>
      <c r="AA212" s="9"/>
      <c r="AB212" s="70"/>
      <c r="AC212" s="9"/>
    </row>
    <row r="213" spans="8:29" x14ac:dyDescent="0.2">
      <c r="H213" s="9"/>
      <c r="I213" s="9"/>
      <c r="J213" s="9"/>
      <c r="Z213" s="70"/>
      <c r="AA213" s="9"/>
      <c r="AB213" s="70"/>
      <c r="AC213" s="9"/>
    </row>
    <row r="214" spans="8:29" x14ac:dyDescent="0.2">
      <c r="H214" s="9"/>
      <c r="I214" s="9"/>
      <c r="J214" s="9"/>
      <c r="Z214" s="70"/>
      <c r="AA214" s="9"/>
      <c r="AB214" s="70"/>
      <c r="AC214" s="9"/>
    </row>
    <row r="215" spans="8:29" x14ac:dyDescent="0.2">
      <c r="H215" s="9"/>
      <c r="I215" s="9"/>
      <c r="J215" s="9"/>
      <c r="Z215" s="70"/>
      <c r="AA215" s="9"/>
      <c r="AB215" s="70"/>
      <c r="AC215" s="9"/>
    </row>
    <row r="216" spans="8:29" x14ac:dyDescent="0.2">
      <c r="H216" s="9"/>
      <c r="I216" s="9"/>
      <c r="J216" s="9"/>
      <c r="Z216" s="70"/>
      <c r="AA216" s="9"/>
      <c r="AB216" s="70"/>
      <c r="AC216" s="9"/>
    </row>
    <row r="217" spans="8:29" x14ac:dyDescent="0.2">
      <c r="H217" s="9"/>
      <c r="I217" s="9"/>
      <c r="J217" s="9"/>
      <c r="Z217" s="70"/>
      <c r="AA217" s="9"/>
      <c r="AB217" s="70"/>
      <c r="AC217" s="9"/>
    </row>
    <row r="218" spans="8:29" x14ac:dyDescent="0.2">
      <c r="H218" s="9"/>
      <c r="I218" s="9"/>
      <c r="J218" s="9"/>
      <c r="Z218" s="70"/>
      <c r="AA218" s="9"/>
      <c r="AB218" s="70"/>
      <c r="AC218" s="9"/>
    </row>
    <row r="219" spans="8:29" x14ac:dyDescent="0.2">
      <c r="H219" s="9"/>
      <c r="I219" s="9"/>
      <c r="J219" s="9"/>
      <c r="Z219" s="70"/>
      <c r="AA219" s="9"/>
      <c r="AB219" s="70"/>
      <c r="AC219" s="9"/>
    </row>
    <row r="220" spans="8:29" x14ac:dyDescent="0.2">
      <c r="H220" s="9"/>
      <c r="I220" s="9"/>
      <c r="J220" s="9"/>
      <c r="Z220" s="70"/>
      <c r="AA220" s="9"/>
      <c r="AB220" s="70"/>
      <c r="AC220" s="9"/>
    </row>
    <row r="221" spans="8:29" x14ac:dyDescent="0.2">
      <c r="H221" s="9"/>
      <c r="I221" s="9"/>
      <c r="J221" s="9"/>
      <c r="Z221" s="70"/>
      <c r="AA221" s="9"/>
      <c r="AB221" s="70"/>
      <c r="AC221" s="9"/>
    </row>
    <row r="222" spans="8:29" x14ac:dyDescent="0.2">
      <c r="H222" s="9"/>
      <c r="I222" s="9"/>
      <c r="J222" s="9"/>
      <c r="Z222" s="70"/>
      <c r="AA222" s="9"/>
      <c r="AB222" s="70"/>
      <c r="AC222" s="9"/>
    </row>
    <row r="223" spans="8:29" x14ac:dyDescent="0.2">
      <c r="H223" s="9"/>
      <c r="I223" s="9"/>
      <c r="J223" s="9"/>
      <c r="Z223" s="70"/>
      <c r="AA223" s="9"/>
      <c r="AB223" s="70"/>
      <c r="AC223" s="9"/>
    </row>
    <row r="224" spans="8:29" x14ac:dyDescent="0.2">
      <c r="H224" s="9"/>
      <c r="I224" s="9"/>
      <c r="J224" s="9"/>
      <c r="Z224" s="70"/>
      <c r="AA224" s="9"/>
      <c r="AB224" s="70"/>
      <c r="AC224" s="9"/>
    </row>
    <row r="225" spans="8:29" x14ac:dyDescent="0.2">
      <c r="H225" s="9"/>
      <c r="I225" s="9"/>
      <c r="J225" s="9"/>
      <c r="Z225" s="70"/>
      <c r="AA225" s="9"/>
      <c r="AB225" s="70"/>
      <c r="AC225" s="9"/>
    </row>
    <row r="226" spans="8:29" x14ac:dyDescent="0.2">
      <c r="H226" s="9"/>
      <c r="I226" s="9"/>
      <c r="J226" s="9"/>
      <c r="Z226" s="70"/>
      <c r="AA226" s="9"/>
      <c r="AB226" s="70"/>
      <c r="AC226" s="9"/>
    </row>
    <row r="227" spans="8:29" x14ac:dyDescent="0.2">
      <c r="H227" s="9"/>
      <c r="I227" s="9"/>
      <c r="J227" s="9"/>
      <c r="Z227" s="70"/>
      <c r="AA227" s="9"/>
      <c r="AB227" s="70"/>
      <c r="AC227" s="9"/>
    </row>
    <row r="228" spans="8:29" x14ac:dyDescent="0.2">
      <c r="H228" s="9"/>
      <c r="I228" s="9"/>
      <c r="J228" s="9"/>
      <c r="Z228" s="70"/>
      <c r="AA228" s="9"/>
      <c r="AB228" s="70"/>
      <c r="AC228" s="9"/>
    </row>
    <row r="229" spans="8:29" x14ac:dyDescent="0.2">
      <c r="H229" s="9"/>
      <c r="I229" s="9"/>
      <c r="J229" s="9"/>
      <c r="Z229" s="70"/>
      <c r="AA229" s="9"/>
      <c r="AB229" s="70"/>
      <c r="AC229" s="9"/>
    </row>
    <row r="230" spans="8:29" x14ac:dyDescent="0.2">
      <c r="H230" s="9"/>
      <c r="I230" s="9"/>
      <c r="J230" s="9"/>
      <c r="Z230" s="70"/>
      <c r="AA230" s="9"/>
      <c r="AB230" s="70"/>
      <c r="AC230" s="9"/>
    </row>
    <row r="231" spans="8:29" x14ac:dyDescent="0.2">
      <c r="H231" s="9"/>
      <c r="I231" s="9"/>
      <c r="J231" s="9"/>
      <c r="Z231" s="70"/>
      <c r="AA231" s="9"/>
      <c r="AB231" s="70"/>
      <c r="AC231" s="9"/>
    </row>
    <row r="232" spans="8:29" x14ac:dyDescent="0.2">
      <c r="H232" s="9"/>
      <c r="I232" s="9"/>
      <c r="J232" s="9"/>
      <c r="Z232" s="70"/>
      <c r="AA232" s="9"/>
      <c r="AB232" s="70"/>
      <c r="AC232" s="9"/>
    </row>
    <row r="233" spans="8:29" x14ac:dyDescent="0.2">
      <c r="H233" s="9"/>
      <c r="I233" s="9"/>
      <c r="J233" s="9"/>
      <c r="Z233" s="70"/>
      <c r="AA233" s="9"/>
      <c r="AB233" s="70"/>
      <c r="AC233" s="9"/>
    </row>
    <row r="234" spans="8:29" x14ac:dyDescent="0.2">
      <c r="H234" s="9"/>
      <c r="I234" s="9"/>
      <c r="J234" s="9"/>
      <c r="Z234" s="70"/>
      <c r="AA234" s="9"/>
      <c r="AB234" s="70"/>
      <c r="AC234" s="9"/>
    </row>
    <row r="235" spans="8:29" x14ac:dyDescent="0.2">
      <c r="H235" s="9"/>
      <c r="I235" s="9"/>
      <c r="J235" s="9"/>
      <c r="Z235" s="70"/>
      <c r="AA235" s="9"/>
      <c r="AB235" s="70"/>
      <c r="AC235" s="9"/>
    </row>
    <row r="236" spans="8:29" x14ac:dyDescent="0.2">
      <c r="H236" s="9"/>
      <c r="I236" s="9"/>
      <c r="J236" s="9"/>
      <c r="Z236" s="70"/>
      <c r="AA236" s="9"/>
      <c r="AB236" s="70"/>
      <c r="AC236" s="9"/>
    </row>
    <row r="237" spans="8:29" x14ac:dyDescent="0.2">
      <c r="H237" s="9"/>
      <c r="I237" s="9"/>
      <c r="J237" s="9"/>
      <c r="Z237" s="70"/>
      <c r="AA237" s="9"/>
      <c r="AB237" s="70"/>
      <c r="AC237" s="9"/>
    </row>
    <row r="238" spans="8:29" x14ac:dyDescent="0.2">
      <c r="H238" s="9"/>
      <c r="I238" s="9"/>
      <c r="J238" s="9"/>
      <c r="Z238" s="70"/>
      <c r="AA238" s="9"/>
      <c r="AB238" s="70"/>
      <c r="AC238" s="9"/>
    </row>
    <row r="239" spans="8:29" x14ac:dyDescent="0.2">
      <c r="H239" s="9"/>
      <c r="I239" s="9"/>
      <c r="J239" s="9"/>
      <c r="Z239" s="70"/>
      <c r="AA239" s="9"/>
      <c r="AB239" s="70"/>
      <c r="AC239" s="9"/>
    </row>
    <row r="240" spans="8:29" x14ac:dyDescent="0.2">
      <c r="H240" s="9"/>
      <c r="I240" s="9"/>
      <c r="J240" s="9"/>
      <c r="Z240" s="70"/>
      <c r="AA240" s="9"/>
      <c r="AB240" s="70"/>
      <c r="AC240" s="9"/>
    </row>
    <row r="241" spans="8:29" x14ac:dyDescent="0.2">
      <c r="H241" s="9"/>
      <c r="I241" s="9"/>
      <c r="J241" s="9"/>
      <c r="Z241" s="70"/>
      <c r="AA241" s="9"/>
      <c r="AB241" s="70"/>
      <c r="AC241" s="9"/>
    </row>
    <row r="242" spans="8:29" x14ac:dyDescent="0.2">
      <c r="H242" s="9"/>
      <c r="I242" s="9"/>
      <c r="J242" s="9"/>
      <c r="Z242" s="70"/>
      <c r="AA242" s="9"/>
      <c r="AB242" s="70"/>
      <c r="AC242" s="9"/>
    </row>
    <row r="243" spans="8:29" x14ac:dyDescent="0.2">
      <c r="H243" s="9"/>
      <c r="I243" s="9"/>
      <c r="J243" s="9"/>
      <c r="Z243" s="70"/>
      <c r="AA243" s="9"/>
      <c r="AB243" s="70"/>
      <c r="AC243" s="9"/>
    </row>
    <row r="244" spans="8:29" x14ac:dyDescent="0.2">
      <c r="H244" s="9"/>
      <c r="I244" s="9"/>
      <c r="J244" s="9"/>
      <c r="Z244" s="70"/>
      <c r="AA244" s="9"/>
      <c r="AB244" s="70"/>
      <c r="AC244" s="9"/>
    </row>
    <row r="245" spans="8:29" x14ac:dyDescent="0.2">
      <c r="H245" s="9"/>
      <c r="I245" s="9"/>
      <c r="J245" s="9"/>
      <c r="Z245" s="70"/>
      <c r="AA245" s="9"/>
      <c r="AB245" s="70"/>
      <c r="AC245" s="9"/>
    </row>
    <row r="246" spans="8:29" x14ac:dyDescent="0.2">
      <c r="H246" s="9"/>
      <c r="I246" s="9"/>
      <c r="J246" s="9"/>
      <c r="Z246" s="70"/>
      <c r="AA246" s="9"/>
      <c r="AB246" s="70"/>
      <c r="AC246" s="9"/>
    </row>
    <row r="247" spans="8:29" x14ac:dyDescent="0.2">
      <c r="H247" s="9"/>
      <c r="I247" s="9"/>
      <c r="J247" s="9"/>
      <c r="Z247" s="70"/>
      <c r="AA247" s="9"/>
      <c r="AB247" s="70"/>
      <c r="AC247" s="9"/>
    </row>
    <row r="248" spans="8:29" x14ac:dyDescent="0.2">
      <c r="H248" s="9"/>
      <c r="I248" s="9"/>
      <c r="J248" s="9"/>
      <c r="Z248" s="70"/>
      <c r="AA248" s="9"/>
      <c r="AB248" s="70"/>
      <c r="AC248" s="9"/>
    </row>
    <row r="249" spans="8:29" x14ac:dyDescent="0.2">
      <c r="H249" s="9"/>
      <c r="I249" s="9"/>
      <c r="J249" s="9"/>
      <c r="Z249" s="70"/>
      <c r="AA249" s="9"/>
      <c r="AB249" s="70"/>
      <c r="AC249" s="9"/>
    </row>
    <row r="250" spans="8:29" x14ac:dyDescent="0.2">
      <c r="H250" s="9"/>
      <c r="I250" s="9"/>
      <c r="J250" s="9"/>
      <c r="Z250" s="70"/>
      <c r="AA250" s="9"/>
      <c r="AB250" s="70"/>
      <c r="AC250" s="9"/>
    </row>
    <row r="251" spans="8:29" x14ac:dyDescent="0.2">
      <c r="H251" s="9"/>
      <c r="I251" s="9"/>
      <c r="J251" s="9"/>
      <c r="Z251" s="70"/>
      <c r="AA251" s="9"/>
      <c r="AB251" s="70"/>
      <c r="AC251" s="9"/>
    </row>
    <row r="252" spans="8:29" x14ac:dyDescent="0.2">
      <c r="H252" s="9"/>
      <c r="I252" s="9"/>
      <c r="J252" s="9"/>
      <c r="Z252" s="70"/>
      <c r="AA252" s="9"/>
      <c r="AB252" s="70"/>
      <c r="AC252" s="9"/>
    </row>
    <row r="253" spans="8:29" x14ac:dyDescent="0.2">
      <c r="H253" s="9"/>
      <c r="I253" s="9"/>
      <c r="J253" s="9"/>
      <c r="Z253" s="70"/>
      <c r="AA253" s="9"/>
      <c r="AB253" s="70"/>
      <c r="AC253" s="9"/>
    </row>
    <row r="254" spans="8:29" x14ac:dyDescent="0.2">
      <c r="H254" s="9"/>
      <c r="I254" s="9"/>
      <c r="J254" s="9"/>
      <c r="Z254" s="70"/>
      <c r="AA254" s="9"/>
      <c r="AB254" s="70"/>
      <c r="AC254" s="9"/>
    </row>
    <row r="255" spans="8:29" x14ac:dyDescent="0.2">
      <c r="H255" s="9"/>
      <c r="I255" s="9"/>
      <c r="J255" s="9"/>
      <c r="Z255" s="70"/>
      <c r="AA255" s="9"/>
      <c r="AB255" s="70"/>
      <c r="AC255" s="9"/>
    </row>
    <row r="256" spans="8:29" x14ac:dyDescent="0.2">
      <c r="H256" s="9"/>
      <c r="I256" s="9"/>
      <c r="J256" s="9"/>
      <c r="Z256" s="70"/>
      <c r="AA256" s="9"/>
      <c r="AB256" s="70"/>
      <c r="AC256" s="9"/>
    </row>
    <row r="257" spans="8:29" x14ac:dyDescent="0.2">
      <c r="H257" s="9"/>
      <c r="I257" s="9"/>
      <c r="J257" s="9"/>
      <c r="Z257" s="70"/>
      <c r="AA257" s="9"/>
      <c r="AB257" s="70"/>
      <c r="AC257" s="9"/>
    </row>
    <row r="258" spans="8:29" x14ac:dyDescent="0.2">
      <c r="H258" s="9"/>
      <c r="I258" s="9"/>
      <c r="J258" s="9"/>
      <c r="Z258" s="70"/>
      <c r="AA258" s="9"/>
      <c r="AB258" s="70"/>
      <c r="AC258" s="9"/>
    </row>
    <row r="259" spans="8:29" x14ac:dyDescent="0.2">
      <c r="H259" s="9"/>
      <c r="I259" s="9"/>
      <c r="J259" s="9"/>
      <c r="Z259" s="70"/>
      <c r="AA259" s="9"/>
      <c r="AB259" s="70"/>
      <c r="AC259" s="9"/>
    </row>
    <row r="260" spans="8:29" x14ac:dyDescent="0.2">
      <c r="H260" s="9"/>
      <c r="I260" s="9"/>
      <c r="J260" s="9"/>
      <c r="Z260" s="70"/>
      <c r="AA260" s="9"/>
      <c r="AB260" s="70"/>
      <c r="AC260" s="9"/>
    </row>
    <row r="261" spans="8:29" x14ac:dyDescent="0.2">
      <c r="H261" s="9"/>
      <c r="I261" s="9"/>
      <c r="J261" s="9"/>
      <c r="Z261" s="70"/>
      <c r="AA261" s="9"/>
      <c r="AB261" s="70"/>
      <c r="AC261" s="9"/>
    </row>
    <row r="262" spans="8:29" x14ac:dyDescent="0.2">
      <c r="H262" s="9"/>
      <c r="I262" s="9"/>
      <c r="J262" s="9"/>
      <c r="Z262" s="70"/>
      <c r="AA262" s="9"/>
      <c r="AB262" s="70"/>
      <c r="AC262" s="9"/>
    </row>
    <row r="263" spans="8:29" x14ac:dyDescent="0.2">
      <c r="H263" s="9"/>
      <c r="I263" s="9"/>
      <c r="J263" s="9"/>
      <c r="Z263" s="70"/>
      <c r="AA263" s="9"/>
      <c r="AB263" s="70"/>
      <c r="AC263" s="9"/>
    </row>
    <row r="264" spans="8:29" x14ac:dyDescent="0.2">
      <c r="H264" s="9"/>
      <c r="I264" s="9"/>
      <c r="J264" s="9"/>
      <c r="Z264" s="70"/>
      <c r="AA264" s="9"/>
      <c r="AB264" s="70"/>
      <c r="AC264" s="9"/>
    </row>
    <row r="265" spans="8:29" x14ac:dyDescent="0.2">
      <c r="H265" s="9"/>
      <c r="I265" s="9"/>
      <c r="J265" s="9"/>
      <c r="Z265" s="70"/>
      <c r="AA265" s="9"/>
      <c r="AB265" s="70"/>
      <c r="AC265" s="9"/>
    </row>
    <row r="266" spans="8:29" x14ac:dyDescent="0.2">
      <c r="H266" s="9"/>
      <c r="I266" s="9"/>
      <c r="J266" s="9"/>
      <c r="Z266" s="70"/>
      <c r="AA266" s="9"/>
      <c r="AB266" s="70"/>
      <c r="AC266" s="9"/>
    </row>
    <row r="267" spans="8:29" x14ac:dyDescent="0.2">
      <c r="H267" s="9"/>
      <c r="I267" s="9"/>
      <c r="J267" s="9"/>
      <c r="Z267" s="70"/>
      <c r="AA267" s="9"/>
      <c r="AB267" s="70"/>
      <c r="AC267" s="9"/>
    </row>
    <row r="268" spans="8:29" x14ac:dyDescent="0.2">
      <c r="H268" s="9"/>
      <c r="I268" s="9"/>
      <c r="J268" s="9"/>
      <c r="Z268" s="70"/>
      <c r="AA268" s="9"/>
      <c r="AB268" s="70"/>
      <c r="AC268" s="9"/>
    </row>
    <row r="269" spans="8:29" x14ac:dyDescent="0.2">
      <c r="H269" s="9"/>
      <c r="I269" s="9"/>
      <c r="J269" s="9"/>
      <c r="Z269" s="70"/>
      <c r="AA269" s="9"/>
      <c r="AB269" s="70"/>
      <c r="AC269" s="9"/>
    </row>
    <row r="270" spans="8:29" x14ac:dyDescent="0.2">
      <c r="H270" s="9"/>
      <c r="I270" s="9"/>
      <c r="J270" s="9"/>
      <c r="Z270" s="70"/>
      <c r="AA270" s="9"/>
      <c r="AB270" s="70"/>
      <c r="AC270" s="9"/>
    </row>
    <row r="271" spans="8:29" x14ac:dyDescent="0.2">
      <c r="H271" s="9"/>
      <c r="I271" s="9"/>
      <c r="J271" s="9"/>
      <c r="Z271" s="70"/>
      <c r="AA271" s="9"/>
      <c r="AB271" s="70"/>
      <c r="AC271" s="9"/>
    </row>
    <row r="272" spans="8:29" x14ac:dyDescent="0.2">
      <c r="H272" s="9"/>
      <c r="I272" s="9"/>
      <c r="J272" s="9"/>
      <c r="Z272" s="70"/>
      <c r="AA272" s="9"/>
      <c r="AB272" s="70"/>
      <c r="AC272" s="9"/>
    </row>
    <row r="273" spans="8:29" x14ac:dyDescent="0.2">
      <c r="H273" s="9"/>
      <c r="I273" s="9"/>
      <c r="J273" s="9"/>
      <c r="Z273" s="70"/>
      <c r="AA273" s="9"/>
      <c r="AB273" s="70"/>
      <c r="AC273" s="9"/>
    </row>
    <row r="274" spans="8:29" x14ac:dyDescent="0.2">
      <c r="H274" s="9"/>
      <c r="I274" s="9"/>
      <c r="J274" s="9"/>
      <c r="Z274" s="70"/>
      <c r="AA274" s="9"/>
      <c r="AB274" s="70"/>
      <c r="AC274" s="9"/>
    </row>
    <row r="275" spans="8:29" x14ac:dyDescent="0.2">
      <c r="H275" s="9"/>
      <c r="I275" s="9"/>
      <c r="J275" s="9"/>
      <c r="Z275" s="70"/>
      <c r="AA275" s="9"/>
      <c r="AB275" s="70"/>
      <c r="AC275" s="9"/>
    </row>
    <row r="276" spans="8:29" x14ac:dyDescent="0.2">
      <c r="H276" s="9"/>
      <c r="I276" s="9"/>
      <c r="J276" s="9"/>
      <c r="Z276" s="70"/>
      <c r="AA276" s="9"/>
      <c r="AB276" s="70"/>
      <c r="AC276" s="9"/>
    </row>
    <row r="277" spans="8:29" x14ac:dyDescent="0.2">
      <c r="H277" s="9"/>
      <c r="I277" s="9"/>
      <c r="J277" s="9"/>
      <c r="Z277" s="70"/>
      <c r="AA277" s="9"/>
      <c r="AB277" s="70"/>
      <c r="AC277" s="9"/>
    </row>
    <row r="278" spans="8:29" x14ac:dyDescent="0.2">
      <c r="H278" s="9"/>
      <c r="I278" s="9"/>
      <c r="J278" s="9"/>
      <c r="Z278" s="70"/>
      <c r="AA278" s="9"/>
      <c r="AB278" s="70"/>
      <c r="AC278" s="9"/>
    </row>
    <row r="279" spans="8:29" x14ac:dyDescent="0.2">
      <c r="H279" s="9"/>
      <c r="I279" s="9"/>
      <c r="J279" s="9"/>
      <c r="Z279" s="70"/>
      <c r="AA279" s="9"/>
      <c r="AB279" s="70"/>
      <c r="AC279" s="9"/>
    </row>
    <row r="280" spans="8:29" x14ac:dyDescent="0.2">
      <c r="H280" s="9"/>
      <c r="I280" s="9"/>
      <c r="J280" s="9"/>
      <c r="Z280" s="70"/>
      <c r="AA280" s="9"/>
      <c r="AB280" s="70"/>
      <c r="AC280" s="9"/>
    </row>
    <row r="281" spans="8:29" x14ac:dyDescent="0.2">
      <c r="H281" s="9"/>
      <c r="I281" s="9"/>
      <c r="J281" s="9"/>
      <c r="Z281" s="70"/>
      <c r="AA281" s="9"/>
      <c r="AB281" s="70"/>
      <c r="AC281" s="9"/>
    </row>
    <row r="282" spans="8:29" x14ac:dyDescent="0.2">
      <c r="H282" s="9"/>
      <c r="I282" s="9"/>
      <c r="J282" s="9"/>
      <c r="Z282" s="70"/>
      <c r="AA282" s="9"/>
      <c r="AB282" s="70"/>
      <c r="AC282" s="9"/>
    </row>
    <row r="283" spans="8:29" x14ac:dyDescent="0.2">
      <c r="H283" s="9"/>
      <c r="I283" s="9"/>
      <c r="J283" s="9"/>
      <c r="Z283" s="70"/>
      <c r="AA283" s="9"/>
      <c r="AB283" s="70"/>
      <c r="AC283" s="9"/>
    </row>
    <row r="284" spans="8:29" x14ac:dyDescent="0.2">
      <c r="H284" s="9"/>
      <c r="I284" s="9"/>
      <c r="J284" s="9"/>
      <c r="Z284" s="70"/>
      <c r="AA284" s="9"/>
      <c r="AB284" s="70"/>
      <c r="AC284" s="9"/>
    </row>
    <row r="285" spans="8:29" x14ac:dyDescent="0.2">
      <c r="H285" s="9"/>
      <c r="I285" s="9"/>
      <c r="J285" s="9"/>
      <c r="Z285" s="70"/>
      <c r="AA285" s="9"/>
      <c r="AB285" s="70"/>
      <c r="AC285" s="9"/>
    </row>
    <row r="286" spans="8:29" x14ac:dyDescent="0.2">
      <c r="H286" s="9"/>
      <c r="I286" s="9"/>
      <c r="J286" s="9"/>
      <c r="Z286" s="70"/>
      <c r="AA286" s="9"/>
      <c r="AB286" s="70"/>
      <c r="AC286" s="9"/>
    </row>
    <row r="287" spans="8:29" x14ac:dyDescent="0.2">
      <c r="H287" s="9"/>
      <c r="I287" s="9"/>
      <c r="J287" s="9"/>
      <c r="Z287" s="70"/>
      <c r="AA287" s="9"/>
      <c r="AB287" s="70"/>
      <c r="AC287" s="9"/>
    </row>
    <row r="288" spans="8:29" x14ac:dyDescent="0.2">
      <c r="H288" s="9"/>
      <c r="I288" s="9"/>
      <c r="J288" s="9"/>
      <c r="Z288" s="70"/>
      <c r="AA288" s="9"/>
      <c r="AB288" s="70"/>
      <c r="AC288" s="9"/>
    </row>
    <row r="289" spans="8:29" x14ac:dyDescent="0.2">
      <c r="H289" s="9"/>
      <c r="I289" s="9"/>
      <c r="J289" s="9"/>
      <c r="Z289" s="70"/>
      <c r="AA289" s="9"/>
      <c r="AB289" s="70"/>
      <c r="AC289" s="9"/>
    </row>
    <row r="290" spans="8:29" x14ac:dyDescent="0.2">
      <c r="H290" s="9"/>
      <c r="I290" s="9"/>
      <c r="J290" s="9"/>
      <c r="Z290" s="70"/>
      <c r="AA290" s="9"/>
      <c r="AB290" s="70"/>
      <c r="AC290" s="9"/>
    </row>
    <row r="291" spans="8:29" x14ac:dyDescent="0.2">
      <c r="H291" s="9"/>
      <c r="I291" s="9"/>
      <c r="J291" s="9"/>
      <c r="Z291" s="70"/>
      <c r="AA291" s="9"/>
      <c r="AB291" s="70"/>
      <c r="AC291" s="9"/>
    </row>
    <row r="292" spans="8:29" x14ac:dyDescent="0.2">
      <c r="H292" s="9"/>
      <c r="I292" s="9"/>
      <c r="J292" s="9"/>
      <c r="Z292" s="70"/>
      <c r="AA292" s="9"/>
      <c r="AB292" s="70"/>
      <c r="AC292" s="9"/>
    </row>
    <row r="293" spans="8:29" x14ac:dyDescent="0.2">
      <c r="H293" s="9"/>
      <c r="I293" s="9"/>
      <c r="J293" s="9"/>
      <c r="Z293" s="70"/>
      <c r="AA293" s="9"/>
      <c r="AB293" s="70"/>
      <c r="AC293" s="9"/>
    </row>
    <row r="294" spans="8:29" x14ac:dyDescent="0.2">
      <c r="H294" s="9"/>
      <c r="I294" s="9"/>
      <c r="J294" s="9"/>
      <c r="Z294" s="70"/>
      <c r="AA294" s="9"/>
      <c r="AB294" s="70"/>
      <c r="AC294" s="9"/>
    </row>
    <row r="295" spans="8:29" x14ac:dyDescent="0.2">
      <c r="H295" s="9"/>
      <c r="I295" s="9"/>
      <c r="J295" s="9"/>
      <c r="Z295" s="70"/>
      <c r="AA295" s="9"/>
      <c r="AB295" s="70"/>
      <c r="AC295" s="9"/>
    </row>
    <row r="296" spans="8:29" x14ac:dyDescent="0.2">
      <c r="H296" s="9"/>
      <c r="I296" s="9"/>
      <c r="J296" s="9"/>
      <c r="Z296" s="70"/>
      <c r="AA296" s="9"/>
      <c r="AB296" s="70"/>
      <c r="AC296" s="9"/>
    </row>
    <row r="297" spans="8:29" x14ac:dyDescent="0.2">
      <c r="H297" s="9"/>
      <c r="I297" s="9"/>
      <c r="J297" s="9"/>
      <c r="Z297" s="70"/>
      <c r="AA297" s="9"/>
      <c r="AB297" s="70"/>
      <c r="AC297" s="9"/>
    </row>
    <row r="298" spans="8:29" x14ac:dyDescent="0.2">
      <c r="H298" s="9"/>
      <c r="I298" s="9"/>
      <c r="J298" s="9"/>
      <c r="Z298" s="70"/>
      <c r="AA298" s="9"/>
      <c r="AB298" s="70"/>
      <c r="AC298" s="9"/>
    </row>
    <row r="299" spans="8:29" x14ac:dyDescent="0.2">
      <c r="H299" s="9"/>
      <c r="I299" s="9"/>
      <c r="J299" s="9"/>
      <c r="Z299" s="70"/>
      <c r="AA299" s="9"/>
      <c r="AB299" s="70"/>
      <c r="AC299" s="9"/>
    </row>
    <row r="300" spans="8:29" x14ac:dyDescent="0.2">
      <c r="H300" s="9"/>
      <c r="I300" s="9"/>
      <c r="J300" s="9"/>
      <c r="Z300" s="70"/>
      <c r="AA300" s="9"/>
      <c r="AB300" s="70"/>
      <c r="AC300" s="9"/>
    </row>
    <row r="301" spans="8:29" x14ac:dyDescent="0.2">
      <c r="H301" s="9"/>
      <c r="I301" s="9"/>
      <c r="J301" s="9"/>
      <c r="Z301" s="70"/>
      <c r="AA301" s="9"/>
      <c r="AB301" s="70"/>
      <c r="AC301" s="9"/>
    </row>
    <row r="302" spans="8:29" x14ac:dyDescent="0.2">
      <c r="H302" s="9"/>
      <c r="I302" s="9"/>
      <c r="J302" s="9"/>
      <c r="Z302" s="70"/>
      <c r="AA302" s="9"/>
      <c r="AB302" s="70"/>
      <c r="AC302" s="9"/>
    </row>
    <row r="303" spans="8:29" x14ac:dyDescent="0.2">
      <c r="H303" s="9"/>
      <c r="I303" s="9"/>
      <c r="J303" s="9"/>
      <c r="Z303" s="70"/>
      <c r="AA303" s="9"/>
      <c r="AB303" s="70"/>
      <c r="AC303" s="9"/>
    </row>
    <row r="304" spans="8:29" x14ac:dyDescent="0.2">
      <c r="H304" s="9"/>
      <c r="I304" s="9"/>
      <c r="J304" s="9"/>
      <c r="Z304" s="70"/>
      <c r="AA304" s="9"/>
      <c r="AB304" s="70"/>
      <c r="AC304" s="9"/>
    </row>
    <row r="305" spans="8:29" x14ac:dyDescent="0.2">
      <c r="H305" s="9"/>
      <c r="I305" s="9"/>
      <c r="J305" s="9"/>
      <c r="Z305" s="70"/>
      <c r="AA305" s="9"/>
      <c r="AB305" s="70"/>
      <c r="AC305" s="9"/>
    </row>
    <row r="306" spans="8:29" x14ac:dyDescent="0.2">
      <c r="H306" s="9"/>
      <c r="I306" s="9"/>
      <c r="J306" s="9"/>
      <c r="Z306" s="70"/>
      <c r="AA306" s="9"/>
      <c r="AB306" s="70"/>
      <c r="AC306" s="9"/>
    </row>
    <row r="307" spans="8:29" x14ac:dyDescent="0.2">
      <c r="H307" s="9"/>
      <c r="I307" s="9"/>
      <c r="J307" s="9"/>
      <c r="Z307" s="70"/>
      <c r="AA307" s="9"/>
      <c r="AB307" s="70"/>
      <c r="AC307" s="9"/>
    </row>
    <row r="308" spans="8:29" x14ac:dyDescent="0.2">
      <c r="H308" s="9"/>
      <c r="I308" s="9"/>
      <c r="J308" s="9"/>
      <c r="Z308" s="70"/>
      <c r="AA308" s="9"/>
      <c r="AB308" s="70"/>
      <c r="AC308" s="9"/>
    </row>
    <row r="309" spans="8:29" x14ac:dyDescent="0.2">
      <c r="H309" s="9"/>
      <c r="I309" s="9"/>
      <c r="J309" s="9"/>
      <c r="Z309" s="70"/>
      <c r="AA309" s="9"/>
      <c r="AB309" s="70"/>
      <c r="AC309" s="9"/>
    </row>
    <row r="310" spans="8:29" x14ac:dyDescent="0.2">
      <c r="H310" s="9"/>
      <c r="I310" s="9"/>
      <c r="J310" s="9"/>
      <c r="Z310" s="70"/>
      <c r="AA310" s="9"/>
      <c r="AB310" s="70"/>
      <c r="AC310" s="9"/>
    </row>
    <row r="311" spans="8:29" x14ac:dyDescent="0.2">
      <c r="H311" s="9"/>
      <c r="I311" s="9"/>
      <c r="J311" s="9"/>
      <c r="Z311" s="70"/>
      <c r="AA311" s="9"/>
      <c r="AB311" s="70"/>
      <c r="AC311" s="9"/>
    </row>
    <row r="312" spans="8:29" x14ac:dyDescent="0.2">
      <c r="H312" s="9"/>
      <c r="I312" s="9"/>
      <c r="J312" s="9"/>
      <c r="Z312" s="70"/>
      <c r="AA312" s="9"/>
      <c r="AB312" s="70"/>
      <c r="AC312" s="9"/>
    </row>
    <row r="313" spans="8:29" x14ac:dyDescent="0.2">
      <c r="H313" s="9"/>
      <c r="I313" s="9"/>
      <c r="J313" s="9"/>
      <c r="Z313" s="70"/>
      <c r="AA313" s="9"/>
      <c r="AB313" s="70"/>
      <c r="AC313" s="9"/>
    </row>
    <row r="314" spans="8:29" x14ac:dyDescent="0.2">
      <c r="H314" s="9"/>
      <c r="I314" s="9"/>
      <c r="J314" s="9"/>
      <c r="Z314" s="70"/>
      <c r="AA314" s="9"/>
      <c r="AB314" s="70"/>
      <c r="AC314" s="9"/>
    </row>
    <row r="315" spans="8:29" x14ac:dyDescent="0.2">
      <c r="H315" s="9"/>
      <c r="I315" s="9"/>
      <c r="J315" s="9"/>
      <c r="Z315" s="70"/>
      <c r="AA315" s="9"/>
      <c r="AB315" s="70"/>
      <c r="AC315" s="9"/>
    </row>
    <row r="316" spans="8:29" x14ac:dyDescent="0.2">
      <c r="H316" s="9"/>
      <c r="I316" s="9"/>
      <c r="J316" s="9"/>
      <c r="Z316" s="70"/>
      <c r="AA316" s="9"/>
      <c r="AB316" s="70"/>
      <c r="AC316" s="9"/>
    </row>
    <row r="317" spans="8:29" x14ac:dyDescent="0.2">
      <c r="H317" s="9"/>
      <c r="I317" s="9"/>
      <c r="J317" s="9"/>
      <c r="Z317" s="70"/>
      <c r="AA317" s="9"/>
      <c r="AB317" s="70"/>
      <c r="AC317" s="9"/>
    </row>
    <row r="318" spans="8:29" x14ac:dyDescent="0.2">
      <c r="H318" s="9"/>
      <c r="I318" s="9"/>
      <c r="J318" s="9"/>
      <c r="Z318" s="70"/>
      <c r="AA318" s="9"/>
      <c r="AB318" s="70"/>
      <c r="AC318" s="9"/>
    </row>
    <row r="319" spans="8:29" x14ac:dyDescent="0.2">
      <c r="H319" s="9"/>
      <c r="I319" s="9"/>
      <c r="J319" s="9"/>
      <c r="Z319" s="70"/>
      <c r="AA319" s="9"/>
      <c r="AB319" s="70"/>
      <c r="AC319" s="9"/>
    </row>
    <row r="320" spans="8:29" x14ac:dyDescent="0.2">
      <c r="H320" s="9"/>
      <c r="I320" s="9"/>
      <c r="J320" s="9"/>
      <c r="Z320" s="70"/>
      <c r="AA320" s="9"/>
      <c r="AB320" s="70"/>
      <c r="AC320" s="9"/>
    </row>
    <row r="321" spans="8:29" x14ac:dyDescent="0.2">
      <c r="H321" s="9"/>
      <c r="I321" s="9"/>
      <c r="J321" s="9"/>
      <c r="Z321" s="70"/>
      <c r="AA321" s="9"/>
      <c r="AB321" s="70"/>
      <c r="AC321" s="9"/>
    </row>
    <row r="322" spans="8:29" x14ac:dyDescent="0.2">
      <c r="H322" s="9"/>
      <c r="I322" s="9"/>
      <c r="J322" s="9"/>
      <c r="Z322" s="70"/>
      <c r="AA322" s="9"/>
      <c r="AB322" s="70"/>
      <c r="AC322" s="9"/>
    </row>
    <row r="323" spans="8:29" x14ac:dyDescent="0.2">
      <c r="H323" s="9"/>
      <c r="I323" s="9"/>
      <c r="J323" s="9"/>
      <c r="Z323" s="70"/>
      <c r="AA323" s="9"/>
      <c r="AB323" s="70"/>
      <c r="AC323" s="9"/>
    </row>
    <row r="324" spans="8:29" x14ac:dyDescent="0.2">
      <c r="H324" s="9"/>
      <c r="I324" s="9"/>
      <c r="J324" s="9"/>
      <c r="Z324" s="70"/>
      <c r="AA324" s="9"/>
      <c r="AB324" s="70"/>
      <c r="AC324" s="9"/>
    </row>
    <row r="325" spans="8:29" x14ac:dyDescent="0.2">
      <c r="H325" s="9"/>
      <c r="I325" s="9"/>
      <c r="J325" s="9"/>
      <c r="Z325" s="70"/>
      <c r="AA325" s="9"/>
      <c r="AB325" s="70"/>
      <c r="AC325" s="9"/>
    </row>
    <row r="326" spans="8:29" x14ac:dyDescent="0.2">
      <c r="H326" s="9"/>
      <c r="I326" s="9"/>
      <c r="J326" s="9"/>
      <c r="Z326" s="70"/>
      <c r="AA326" s="9"/>
      <c r="AB326" s="70"/>
      <c r="AC326" s="9"/>
    </row>
    <row r="327" spans="8:29" x14ac:dyDescent="0.2">
      <c r="H327" s="9"/>
      <c r="I327" s="9"/>
      <c r="J327" s="9"/>
      <c r="Z327" s="70"/>
      <c r="AA327" s="9"/>
      <c r="AB327" s="70"/>
      <c r="AC327" s="9"/>
    </row>
    <row r="328" spans="8:29" x14ac:dyDescent="0.2">
      <c r="H328" s="9"/>
      <c r="I328" s="9"/>
      <c r="J328" s="9"/>
      <c r="Z328" s="70"/>
      <c r="AA328" s="9"/>
      <c r="AB328" s="70"/>
      <c r="AC328" s="9"/>
    </row>
    <row r="329" spans="8:29" x14ac:dyDescent="0.2">
      <c r="H329" s="9"/>
      <c r="I329" s="9"/>
      <c r="J329" s="9"/>
      <c r="Z329" s="70"/>
      <c r="AA329" s="9"/>
      <c r="AB329" s="70"/>
      <c r="AC329" s="9"/>
    </row>
    <row r="330" spans="8:29" x14ac:dyDescent="0.2">
      <c r="H330" s="9"/>
      <c r="I330" s="9"/>
      <c r="J330" s="9"/>
      <c r="Z330" s="70"/>
      <c r="AA330" s="9"/>
      <c r="AB330" s="70"/>
      <c r="AC330" s="9"/>
    </row>
    <row r="331" spans="8:29" x14ac:dyDescent="0.2">
      <c r="H331" s="9"/>
      <c r="I331" s="9"/>
      <c r="J331" s="9"/>
      <c r="Z331" s="70"/>
      <c r="AA331" s="9"/>
      <c r="AB331" s="70"/>
      <c r="AC331" s="9"/>
    </row>
    <row r="332" spans="8:29" x14ac:dyDescent="0.2">
      <c r="H332" s="9"/>
      <c r="I332" s="9"/>
      <c r="J332" s="9"/>
      <c r="Z332" s="70"/>
      <c r="AA332" s="9"/>
      <c r="AB332" s="70"/>
      <c r="AC332" s="9"/>
    </row>
    <row r="333" spans="8:29" x14ac:dyDescent="0.2">
      <c r="H333" s="9"/>
      <c r="I333" s="9"/>
      <c r="J333" s="9"/>
      <c r="Z333" s="70"/>
      <c r="AA333" s="9"/>
      <c r="AB333" s="70"/>
      <c r="AC333" s="9"/>
    </row>
    <row r="334" spans="8:29" x14ac:dyDescent="0.2">
      <c r="H334" s="9"/>
      <c r="I334" s="9"/>
      <c r="J334" s="9"/>
      <c r="Z334" s="70"/>
      <c r="AA334" s="9"/>
      <c r="AB334" s="70"/>
      <c r="AC334" s="9"/>
    </row>
    <row r="335" spans="8:29" x14ac:dyDescent="0.2">
      <c r="H335" s="9"/>
      <c r="I335" s="9"/>
      <c r="J335" s="9"/>
      <c r="Z335" s="70"/>
      <c r="AA335" s="9"/>
      <c r="AB335" s="70"/>
      <c r="AC335" s="9"/>
    </row>
    <row r="336" spans="8:29" x14ac:dyDescent="0.2">
      <c r="H336" s="9"/>
      <c r="I336" s="9"/>
      <c r="J336" s="9"/>
      <c r="Z336" s="70"/>
      <c r="AA336" s="9"/>
      <c r="AB336" s="70"/>
      <c r="AC336" s="9"/>
    </row>
    <row r="337" spans="8:29" x14ac:dyDescent="0.2">
      <c r="H337" s="9"/>
      <c r="I337" s="9"/>
      <c r="J337" s="9"/>
      <c r="Z337" s="70"/>
      <c r="AA337" s="9"/>
      <c r="AB337" s="70"/>
      <c r="AC337" s="9"/>
    </row>
    <row r="338" spans="8:29" x14ac:dyDescent="0.2">
      <c r="H338" s="9"/>
      <c r="I338" s="9"/>
      <c r="J338" s="9"/>
      <c r="Z338" s="70"/>
      <c r="AA338" s="9"/>
      <c r="AB338" s="70"/>
      <c r="AC338" s="9"/>
    </row>
    <row r="339" spans="8:29" x14ac:dyDescent="0.2">
      <c r="H339" s="9"/>
      <c r="I339" s="9"/>
      <c r="J339" s="9"/>
      <c r="Z339" s="70"/>
      <c r="AA339" s="9"/>
      <c r="AB339" s="70"/>
      <c r="AC339" s="9"/>
    </row>
    <row r="340" spans="8:29" x14ac:dyDescent="0.2">
      <c r="H340" s="9"/>
      <c r="I340" s="9"/>
      <c r="J340" s="9"/>
      <c r="Z340" s="70"/>
      <c r="AA340" s="9"/>
      <c r="AB340" s="70"/>
      <c r="AC340" s="9"/>
    </row>
    <row r="341" spans="8:29" x14ac:dyDescent="0.2">
      <c r="H341" s="9"/>
      <c r="I341" s="9"/>
      <c r="J341" s="9"/>
      <c r="Z341" s="70"/>
      <c r="AA341" s="9"/>
      <c r="AB341" s="70"/>
      <c r="AC341" s="9"/>
    </row>
    <row r="342" spans="8:29" x14ac:dyDescent="0.2">
      <c r="H342" s="9"/>
      <c r="I342" s="9"/>
      <c r="J342" s="9"/>
      <c r="Z342" s="70"/>
      <c r="AA342" s="9"/>
      <c r="AB342" s="70"/>
      <c r="AC342" s="9"/>
    </row>
    <row r="343" spans="8:29" x14ac:dyDescent="0.2">
      <c r="H343" s="9"/>
      <c r="I343" s="9"/>
      <c r="J343" s="9"/>
      <c r="Z343" s="70"/>
      <c r="AA343" s="9"/>
      <c r="AB343" s="70"/>
      <c r="AC343" s="9"/>
    </row>
    <row r="344" spans="8:29" x14ac:dyDescent="0.2">
      <c r="H344" s="9"/>
      <c r="I344" s="9"/>
      <c r="J344" s="9"/>
      <c r="Z344" s="70"/>
      <c r="AA344" s="9"/>
      <c r="AB344" s="70"/>
      <c r="AC344" s="9"/>
    </row>
    <row r="345" spans="8:29" x14ac:dyDescent="0.2">
      <c r="H345" s="9"/>
      <c r="I345" s="9"/>
      <c r="J345" s="9"/>
      <c r="Z345" s="70"/>
      <c r="AA345" s="9"/>
      <c r="AB345" s="70"/>
      <c r="AC345" s="9"/>
    </row>
    <row r="346" spans="8:29" x14ac:dyDescent="0.2">
      <c r="H346" s="9"/>
      <c r="I346" s="9"/>
      <c r="J346" s="9"/>
      <c r="Z346" s="70"/>
      <c r="AA346" s="9"/>
      <c r="AB346" s="70"/>
      <c r="AC346" s="9"/>
    </row>
    <row r="347" spans="8:29" x14ac:dyDescent="0.2">
      <c r="H347" s="9"/>
      <c r="I347" s="9"/>
      <c r="J347" s="9"/>
      <c r="Z347" s="70"/>
      <c r="AA347" s="9"/>
      <c r="AB347" s="70"/>
      <c r="AC347" s="9"/>
    </row>
    <row r="348" spans="8:29" x14ac:dyDescent="0.2">
      <c r="H348" s="9"/>
      <c r="I348" s="9"/>
      <c r="J348" s="9"/>
      <c r="Z348" s="70"/>
      <c r="AA348" s="9"/>
      <c r="AB348" s="70"/>
      <c r="AC348" s="9"/>
    </row>
    <row r="349" spans="8:29" x14ac:dyDescent="0.2">
      <c r="H349" s="9"/>
      <c r="I349" s="9"/>
      <c r="J349" s="9"/>
      <c r="Z349" s="70"/>
      <c r="AA349" s="9"/>
      <c r="AB349" s="70"/>
      <c r="AC349" s="9"/>
    </row>
    <row r="350" spans="8:29" x14ac:dyDescent="0.2">
      <c r="H350" s="9"/>
      <c r="I350" s="9"/>
      <c r="J350" s="9"/>
      <c r="Z350" s="70"/>
      <c r="AA350" s="9"/>
      <c r="AB350" s="70"/>
      <c r="AC350" s="9"/>
    </row>
    <row r="351" spans="8:29" x14ac:dyDescent="0.2">
      <c r="H351" s="9"/>
      <c r="I351" s="9"/>
      <c r="J351" s="9"/>
      <c r="Z351" s="70"/>
      <c r="AA351" s="9"/>
      <c r="AB351" s="70"/>
      <c r="AC351" s="9"/>
    </row>
    <row r="352" spans="8:29" x14ac:dyDescent="0.2">
      <c r="H352" s="9"/>
      <c r="I352" s="9"/>
      <c r="J352" s="9"/>
      <c r="Z352" s="70"/>
      <c r="AA352" s="9"/>
      <c r="AB352" s="70"/>
      <c r="AC352" s="9"/>
    </row>
    <row r="353" spans="8:29" x14ac:dyDescent="0.2">
      <c r="H353" s="9"/>
      <c r="I353" s="9"/>
      <c r="J353" s="9"/>
      <c r="Z353" s="70"/>
      <c r="AA353" s="9"/>
      <c r="AB353" s="70"/>
      <c r="AC353" s="9"/>
    </row>
    <row r="354" spans="8:29" x14ac:dyDescent="0.2">
      <c r="H354" s="9"/>
      <c r="I354" s="9"/>
      <c r="J354" s="9"/>
      <c r="Z354" s="70"/>
      <c r="AA354" s="9"/>
      <c r="AB354" s="70"/>
      <c r="AC354" s="9"/>
    </row>
    <row r="355" spans="8:29" x14ac:dyDescent="0.2">
      <c r="H355" s="9"/>
      <c r="I355" s="9"/>
      <c r="J355" s="9"/>
      <c r="Z355" s="70"/>
      <c r="AA355" s="9"/>
      <c r="AB355" s="70"/>
      <c r="AC355" s="9"/>
    </row>
    <row r="356" spans="8:29" x14ac:dyDescent="0.2">
      <c r="H356" s="9"/>
      <c r="I356" s="9"/>
      <c r="J356" s="9"/>
      <c r="Z356" s="70"/>
      <c r="AA356" s="9"/>
      <c r="AB356" s="70"/>
      <c r="AC356" s="9"/>
    </row>
    <row r="357" spans="8:29" x14ac:dyDescent="0.2">
      <c r="H357" s="9"/>
      <c r="I357" s="9"/>
      <c r="J357" s="9"/>
      <c r="Z357" s="70"/>
      <c r="AA357" s="9"/>
      <c r="AB357" s="70"/>
      <c r="AC357" s="9"/>
    </row>
    <row r="358" spans="8:29" x14ac:dyDescent="0.2">
      <c r="H358" s="9"/>
      <c r="I358" s="9"/>
      <c r="J358" s="9"/>
      <c r="Z358" s="70"/>
      <c r="AA358" s="9"/>
      <c r="AB358" s="70"/>
      <c r="AC358" s="9"/>
    </row>
    <row r="359" spans="8:29" x14ac:dyDescent="0.2">
      <c r="H359" s="9"/>
      <c r="I359" s="9"/>
      <c r="J359" s="9"/>
      <c r="Z359" s="70"/>
      <c r="AA359" s="9"/>
      <c r="AB359" s="70"/>
      <c r="AC359" s="9"/>
    </row>
    <row r="360" spans="8:29" x14ac:dyDescent="0.2">
      <c r="H360" s="9"/>
      <c r="I360" s="9"/>
      <c r="J360" s="9"/>
      <c r="Z360" s="70"/>
      <c r="AA360" s="9"/>
      <c r="AB360" s="70"/>
      <c r="AC360" s="9"/>
    </row>
    <row r="361" spans="8:29" x14ac:dyDescent="0.2">
      <c r="H361" s="9"/>
      <c r="I361" s="9"/>
      <c r="J361" s="9"/>
      <c r="Z361" s="70"/>
      <c r="AA361" s="9"/>
      <c r="AB361" s="70"/>
      <c r="AC361" s="9"/>
    </row>
    <row r="362" spans="8:29" x14ac:dyDescent="0.2">
      <c r="H362" s="9"/>
      <c r="I362" s="9"/>
      <c r="J362" s="9"/>
      <c r="Z362" s="70"/>
      <c r="AA362" s="9"/>
      <c r="AB362" s="70"/>
      <c r="AC362" s="9"/>
    </row>
    <row r="363" spans="8:29" x14ac:dyDescent="0.2">
      <c r="H363" s="9"/>
      <c r="I363" s="9"/>
      <c r="J363" s="9"/>
      <c r="Z363" s="70"/>
      <c r="AA363" s="9"/>
      <c r="AB363" s="70"/>
      <c r="AC363" s="9"/>
    </row>
    <row r="364" spans="8:29" x14ac:dyDescent="0.2">
      <c r="H364" s="9"/>
      <c r="I364" s="9"/>
      <c r="J364" s="9"/>
      <c r="Z364" s="70"/>
      <c r="AA364" s="9"/>
      <c r="AB364" s="70"/>
      <c r="AC364" s="9"/>
    </row>
    <row r="365" spans="8:29" x14ac:dyDescent="0.2">
      <c r="H365" s="9"/>
      <c r="I365" s="9"/>
      <c r="J365" s="9"/>
      <c r="Z365" s="70"/>
      <c r="AA365" s="9"/>
      <c r="AB365" s="70"/>
      <c r="AC365" s="9"/>
    </row>
    <row r="366" spans="8:29" x14ac:dyDescent="0.2">
      <c r="H366" s="9"/>
      <c r="I366" s="9"/>
      <c r="J366" s="9"/>
      <c r="Z366" s="70"/>
      <c r="AA366" s="9"/>
      <c r="AB366" s="70"/>
      <c r="AC366" s="9"/>
    </row>
    <row r="367" spans="8:29" x14ac:dyDescent="0.2">
      <c r="H367" s="9"/>
      <c r="I367" s="9"/>
      <c r="J367" s="9"/>
      <c r="Z367" s="70"/>
      <c r="AA367" s="9"/>
      <c r="AB367" s="70"/>
      <c r="AC367" s="9"/>
    </row>
    <row r="368" spans="8:29" x14ac:dyDescent="0.2">
      <c r="H368" s="9"/>
      <c r="I368" s="9"/>
      <c r="J368" s="9"/>
      <c r="Z368" s="70"/>
      <c r="AA368" s="9"/>
      <c r="AB368" s="70"/>
      <c r="AC368" s="9"/>
    </row>
    <row r="369" spans="8:29" x14ac:dyDescent="0.2">
      <c r="H369" s="9"/>
      <c r="I369" s="9"/>
      <c r="J369" s="9"/>
      <c r="Z369" s="70"/>
      <c r="AA369" s="9"/>
      <c r="AB369" s="70"/>
      <c r="AC369" s="9"/>
    </row>
    <row r="370" spans="8:29" x14ac:dyDescent="0.2">
      <c r="H370" s="9"/>
      <c r="I370" s="9"/>
      <c r="J370" s="9"/>
      <c r="Z370" s="70"/>
      <c r="AA370" s="9"/>
      <c r="AB370" s="70"/>
      <c r="AC370" s="9"/>
    </row>
    <row r="371" spans="8:29" x14ac:dyDescent="0.2">
      <c r="H371" s="9"/>
      <c r="I371" s="9"/>
      <c r="J371" s="9"/>
      <c r="Z371" s="70"/>
      <c r="AA371" s="9"/>
      <c r="AB371" s="70"/>
      <c r="AC371" s="9"/>
    </row>
    <row r="372" spans="8:29" x14ac:dyDescent="0.2">
      <c r="H372" s="9"/>
      <c r="I372" s="9"/>
      <c r="J372" s="9"/>
      <c r="Z372" s="70"/>
      <c r="AA372" s="9"/>
      <c r="AB372" s="70"/>
      <c r="AC372" s="9"/>
    </row>
    <row r="373" spans="8:29" x14ac:dyDescent="0.2">
      <c r="H373" s="9"/>
      <c r="I373" s="9"/>
      <c r="J373" s="9"/>
      <c r="Z373" s="70"/>
      <c r="AA373" s="9"/>
      <c r="AB373" s="70"/>
      <c r="AC373" s="9"/>
    </row>
    <row r="374" spans="8:29" x14ac:dyDescent="0.2">
      <c r="H374" s="9"/>
      <c r="I374" s="9"/>
      <c r="J374" s="9"/>
      <c r="Z374" s="70"/>
      <c r="AA374" s="9"/>
      <c r="AB374" s="70"/>
      <c r="AC374" s="9"/>
    </row>
    <row r="375" spans="8:29" x14ac:dyDescent="0.2">
      <c r="H375" s="9"/>
      <c r="I375" s="9"/>
      <c r="J375" s="9"/>
      <c r="Z375" s="70"/>
      <c r="AA375" s="9"/>
      <c r="AB375" s="70"/>
      <c r="AC375" s="9"/>
    </row>
    <row r="376" spans="8:29" x14ac:dyDescent="0.2">
      <c r="H376" s="9"/>
      <c r="I376" s="9"/>
      <c r="J376" s="9"/>
      <c r="Z376" s="70"/>
      <c r="AA376" s="9"/>
      <c r="AB376" s="70"/>
      <c r="AC376" s="9"/>
    </row>
    <row r="377" spans="8:29" x14ac:dyDescent="0.2">
      <c r="H377" s="9"/>
      <c r="I377" s="9"/>
      <c r="J377" s="9"/>
      <c r="Z377" s="70"/>
      <c r="AA377" s="9"/>
      <c r="AB377" s="70"/>
      <c r="AC377" s="9"/>
    </row>
    <row r="378" spans="8:29" x14ac:dyDescent="0.2">
      <c r="H378" s="9"/>
      <c r="I378" s="9"/>
      <c r="J378" s="9"/>
      <c r="Z378" s="70"/>
      <c r="AA378" s="9"/>
      <c r="AB378" s="70"/>
      <c r="AC378" s="9"/>
    </row>
    <row r="379" spans="8:29" x14ac:dyDescent="0.2">
      <c r="H379" s="9"/>
      <c r="I379" s="9"/>
      <c r="J379" s="9"/>
      <c r="Z379" s="70"/>
      <c r="AA379" s="9"/>
      <c r="AB379" s="70"/>
      <c r="AC379" s="9"/>
    </row>
    <row r="380" spans="8:29" x14ac:dyDescent="0.2">
      <c r="H380" s="9"/>
      <c r="I380" s="9"/>
      <c r="J380" s="9"/>
      <c r="Z380" s="70"/>
      <c r="AA380" s="9"/>
      <c r="AB380" s="70"/>
      <c r="AC380" s="9"/>
    </row>
    <row r="381" spans="8:29" x14ac:dyDescent="0.2">
      <c r="H381" s="9"/>
      <c r="I381" s="9"/>
      <c r="J381" s="9"/>
      <c r="Z381" s="70"/>
      <c r="AA381" s="9"/>
      <c r="AB381" s="70"/>
      <c r="AC381" s="9"/>
    </row>
    <row r="382" spans="8:29" x14ac:dyDescent="0.2">
      <c r="H382" s="9"/>
      <c r="I382" s="9"/>
      <c r="J382" s="9"/>
      <c r="Z382" s="70"/>
      <c r="AA382" s="9"/>
      <c r="AB382" s="70"/>
      <c r="AC382" s="9"/>
    </row>
    <row r="383" spans="8:29" x14ac:dyDescent="0.2">
      <c r="H383" s="9"/>
      <c r="I383" s="9"/>
      <c r="J383" s="9"/>
      <c r="Z383" s="70"/>
      <c r="AA383" s="9"/>
      <c r="AB383" s="70"/>
      <c r="AC383" s="9"/>
    </row>
    <row r="384" spans="8:29" x14ac:dyDescent="0.2">
      <c r="H384" s="9"/>
      <c r="I384" s="9"/>
      <c r="J384" s="9"/>
      <c r="Z384" s="70"/>
      <c r="AA384" s="9"/>
      <c r="AB384" s="70"/>
      <c r="AC384" s="9"/>
    </row>
    <row r="385" spans="8:29" x14ac:dyDescent="0.2">
      <c r="H385" s="9"/>
      <c r="I385" s="9"/>
      <c r="J385" s="9"/>
      <c r="Z385" s="70"/>
      <c r="AA385" s="9"/>
      <c r="AB385" s="70"/>
      <c r="AC385" s="9"/>
    </row>
    <row r="386" spans="8:29" x14ac:dyDescent="0.2">
      <c r="H386" s="9"/>
      <c r="I386" s="9"/>
      <c r="J386" s="9"/>
      <c r="Z386" s="70"/>
      <c r="AA386" s="9"/>
      <c r="AB386" s="70"/>
      <c r="AC386" s="9"/>
    </row>
    <row r="387" spans="8:29" x14ac:dyDescent="0.2">
      <c r="H387" s="9"/>
      <c r="I387" s="9"/>
      <c r="J387" s="9"/>
      <c r="Z387" s="70"/>
      <c r="AA387" s="9"/>
      <c r="AB387" s="70"/>
      <c r="AC387" s="9"/>
    </row>
    <row r="388" spans="8:29" x14ac:dyDescent="0.2">
      <c r="H388" s="9"/>
      <c r="I388" s="9"/>
      <c r="J388" s="9"/>
      <c r="Z388" s="70"/>
      <c r="AA388" s="9"/>
      <c r="AB388" s="70"/>
      <c r="AC388" s="9"/>
    </row>
    <row r="389" spans="8:29" x14ac:dyDescent="0.2">
      <c r="H389" s="9"/>
      <c r="I389" s="9"/>
      <c r="J389" s="9"/>
      <c r="Z389" s="70"/>
      <c r="AA389" s="9"/>
      <c r="AB389" s="70"/>
      <c r="AC389" s="9"/>
    </row>
    <row r="390" spans="8:29" x14ac:dyDescent="0.2">
      <c r="H390" s="9"/>
      <c r="I390" s="9"/>
      <c r="J390" s="9"/>
      <c r="Z390" s="70"/>
      <c r="AA390" s="9"/>
      <c r="AB390" s="70"/>
      <c r="AC390" s="9"/>
    </row>
    <row r="391" spans="8:29" x14ac:dyDescent="0.2">
      <c r="H391" s="9"/>
      <c r="I391" s="9"/>
      <c r="J391" s="9"/>
      <c r="Z391" s="70"/>
      <c r="AA391" s="9"/>
      <c r="AB391" s="70"/>
      <c r="AC391" s="9"/>
    </row>
    <row r="392" spans="8:29" x14ac:dyDescent="0.2">
      <c r="H392" s="9"/>
      <c r="I392" s="9"/>
      <c r="J392" s="9"/>
      <c r="Z392" s="70"/>
      <c r="AA392" s="9"/>
      <c r="AB392" s="70"/>
      <c r="AC392" s="9"/>
    </row>
    <row r="393" spans="8:29" x14ac:dyDescent="0.2">
      <c r="H393" s="9"/>
      <c r="I393" s="9"/>
      <c r="J393" s="9"/>
      <c r="Z393" s="70"/>
      <c r="AA393" s="9"/>
      <c r="AB393" s="70"/>
      <c r="AC393" s="9"/>
    </row>
    <row r="394" spans="8:29" x14ac:dyDescent="0.2">
      <c r="H394" s="9"/>
      <c r="I394" s="9"/>
      <c r="J394" s="9"/>
      <c r="Z394" s="70"/>
      <c r="AA394" s="9"/>
      <c r="AB394" s="70"/>
      <c r="AC394" s="9"/>
    </row>
    <row r="395" spans="8:29" x14ac:dyDescent="0.2">
      <c r="H395" s="9"/>
      <c r="I395" s="9"/>
      <c r="J395" s="9"/>
      <c r="Z395" s="70"/>
      <c r="AA395" s="9"/>
      <c r="AB395" s="70"/>
      <c r="AC395" s="9"/>
    </row>
    <row r="396" spans="8:29" x14ac:dyDescent="0.2">
      <c r="H396" s="9"/>
      <c r="I396" s="9"/>
      <c r="J396" s="9"/>
      <c r="Z396" s="70"/>
      <c r="AA396" s="9"/>
      <c r="AB396" s="70"/>
      <c r="AC396" s="9"/>
    </row>
    <row r="397" spans="8:29" x14ac:dyDescent="0.2">
      <c r="H397" s="9"/>
      <c r="I397" s="9"/>
      <c r="J397" s="9"/>
      <c r="Z397" s="70"/>
      <c r="AA397" s="9"/>
      <c r="AB397" s="70"/>
      <c r="AC397" s="9"/>
    </row>
    <row r="398" spans="8:29" x14ac:dyDescent="0.2">
      <c r="H398" s="9"/>
      <c r="I398" s="9"/>
      <c r="J398" s="9"/>
      <c r="Z398" s="70"/>
      <c r="AA398" s="9"/>
      <c r="AB398" s="70"/>
      <c r="AC398" s="9"/>
    </row>
    <row r="399" spans="8:29" x14ac:dyDescent="0.2">
      <c r="H399" s="9"/>
      <c r="I399" s="9"/>
      <c r="J399" s="9"/>
      <c r="Z399" s="70"/>
      <c r="AA399" s="9"/>
      <c r="AB399" s="70"/>
      <c r="AC399" s="9"/>
    </row>
    <row r="400" spans="8:29" x14ac:dyDescent="0.2">
      <c r="H400" s="9"/>
      <c r="I400" s="9"/>
      <c r="J400" s="9"/>
      <c r="Z400" s="70"/>
      <c r="AA400" s="9"/>
      <c r="AB400" s="70"/>
      <c r="AC400" s="9"/>
    </row>
    <row r="401" spans="8:29" x14ac:dyDescent="0.2">
      <c r="H401" s="9"/>
      <c r="I401" s="9"/>
      <c r="J401" s="9"/>
      <c r="Z401" s="70"/>
      <c r="AA401" s="9"/>
      <c r="AB401" s="70"/>
      <c r="AC401" s="9"/>
    </row>
    <row r="402" spans="8:29" x14ac:dyDescent="0.2">
      <c r="H402" s="9"/>
      <c r="I402" s="9"/>
      <c r="J402" s="9"/>
      <c r="Z402" s="70"/>
      <c r="AA402" s="9"/>
      <c r="AB402" s="70"/>
      <c r="AC402" s="9"/>
    </row>
    <row r="403" spans="8:29" x14ac:dyDescent="0.2">
      <c r="H403" s="9"/>
      <c r="I403" s="9"/>
      <c r="J403" s="9"/>
      <c r="Z403" s="70"/>
      <c r="AA403" s="9"/>
      <c r="AB403" s="70"/>
      <c r="AC403" s="9"/>
    </row>
    <row r="404" spans="8:29" x14ac:dyDescent="0.2">
      <c r="H404" s="9"/>
      <c r="I404" s="9"/>
      <c r="J404" s="9"/>
      <c r="Z404" s="70"/>
      <c r="AA404" s="9"/>
      <c r="AB404" s="70"/>
      <c r="AC404" s="9"/>
    </row>
    <row r="405" spans="8:29" x14ac:dyDescent="0.2">
      <c r="H405" s="9"/>
      <c r="I405" s="9"/>
      <c r="J405" s="9"/>
      <c r="Z405" s="70"/>
      <c r="AA405" s="9"/>
      <c r="AB405" s="70"/>
      <c r="AC405" s="9"/>
    </row>
    <row r="406" spans="8:29" x14ac:dyDescent="0.2">
      <c r="H406" s="9"/>
      <c r="I406" s="9"/>
      <c r="J406" s="9"/>
      <c r="Z406" s="70"/>
      <c r="AA406" s="9"/>
      <c r="AB406" s="70"/>
      <c r="AC406" s="9"/>
    </row>
    <row r="407" spans="8:29" x14ac:dyDescent="0.2">
      <c r="H407" s="9"/>
      <c r="I407" s="9"/>
      <c r="J407" s="9"/>
      <c r="Z407" s="70"/>
      <c r="AA407" s="9"/>
      <c r="AB407" s="70"/>
      <c r="AC407" s="9"/>
    </row>
    <row r="408" spans="8:29" x14ac:dyDescent="0.2">
      <c r="H408" s="9"/>
      <c r="I408" s="9"/>
      <c r="J408" s="9"/>
      <c r="Z408" s="70"/>
      <c r="AA408" s="9"/>
      <c r="AB408" s="70"/>
      <c r="AC408" s="9"/>
    </row>
    <row r="409" spans="8:29" x14ac:dyDescent="0.2">
      <c r="H409" s="9"/>
      <c r="I409" s="9"/>
      <c r="J409" s="9"/>
      <c r="Z409" s="70"/>
      <c r="AA409" s="9"/>
      <c r="AB409" s="70"/>
      <c r="AC409" s="9"/>
    </row>
    <row r="410" spans="8:29" x14ac:dyDescent="0.2">
      <c r="H410" s="9"/>
      <c r="I410" s="9"/>
      <c r="J410" s="9"/>
      <c r="Z410" s="70"/>
      <c r="AA410" s="9"/>
      <c r="AB410" s="70"/>
      <c r="AC410" s="9"/>
    </row>
    <row r="411" spans="8:29" x14ac:dyDescent="0.2">
      <c r="H411" s="9"/>
      <c r="I411" s="9"/>
      <c r="J411" s="9"/>
      <c r="Z411" s="70"/>
      <c r="AA411" s="9"/>
      <c r="AB411" s="70"/>
      <c r="AC411" s="9"/>
    </row>
    <row r="412" spans="8:29" x14ac:dyDescent="0.2">
      <c r="H412" s="9"/>
      <c r="I412" s="9"/>
      <c r="J412" s="9"/>
      <c r="Z412" s="70"/>
      <c r="AA412" s="9"/>
      <c r="AB412" s="70"/>
      <c r="AC412" s="9"/>
    </row>
    <row r="413" spans="8:29" x14ac:dyDescent="0.2">
      <c r="H413" s="9"/>
      <c r="I413" s="9"/>
      <c r="J413" s="9"/>
      <c r="Z413" s="70"/>
      <c r="AA413" s="9"/>
      <c r="AB413" s="70"/>
      <c r="AC413" s="9"/>
    </row>
    <row r="414" spans="8:29" x14ac:dyDescent="0.2">
      <c r="H414" s="9"/>
      <c r="I414" s="9"/>
      <c r="J414" s="9"/>
      <c r="Z414" s="70"/>
      <c r="AA414" s="9"/>
      <c r="AB414" s="70"/>
      <c r="AC414" s="9"/>
    </row>
    <row r="415" spans="8:29" x14ac:dyDescent="0.2">
      <c r="H415" s="9"/>
      <c r="I415" s="9"/>
      <c r="J415" s="9"/>
      <c r="Z415" s="70"/>
      <c r="AA415" s="9"/>
      <c r="AB415" s="70"/>
      <c r="AC415" s="9"/>
    </row>
    <row r="416" spans="8:29" x14ac:dyDescent="0.2">
      <c r="H416" s="9"/>
      <c r="I416" s="9"/>
      <c r="J416" s="9"/>
      <c r="Z416" s="70"/>
      <c r="AA416" s="9"/>
      <c r="AB416" s="70"/>
      <c r="AC416" s="9"/>
    </row>
    <row r="417" spans="8:29" x14ac:dyDescent="0.2">
      <c r="H417" s="9"/>
      <c r="I417" s="9"/>
      <c r="J417" s="9"/>
      <c r="Z417" s="70"/>
      <c r="AA417" s="9"/>
      <c r="AB417" s="70"/>
      <c r="AC417" s="9"/>
    </row>
    <row r="418" spans="8:29" x14ac:dyDescent="0.2">
      <c r="H418" s="9"/>
      <c r="I418" s="9"/>
      <c r="J418" s="9"/>
      <c r="Z418" s="70"/>
      <c r="AA418" s="9"/>
      <c r="AB418" s="70"/>
      <c r="AC418" s="9"/>
    </row>
    <row r="419" spans="8:29" x14ac:dyDescent="0.2">
      <c r="H419" s="9"/>
      <c r="I419" s="9"/>
      <c r="J419" s="9"/>
      <c r="Z419" s="70"/>
      <c r="AA419" s="9"/>
      <c r="AB419" s="70"/>
      <c r="AC419" s="9"/>
    </row>
    <row r="420" spans="8:29" x14ac:dyDescent="0.2">
      <c r="H420" s="9"/>
      <c r="I420" s="9"/>
      <c r="J420" s="9"/>
      <c r="Z420" s="70"/>
      <c r="AA420" s="9"/>
      <c r="AB420" s="70"/>
      <c r="AC420" s="9"/>
    </row>
    <row r="421" spans="8:29" x14ac:dyDescent="0.2">
      <c r="H421" s="9"/>
      <c r="I421" s="9"/>
      <c r="J421" s="9"/>
      <c r="Z421" s="70"/>
      <c r="AA421" s="9"/>
      <c r="AB421" s="70"/>
      <c r="AC421" s="9"/>
    </row>
    <row r="422" spans="8:29" x14ac:dyDescent="0.2">
      <c r="H422" s="9"/>
      <c r="I422" s="9"/>
      <c r="J422" s="9"/>
      <c r="Z422" s="70"/>
      <c r="AA422" s="9"/>
      <c r="AB422" s="70"/>
      <c r="AC422" s="9"/>
    </row>
    <row r="423" spans="8:29" x14ac:dyDescent="0.2">
      <c r="H423" s="9"/>
      <c r="I423" s="9"/>
      <c r="J423" s="9"/>
      <c r="Z423" s="70"/>
      <c r="AA423" s="9"/>
      <c r="AB423" s="70"/>
      <c r="AC423" s="9"/>
    </row>
    <row r="424" spans="8:29" x14ac:dyDescent="0.2">
      <c r="H424" s="9"/>
      <c r="I424" s="9"/>
      <c r="J424" s="9"/>
      <c r="Z424" s="70"/>
      <c r="AA424" s="9"/>
      <c r="AB424" s="70"/>
      <c r="AC424" s="9"/>
    </row>
    <row r="425" spans="8:29" x14ac:dyDescent="0.2">
      <c r="H425" s="9"/>
      <c r="I425" s="9"/>
      <c r="J425" s="9"/>
      <c r="Z425" s="70"/>
      <c r="AA425" s="9"/>
      <c r="AB425" s="70"/>
      <c r="AC425" s="9"/>
    </row>
    <row r="426" spans="8:29" x14ac:dyDescent="0.2">
      <c r="H426" s="9"/>
      <c r="I426" s="9"/>
      <c r="J426" s="9"/>
      <c r="Z426" s="70"/>
      <c r="AA426" s="9"/>
      <c r="AB426" s="70"/>
      <c r="AC426" s="9"/>
    </row>
    <row r="427" spans="8:29" x14ac:dyDescent="0.2">
      <c r="H427" s="9"/>
      <c r="I427" s="9"/>
      <c r="J427" s="9"/>
      <c r="Z427" s="70"/>
      <c r="AA427" s="9"/>
      <c r="AB427" s="70"/>
      <c r="AC427" s="9"/>
    </row>
    <row r="428" spans="8:29" x14ac:dyDescent="0.2">
      <c r="H428" s="9"/>
      <c r="I428" s="9"/>
      <c r="J428" s="9"/>
      <c r="Z428" s="70"/>
      <c r="AA428" s="9"/>
      <c r="AB428" s="70"/>
      <c r="AC428" s="9"/>
    </row>
    <row r="429" spans="8:29" x14ac:dyDescent="0.2">
      <c r="H429" s="9"/>
      <c r="I429" s="9"/>
      <c r="J429" s="9"/>
      <c r="Z429" s="70"/>
      <c r="AA429" s="9"/>
      <c r="AB429" s="70"/>
      <c r="AC429" s="9"/>
    </row>
    <row r="430" spans="8:29" x14ac:dyDescent="0.2">
      <c r="H430" s="9"/>
      <c r="I430" s="9"/>
      <c r="J430" s="9"/>
      <c r="Z430" s="70"/>
      <c r="AA430" s="9"/>
      <c r="AB430" s="70"/>
      <c r="AC430" s="9"/>
    </row>
    <row r="431" spans="8:29" x14ac:dyDescent="0.2">
      <c r="H431" s="9"/>
      <c r="I431" s="9"/>
      <c r="J431" s="9"/>
      <c r="Z431" s="70"/>
      <c r="AA431" s="9"/>
      <c r="AB431" s="70"/>
      <c r="AC431" s="9"/>
    </row>
    <row r="432" spans="8:29" x14ac:dyDescent="0.2">
      <c r="H432" s="9"/>
      <c r="I432" s="9"/>
      <c r="J432" s="9"/>
      <c r="Z432" s="70"/>
      <c r="AA432" s="9"/>
      <c r="AB432" s="70"/>
      <c r="AC432" s="9"/>
    </row>
    <row r="433" spans="8:29" x14ac:dyDescent="0.2">
      <c r="H433" s="9"/>
      <c r="I433" s="9"/>
      <c r="J433" s="9"/>
      <c r="Z433" s="70"/>
      <c r="AA433" s="9"/>
      <c r="AB433" s="70"/>
      <c r="AC433" s="9"/>
    </row>
    <row r="434" spans="8:29" x14ac:dyDescent="0.2">
      <c r="H434" s="9"/>
      <c r="I434" s="9"/>
      <c r="J434" s="9"/>
      <c r="Z434" s="70"/>
      <c r="AA434" s="9"/>
      <c r="AB434" s="70"/>
      <c r="AC434" s="9"/>
    </row>
    <row r="435" spans="8:29" x14ac:dyDescent="0.2">
      <c r="H435" s="9"/>
      <c r="I435" s="9"/>
      <c r="J435" s="9"/>
      <c r="Z435" s="70"/>
      <c r="AA435" s="9"/>
      <c r="AB435" s="70"/>
      <c r="AC435" s="9"/>
    </row>
    <row r="436" spans="8:29" x14ac:dyDescent="0.2">
      <c r="H436" s="9"/>
      <c r="I436" s="9"/>
      <c r="J436" s="9"/>
      <c r="Z436" s="70"/>
      <c r="AA436" s="9"/>
      <c r="AB436" s="70"/>
      <c r="AC436" s="9"/>
    </row>
    <row r="437" spans="8:29" x14ac:dyDescent="0.2">
      <c r="H437" s="9"/>
      <c r="I437" s="9"/>
      <c r="J437" s="9"/>
      <c r="Z437" s="70"/>
      <c r="AA437" s="9"/>
      <c r="AB437" s="70"/>
      <c r="AC437" s="9"/>
    </row>
    <row r="438" spans="8:29" x14ac:dyDescent="0.2">
      <c r="H438" s="9"/>
      <c r="I438" s="9"/>
      <c r="J438" s="9"/>
      <c r="Z438" s="70"/>
      <c r="AA438" s="9"/>
      <c r="AB438" s="70"/>
      <c r="AC438" s="9"/>
    </row>
    <row r="439" spans="8:29" x14ac:dyDescent="0.2">
      <c r="H439" s="9"/>
      <c r="I439" s="9"/>
      <c r="J439" s="9"/>
      <c r="Z439" s="70"/>
      <c r="AA439" s="9"/>
      <c r="AB439" s="70"/>
      <c r="AC439" s="9"/>
    </row>
    <row r="440" spans="8:29" x14ac:dyDescent="0.2">
      <c r="H440" s="9"/>
      <c r="I440" s="9"/>
      <c r="J440" s="9"/>
      <c r="Z440" s="70"/>
      <c r="AA440" s="9"/>
      <c r="AB440" s="70"/>
      <c r="AC440" s="9"/>
    </row>
    <row r="441" spans="8:29" x14ac:dyDescent="0.2">
      <c r="H441" s="9"/>
      <c r="I441" s="9"/>
      <c r="J441" s="9"/>
      <c r="Z441" s="70"/>
      <c r="AA441" s="9"/>
      <c r="AB441" s="70"/>
      <c r="AC441" s="9"/>
    </row>
    <row r="442" spans="8:29" x14ac:dyDescent="0.2">
      <c r="H442" s="9"/>
      <c r="I442" s="9"/>
      <c r="J442" s="9"/>
      <c r="Z442" s="70"/>
      <c r="AA442" s="9"/>
      <c r="AB442" s="70"/>
      <c r="AC442" s="9"/>
    </row>
    <row r="443" spans="8:29" x14ac:dyDescent="0.2">
      <c r="H443" s="9"/>
      <c r="I443" s="9"/>
      <c r="J443" s="9"/>
      <c r="Z443" s="70"/>
      <c r="AA443" s="9"/>
      <c r="AB443" s="70"/>
      <c r="AC443" s="9"/>
    </row>
    <row r="444" spans="8:29" x14ac:dyDescent="0.2">
      <c r="H444" s="9"/>
      <c r="I444" s="9"/>
      <c r="J444" s="9"/>
      <c r="Z444" s="70"/>
      <c r="AA444" s="9"/>
      <c r="AB444" s="70"/>
      <c r="AC444" s="9"/>
    </row>
    <row r="445" spans="8:29" x14ac:dyDescent="0.2">
      <c r="H445" s="9"/>
      <c r="I445" s="9"/>
      <c r="J445" s="9"/>
      <c r="Z445" s="70"/>
      <c r="AA445" s="9"/>
      <c r="AB445" s="70"/>
      <c r="AC445" s="9"/>
    </row>
    <row r="446" spans="8:29" x14ac:dyDescent="0.2">
      <c r="H446" s="9"/>
      <c r="I446" s="9"/>
      <c r="J446" s="9"/>
      <c r="Z446" s="70"/>
      <c r="AA446" s="9"/>
      <c r="AB446" s="70"/>
      <c r="AC446" s="9"/>
    </row>
    <row r="447" spans="8:29" x14ac:dyDescent="0.2">
      <c r="H447" s="9"/>
      <c r="I447" s="9"/>
      <c r="J447" s="9"/>
      <c r="Z447" s="70"/>
      <c r="AA447" s="9"/>
      <c r="AB447" s="70"/>
      <c r="AC447" s="9"/>
    </row>
    <row r="448" spans="8:29" x14ac:dyDescent="0.2">
      <c r="H448" s="9"/>
      <c r="I448" s="9"/>
      <c r="J448" s="9"/>
      <c r="Z448" s="70"/>
      <c r="AA448" s="9"/>
      <c r="AB448" s="70"/>
      <c r="AC448" s="9"/>
    </row>
    <row r="449" spans="8:29" x14ac:dyDescent="0.2">
      <c r="H449" s="9"/>
      <c r="I449" s="9"/>
      <c r="J449" s="9"/>
      <c r="Z449" s="70"/>
      <c r="AA449" s="9"/>
      <c r="AB449" s="70"/>
      <c r="AC449" s="9"/>
    </row>
    <row r="450" spans="8:29" x14ac:dyDescent="0.2">
      <c r="H450" s="9"/>
      <c r="I450" s="9"/>
      <c r="J450" s="9"/>
      <c r="Z450" s="70"/>
      <c r="AA450" s="9"/>
      <c r="AB450" s="70"/>
      <c r="AC450" s="9"/>
    </row>
    <row r="451" spans="8:29" x14ac:dyDescent="0.2">
      <c r="H451" s="9"/>
      <c r="I451" s="9"/>
      <c r="J451" s="9"/>
      <c r="Z451" s="70"/>
      <c r="AA451" s="9"/>
      <c r="AB451" s="70"/>
      <c r="AC451" s="9"/>
    </row>
    <row r="452" spans="8:29" x14ac:dyDescent="0.2">
      <c r="H452" s="9"/>
      <c r="I452" s="9"/>
      <c r="J452" s="9"/>
      <c r="Z452" s="70"/>
      <c r="AA452" s="9"/>
      <c r="AB452" s="70"/>
      <c r="AC452" s="9"/>
    </row>
    <row r="453" spans="8:29" x14ac:dyDescent="0.2">
      <c r="H453" s="9"/>
      <c r="I453" s="9"/>
      <c r="J453" s="9"/>
      <c r="Z453" s="70"/>
      <c r="AA453" s="9"/>
      <c r="AB453" s="70"/>
      <c r="AC453" s="9"/>
    </row>
    <row r="454" spans="8:29" x14ac:dyDescent="0.2">
      <c r="H454" s="9"/>
      <c r="I454" s="9"/>
      <c r="J454" s="9"/>
      <c r="Z454" s="70"/>
      <c r="AA454" s="9"/>
      <c r="AB454" s="70"/>
      <c r="AC454" s="9"/>
    </row>
    <row r="455" spans="8:29" x14ac:dyDescent="0.2">
      <c r="H455" s="9"/>
      <c r="I455" s="9"/>
      <c r="J455" s="9"/>
      <c r="Z455" s="70"/>
      <c r="AA455" s="9"/>
      <c r="AB455" s="70"/>
      <c r="AC455" s="9"/>
    </row>
    <row r="456" spans="8:29" x14ac:dyDescent="0.2">
      <c r="H456" s="9"/>
      <c r="I456" s="9"/>
      <c r="J456" s="9"/>
      <c r="Z456" s="70"/>
      <c r="AA456" s="9"/>
      <c r="AB456" s="70"/>
      <c r="AC456" s="9"/>
    </row>
    <row r="457" spans="8:29" x14ac:dyDescent="0.2">
      <c r="H457" s="9"/>
      <c r="I457" s="9"/>
      <c r="J457" s="9"/>
      <c r="Z457" s="70"/>
      <c r="AA457" s="9"/>
      <c r="AB457" s="70"/>
      <c r="AC457" s="9"/>
    </row>
    <row r="458" spans="8:29" x14ac:dyDescent="0.2">
      <c r="H458" s="9"/>
      <c r="I458" s="9"/>
      <c r="J458" s="9"/>
      <c r="Z458" s="70"/>
      <c r="AA458" s="9"/>
      <c r="AB458" s="70"/>
      <c r="AC458" s="9"/>
    </row>
    <row r="459" spans="8:29" x14ac:dyDescent="0.2">
      <c r="H459" s="9"/>
      <c r="I459" s="9"/>
      <c r="J459" s="9"/>
      <c r="Z459" s="70"/>
      <c r="AA459" s="9"/>
      <c r="AB459" s="70"/>
      <c r="AC459" s="9"/>
    </row>
    <row r="460" spans="8:29" x14ac:dyDescent="0.2">
      <c r="H460" s="9"/>
      <c r="I460" s="9"/>
      <c r="J460" s="9"/>
      <c r="Z460" s="70"/>
      <c r="AA460" s="9"/>
      <c r="AB460" s="70"/>
      <c r="AC460" s="9"/>
    </row>
    <row r="461" spans="8:29" x14ac:dyDescent="0.2">
      <c r="H461" s="9"/>
      <c r="I461" s="9"/>
      <c r="J461" s="9"/>
      <c r="Z461" s="70"/>
      <c r="AA461" s="9"/>
      <c r="AB461" s="70"/>
      <c r="AC461" s="9"/>
    </row>
    <row r="462" spans="8:29" x14ac:dyDescent="0.2">
      <c r="H462" s="9"/>
      <c r="I462" s="9"/>
      <c r="J462" s="9"/>
      <c r="Z462" s="70"/>
      <c r="AA462" s="9"/>
      <c r="AB462" s="70"/>
      <c r="AC462" s="9"/>
    </row>
    <row r="463" spans="8:29" x14ac:dyDescent="0.2">
      <c r="H463" s="9"/>
      <c r="I463" s="9"/>
      <c r="J463" s="9"/>
      <c r="Z463" s="70"/>
      <c r="AA463" s="9"/>
      <c r="AB463" s="70"/>
      <c r="AC463" s="9"/>
    </row>
    <row r="464" spans="8:29" x14ac:dyDescent="0.2">
      <c r="H464" s="9"/>
      <c r="I464" s="9"/>
      <c r="J464" s="9"/>
      <c r="Z464" s="70"/>
      <c r="AA464" s="9"/>
      <c r="AB464" s="70"/>
      <c r="AC464" s="9"/>
    </row>
    <row r="465" spans="8:29" x14ac:dyDescent="0.2">
      <c r="H465" s="9"/>
      <c r="I465" s="9"/>
      <c r="J465" s="9"/>
      <c r="Z465" s="70"/>
      <c r="AA465" s="9"/>
      <c r="AB465" s="70"/>
      <c r="AC465" s="9"/>
    </row>
    <row r="466" spans="8:29" x14ac:dyDescent="0.2">
      <c r="H466" s="9"/>
      <c r="I466" s="9"/>
      <c r="J466" s="9"/>
      <c r="Z466" s="70"/>
      <c r="AA466" s="9"/>
      <c r="AB466" s="70"/>
      <c r="AC466" s="9"/>
    </row>
    <row r="467" spans="8:29" x14ac:dyDescent="0.2">
      <c r="H467" s="9"/>
      <c r="I467" s="9"/>
      <c r="J467" s="9"/>
      <c r="Z467" s="70"/>
      <c r="AA467" s="9"/>
      <c r="AB467" s="70"/>
      <c r="AC467" s="9"/>
    </row>
    <row r="468" spans="8:29" x14ac:dyDescent="0.2">
      <c r="H468" s="9"/>
      <c r="I468" s="9"/>
      <c r="J468" s="9"/>
      <c r="Z468" s="70"/>
      <c r="AA468" s="9"/>
      <c r="AB468" s="70"/>
      <c r="AC468" s="9"/>
    </row>
    <row r="469" spans="8:29" x14ac:dyDescent="0.2">
      <c r="H469" s="9"/>
      <c r="I469" s="9"/>
      <c r="J469" s="9"/>
      <c r="Z469" s="70"/>
      <c r="AA469" s="9"/>
      <c r="AB469" s="70"/>
      <c r="AC469" s="9"/>
    </row>
    <row r="470" spans="8:29" x14ac:dyDescent="0.2">
      <c r="H470" s="9"/>
      <c r="I470" s="9"/>
      <c r="J470" s="9"/>
      <c r="Z470" s="70"/>
      <c r="AA470" s="9"/>
      <c r="AB470" s="70"/>
      <c r="AC470" s="9"/>
    </row>
    <row r="471" spans="8:29" x14ac:dyDescent="0.2">
      <c r="H471" s="9"/>
      <c r="I471" s="9"/>
      <c r="J471" s="9"/>
      <c r="Z471" s="70"/>
      <c r="AA471" s="9"/>
      <c r="AB471" s="70"/>
      <c r="AC471" s="9"/>
    </row>
    <row r="472" spans="8:29" x14ac:dyDescent="0.2">
      <c r="H472" s="9"/>
      <c r="I472" s="9"/>
      <c r="J472" s="9"/>
      <c r="Z472" s="70"/>
      <c r="AA472" s="9"/>
      <c r="AB472" s="70"/>
      <c r="AC472" s="9"/>
    </row>
    <row r="473" spans="8:29" x14ac:dyDescent="0.2">
      <c r="H473" s="9"/>
      <c r="I473" s="9"/>
      <c r="J473" s="9"/>
      <c r="Z473" s="70"/>
      <c r="AA473" s="9"/>
      <c r="AB473" s="70"/>
      <c r="AC473" s="9"/>
    </row>
    <row r="474" spans="8:29" x14ac:dyDescent="0.2">
      <c r="H474" s="9"/>
      <c r="I474" s="9"/>
      <c r="J474" s="9"/>
      <c r="Z474" s="70"/>
      <c r="AA474" s="9"/>
      <c r="AB474" s="70"/>
      <c r="AC474" s="9"/>
    </row>
    <row r="475" spans="8:29" x14ac:dyDescent="0.2">
      <c r="H475" s="9"/>
      <c r="I475" s="9"/>
      <c r="J475" s="9"/>
      <c r="Z475" s="70"/>
      <c r="AA475" s="9"/>
      <c r="AB475" s="70"/>
      <c r="AC475" s="9"/>
    </row>
    <row r="476" spans="8:29" x14ac:dyDescent="0.2">
      <c r="H476" s="9"/>
      <c r="I476" s="9"/>
      <c r="J476" s="9"/>
      <c r="Z476" s="70"/>
      <c r="AA476" s="9"/>
      <c r="AB476" s="70"/>
      <c r="AC476" s="9"/>
    </row>
    <row r="477" spans="8:29" x14ac:dyDescent="0.2">
      <c r="H477" s="9"/>
      <c r="I477" s="9"/>
      <c r="J477" s="9"/>
      <c r="Z477" s="70"/>
      <c r="AA477" s="9"/>
      <c r="AB477" s="70"/>
      <c r="AC477" s="9"/>
    </row>
    <row r="478" spans="8:29" x14ac:dyDescent="0.2">
      <c r="H478" s="9"/>
      <c r="I478" s="9"/>
      <c r="J478" s="9"/>
      <c r="Z478" s="70"/>
      <c r="AA478" s="9"/>
      <c r="AB478" s="70"/>
      <c r="AC478" s="9"/>
    </row>
    <row r="479" spans="8:29" x14ac:dyDescent="0.2">
      <c r="H479" s="9"/>
      <c r="I479" s="9"/>
      <c r="J479" s="9"/>
      <c r="Z479" s="70"/>
      <c r="AA479" s="9"/>
      <c r="AB479" s="70"/>
      <c r="AC479" s="9"/>
    </row>
    <row r="480" spans="8:29" x14ac:dyDescent="0.2">
      <c r="H480" s="9"/>
      <c r="I480" s="9"/>
      <c r="J480" s="9"/>
      <c r="Z480" s="70"/>
      <c r="AA480" s="9"/>
      <c r="AB480" s="70"/>
      <c r="AC480" s="9"/>
    </row>
    <row r="481" spans="8:29" x14ac:dyDescent="0.2">
      <c r="H481" s="9"/>
      <c r="I481" s="9"/>
      <c r="J481" s="9"/>
      <c r="Z481" s="70"/>
      <c r="AA481" s="9"/>
      <c r="AB481" s="70"/>
      <c r="AC481" s="9"/>
    </row>
    <row r="482" spans="8:29" x14ac:dyDescent="0.2">
      <c r="H482" s="9"/>
      <c r="I482" s="9"/>
      <c r="J482" s="9"/>
      <c r="Z482" s="70"/>
      <c r="AA482" s="9"/>
      <c r="AB482" s="70"/>
      <c r="AC482" s="9"/>
    </row>
    <row r="483" spans="8:29" x14ac:dyDescent="0.2">
      <c r="H483" s="9"/>
      <c r="I483" s="9"/>
      <c r="J483" s="9"/>
      <c r="Z483" s="70"/>
      <c r="AA483" s="9"/>
      <c r="AB483" s="70"/>
      <c r="AC483" s="9"/>
    </row>
    <row r="484" spans="8:29" x14ac:dyDescent="0.2">
      <c r="H484" s="9"/>
      <c r="I484" s="9"/>
      <c r="J484" s="9"/>
      <c r="Z484" s="70"/>
      <c r="AA484" s="9"/>
      <c r="AB484" s="70"/>
      <c r="AC484" s="9"/>
    </row>
    <row r="485" spans="8:29" x14ac:dyDescent="0.2">
      <c r="H485" s="9"/>
      <c r="I485" s="9"/>
      <c r="J485" s="9"/>
      <c r="Z485" s="70"/>
      <c r="AA485" s="9"/>
      <c r="AB485" s="70"/>
      <c r="AC485" s="9"/>
    </row>
    <row r="486" spans="8:29" x14ac:dyDescent="0.2">
      <c r="H486" s="9"/>
      <c r="I486" s="9"/>
      <c r="J486" s="9"/>
      <c r="Z486" s="70"/>
      <c r="AA486" s="9"/>
      <c r="AB486" s="70"/>
      <c r="AC486" s="9"/>
    </row>
    <row r="487" spans="8:29" x14ac:dyDescent="0.2">
      <c r="H487" s="9"/>
      <c r="I487" s="9"/>
      <c r="J487" s="9"/>
      <c r="Z487" s="70"/>
      <c r="AA487" s="9"/>
      <c r="AB487" s="70"/>
      <c r="AC487" s="9"/>
    </row>
    <row r="488" spans="8:29" x14ac:dyDescent="0.2">
      <c r="H488" s="9"/>
      <c r="I488" s="9"/>
      <c r="J488" s="9"/>
      <c r="Z488" s="70"/>
      <c r="AA488" s="9"/>
      <c r="AB488" s="70"/>
      <c r="AC488" s="9"/>
    </row>
    <row r="489" spans="8:29" x14ac:dyDescent="0.2">
      <c r="H489" s="9"/>
      <c r="I489" s="9"/>
      <c r="J489" s="9"/>
      <c r="Z489" s="70"/>
      <c r="AA489" s="9"/>
      <c r="AB489" s="70"/>
      <c r="AC489" s="9"/>
    </row>
    <row r="490" spans="8:29" x14ac:dyDescent="0.2">
      <c r="H490" s="9"/>
      <c r="I490" s="9"/>
      <c r="J490" s="9"/>
      <c r="Z490" s="70"/>
      <c r="AA490" s="9"/>
      <c r="AB490" s="70"/>
      <c r="AC490" s="9"/>
    </row>
    <row r="491" spans="8:29" x14ac:dyDescent="0.2">
      <c r="H491" s="9"/>
      <c r="I491" s="9"/>
      <c r="J491" s="9"/>
      <c r="Z491" s="70"/>
      <c r="AA491" s="9"/>
      <c r="AB491" s="70"/>
      <c r="AC491" s="9"/>
    </row>
    <row r="492" spans="8:29" x14ac:dyDescent="0.2">
      <c r="H492" s="9"/>
      <c r="I492" s="9"/>
      <c r="J492" s="9"/>
      <c r="Z492" s="70"/>
      <c r="AA492" s="9"/>
      <c r="AB492" s="70"/>
      <c r="AC492" s="9"/>
    </row>
    <row r="493" spans="8:29" x14ac:dyDescent="0.2">
      <c r="H493" s="9"/>
      <c r="I493" s="9"/>
      <c r="J493" s="9"/>
      <c r="Z493" s="70"/>
      <c r="AA493" s="9"/>
      <c r="AB493" s="70"/>
      <c r="AC493" s="9"/>
    </row>
    <row r="494" spans="8:29" x14ac:dyDescent="0.2">
      <c r="H494" s="9"/>
      <c r="I494" s="9"/>
      <c r="J494" s="9"/>
      <c r="Z494" s="70"/>
      <c r="AA494" s="9"/>
      <c r="AB494" s="70"/>
      <c r="AC494" s="9"/>
    </row>
    <row r="495" spans="8:29" x14ac:dyDescent="0.2">
      <c r="H495" s="9"/>
      <c r="I495" s="9"/>
      <c r="J495" s="9"/>
      <c r="Z495" s="70"/>
      <c r="AA495" s="9"/>
      <c r="AB495" s="70"/>
      <c r="AC495" s="9"/>
    </row>
    <row r="496" spans="8:29" x14ac:dyDescent="0.2">
      <c r="H496" s="9"/>
      <c r="I496" s="9"/>
      <c r="J496" s="9"/>
      <c r="Z496" s="70"/>
      <c r="AA496" s="9"/>
      <c r="AB496" s="70"/>
      <c r="AC496" s="9"/>
    </row>
    <row r="497" spans="8:29" x14ac:dyDescent="0.2">
      <c r="H497" s="9"/>
      <c r="I497" s="9"/>
      <c r="J497" s="9"/>
      <c r="Z497" s="70"/>
      <c r="AA497" s="9"/>
      <c r="AB497" s="70"/>
      <c r="AC497" s="9"/>
    </row>
    <row r="498" spans="8:29" x14ac:dyDescent="0.2">
      <c r="H498" s="9"/>
      <c r="I498" s="9"/>
      <c r="J498" s="9"/>
      <c r="Z498" s="70"/>
      <c r="AA498" s="9"/>
      <c r="AB498" s="70"/>
      <c r="AC498" s="9"/>
    </row>
    <row r="499" spans="8:29" x14ac:dyDescent="0.2">
      <c r="H499" s="9"/>
      <c r="I499" s="9"/>
      <c r="J499" s="9"/>
      <c r="Z499" s="70"/>
      <c r="AA499" s="9"/>
      <c r="AB499" s="70"/>
      <c r="AC499" s="9"/>
    </row>
    <row r="500" spans="8:29" x14ac:dyDescent="0.2">
      <c r="H500" s="9"/>
      <c r="I500" s="9"/>
      <c r="J500" s="9"/>
      <c r="Z500" s="70"/>
      <c r="AA500" s="9"/>
      <c r="AB500" s="70"/>
      <c r="AC500" s="9"/>
    </row>
    <row r="501" spans="8:29" x14ac:dyDescent="0.2">
      <c r="H501" s="9"/>
      <c r="I501" s="9"/>
      <c r="J501" s="9"/>
      <c r="Z501" s="70"/>
      <c r="AA501" s="9"/>
      <c r="AB501" s="70"/>
      <c r="AC501" s="9"/>
    </row>
    <row r="502" spans="8:29" x14ac:dyDescent="0.2">
      <c r="H502" s="9"/>
      <c r="I502" s="9"/>
      <c r="J502" s="9"/>
      <c r="Z502" s="70"/>
      <c r="AA502" s="9"/>
      <c r="AB502" s="70"/>
      <c r="AC502" s="9"/>
    </row>
    <row r="503" spans="8:29" x14ac:dyDescent="0.2">
      <c r="H503" s="9"/>
      <c r="I503" s="9"/>
      <c r="J503" s="9"/>
      <c r="Z503" s="70"/>
      <c r="AA503" s="9"/>
      <c r="AB503" s="70"/>
      <c r="AC503" s="9"/>
    </row>
    <row r="504" spans="8:29" x14ac:dyDescent="0.2">
      <c r="H504" s="9"/>
      <c r="I504" s="9"/>
      <c r="J504" s="9"/>
      <c r="Z504" s="70"/>
      <c r="AA504" s="9"/>
      <c r="AB504" s="70"/>
      <c r="AC504" s="9"/>
    </row>
    <row r="505" spans="8:29" x14ac:dyDescent="0.2">
      <c r="H505" s="9"/>
      <c r="I505" s="9"/>
      <c r="J505" s="9"/>
      <c r="Z505" s="70"/>
      <c r="AA505" s="9"/>
      <c r="AB505" s="70"/>
      <c r="AC505" s="9"/>
    </row>
    <row r="506" spans="8:29" x14ac:dyDescent="0.2">
      <c r="H506" s="9"/>
      <c r="I506" s="9"/>
      <c r="J506" s="9"/>
      <c r="Z506" s="70"/>
      <c r="AA506" s="9"/>
      <c r="AB506" s="70"/>
      <c r="AC506" s="9"/>
    </row>
    <row r="507" spans="8:29" x14ac:dyDescent="0.2">
      <c r="H507" s="9"/>
      <c r="I507" s="9"/>
      <c r="J507" s="9"/>
      <c r="Z507" s="70"/>
      <c r="AA507" s="9"/>
      <c r="AB507" s="70"/>
      <c r="AC507" s="9"/>
    </row>
    <row r="508" spans="8:29" x14ac:dyDescent="0.2">
      <c r="H508" s="9"/>
      <c r="I508" s="9"/>
      <c r="J508" s="9"/>
      <c r="Z508" s="70"/>
      <c r="AA508" s="9"/>
      <c r="AB508" s="70"/>
      <c r="AC508" s="9"/>
    </row>
    <row r="509" spans="8:29" x14ac:dyDescent="0.2">
      <c r="H509" s="9"/>
      <c r="I509" s="9"/>
      <c r="J509" s="9"/>
      <c r="Z509" s="70"/>
      <c r="AA509" s="9"/>
      <c r="AB509" s="70"/>
      <c r="AC509" s="9"/>
    </row>
    <row r="510" spans="8:29" x14ac:dyDescent="0.2">
      <c r="H510" s="9"/>
      <c r="I510" s="9"/>
      <c r="J510" s="9"/>
      <c r="Z510" s="70"/>
      <c r="AA510" s="9"/>
      <c r="AB510" s="70"/>
      <c r="AC510" s="9"/>
    </row>
    <row r="511" spans="8:29" x14ac:dyDescent="0.2">
      <c r="H511" s="9"/>
      <c r="I511" s="9"/>
      <c r="J511" s="9"/>
      <c r="Z511" s="70"/>
      <c r="AA511" s="9"/>
      <c r="AB511" s="70"/>
      <c r="AC511" s="9"/>
    </row>
    <row r="512" spans="8:29" x14ac:dyDescent="0.2">
      <c r="H512" s="9"/>
      <c r="I512" s="9"/>
      <c r="J512" s="9"/>
      <c r="Z512" s="70"/>
      <c r="AA512" s="9"/>
      <c r="AB512" s="70"/>
      <c r="AC512" s="9"/>
    </row>
    <row r="513" spans="8:29" x14ac:dyDescent="0.2">
      <c r="H513" s="9"/>
      <c r="I513" s="9"/>
      <c r="J513" s="9"/>
      <c r="Z513" s="70"/>
      <c r="AA513" s="9"/>
      <c r="AB513" s="70"/>
      <c r="AC513" s="9"/>
    </row>
    <row r="514" spans="8:29" x14ac:dyDescent="0.2">
      <c r="H514" s="9"/>
      <c r="I514" s="9"/>
      <c r="J514" s="9"/>
      <c r="Z514" s="70"/>
      <c r="AA514" s="9"/>
      <c r="AB514" s="70"/>
      <c r="AC514" s="9"/>
    </row>
    <row r="515" spans="8:29" x14ac:dyDescent="0.2">
      <c r="H515" s="9"/>
      <c r="I515" s="9"/>
      <c r="J515" s="9"/>
      <c r="Z515" s="70"/>
      <c r="AA515" s="9"/>
      <c r="AB515" s="70"/>
      <c r="AC515" s="9"/>
    </row>
    <row r="516" spans="8:29" x14ac:dyDescent="0.2">
      <c r="H516" s="9"/>
      <c r="I516" s="9"/>
      <c r="J516" s="9"/>
      <c r="Z516" s="70"/>
      <c r="AA516" s="9"/>
      <c r="AB516" s="70"/>
      <c r="AC516" s="9"/>
    </row>
    <row r="517" spans="8:29" x14ac:dyDescent="0.2">
      <c r="H517" s="9"/>
      <c r="I517" s="9"/>
      <c r="J517" s="9"/>
      <c r="Z517" s="70"/>
      <c r="AA517" s="9"/>
      <c r="AB517" s="70"/>
      <c r="AC517" s="9"/>
    </row>
    <row r="518" spans="8:29" x14ac:dyDescent="0.2">
      <c r="H518" s="9"/>
      <c r="I518" s="9"/>
      <c r="J518" s="9"/>
      <c r="Z518" s="70"/>
      <c r="AA518" s="9"/>
      <c r="AB518" s="70"/>
      <c r="AC518" s="9"/>
    </row>
    <row r="519" spans="8:29" x14ac:dyDescent="0.2">
      <c r="H519" s="9"/>
      <c r="I519" s="9"/>
      <c r="J519" s="9"/>
      <c r="Z519" s="70"/>
      <c r="AA519" s="9"/>
      <c r="AB519" s="70"/>
      <c r="AC519" s="9"/>
    </row>
    <row r="520" spans="8:29" x14ac:dyDescent="0.2">
      <c r="H520" s="9"/>
      <c r="I520" s="9"/>
      <c r="J520" s="9"/>
      <c r="Z520" s="70"/>
      <c r="AA520" s="9"/>
      <c r="AB520" s="70"/>
      <c r="AC520" s="9"/>
    </row>
    <row r="521" spans="8:29" x14ac:dyDescent="0.2">
      <c r="H521" s="9"/>
      <c r="I521" s="9"/>
      <c r="J521" s="9"/>
      <c r="Z521" s="70"/>
      <c r="AA521" s="9"/>
      <c r="AB521" s="70"/>
      <c r="AC521" s="9"/>
    </row>
    <row r="522" spans="8:29" x14ac:dyDescent="0.2">
      <c r="H522" s="9"/>
      <c r="I522" s="9"/>
      <c r="J522" s="9"/>
      <c r="Z522" s="70"/>
      <c r="AA522" s="9"/>
      <c r="AB522" s="70"/>
      <c r="AC522" s="9"/>
    </row>
    <row r="523" spans="8:29" x14ac:dyDescent="0.2">
      <c r="H523" s="9"/>
      <c r="I523" s="9"/>
      <c r="J523" s="9"/>
      <c r="Z523" s="70"/>
      <c r="AA523" s="9"/>
      <c r="AB523" s="70"/>
      <c r="AC523" s="9"/>
    </row>
    <row r="524" spans="8:29" x14ac:dyDescent="0.2">
      <c r="H524" s="9"/>
      <c r="I524" s="9"/>
      <c r="J524" s="9"/>
      <c r="Z524" s="70"/>
      <c r="AA524" s="9"/>
      <c r="AB524" s="70"/>
      <c r="AC524" s="9"/>
    </row>
    <row r="525" spans="8:29" x14ac:dyDescent="0.2">
      <c r="H525" s="9"/>
      <c r="I525" s="9"/>
      <c r="J525" s="9"/>
      <c r="Z525" s="70"/>
      <c r="AA525" s="9"/>
      <c r="AB525" s="70"/>
      <c r="AC525" s="9"/>
    </row>
    <row r="526" spans="8:29" x14ac:dyDescent="0.2">
      <c r="H526" s="9"/>
      <c r="I526" s="9"/>
      <c r="J526" s="9"/>
      <c r="Z526" s="70"/>
      <c r="AA526" s="9"/>
      <c r="AB526" s="70"/>
      <c r="AC526" s="9"/>
    </row>
    <row r="527" spans="8:29" x14ac:dyDescent="0.2">
      <c r="H527" s="9"/>
      <c r="I527" s="9"/>
      <c r="J527" s="9"/>
      <c r="Z527" s="70"/>
      <c r="AA527" s="9"/>
      <c r="AB527" s="70"/>
      <c r="AC527" s="9"/>
    </row>
    <row r="528" spans="8:29" x14ac:dyDescent="0.2">
      <c r="H528" s="9"/>
      <c r="I528" s="9"/>
      <c r="J528" s="9"/>
      <c r="Z528" s="70"/>
      <c r="AA528" s="9"/>
      <c r="AB528" s="70"/>
      <c r="AC528" s="9"/>
    </row>
    <row r="529" spans="8:29" x14ac:dyDescent="0.2">
      <c r="H529" s="9"/>
      <c r="I529" s="9"/>
      <c r="J529" s="9"/>
      <c r="Z529" s="70"/>
      <c r="AA529" s="9"/>
      <c r="AB529" s="70"/>
      <c r="AC529" s="9"/>
    </row>
    <row r="530" spans="8:29" x14ac:dyDescent="0.2">
      <c r="H530" s="9"/>
      <c r="I530" s="9"/>
      <c r="J530" s="9"/>
      <c r="Z530" s="70"/>
      <c r="AA530" s="9"/>
      <c r="AB530" s="70"/>
      <c r="AC530" s="9"/>
    </row>
    <row r="531" spans="8:29" x14ac:dyDescent="0.2">
      <c r="H531" s="9"/>
      <c r="I531" s="9"/>
      <c r="J531" s="9"/>
      <c r="Z531" s="70"/>
      <c r="AA531" s="9"/>
      <c r="AB531" s="70"/>
      <c r="AC531" s="9"/>
    </row>
    <row r="532" spans="8:29" x14ac:dyDescent="0.2">
      <c r="H532" s="9"/>
      <c r="I532" s="9"/>
      <c r="J532" s="9"/>
      <c r="Z532" s="70"/>
      <c r="AA532" s="9"/>
      <c r="AB532" s="70"/>
      <c r="AC532" s="9"/>
    </row>
    <row r="533" spans="8:29" x14ac:dyDescent="0.2">
      <c r="H533" s="9"/>
      <c r="I533" s="9"/>
      <c r="J533" s="9"/>
      <c r="Z533" s="70"/>
      <c r="AA533" s="9"/>
      <c r="AB533" s="70"/>
      <c r="AC533" s="9"/>
    </row>
    <row r="534" spans="8:29" x14ac:dyDescent="0.2">
      <c r="H534" s="9"/>
      <c r="I534" s="9"/>
      <c r="J534" s="9"/>
      <c r="Z534" s="70"/>
      <c r="AA534" s="9"/>
      <c r="AB534" s="70"/>
      <c r="AC534" s="9"/>
    </row>
    <row r="535" spans="8:29" x14ac:dyDescent="0.2">
      <c r="H535" s="9"/>
      <c r="I535" s="9"/>
      <c r="J535" s="9"/>
      <c r="Z535" s="70"/>
      <c r="AA535" s="9"/>
      <c r="AB535" s="70"/>
      <c r="AC535" s="9"/>
    </row>
    <row r="536" spans="8:29" x14ac:dyDescent="0.2">
      <c r="H536" s="9"/>
      <c r="I536" s="9"/>
      <c r="J536" s="9"/>
      <c r="Z536" s="70"/>
      <c r="AA536" s="9"/>
      <c r="AB536" s="70"/>
      <c r="AC536" s="9"/>
    </row>
    <row r="537" spans="8:29" x14ac:dyDescent="0.2">
      <c r="H537" s="9"/>
      <c r="I537" s="9"/>
      <c r="J537" s="9"/>
      <c r="Z537" s="70"/>
      <c r="AA537" s="9"/>
      <c r="AB537" s="70"/>
      <c r="AC537" s="9"/>
    </row>
    <row r="538" spans="8:29" x14ac:dyDescent="0.2">
      <c r="H538" s="9"/>
      <c r="I538" s="9"/>
      <c r="J538" s="9"/>
      <c r="Z538" s="70"/>
      <c r="AA538" s="9"/>
      <c r="AB538" s="70"/>
      <c r="AC538" s="9"/>
    </row>
    <row r="539" spans="8:29" x14ac:dyDescent="0.2">
      <c r="H539" s="9"/>
      <c r="I539" s="9"/>
      <c r="J539" s="9"/>
      <c r="Z539" s="70"/>
      <c r="AA539" s="9"/>
      <c r="AB539" s="70"/>
      <c r="AC539" s="9"/>
    </row>
    <row r="540" spans="8:29" x14ac:dyDescent="0.2">
      <c r="H540" s="9"/>
      <c r="I540" s="9"/>
      <c r="J540" s="9"/>
      <c r="Z540" s="70"/>
      <c r="AA540" s="9"/>
      <c r="AB540" s="70"/>
      <c r="AC540" s="9"/>
    </row>
    <row r="541" spans="8:29" x14ac:dyDescent="0.2">
      <c r="H541" s="9"/>
      <c r="I541" s="9"/>
      <c r="J541" s="9"/>
      <c r="Z541" s="70"/>
      <c r="AA541" s="9"/>
      <c r="AB541" s="70"/>
      <c r="AC541" s="9"/>
    </row>
    <row r="542" spans="8:29" x14ac:dyDescent="0.2">
      <c r="H542" s="9"/>
      <c r="I542" s="9"/>
      <c r="J542" s="9"/>
      <c r="Z542" s="70"/>
      <c r="AA542" s="9"/>
      <c r="AB542" s="70"/>
      <c r="AC542" s="9"/>
    </row>
    <row r="543" spans="8:29" x14ac:dyDescent="0.2">
      <c r="H543" s="9"/>
      <c r="I543" s="9"/>
      <c r="J543" s="9"/>
      <c r="Z543" s="70"/>
      <c r="AA543" s="9"/>
      <c r="AB543" s="70"/>
      <c r="AC543" s="9"/>
    </row>
    <row r="544" spans="8:29" x14ac:dyDescent="0.2">
      <c r="H544" s="9"/>
      <c r="I544" s="9"/>
      <c r="J544" s="9"/>
      <c r="Z544" s="70"/>
      <c r="AA544" s="9"/>
      <c r="AB544" s="70"/>
      <c r="AC544" s="9"/>
    </row>
    <row r="545" spans="8:29" x14ac:dyDescent="0.2">
      <c r="H545" s="9"/>
      <c r="I545" s="9"/>
      <c r="J545" s="9"/>
      <c r="Z545" s="70"/>
      <c r="AA545" s="9"/>
      <c r="AB545" s="70"/>
      <c r="AC545" s="9"/>
    </row>
    <row r="546" spans="8:29" x14ac:dyDescent="0.2">
      <c r="H546" s="9"/>
      <c r="I546" s="9"/>
      <c r="J546" s="9"/>
      <c r="Z546" s="70"/>
      <c r="AA546" s="9"/>
      <c r="AB546" s="70"/>
      <c r="AC546" s="9"/>
    </row>
    <row r="547" spans="8:29" x14ac:dyDescent="0.2">
      <c r="H547" s="9"/>
      <c r="I547" s="9"/>
      <c r="J547" s="9"/>
      <c r="Z547" s="70"/>
      <c r="AA547" s="9"/>
      <c r="AB547" s="70"/>
      <c r="AC547" s="9"/>
    </row>
    <row r="548" spans="8:29" x14ac:dyDescent="0.2">
      <c r="H548" s="9"/>
      <c r="I548" s="9"/>
      <c r="J548" s="9"/>
      <c r="Z548" s="70"/>
      <c r="AA548" s="9"/>
      <c r="AB548" s="70"/>
      <c r="AC548" s="9"/>
    </row>
    <row r="549" spans="8:29" x14ac:dyDescent="0.2">
      <c r="H549" s="9"/>
      <c r="I549" s="9"/>
      <c r="J549" s="9"/>
      <c r="Z549" s="70"/>
      <c r="AA549" s="9"/>
      <c r="AB549" s="70"/>
      <c r="AC549" s="9"/>
    </row>
    <row r="550" spans="8:29" x14ac:dyDescent="0.2">
      <c r="H550" s="9"/>
      <c r="I550" s="9"/>
      <c r="J550" s="9"/>
      <c r="Z550" s="70"/>
      <c r="AA550" s="9"/>
      <c r="AB550" s="70"/>
      <c r="AC550" s="9"/>
    </row>
    <row r="551" spans="8:29" x14ac:dyDescent="0.2">
      <c r="H551" s="9"/>
      <c r="I551" s="9"/>
      <c r="J551" s="9"/>
      <c r="Z551" s="70"/>
      <c r="AA551" s="9"/>
      <c r="AB551" s="70"/>
      <c r="AC551" s="9"/>
    </row>
    <row r="552" spans="8:29" x14ac:dyDescent="0.2">
      <c r="H552" s="9"/>
      <c r="I552" s="9"/>
      <c r="J552" s="9"/>
      <c r="Z552" s="70"/>
      <c r="AA552" s="9"/>
      <c r="AB552" s="70"/>
      <c r="AC552" s="9"/>
    </row>
    <row r="553" spans="8:29" x14ac:dyDescent="0.2">
      <c r="H553" s="9"/>
      <c r="I553" s="9"/>
      <c r="J553" s="9"/>
      <c r="Z553" s="70"/>
      <c r="AA553" s="9"/>
      <c r="AB553" s="70"/>
      <c r="AC553" s="9"/>
    </row>
    <row r="554" spans="8:29" x14ac:dyDescent="0.2">
      <c r="H554" s="9"/>
      <c r="I554" s="9"/>
      <c r="J554" s="9"/>
      <c r="Z554" s="70"/>
      <c r="AA554" s="9"/>
      <c r="AB554" s="70"/>
      <c r="AC554" s="9"/>
    </row>
    <row r="555" spans="8:29" x14ac:dyDescent="0.2">
      <c r="H555" s="9"/>
      <c r="I555" s="9"/>
      <c r="J555" s="9"/>
      <c r="Z555" s="70"/>
      <c r="AA555" s="9"/>
      <c r="AB555" s="70"/>
      <c r="AC555" s="9"/>
    </row>
    <row r="556" spans="8:29" x14ac:dyDescent="0.2">
      <c r="H556" s="9"/>
      <c r="I556" s="9"/>
      <c r="J556" s="9"/>
      <c r="Z556" s="70"/>
      <c r="AA556" s="9"/>
      <c r="AB556" s="70"/>
      <c r="AC556" s="9"/>
    </row>
    <row r="557" spans="8:29" x14ac:dyDescent="0.2">
      <c r="H557" s="9"/>
      <c r="I557" s="9"/>
      <c r="J557" s="9"/>
      <c r="Z557" s="70"/>
      <c r="AA557" s="9"/>
      <c r="AB557" s="70"/>
      <c r="AC557" s="9"/>
    </row>
    <row r="558" spans="8:29" x14ac:dyDescent="0.2">
      <c r="H558" s="9"/>
      <c r="I558" s="9"/>
      <c r="J558" s="9"/>
      <c r="Z558" s="70"/>
      <c r="AA558" s="9"/>
      <c r="AB558" s="70"/>
      <c r="AC558" s="9"/>
    </row>
    <row r="559" spans="8:29" x14ac:dyDescent="0.2">
      <c r="H559" s="9"/>
      <c r="I559" s="9"/>
      <c r="J559" s="9"/>
      <c r="Z559" s="70"/>
      <c r="AA559" s="9"/>
      <c r="AB559" s="70"/>
      <c r="AC559" s="9"/>
    </row>
    <row r="560" spans="8:29" x14ac:dyDescent="0.2">
      <c r="H560" s="9"/>
      <c r="I560" s="9"/>
      <c r="J560" s="9"/>
      <c r="Z560" s="70"/>
      <c r="AA560" s="9"/>
      <c r="AB560" s="70"/>
      <c r="AC560" s="9"/>
    </row>
    <row r="561" spans="8:29" x14ac:dyDescent="0.2">
      <c r="H561" s="9"/>
      <c r="I561" s="9"/>
      <c r="J561" s="9"/>
      <c r="Z561" s="70"/>
      <c r="AA561" s="9"/>
      <c r="AB561" s="70"/>
      <c r="AC561" s="9"/>
    </row>
    <row r="562" spans="8:29" x14ac:dyDescent="0.2">
      <c r="H562" s="9"/>
      <c r="I562" s="9"/>
      <c r="J562" s="9"/>
      <c r="Z562" s="70"/>
      <c r="AA562" s="9"/>
      <c r="AB562" s="70"/>
      <c r="AC562" s="9"/>
    </row>
    <row r="563" spans="8:29" x14ac:dyDescent="0.2">
      <c r="H563" s="9"/>
      <c r="I563" s="9"/>
      <c r="J563" s="9"/>
      <c r="Z563" s="70"/>
      <c r="AA563" s="9"/>
      <c r="AB563" s="70"/>
      <c r="AC563" s="9"/>
    </row>
    <row r="564" spans="8:29" x14ac:dyDescent="0.2">
      <c r="H564" s="9"/>
      <c r="I564" s="9"/>
      <c r="J564" s="9"/>
      <c r="Z564" s="70"/>
      <c r="AA564" s="9"/>
      <c r="AB564" s="70"/>
      <c r="AC564" s="9"/>
    </row>
    <row r="565" spans="8:29" x14ac:dyDescent="0.2">
      <c r="H565" s="9"/>
      <c r="I565" s="9"/>
      <c r="J565" s="9"/>
      <c r="Z565" s="70"/>
      <c r="AA565" s="9"/>
      <c r="AB565" s="70"/>
      <c r="AC565" s="9"/>
    </row>
    <row r="566" spans="8:29" x14ac:dyDescent="0.2">
      <c r="H566" s="9"/>
      <c r="I566" s="9"/>
      <c r="J566" s="9"/>
      <c r="Z566" s="70"/>
      <c r="AA566" s="9"/>
      <c r="AB566" s="70"/>
      <c r="AC566" s="9"/>
    </row>
    <row r="567" spans="8:29" x14ac:dyDescent="0.2">
      <c r="H567" s="9"/>
      <c r="I567" s="9"/>
      <c r="J567" s="9"/>
      <c r="Z567" s="70"/>
      <c r="AA567" s="9"/>
      <c r="AB567" s="70"/>
      <c r="AC567" s="9"/>
    </row>
    <row r="568" spans="8:29" x14ac:dyDescent="0.2">
      <c r="H568" s="9"/>
      <c r="I568" s="9"/>
      <c r="J568" s="9"/>
      <c r="Z568" s="70"/>
      <c r="AA568" s="9"/>
      <c r="AB568" s="70"/>
      <c r="AC568" s="9"/>
    </row>
    <row r="569" spans="8:29" x14ac:dyDescent="0.2">
      <c r="H569" s="9"/>
      <c r="I569" s="9"/>
      <c r="J569" s="9"/>
      <c r="Z569" s="70"/>
      <c r="AA569" s="9"/>
      <c r="AB569" s="70"/>
      <c r="AC569" s="9"/>
    </row>
    <row r="570" spans="8:29" x14ac:dyDescent="0.2">
      <c r="H570" s="9"/>
      <c r="I570" s="9"/>
      <c r="J570" s="9"/>
      <c r="Z570" s="70"/>
      <c r="AA570" s="9"/>
      <c r="AB570" s="70"/>
      <c r="AC570" s="9"/>
    </row>
    <row r="571" spans="8:29" x14ac:dyDescent="0.2">
      <c r="H571" s="9"/>
      <c r="I571" s="9"/>
      <c r="J571" s="9"/>
      <c r="Z571" s="70"/>
      <c r="AA571" s="9"/>
      <c r="AB571" s="70"/>
      <c r="AC571" s="9"/>
    </row>
    <row r="572" spans="8:29" x14ac:dyDescent="0.2">
      <c r="H572" s="9"/>
      <c r="I572" s="9"/>
      <c r="J572" s="9"/>
      <c r="Z572" s="70"/>
      <c r="AA572" s="9"/>
      <c r="AB572" s="70"/>
      <c r="AC572" s="9"/>
    </row>
    <row r="573" spans="8:29" x14ac:dyDescent="0.2">
      <c r="H573" s="9"/>
      <c r="I573" s="9"/>
      <c r="J573" s="9"/>
      <c r="Z573" s="70"/>
      <c r="AA573" s="9"/>
      <c r="AB573" s="70"/>
      <c r="AC573" s="9"/>
    </row>
    <row r="574" spans="8:29" x14ac:dyDescent="0.2">
      <c r="H574" s="9"/>
      <c r="I574" s="9"/>
      <c r="J574" s="9"/>
      <c r="Z574" s="70"/>
      <c r="AA574" s="9"/>
      <c r="AB574" s="70"/>
      <c r="AC574" s="9"/>
    </row>
    <row r="575" spans="8:29" x14ac:dyDescent="0.2">
      <c r="H575" s="9"/>
      <c r="I575" s="9"/>
      <c r="J575" s="9"/>
      <c r="Z575" s="70"/>
      <c r="AA575" s="9"/>
      <c r="AB575" s="70"/>
      <c r="AC575" s="9"/>
    </row>
    <row r="576" spans="8:29" x14ac:dyDescent="0.2">
      <c r="H576" s="9"/>
      <c r="I576" s="9"/>
      <c r="J576" s="9"/>
      <c r="Z576" s="70"/>
      <c r="AA576" s="9"/>
      <c r="AB576" s="70"/>
      <c r="AC576" s="9"/>
    </row>
    <row r="577" spans="8:29" x14ac:dyDescent="0.2">
      <c r="H577" s="9"/>
      <c r="I577" s="9"/>
      <c r="J577" s="9"/>
      <c r="Z577" s="70"/>
      <c r="AA577" s="9"/>
      <c r="AB577" s="70"/>
      <c r="AC577" s="9"/>
    </row>
    <row r="578" spans="8:29" x14ac:dyDescent="0.2">
      <c r="H578" s="9"/>
      <c r="I578" s="9"/>
      <c r="J578" s="9"/>
      <c r="Z578" s="70"/>
      <c r="AA578" s="9"/>
      <c r="AB578" s="70"/>
      <c r="AC578" s="9"/>
    </row>
    <row r="579" spans="8:29" x14ac:dyDescent="0.2">
      <c r="H579" s="9"/>
      <c r="I579" s="9"/>
      <c r="J579" s="9"/>
      <c r="Z579" s="70"/>
      <c r="AA579" s="9"/>
      <c r="AB579" s="70"/>
      <c r="AC579" s="9"/>
    </row>
    <row r="580" spans="8:29" x14ac:dyDescent="0.2">
      <c r="H580" s="9"/>
      <c r="I580" s="9"/>
      <c r="J580" s="9"/>
      <c r="Z580" s="70"/>
      <c r="AA580" s="9"/>
      <c r="AB580" s="70"/>
      <c r="AC580" s="9"/>
    </row>
    <row r="581" spans="8:29" x14ac:dyDescent="0.2">
      <c r="H581" s="9"/>
      <c r="I581" s="9"/>
      <c r="J581" s="9"/>
      <c r="Z581" s="70"/>
      <c r="AA581" s="9"/>
      <c r="AB581" s="70"/>
      <c r="AC581" s="9"/>
    </row>
    <row r="582" spans="8:29" x14ac:dyDescent="0.2">
      <c r="H582" s="9"/>
      <c r="I582" s="9"/>
      <c r="J582" s="9"/>
      <c r="Z582" s="70"/>
      <c r="AA582" s="9"/>
      <c r="AB582" s="70"/>
      <c r="AC582" s="9"/>
    </row>
    <row r="583" spans="8:29" x14ac:dyDescent="0.2">
      <c r="H583" s="9"/>
      <c r="I583" s="9"/>
      <c r="J583" s="9"/>
      <c r="Z583" s="70"/>
      <c r="AA583" s="9"/>
      <c r="AB583" s="70"/>
      <c r="AC583" s="9"/>
    </row>
    <row r="584" spans="8:29" x14ac:dyDescent="0.2">
      <c r="H584" s="9"/>
      <c r="I584" s="9"/>
      <c r="J584" s="9"/>
      <c r="Z584" s="70"/>
      <c r="AA584" s="9"/>
      <c r="AB584" s="70"/>
      <c r="AC584" s="9"/>
    </row>
    <row r="585" spans="8:29" x14ac:dyDescent="0.2">
      <c r="H585" s="9"/>
      <c r="I585" s="9"/>
      <c r="J585" s="9"/>
      <c r="Z585" s="70"/>
      <c r="AA585" s="9"/>
      <c r="AB585" s="70"/>
      <c r="AC585" s="9"/>
    </row>
    <row r="586" spans="8:29" x14ac:dyDescent="0.2">
      <c r="H586" s="9"/>
      <c r="I586" s="9"/>
      <c r="J586" s="9"/>
      <c r="Z586" s="70"/>
      <c r="AA586" s="9"/>
      <c r="AB586" s="70"/>
      <c r="AC586" s="9"/>
    </row>
    <row r="587" spans="8:29" x14ac:dyDescent="0.2">
      <c r="H587" s="9"/>
      <c r="I587" s="9"/>
      <c r="J587" s="9"/>
      <c r="Z587" s="70"/>
      <c r="AA587" s="9"/>
      <c r="AB587" s="70"/>
      <c r="AC587" s="9"/>
    </row>
    <row r="588" spans="8:29" x14ac:dyDescent="0.2">
      <c r="H588" s="9"/>
      <c r="I588" s="9"/>
      <c r="J588" s="9"/>
      <c r="Z588" s="70"/>
      <c r="AA588" s="9"/>
      <c r="AB588" s="70"/>
      <c r="AC588" s="9"/>
    </row>
    <row r="589" spans="8:29" x14ac:dyDescent="0.2">
      <c r="H589" s="9"/>
      <c r="I589" s="9"/>
      <c r="J589" s="9"/>
      <c r="Z589" s="70"/>
      <c r="AA589" s="9"/>
      <c r="AB589" s="70"/>
      <c r="AC589" s="9"/>
    </row>
    <row r="590" spans="8:29" x14ac:dyDescent="0.2">
      <c r="H590" s="9"/>
      <c r="I590" s="9"/>
      <c r="J590" s="9"/>
      <c r="Z590" s="70"/>
      <c r="AA590" s="9"/>
      <c r="AB590" s="70"/>
      <c r="AC590" s="9"/>
    </row>
    <row r="591" spans="8:29" x14ac:dyDescent="0.2">
      <c r="H591" s="9"/>
      <c r="I591" s="9"/>
      <c r="J591" s="9"/>
      <c r="Z591" s="70"/>
      <c r="AA591" s="9"/>
      <c r="AB591" s="70"/>
      <c r="AC591" s="9"/>
    </row>
    <row r="592" spans="8:29" x14ac:dyDescent="0.2">
      <c r="H592" s="9"/>
      <c r="I592" s="9"/>
      <c r="J592" s="9"/>
      <c r="Z592" s="70"/>
      <c r="AA592" s="9"/>
      <c r="AB592" s="70"/>
      <c r="AC592" s="9"/>
    </row>
    <row r="593" spans="8:29" x14ac:dyDescent="0.2">
      <c r="H593" s="9"/>
      <c r="I593" s="9"/>
      <c r="J593" s="9"/>
      <c r="Z593" s="70"/>
      <c r="AA593" s="9"/>
      <c r="AB593" s="70"/>
      <c r="AC593" s="9"/>
    </row>
    <row r="594" spans="8:29" x14ac:dyDescent="0.2">
      <c r="H594" s="9"/>
      <c r="I594" s="9"/>
      <c r="J594" s="9"/>
      <c r="Z594" s="70"/>
      <c r="AA594" s="9"/>
      <c r="AB594" s="70"/>
      <c r="AC594" s="9"/>
    </row>
    <row r="595" spans="8:29" x14ac:dyDescent="0.2">
      <c r="H595" s="9"/>
      <c r="I595" s="9"/>
      <c r="J595" s="9"/>
      <c r="Z595" s="70"/>
      <c r="AA595" s="9"/>
      <c r="AB595" s="70"/>
      <c r="AC595" s="9"/>
    </row>
    <row r="596" spans="8:29" x14ac:dyDescent="0.2">
      <c r="H596" s="9"/>
      <c r="I596" s="9"/>
      <c r="J596" s="9"/>
      <c r="Z596" s="70"/>
      <c r="AA596" s="9"/>
      <c r="AB596" s="70"/>
      <c r="AC596" s="9"/>
    </row>
    <row r="597" spans="8:29" x14ac:dyDescent="0.2">
      <c r="H597" s="9"/>
      <c r="I597" s="9"/>
      <c r="J597" s="9"/>
      <c r="Z597" s="70"/>
      <c r="AA597" s="9"/>
      <c r="AB597" s="70"/>
      <c r="AC597" s="9"/>
    </row>
    <row r="598" spans="8:29" x14ac:dyDescent="0.2">
      <c r="H598" s="9"/>
      <c r="I598" s="9"/>
      <c r="J598" s="9"/>
      <c r="Z598" s="70"/>
      <c r="AA598" s="9"/>
      <c r="AB598" s="70"/>
      <c r="AC598" s="9"/>
    </row>
    <row r="599" spans="8:29" x14ac:dyDescent="0.2">
      <c r="H599" s="9"/>
      <c r="I599" s="9"/>
      <c r="J599" s="9"/>
      <c r="Z599" s="70"/>
      <c r="AA599" s="9"/>
      <c r="AB599" s="70"/>
      <c r="AC599" s="9"/>
    </row>
    <row r="600" spans="8:29" x14ac:dyDescent="0.2">
      <c r="H600" s="9"/>
      <c r="I600" s="9"/>
      <c r="J600" s="9"/>
      <c r="Z600" s="70"/>
      <c r="AA600" s="9"/>
      <c r="AB600" s="70"/>
      <c r="AC600" s="9"/>
    </row>
    <row r="601" spans="8:29" x14ac:dyDescent="0.2">
      <c r="H601" s="9"/>
      <c r="I601" s="9"/>
      <c r="J601" s="9"/>
      <c r="Z601" s="70"/>
      <c r="AA601" s="9"/>
      <c r="AB601" s="70"/>
      <c r="AC601" s="9"/>
    </row>
    <row r="602" spans="8:29" x14ac:dyDescent="0.2">
      <c r="H602" s="9"/>
      <c r="I602" s="9"/>
      <c r="J602" s="9"/>
      <c r="Z602" s="70"/>
      <c r="AA602" s="9"/>
      <c r="AB602" s="70"/>
      <c r="AC602" s="9"/>
    </row>
    <row r="603" spans="8:29" x14ac:dyDescent="0.2">
      <c r="H603" s="9"/>
      <c r="I603" s="9"/>
      <c r="J603" s="9"/>
      <c r="Z603" s="70"/>
      <c r="AA603" s="9"/>
      <c r="AB603" s="70"/>
      <c r="AC603" s="9"/>
    </row>
    <row r="604" spans="8:29" x14ac:dyDescent="0.2">
      <c r="H604" s="9"/>
      <c r="I604" s="9"/>
      <c r="J604" s="9"/>
      <c r="Z604" s="70"/>
      <c r="AA604" s="9"/>
      <c r="AB604" s="70"/>
      <c r="AC604" s="9"/>
    </row>
    <row r="605" spans="8:29" x14ac:dyDescent="0.2">
      <c r="H605" s="9"/>
      <c r="I605" s="9"/>
      <c r="J605" s="9"/>
      <c r="Z605" s="70"/>
      <c r="AA605" s="9"/>
      <c r="AB605" s="70"/>
      <c r="AC605" s="9"/>
    </row>
    <row r="606" spans="8:29" x14ac:dyDescent="0.2">
      <c r="H606" s="9"/>
      <c r="I606" s="9"/>
      <c r="J606" s="9"/>
      <c r="Z606" s="70"/>
      <c r="AA606" s="9"/>
      <c r="AB606" s="70"/>
      <c r="AC606" s="9"/>
    </row>
    <row r="607" spans="8:29" x14ac:dyDescent="0.2">
      <c r="H607" s="9"/>
      <c r="I607" s="9"/>
      <c r="J607" s="9"/>
      <c r="Z607" s="70"/>
      <c r="AA607" s="9"/>
      <c r="AB607" s="70"/>
      <c r="AC607" s="9"/>
    </row>
    <row r="608" spans="8:29" x14ac:dyDescent="0.2">
      <c r="H608" s="9"/>
      <c r="I608" s="9"/>
      <c r="J608" s="9"/>
      <c r="Z608" s="70"/>
      <c r="AA608" s="9"/>
      <c r="AB608" s="70"/>
      <c r="AC608" s="9"/>
    </row>
    <row r="609" spans="8:29" x14ac:dyDescent="0.2">
      <c r="H609" s="9"/>
      <c r="I609" s="9"/>
      <c r="J609" s="9"/>
      <c r="Z609" s="70"/>
      <c r="AA609" s="9"/>
      <c r="AB609" s="70"/>
      <c r="AC609" s="9"/>
    </row>
    <row r="610" spans="8:29" x14ac:dyDescent="0.2">
      <c r="H610" s="9"/>
      <c r="I610" s="9"/>
      <c r="J610" s="9"/>
      <c r="Z610" s="70"/>
      <c r="AA610" s="9"/>
      <c r="AB610" s="70"/>
      <c r="AC610" s="9"/>
    </row>
    <row r="611" spans="8:29" x14ac:dyDescent="0.2">
      <c r="H611" s="9"/>
      <c r="I611" s="9"/>
      <c r="J611" s="9"/>
      <c r="Z611" s="70"/>
      <c r="AA611" s="9"/>
      <c r="AB611" s="70"/>
      <c r="AC611" s="9"/>
    </row>
    <row r="612" spans="8:29" x14ac:dyDescent="0.2">
      <c r="H612" s="9"/>
      <c r="I612" s="9"/>
      <c r="J612" s="9"/>
      <c r="Z612" s="70"/>
      <c r="AA612" s="9"/>
      <c r="AB612" s="70"/>
      <c r="AC612" s="9"/>
    </row>
    <row r="613" spans="8:29" x14ac:dyDescent="0.2">
      <c r="H613" s="9"/>
      <c r="I613" s="9"/>
      <c r="J613" s="9"/>
      <c r="Z613" s="70"/>
      <c r="AA613" s="9"/>
      <c r="AB613" s="70"/>
      <c r="AC613" s="9"/>
    </row>
    <row r="614" spans="8:29" x14ac:dyDescent="0.2">
      <c r="H614" s="9"/>
      <c r="I614" s="9"/>
      <c r="J614" s="9"/>
      <c r="Z614" s="70"/>
      <c r="AA614" s="9"/>
      <c r="AB614" s="70"/>
      <c r="AC614" s="9"/>
    </row>
    <row r="615" spans="8:29" x14ac:dyDescent="0.2">
      <c r="H615" s="9"/>
      <c r="I615" s="9"/>
      <c r="J615" s="9"/>
      <c r="Z615" s="70"/>
      <c r="AA615" s="9"/>
      <c r="AB615" s="70"/>
      <c r="AC615" s="9"/>
    </row>
    <row r="616" spans="8:29" x14ac:dyDescent="0.2">
      <c r="H616" s="9"/>
      <c r="I616" s="9"/>
      <c r="J616" s="9"/>
      <c r="Z616" s="70"/>
      <c r="AA616" s="9"/>
      <c r="AB616" s="70"/>
      <c r="AC616" s="9"/>
    </row>
    <row r="617" spans="8:29" x14ac:dyDescent="0.2">
      <c r="H617" s="9"/>
      <c r="I617" s="9"/>
      <c r="J617" s="9"/>
      <c r="Z617" s="70"/>
      <c r="AA617" s="9"/>
      <c r="AB617" s="70"/>
      <c r="AC617" s="9"/>
    </row>
    <row r="618" spans="8:29" x14ac:dyDescent="0.2">
      <c r="H618" s="9"/>
      <c r="I618" s="9"/>
      <c r="J618" s="9"/>
      <c r="Z618" s="70"/>
      <c r="AA618" s="9"/>
      <c r="AB618" s="70"/>
      <c r="AC618" s="9"/>
    </row>
    <row r="619" spans="8:29" x14ac:dyDescent="0.2">
      <c r="H619" s="9"/>
      <c r="I619" s="9"/>
      <c r="J619" s="9"/>
      <c r="Z619" s="70"/>
      <c r="AA619" s="9"/>
      <c r="AB619" s="70"/>
      <c r="AC619" s="9"/>
    </row>
    <row r="620" spans="8:29" x14ac:dyDescent="0.2">
      <c r="H620" s="9"/>
      <c r="I620" s="9"/>
      <c r="J620" s="9"/>
      <c r="Z620" s="70"/>
      <c r="AA620" s="9"/>
      <c r="AB620" s="70"/>
      <c r="AC620" s="9"/>
    </row>
    <row r="621" spans="8:29" x14ac:dyDescent="0.2">
      <c r="H621" s="9"/>
      <c r="I621" s="9"/>
      <c r="J621" s="9"/>
      <c r="Z621" s="70"/>
      <c r="AA621" s="9"/>
      <c r="AB621" s="70"/>
      <c r="AC621" s="9"/>
    </row>
    <row r="622" spans="8:29" x14ac:dyDescent="0.2">
      <c r="H622" s="9"/>
      <c r="I622" s="9"/>
      <c r="J622" s="9"/>
      <c r="Z622" s="70"/>
      <c r="AA622" s="9"/>
      <c r="AB622" s="70"/>
      <c r="AC622" s="9"/>
    </row>
    <row r="623" spans="8:29" x14ac:dyDescent="0.2">
      <c r="H623" s="9"/>
      <c r="I623" s="9"/>
      <c r="J623" s="9"/>
      <c r="Z623" s="70"/>
      <c r="AA623" s="9"/>
      <c r="AB623" s="70"/>
      <c r="AC623" s="9"/>
    </row>
    <row r="624" spans="8:29" x14ac:dyDescent="0.2">
      <c r="H624" s="9"/>
      <c r="I624" s="9"/>
      <c r="J624" s="9"/>
      <c r="Z624" s="70"/>
      <c r="AA624" s="9"/>
      <c r="AB624" s="70"/>
      <c r="AC624" s="9"/>
    </row>
    <row r="625" spans="8:29" x14ac:dyDescent="0.2">
      <c r="H625" s="9"/>
      <c r="I625" s="9"/>
      <c r="J625" s="9"/>
      <c r="Z625" s="70"/>
      <c r="AA625" s="9"/>
      <c r="AB625" s="70"/>
      <c r="AC625" s="9"/>
    </row>
    <row r="626" spans="8:29" x14ac:dyDescent="0.2">
      <c r="H626" s="9"/>
      <c r="I626" s="9"/>
      <c r="J626" s="9"/>
      <c r="Z626" s="70"/>
      <c r="AA626" s="9"/>
      <c r="AB626" s="70"/>
      <c r="AC626" s="9"/>
    </row>
    <row r="627" spans="8:29" x14ac:dyDescent="0.2">
      <c r="H627" s="9"/>
      <c r="I627" s="9"/>
      <c r="J627" s="9"/>
      <c r="Z627" s="70"/>
      <c r="AA627" s="9"/>
      <c r="AB627" s="70"/>
      <c r="AC627" s="9"/>
    </row>
    <row r="628" spans="8:29" x14ac:dyDescent="0.2">
      <c r="H628" s="9"/>
      <c r="I628" s="9"/>
      <c r="J628" s="9"/>
      <c r="Z628" s="70"/>
      <c r="AA628" s="9"/>
      <c r="AB628" s="70"/>
      <c r="AC628" s="9"/>
    </row>
    <row r="629" spans="8:29" x14ac:dyDescent="0.2">
      <c r="H629" s="9"/>
      <c r="I629" s="9"/>
      <c r="J629" s="9"/>
      <c r="Z629" s="70"/>
      <c r="AA629" s="9"/>
      <c r="AB629" s="70"/>
      <c r="AC629" s="9"/>
    </row>
    <row r="630" spans="8:29" x14ac:dyDescent="0.2">
      <c r="H630" s="9"/>
      <c r="I630" s="9"/>
      <c r="J630" s="9"/>
      <c r="Z630" s="70"/>
      <c r="AA630" s="9"/>
      <c r="AB630" s="70"/>
      <c r="AC630" s="9"/>
    </row>
    <row r="631" spans="8:29" x14ac:dyDescent="0.2">
      <c r="H631" s="9"/>
      <c r="I631" s="9"/>
      <c r="J631" s="9"/>
      <c r="Z631" s="70"/>
      <c r="AA631" s="9"/>
      <c r="AB631" s="70"/>
      <c r="AC631" s="9"/>
    </row>
    <row r="632" spans="8:29" x14ac:dyDescent="0.2">
      <c r="H632" s="9"/>
      <c r="I632" s="9"/>
      <c r="J632" s="9"/>
      <c r="Z632" s="70"/>
      <c r="AA632" s="9"/>
      <c r="AB632" s="70"/>
      <c r="AC632" s="9"/>
    </row>
    <row r="633" spans="8:29" x14ac:dyDescent="0.2">
      <c r="H633" s="9"/>
      <c r="I633" s="9"/>
      <c r="J633" s="9"/>
      <c r="Z633" s="70"/>
      <c r="AA633" s="9"/>
      <c r="AB633" s="70"/>
      <c r="AC633" s="9"/>
    </row>
    <row r="634" spans="8:29" x14ac:dyDescent="0.2">
      <c r="H634" s="9"/>
      <c r="I634" s="9"/>
      <c r="J634" s="9"/>
      <c r="Z634" s="70"/>
      <c r="AA634" s="9"/>
      <c r="AB634" s="70"/>
      <c r="AC634" s="9"/>
    </row>
    <row r="635" spans="8:29" x14ac:dyDescent="0.2">
      <c r="H635" s="9"/>
      <c r="I635" s="9"/>
      <c r="J635" s="9"/>
      <c r="Z635" s="70"/>
      <c r="AA635" s="9"/>
      <c r="AB635" s="70"/>
      <c r="AC635" s="9"/>
    </row>
    <row r="636" spans="8:29" x14ac:dyDescent="0.2">
      <c r="H636" s="9"/>
      <c r="I636" s="9"/>
      <c r="J636" s="9"/>
      <c r="Z636" s="70"/>
      <c r="AA636" s="9"/>
      <c r="AB636" s="70"/>
      <c r="AC636" s="9"/>
    </row>
    <row r="637" spans="8:29" x14ac:dyDescent="0.2">
      <c r="H637" s="9"/>
      <c r="I637" s="9"/>
      <c r="J637" s="9"/>
      <c r="Z637" s="70"/>
      <c r="AA637" s="9"/>
      <c r="AB637" s="70"/>
      <c r="AC637" s="9"/>
    </row>
    <row r="638" spans="8:29" x14ac:dyDescent="0.2">
      <c r="H638" s="9"/>
      <c r="I638" s="9"/>
      <c r="J638" s="9"/>
      <c r="Z638" s="70"/>
      <c r="AA638" s="9"/>
      <c r="AB638" s="70"/>
      <c r="AC638" s="9"/>
    </row>
    <row r="639" spans="8:29" x14ac:dyDescent="0.2">
      <c r="H639" s="9"/>
      <c r="I639" s="9"/>
      <c r="J639" s="9"/>
      <c r="Z639" s="70"/>
      <c r="AA639" s="9"/>
      <c r="AB639" s="70"/>
      <c r="AC639" s="9"/>
    </row>
    <row r="640" spans="8:29" x14ac:dyDescent="0.2">
      <c r="H640" s="9"/>
      <c r="I640" s="9"/>
      <c r="J640" s="9"/>
      <c r="Z640" s="70"/>
      <c r="AA640" s="9"/>
      <c r="AB640" s="70"/>
      <c r="AC640" s="9"/>
    </row>
    <row r="641" spans="8:29" x14ac:dyDescent="0.2">
      <c r="H641" s="9"/>
      <c r="I641" s="9"/>
      <c r="J641" s="9"/>
      <c r="Z641" s="70"/>
      <c r="AA641" s="9"/>
      <c r="AB641" s="70"/>
      <c r="AC641" s="9"/>
    </row>
    <row r="642" spans="8:29" x14ac:dyDescent="0.2">
      <c r="H642" s="9"/>
      <c r="I642" s="9"/>
      <c r="J642" s="9"/>
      <c r="Z642" s="70"/>
      <c r="AA642" s="9"/>
      <c r="AB642" s="70"/>
      <c r="AC642" s="9"/>
    </row>
    <row r="643" spans="8:29" x14ac:dyDescent="0.2">
      <c r="H643" s="9"/>
      <c r="I643" s="9"/>
      <c r="J643" s="9"/>
      <c r="Z643" s="70"/>
      <c r="AA643" s="9"/>
      <c r="AB643" s="70"/>
      <c r="AC643" s="9"/>
    </row>
    <row r="644" spans="8:29" x14ac:dyDescent="0.2">
      <c r="H644" s="9"/>
      <c r="I644" s="9"/>
      <c r="J644" s="9"/>
      <c r="Z644" s="70"/>
      <c r="AA644" s="9"/>
      <c r="AB644" s="70"/>
      <c r="AC644" s="9"/>
    </row>
    <row r="645" spans="8:29" x14ac:dyDescent="0.2">
      <c r="H645" s="9"/>
      <c r="I645" s="9"/>
      <c r="J645" s="9"/>
      <c r="Z645" s="70"/>
      <c r="AA645" s="9"/>
      <c r="AB645" s="70"/>
      <c r="AC645" s="9"/>
    </row>
    <row r="646" spans="8:29" x14ac:dyDescent="0.2">
      <c r="H646" s="9"/>
      <c r="I646" s="9"/>
      <c r="J646" s="9"/>
      <c r="Z646" s="70"/>
      <c r="AA646" s="9"/>
      <c r="AB646" s="70"/>
      <c r="AC646" s="9"/>
    </row>
    <row r="647" spans="8:29" x14ac:dyDescent="0.2">
      <c r="H647" s="9"/>
      <c r="I647" s="9"/>
      <c r="J647" s="9"/>
      <c r="Z647" s="70"/>
      <c r="AA647" s="9"/>
      <c r="AB647" s="70"/>
      <c r="AC647" s="9"/>
    </row>
    <row r="648" spans="8:29" x14ac:dyDescent="0.2">
      <c r="H648" s="9"/>
      <c r="I648" s="9"/>
      <c r="J648" s="9"/>
      <c r="Z648" s="70"/>
      <c r="AA648" s="9"/>
      <c r="AB648" s="70"/>
      <c r="AC648" s="9"/>
    </row>
    <row r="649" spans="8:29" x14ac:dyDescent="0.2">
      <c r="H649" s="9"/>
      <c r="I649" s="9"/>
      <c r="J649" s="9"/>
      <c r="Z649" s="70"/>
      <c r="AA649" s="9"/>
      <c r="AB649" s="70"/>
      <c r="AC649" s="9"/>
    </row>
    <row r="650" spans="8:29" x14ac:dyDescent="0.2">
      <c r="H650" s="9"/>
      <c r="I650" s="9"/>
      <c r="J650" s="9"/>
      <c r="Z650" s="70"/>
      <c r="AA650" s="9"/>
      <c r="AB650" s="70"/>
      <c r="AC650" s="9"/>
    </row>
    <row r="651" spans="8:29" x14ac:dyDescent="0.2">
      <c r="H651" s="9"/>
      <c r="I651" s="9"/>
      <c r="J651" s="9"/>
      <c r="Z651" s="70"/>
      <c r="AA651" s="9"/>
      <c r="AB651" s="70"/>
      <c r="AC651" s="9"/>
    </row>
    <row r="652" spans="8:29" x14ac:dyDescent="0.2">
      <c r="H652" s="9"/>
      <c r="I652" s="9"/>
      <c r="J652" s="9"/>
      <c r="Z652" s="70"/>
      <c r="AA652" s="9"/>
      <c r="AB652" s="70"/>
      <c r="AC652" s="9"/>
    </row>
    <row r="653" spans="8:29" x14ac:dyDescent="0.2">
      <c r="H653" s="9"/>
      <c r="I653" s="9"/>
      <c r="J653" s="9"/>
      <c r="Z653" s="70"/>
      <c r="AA653" s="9"/>
      <c r="AB653" s="70"/>
      <c r="AC653" s="9"/>
    </row>
    <row r="654" spans="8:29" x14ac:dyDescent="0.2">
      <c r="H654" s="9"/>
      <c r="I654" s="9"/>
      <c r="J654" s="9"/>
      <c r="Z654" s="70"/>
      <c r="AA654" s="9"/>
      <c r="AB654" s="70"/>
      <c r="AC654" s="9"/>
    </row>
    <row r="655" spans="8:29" x14ac:dyDescent="0.2">
      <c r="H655" s="9"/>
      <c r="I655" s="9"/>
      <c r="J655" s="9"/>
      <c r="Z655" s="70"/>
      <c r="AA655" s="9"/>
      <c r="AB655" s="70"/>
      <c r="AC655" s="9"/>
    </row>
    <row r="656" spans="8:29" x14ac:dyDescent="0.2">
      <c r="H656" s="9"/>
      <c r="I656" s="9"/>
      <c r="J656" s="9"/>
      <c r="Z656" s="70"/>
      <c r="AA656" s="9"/>
      <c r="AB656" s="70"/>
      <c r="AC656" s="9"/>
    </row>
    <row r="657" spans="8:29" x14ac:dyDescent="0.2">
      <c r="H657" s="9"/>
      <c r="I657" s="9"/>
      <c r="J657" s="9"/>
      <c r="Z657" s="70"/>
      <c r="AA657" s="9"/>
      <c r="AB657" s="70"/>
      <c r="AC657" s="9"/>
    </row>
    <row r="658" spans="8:29" x14ac:dyDescent="0.2">
      <c r="H658" s="9"/>
      <c r="I658" s="9"/>
      <c r="J658" s="9"/>
      <c r="Z658" s="70"/>
      <c r="AA658" s="9"/>
      <c r="AB658" s="70"/>
      <c r="AC658" s="9"/>
    </row>
    <row r="659" spans="8:29" x14ac:dyDescent="0.2">
      <c r="H659" s="9"/>
      <c r="I659" s="9"/>
      <c r="J659" s="9"/>
      <c r="Z659" s="70"/>
      <c r="AA659" s="9"/>
      <c r="AB659" s="70"/>
      <c r="AC659" s="9"/>
    </row>
    <row r="660" spans="8:29" x14ac:dyDescent="0.2">
      <c r="H660" s="9"/>
      <c r="I660" s="9"/>
      <c r="J660" s="9"/>
      <c r="Z660" s="70"/>
      <c r="AA660" s="9"/>
      <c r="AB660" s="70"/>
      <c r="AC660" s="9"/>
    </row>
    <row r="661" spans="8:29" x14ac:dyDescent="0.2">
      <c r="H661" s="9"/>
      <c r="I661" s="9"/>
      <c r="J661" s="9"/>
      <c r="Z661" s="70"/>
      <c r="AA661" s="9"/>
      <c r="AB661" s="70"/>
      <c r="AC661" s="9"/>
    </row>
    <row r="662" spans="8:29" x14ac:dyDescent="0.2">
      <c r="H662" s="9"/>
      <c r="I662" s="9"/>
      <c r="J662" s="9"/>
      <c r="Z662" s="70"/>
      <c r="AA662" s="9"/>
      <c r="AB662" s="70"/>
      <c r="AC662" s="9"/>
    </row>
    <row r="663" spans="8:29" x14ac:dyDescent="0.2">
      <c r="H663" s="9"/>
      <c r="I663" s="9"/>
      <c r="J663" s="9"/>
      <c r="Z663" s="70"/>
      <c r="AA663" s="9"/>
      <c r="AB663" s="70"/>
      <c r="AC663" s="9"/>
    </row>
    <row r="664" spans="8:29" x14ac:dyDescent="0.2">
      <c r="H664" s="9"/>
      <c r="I664" s="9"/>
      <c r="J664" s="9"/>
      <c r="Z664" s="70"/>
      <c r="AA664" s="9"/>
      <c r="AB664" s="70"/>
      <c r="AC664" s="9"/>
    </row>
    <row r="665" spans="8:29" x14ac:dyDescent="0.2">
      <c r="H665" s="9"/>
      <c r="I665" s="9"/>
      <c r="J665" s="9"/>
      <c r="Z665" s="70"/>
      <c r="AA665" s="9"/>
      <c r="AB665" s="70"/>
      <c r="AC665" s="9"/>
    </row>
    <row r="666" spans="8:29" x14ac:dyDescent="0.2">
      <c r="H666" s="9"/>
      <c r="I666" s="9"/>
      <c r="J666" s="9"/>
      <c r="Z666" s="70"/>
      <c r="AA666" s="9"/>
      <c r="AB666" s="70"/>
      <c r="AC666" s="9"/>
    </row>
    <row r="667" spans="8:29" x14ac:dyDescent="0.2">
      <c r="H667" s="9"/>
      <c r="I667" s="9"/>
      <c r="J667" s="9"/>
      <c r="Z667" s="70"/>
      <c r="AA667" s="9"/>
      <c r="AB667" s="70"/>
      <c r="AC667" s="9"/>
    </row>
    <row r="668" spans="8:29" x14ac:dyDescent="0.2">
      <c r="H668" s="9"/>
      <c r="I668" s="9"/>
      <c r="J668" s="9"/>
      <c r="Z668" s="70"/>
      <c r="AA668" s="9"/>
      <c r="AB668" s="70"/>
      <c r="AC668" s="9"/>
    </row>
    <row r="669" spans="8:29" x14ac:dyDescent="0.2">
      <c r="H669" s="9"/>
      <c r="I669" s="9"/>
      <c r="J669" s="9"/>
      <c r="Z669" s="70"/>
      <c r="AA669" s="9"/>
      <c r="AB669" s="70"/>
      <c r="AC669" s="9"/>
    </row>
    <row r="670" spans="8:29" x14ac:dyDescent="0.2">
      <c r="H670" s="9"/>
      <c r="I670" s="9"/>
      <c r="J670" s="9"/>
      <c r="Z670" s="70"/>
      <c r="AA670" s="9"/>
      <c r="AB670" s="70"/>
      <c r="AC670" s="9"/>
    </row>
    <row r="671" spans="8:29" x14ac:dyDescent="0.2">
      <c r="H671" s="9"/>
      <c r="I671" s="9"/>
      <c r="J671" s="9"/>
      <c r="Z671" s="70"/>
      <c r="AA671" s="9"/>
      <c r="AB671" s="70"/>
      <c r="AC671" s="9"/>
    </row>
    <row r="672" spans="8:29" x14ac:dyDescent="0.2">
      <c r="H672" s="9"/>
      <c r="I672" s="9"/>
      <c r="J672" s="9"/>
      <c r="Z672" s="70"/>
      <c r="AA672" s="9"/>
      <c r="AB672" s="70"/>
      <c r="AC672" s="9"/>
    </row>
    <row r="673" spans="8:29" x14ac:dyDescent="0.2">
      <c r="H673" s="9"/>
      <c r="I673" s="9"/>
      <c r="J673" s="9"/>
      <c r="Z673" s="70"/>
      <c r="AA673" s="9"/>
      <c r="AB673" s="70"/>
      <c r="AC673" s="9"/>
    </row>
    <row r="674" spans="8:29" x14ac:dyDescent="0.2">
      <c r="H674" s="9"/>
      <c r="I674" s="9"/>
      <c r="J674" s="9"/>
      <c r="Z674" s="70"/>
      <c r="AA674" s="9"/>
      <c r="AB674" s="70"/>
      <c r="AC674" s="9"/>
    </row>
    <row r="675" spans="8:29" x14ac:dyDescent="0.2">
      <c r="H675" s="9"/>
      <c r="I675" s="9"/>
      <c r="J675" s="9"/>
      <c r="Z675" s="70"/>
      <c r="AA675" s="9"/>
      <c r="AB675" s="70"/>
      <c r="AC675" s="9"/>
    </row>
    <row r="676" spans="8:29" x14ac:dyDescent="0.2">
      <c r="H676" s="9"/>
      <c r="I676" s="9"/>
      <c r="J676" s="9"/>
      <c r="Z676" s="70"/>
      <c r="AA676" s="9"/>
      <c r="AB676" s="70"/>
      <c r="AC676" s="9"/>
    </row>
    <row r="677" spans="8:29" x14ac:dyDescent="0.2">
      <c r="H677" s="9"/>
      <c r="I677" s="9"/>
      <c r="J677" s="9"/>
      <c r="Z677" s="70"/>
      <c r="AA677" s="9"/>
      <c r="AB677" s="70"/>
      <c r="AC677" s="9"/>
    </row>
    <row r="678" spans="8:29" x14ac:dyDescent="0.2">
      <c r="H678" s="9"/>
      <c r="I678" s="9"/>
      <c r="J678" s="9"/>
      <c r="Z678" s="70"/>
      <c r="AA678" s="9"/>
      <c r="AB678" s="70"/>
      <c r="AC678" s="9"/>
    </row>
    <row r="679" spans="8:29" x14ac:dyDescent="0.2">
      <c r="H679" s="9"/>
      <c r="I679" s="9"/>
      <c r="J679" s="9"/>
      <c r="Z679" s="70"/>
      <c r="AA679" s="9"/>
      <c r="AB679" s="70"/>
      <c r="AC679" s="9"/>
    </row>
    <row r="680" spans="8:29" x14ac:dyDescent="0.2">
      <c r="H680" s="9"/>
      <c r="I680" s="9"/>
      <c r="J680" s="9"/>
      <c r="Z680" s="70"/>
      <c r="AA680" s="9"/>
      <c r="AB680" s="70"/>
      <c r="AC680" s="9"/>
    </row>
    <row r="681" spans="8:29" x14ac:dyDescent="0.2">
      <c r="H681" s="9"/>
      <c r="I681" s="9"/>
      <c r="J681" s="9"/>
      <c r="Z681" s="70"/>
      <c r="AA681" s="9"/>
      <c r="AB681" s="70"/>
      <c r="AC681" s="9"/>
    </row>
    <row r="682" spans="8:29" x14ac:dyDescent="0.2">
      <c r="H682" s="9"/>
      <c r="I682" s="9"/>
      <c r="J682" s="9"/>
      <c r="Z682" s="70"/>
      <c r="AA682" s="9"/>
      <c r="AB682" s="70"/>
      <c r="AC682" s="9"/>
    </row>
    <row r="683" spans="8:29" x14ac:dyDescent="0.2">
      <c r="H683" s="9"/>
      <c r="I683" s="9"/>
      <c r="J683" s="9"/>
      <c r="Z683" s="70"/>
      <c r="AA683" s="9"/>
      <c r="AB683" s="70"/>
      <c r="AC683" s="9"/>
    </row>
    <row r="684" spans="8:29" x14ac:dyDescent="0.2">
      <c r="H684" s="9"/>
      <c r="I684" s="9"/>
      <c r="J684" s="9"/>
      <c r="Z684" s="70"/>
      <c r="AA684" s="9"/>
      <c r="AB684" s="70"/>
      <c r="AC684" s="9"/>
    </row>
    <row r="685" spans="8:29" x14ac:dyDescent="0.2">
      <c r="H685" s="9"/>
      <c r="I685" s="9"/>
      <c r="J685" s="9"/>
      <c r="Z685" s="70"/>
      <c r="AA685" s="9"/>
      <c r="AB685" s="70"/>
      <c r="AC685" s="9"/>
    </row>
    <row r="686" spans="8:29" x14ac:dyDescent="0.2">
      <c r="H686" s="9"/>
      <c r="I686" s="9"/>
      <c r="J686" s="9"/>
      <c r="Z686" s="70"/>
      <c r="AA686" s="9"/>
      <c r="AB686" s="70"/>
      <c r="AC686" s="9"/>
    </row>
    <row r="687" spans="8:29" x14ac:dyDescent="0.2">
      <c r="H687" s="9"/>
      <c r="I687" s="9"/>
      <c r="J687" s="9"/>
      <c r="Z687" s="70"/>
      <c r="AA687" s="9"/>
      <c r="AB687" s="70"/>
      <c r="AC687" s="9"/>
    </row>
    <row r="688" spans="8:29" x14ac:dyDescent="0.2">
      <c r="H688" s="9"/>
      <c r="I688" s="9"/>
      <c r="J688" s="9"/>
      <c r="Z688" s="70"/>
      <c r="AA688" s="9"/>
      <c r="AB688" s="70"/>
      <c r="AC688" s="9"/>
    </row>
    <row r="689" spans="8:29" x14ac:dyDescent="0.2">
      <c r="H689" s="9"/>
      <c r="I689" s="9"/>
      <c r="J689" s="9"/>
      <c r="Z689" s="70"/>
      <c r="AA689" s="9"/>
      <c r="AB689" s="70"/>
      <c r="AC689" s="9"/>
    </row>
    <row r="690" spans="8:29" x14ac:dyDescent="0.2">
      <c r="H690" s="9"/>
      <c r="I690" s="9"/>
      <c r="J690" s="9"/>
      <c r="Z690" s="70"/>
      <c r="AA690" s="9"/>
      <c r="AB690" s="70"/>
      <c r="AC690" s="9"/>
    </row>
    <row r="691" spans="8:29" x14ac:dyDescent="0.2">
      <c r="H691" s="9"/>
      <c r="I691" s="9"/>
      <c r="J691" s="9"/>
      <c r="Z691" s="70"/>
      <c r="AA691" s="9"/>
      <c r="AB691" s="70"/>
      <c r="AC691" s="9"/>
    </row>
    <row r="692" spans="8:29" x14ac:dyDescent="0.2">
      <c r="H692" s="9"/>
      <c r="I692" s="9"/>
      <c r="J692" s="9"/>
      <c r="Z692" s="70"/>
      <c r="AA692" s="9"/>
      <c r="AB692" s="70"/>
      <c r="AC692" s="9"/>
    </row>
    <row r="693" spans="8:29" x14ac:dyDescent="0.2">
      <c r="H693" s="9"/>
      <c r="I693" s="9"/>
      <c r="J693" s="9"/>
      <c r="Z693" s="70"/>
      <c r="AA693" s="9"/>
      <c r="AB693" s="70"/>
      <c r="AC693" s="9"/>
    </row>
    <row r="694" spans="8:29" x14ac:dyDescent="0.2">
      <c r="H694" s="9"/>
      <c r="I694" s="9"/>
      <c r="J694" s="9"/>
      <c r="Z694" s="70"/>
      <c r="AA694" s="9"/>
      <c r="AB694" s="70"/>
      <c r="AC694" s="9"/>
    </row>
    <row r="695" spans="8:29" x14ac:dyDescent="0.2">
      <c r="H695" s="9"/>
      <c r="I695" s="9"/>
      <c r="J695" s="9"/>
      <c r="Z695" s="70"/>
      <c r="AA695" s="9"/>
      <c r="AB695" s="70"/>
      <c r="AC695" s="9"/>
    </row>
    <row r="696" spans="8:29" x14ac:dyDescent="0.2">
      <c r="H696" s="9"/>
      <c r="I696" s="9"/>
      <c r="J696" s="9"/>
      <c r="Z696" s="70"/>
      <c r="AA696" s="9"/>
      <c r="AB696" s="70"/>
      <c r="AC696" s="9"/>
    </row>
    <row r="697" spans="8:29" x14ac:dyDescent="0.2">
      <c r="H697" s="9"/>
      <c r="I697" s="9"/>
      <c r="J697" s="9"/>
      <c r="Z697" s="70"/>
      <c r="AA697" s="9"/>
      <c r="AB697" s="70"/>
      <c r="AC697" s="9"/>
    </row>
    <row r="698" spans="8:29" x14ac:dyDescent="0.2">
      <c r="H698" s="9"/>
      <c r="I698" s="9"/>
      <c r="J698" s="9"/>
      <c r="Z698" s="70"/>
      <c r="AA698" s="9"/>
      <c r="AB698" s="70"/>
      <c r="AC698" s="9"/>
    </row>
    <row r="699" spans="8:29" x14ac:dyDescent="0.2">
      <c r="H699" s="9"/>
      <c r="I699" s="9"/>
      <c r="J699" s="9"/>
      <c r="Z699" s="70"/>
      <c r="AA699" s="9"/>
      <c r="AB699" s="70"/>
      <c r="AC699" s="9"/>
    </row>
    <row r="700" spans="8:29" x14ac:dyDescent="0.2">
      <c r="H700" s="9"/>
      <c r="I700" s="9"/>
      <c r="J700" s="9"/>
      <c r="Z700" s="70"/>
      <c r="AA700" s="9"/>
      <c r="AB700" s="70"/>
      <c r="AC700" s="9"/>
    </row>
    <row r="701" spans="8:29" x14ac:dyDescent="0.2">
      <c r="H701" s="9"/>
      <c r="I701" s="9"/>
      <c r="J701" s="9"/>
      <c r="Z701" s="70"/>
      <c r="AA701" s="9"/>
      <c r="AB701" s="70"/>
      <c r="AC701" s="9"/>
    </row>
    <row r="702" spans="8:29" x14ac:dyDescent="0.2">
      <c r="H702" s="9"/>
      <c r="I702" s="9"/>
      <c r="J702" s="9"/>
      <c r="Z702" s="70"/>
      <c r="AA702" s="9"/>
      <c r="AB702" s="70"/>
      <c r="AC702" s="9"/>
    </row>
    <row r="703" spans="8:29" x14ac:dyDescent="0.2">
      <c r="H703" s="9"/>
      <c r="I703" s="9"/>
      <c r="J703" s="9"/>
      <c r="Z703" s="70"/>
      <c r="AA703" s="9"/>
      <c r="AB703" s="70"/>
      <c r="AC703" s="9"/>
    </row>
    <row r="704" spans="8:29" x14ac:dyDescent="0.2">
      <c r="H704" s="9"/>
      <c r="I704" s="9"/>
      <c r="J704" s="9"/>
      <c r="Z704" s="70"/>
      <c r="AA704" s="9"/>
      <c r="AB704" s="70"/>
      <c r="AC704" s="9"/>
    </row>
    <row r="705" spans="8:29" x14ac:dyDescent="0.2">
      <c r="H705" s="9"/>
      <c r="I705" s="9"/>
      <c r="J705" s="9"/>
      <c r="Z705" s="70"/>
      <c r="AA705" s="9"/>
      <c r="AB705" s="70"/>
      <c r="AC705" s="9"/>
    </row>
    <row r="706" spans="8:29" x14ac:dyDescent="0.2">
      <c r="H706" s="9"/>
      <c r="I706" s="9"/>
      <c r="J706" s="9"/>
      <c r="Z706" s="70"/>
      <c r="AA706" s="9"/>
      <c r="AB706" s="70"/>
      <c r="AC706" s="9"/>
    </row>
    <row r="707" spans="8:29" x14ac:dyDescent="0.2">
      <c r="H707" s="9"/>
      <c r="I707" s="9"/>
      <c r="J707" s="9"/>
      <c r="Z707" s="70"/>
      <c r="AA707" s="9"/>
      <c r="AB707" s="70"/>
      <c r="AC707" s="9"/>
    </row>
    <row r="708" spans="8:29" x14ac:dyDescent="0.2">
      <c r="H708" s="9"/>
      <c r="I708" s="9"/>
      <c r="J708" s="9"/>
      <c r="Z708" s="70"/>
      <c r="AA708" s="9"/>
      <c r="AB708" s="70"/>
      <c r="AC708" s="9"/>
    </row>
    <row r="709" spans="8:29" x14ac:dyDescent="0.2">
      <c r="H709" s="9"/>
      <c r="I709" s="9"/>
      <c r="J709" s="9"/>
      <c r="Z709" s="70"/>
      <c r="AA709" s="9"/>
      <c r="AB709" s="70"/>
      <c r="AC709" s="9"/>
    </row>
    <row r="710" spans="8:29" x14ac:dyDescent="0.2">
      <c r="H710" s="9"/>
      <c r="I710" s="9"/>
      <c r="J710" s="9"/>
      <c r="Z710" s="70"/>
      <c r="AA710" s="9"/>
      <c r="AB710" s="70"/>
      <c r="AC710" s="9"/>
    </row>
    <row r="711" spans="8:29" x14ac:dyDescent="0.2">
      <c r="H711" s="9"/>
      <c r="I711" s="9"/>
      <c r="J711" s="9"/>
      <c r="Z711" s="70"/>
      <c r="AA711" s="9"/>
      <c r="AB711" s="70"/>
      <c r="AC711" s="9"/>
    </row>
    <row r="712" spans="8:29" x14ac:dyDescent="0.2">
      <c r="H712" s="9"/>
      <c r="I712" s="9"/>
      <c r="J712" s="9"/>
      <c r="Z712" s="70"/>
      <c r="AA712" s="9"/>
      <c r="AB712" s="70"/>
      <c r="AC712" s="9"/>
    </row>
    <row r="713" spans="8:29" x14ac:dyDescent="0.2">
      <c r="H713" s="9"/>
      <c r="I713" s="9"/>
      <c r="J713" s="9"/>
      <c r="Z713" s="70"/>
      <c r="AA713" s="9"/>
      <c r="AB713" s="70"/>
      <c r="AC713" s="9"/>
    </row>
    <row r="714" spans="8:29" x14ac:dyDescent="0.2">
      <c r="H714" s="9"/>
      <c r="I714" s="9"/>
      <c r="J714" s="9"/>
      <c r="Z714" s="70"/>
      <c r="AA714" s="9"/>
      <c r="AB714" s="70"/>
      <c r="AC714" s="9"/>
    </row>
    <row r="715" spans="8:29" x14ac:dyDescent="0.2">
      <c r="H715" s="9"/>
      <c r="I715" s="9"/>
      <c r="J715" s="9"/>
      <c r="Z715" s="70"/>
      <c r="AA715" s="9"/>
      <c r="AB715" s="70"/>
      <c r="AC715" s="9"/>
    </row>
    <row r="716" spans="8:29" x14ac:dyDescent="0.2">
      <c r="H716" s="9"/>
      <c r="I716" s="9"/>
      <c r="J716" s="9"/>
      <c r="Z716" s="70"/>
      <c r="AA716" s="9"/>
      <c r="AB716" s="70"/>
      <c r="AC716" s="9"/>
    </row>
    <row r="717" spans="8:29" x14ac:dyDescent="0.2">
      <c r="H717" s="9"/>
      <c r="I717" s="9"/>
      <c r="J717" s="9"/>
      <c r="Z717" s="70"/>
      <c r="AA717" s="9"/>
      <c r="AB717" s="70"/>
      <c r="AC717" s="9"/>
    </row>
    <row r="718" spans="8:29" x14ac:dyDescent="0.2">
      <c r="H718" s="9"/>
      <c r="I718" s="9"/>
      <c r="J718" s="9"/>
      <c r="Z718" s="70"/>
      <c r="AA718" s="9"/>
      <c r="AB718" s="70"/>
      <c r="AC718" s="9"/>
    </row>
    <row r="719" spans="8:29" x14ac:dyDescent="0.2">
      <c r="H719" s="9"/>
      <c r="I719" s="9"/>
      <c r="J719" s="9"/>
      <c r="Z719" s="70"/>
      <c r="AA719" s="9"/>
      <c r="AB719" s="70"/>
      <c r="AC719" s="9"/>
    </row>
    <row r="720" spans="8:29" x14ac:dyDescent="0.2">
      <c r="H720" s="9"/>
      <c r="I720" s="9"/>
      <c r="J720" s="9"/>
      <c r="Z720" s="70"/>
      <c r="AA720" s="9"/>
      <c r="AB720" s="70"/>
      <c r="AC720" s="9"/>
    </row>
    <row r="721" spans="8:29" x14ac:dyDescent="0.2">
      <c r="H721" s="9"/>
      <c r="I721" s="9"/>
      <c r="J721" s="9"/>
      <c r="Z721" s="70"/>
      <c r="AA721" s="9"/>
      <c r="AB721" s="70"/>
      <c r="AC721" s="9"/>
    </row>
    <row r="722" spans="8:29" x14ac:dyDescent="0.2">
      <c r="H722" s="9"/>
      <c r="I722" s="9"/>
      <c r="J722" s="9"/>
      <c r="Z722" s="70"/>
      <c r="AA722" s="9"/>
      <c r="AB722" s="70"/>
      <c r="AC722" s="9"/>
    </row>
    <row r="723" spans="8:29" x14ac:dyDescent="0.2">
      <c r="H723" s="9"/>
      <c r="I723" s="9"/>
      <c r="J723" s="9"/>
      <c r="Z723" s="70"/>
      <c r="AA723" s="9"/>
      <c r="AB723" s="70"/>
      <c r="AC723" s="9"/>
    </row>
    <row r="724" spans="8:29" x14ac:dyDescent="0.2">
      <c r="H724" s="9"/>
      <c r="I724" s="9"/>
      <c r="J724" s="9"/>
      <c r="Z724" s="70"/>
      <c r="AA724" s="9"/>
      <c r="AB724" s="70"/>
      <c r="AC724" s="9"/>
    </row>
    <row r="725" spans="8:29" x14ac:dyDescent="0.2">
      <c r="H725" s="9"/>
      <c r="I725" s="9"/>
      <c r="J725" s="9"/>
      <c r="Z725" s="70"/>
      <c r="AA725" s="9"/>
      <c r="AB725" s="70"/>
      <c r="AC725" s="9"/>
    </row>
    <row r="726" spans="8:29" x14ac:dyDescent="0.2">
      <c r="H726" s="9"/>
      <c r="I726" s="9"/>
      <c r="J726" s="9"/>
      <c r="Z726" s="70"/>
      <c r="AA726" s="9"/>
      <c r="AB726" s="70"/>
      <c r="AC726" s="9"/>
    </row>
    <row r="727" spans="8:29" x14ac:dyDescent="0.2">
      <c r="H727" s="9"/>
      <c r="I727" s="9"/>
      <c r="J727" s="9"/>
      <c r="Z727" s="70"/>
      <c r="AA727" s="9"/>
      <c r="AB727" s="70"/>
      <c r="AC727" s="9"/>
    </row>
    <row r="728" spans="8:29" x14ac:dyDescent="0.2">
      <c r="H728" s="9"/>
      <c r="I728" s="9"/>
      <c r="J728" s="9"/>
      <c r="Z728" s="70"/>
      <c r="AA728" s="9"/>
      <c r="AB728" s="70"/>
      <c r="AC728" s="9"/>
    </row>
    <row r="729" spans="8:29" x14ac:dyDescent="0.2">
      <c r="H729" s="9"/>
      <c r="I729" s="9"/>
      <c r="J729" s="9"/>
      <c r="Z729" s="70"/>
      <c r="AA729" s="9"/>
      <c r="AB729" s="70"/>
      <c r="AC729" s="9"/>
    </row>
    <row r="730" spans="8:29" x14ac:dyDescent="0.2">
      <c r="H730" s="9"/>
      <c r="I730" s="9"/>
      <c r="J730" s="9"/>
      <c r="Z730" s="70"/>
      <c r="AA730" s="9"/>
      <c r="AB730" s="70"/>
      <c r="AC730" s="9"/>
    </row>
    <row r="731" spans="8:29" x14ac:dyDescent="0.2">
      <c r="H731" s="9"/>
      <c r="I731" s="9"/>
      <c r="J731" s="9"/>
      <c r="Z731" s="70"/>
      <c r="AA731" s="9"/>
      <c r="AB731" s="70"/>
      <c r="AC731" s="9"/>
    </row>
    <row r="732" spans="8:29" x14ac:dyDescent="0.2">
      <c r="H732" s="9"/>
      <c r="I732" s="9"/>
      <c r="J732" s="9"/>
      <c r="Z732" s="70"/>
      <c r="AA732" s="9"/>
      <c r="AB732" s="70"/>
      <c r="AC732" s="9"/>
    </row>
    <row r="733" spans="8:29" x14ac:dyDescent="0.2">
      <c r="H733" s="9"/>
      <c r="I733" s="9"/>
      <c r="J733" s="9"/>
      <c r="Z733" s="70"/>
      <c r="AA733" s="9"/>
      <c r="AB733" s="70"/>
      <c r="AC733" s="9"/>
    </row>
    <row r="734" spans="8:29" x14ac:dyDescent="0.2">
      <c r="H734" s="9"/>
      <c r="I734" s="9"/>
      <c r="J734" s="9"/>
      <c r="Z734" s="70"/>
      <c r="AA734" s="9"/>
      <c r="AB734" s="70"/>
      <c r="AC734" s="9"/>
    </row>
    <row r="735" spans="8:29" x14ac:dyDescent="0.2">
      <c r="H735" s="9"/>
      <c r="I735" s="9"/>
      <c r="J735" s="9"/>
      <c r="Z735" s="70"/>
      <c r="AA735" s="9"/>
      <c r="AB735" s="70"/>
      <c r="AC735" s="9"/>
    </row>
    <row r="736" spans="8:29" x14ac:dyDescent="0.2">
      <c r="H736" s="9"/>
      <c r="I736" s="9"/>
      <c r="J736" s="9"/>
      <c r="Z736" s="70"/>
      <c r="AA736" s="9"/>
      <c r="AB736" s="70"/>
      <c r="AC736" s="9"/>
    </row>
    <row r="737" spans="8:29" x14ac:dyDescent="0.2">
      <c r="H737" s="9"/>
      <c r="I737" s="9"/>
      <c r="J737" s="9"/>
      <c r="Z737" s="70"/>
      <c r="AA737" s="9"/>
      <c r="AB737" s="70"/>
      <c r="AC737" s="9"/>
    </row>
    <row r="738" spans="8:29" x14ac:dyDescent="0.2">
      <c r="H738" s="9"/>
      <c r="I738" s="9"/>
      <c r="J738" s="9"/>
      <c r="Z738" s="70"/>
      <c r="AA738" s="9"/>
      <c r="AB738" s="70"/>
      <c r="AC738" s="9"/>
    </row>
    <row r="739" spans="8:29" x14ac:dyDescent="0.2">
      <c r="H739" s="9"/>
      <c r="I739" s="9"/>
      <c r="J739" s="9"/>
      <c r="Z739" s="70"/>
      <c r="AA739" s="9"/>
      <c r="AB739" s="70"/>
      <c r="AC739" s="9"/>
    </row>
    <row r="740" spans="8:29" x14ac:dyDescent="0.2">
      <c r="H740" s="9"/>
      <c r="I740" s="9"/>
      <c r="J740" s="9"/>
      <c r="Z740" s="70"/>
      <c r="AA740" s="9"/>
      <c r="AB740" s="70"/>
      <c r="AC740" s="9"/>
    </row>
    <row r="741" spans="8:29" x14ac:dyDescent="0.2">
      <c r="H741" s="9"/>
      <c r="I741" s="9"/>
      <c r="J741" s="9"/>
      <c r="Z741" s="70"/>
      <c r="AA741" s="9"/>
      <c r="AB741" s="70"/>
      <c r="AC741" s="9"/>
    </row>
    <row r="742" spans="8:29" x14ac:dyDescent="0.2">
      <c r="H742" s="9"/>
      <c r="I742" s="9"/>
      <c r="J742" s="9"/>
      <c r="Z742" s="70"/>
      <c r="AA742" s="9"/>
      <c r="AB742" s="70"/>
      <c r="AC742" s="9"/>
    </row>
    <row r="743" spans="8:29" x14ac:dyDescent="0.2">
      <c r="H743" s="9"/>
      <c r="I743" s="9"/>
      <c r="J743" s="9"/>
      <c r="Z743" s="70"/>
      <c r="AA743" s="9"/>
      <c r="AB743" s="70"/>
      <c r="AC743" s="9"/>
    </row>
    <row r="744" spans="8:29" x14ac:dyDescent="0.2">
      <c r="H744" s="9"/>
      <c r="I744" s="9"/>
      <c r="J744" s="9"/>
      <c r="Z744" s="70"/>
      <c r="AA744" s="9"/>
      <c r="AB744" s="70"/>
      <c r="AC744" s="9"/>
    </row>
    <row r="745" spans="8:29" x14ac:dyDescent="0.2">
      <c r="H745" s="9"/>
      <c r="I745" s="9"/>
      <c r="J745" s="9"/>
      <c r="Z745" s="70"/>
      <c r="AA745" s="9"/>
      <c r="AB745" s="70"/>
      <c r="AC745" s="9"/>
    </row>
    <row r="746" spans="8:29" x14ac:dyDescent="0.2">
      <c r="H746" s="9"/>
      <c r="I746" s="9"/>
      <c r="J746" s="9"/>
      <c r="Z746" s="70"/>
      <c r="AA746" s="9"/>
      <c r="AB746" s="70"/>
      <c r="AC746" s="9"/>
    </row>
    <row r="747" spans="8:29" x14ac:dyDescent="0.2">
      <c r="H747" s="9"/>
      <c r="I747" s="9"/>
      <c r="J747" s="9"/>
      <c r="Z747" s="70"/>
      <c r="AA747" s="9"/>
      <c r="AB747" s="70"/>
      <c r="AC747" s="9"/>
    </row>
    <row r="748" spans="8:29" x14ac:dyDescent="0.2">
      <c r="H748" s="9"/>
      <c r="I748" s="9"/>
      <c r="J748" s="9"/>
      <c r="Z748" s="70"/>
      <c r="AA748" s="9"/>
      <c r="AB748" s="70"/>
      <c r="AC748" s="9"/>
    </row>
    <row r="749" spans="8:29" x14ac:dyDescent="0.2">
      <c r="H749" s="9"/>
      <c r="I749" s="9"/>
      <c r="J749" s="9"/>
      <c r="Z749" s="70"/>
      <c r="AA749" s="9"/>
      <c r="AB749" s="70"/>
      <c r="AC749" s="9"/>
    </row>
    <row r="750" spans="8:29" x14ac:dyDescent="0.2">
      <c r="H750" s="9"/>
      <c r="I750" s="9"/>
      <c r="J750" s="9"/>
      <c r="Z750" s="70"/>
      <c r="AA750" s="9"/>
      <c r="AB750" s="70"/>
      <c r="AC750" s="9"/>
    </row>
    <row r="751" spans="8:29" x14ac:dyDescent="0.2">
      <c r="H751" s="9"/>
      <c r="I751" s="9"/>
      <c r="J751" s="9"/>
      <c r="Z751" s="70"/>
      <c r="AA751" s="9"/>
      <c r="AB751" s="70"/>
      <c r="AC751" s="9"/>
    </row>
    <row r="752" spans="8:29" x14ac:dyDescent="0.2">
      <c r="H752" s="9"/>
      <c r="I752" s="9"/>
      <c r="J752" s="9"/>
      <c r="Z752" s="70"/>
      <c r="AA752" s="9"/>
      <c r="AB752" s="70"/>
      <c r="AC752" s="9"/>
    </row>
    <row r="753" spans="8:29" x14ac:dyDescent="0.2">
      <c r="H753" s="9"/>
      <c r="I753" s="9"/>
      <c r="J753" s="9"/>
      <c r="Z753" s="70"/>
      <c r="AA753" s="9"/>
      <c r="AB753" s="70"/>
      <c r="AC753" s="9"/>
    </row>
    <row r="754" spans="8:29" x14ac:dyDescent="0.2">
      <c r="H754" s="9"/>
      <c r="I754" s="9"/>
      <c r="J754" s="9"/>
      <c r="Z754" s="70"/>
      <c r="AA754" s="9"/>
      <c r="AB754" s="70"/>
      <c r="AC754" s="9"/>
    </row>
    <row r="755" spans="8:29" x14ac:dyDescent="0.2">
      <c r="H755" s="9"/>
      <c r="I755" s="9"/>
      <c r="J755" s="9"/>
      <c r="Z755" s="70"/>
      <c r="AA755" s="9"/>
      <c r="AB755" s="70"/>
      <c r="AC755" s="9"/>
    </row>
    <row r="756" spans="8:29" x14ac:dyDescent="0.2">
      <c r="H756" s="9"/>
      <c r="I756" s="9"/>
      <c r="J756" s="9"/>
      <c r="Z756" s="70"/>
      <c r="AA756" s="9"/>
      <c r="AB756" s="70"/>
      <c r="AC756" s="9"/>
    </row>
    <row r="757" spans="8:29" x14ac:dyDescent="0.2">
      <c r="H757" s="9"/>
      <c r="I757" s="9"/>
      <c r="J757" s="9"/>
      <c r="Z757" s="70"/>
      <c r="AA757" s="9"/>
      <c r="AB757" s="70"/>
      <c r="AC757" s="9"/>
    </row>
    <row r="758" spans="8:29" x14ac:dyDescent="0.2">
      <c r="H758" s="9"/>
      <c r="I758" s="9"/>
      <c r="J758" s="9"/>
      <c r="Z758" s="70"/>
      <c r="AA758" s="9"/>
      <c r="AB758" s="70"/>
      <c r="AC758" s="9"/>
    </row>
    <row r="759" spans="8:29" x14ac:dyDescent="0.2">
      <c r="H759" s="9"/>
      <c r="I759" s="9"/>
      <c r="J759" s="9"/>
      <c r="Z759" s="70"/>
      <c r="AA759" s="9"/>
      <c r="AB759" s="70"/>
      <c r="AC759" s="9"/>
    </row>
    <row r="760" spans="8:29" x14ac:dyDescent="0.2">
      <c r="H760" s="9"/>
      <c r="I760" s="9"/>
      <c r="J760" s="9"/>
      <c r="Z760" s="70"/>
      <c r="AA760" s="9"/>
      <c r="AB760" s="70"/>
      <c r="AC760" s="9"/>
    </row>
    <row r="761" spans="8:29" x14ac:dyDescent="0.2">
      <c r="H761" s="9"/>
      <c r="I761" s="9"/>
      <c r="J761" s="9"/>
      <c r="Z761" s="70"/>
      <c r="AA761" s="9"/>
      <c r="AB761" s="70"/>
      <c r="AC761" s="9"/>
    </row>
    <row r="762" spans="8:29" x14ac:dyDescent="0.2">
      <c r="H762" s="9"/>
      <c r="I762" s="9"/>
      <c r="J762" s="9"/>
      <c r="Z762" s="70"/>
      <c r="AA762" s="9"/>
      <c r="AB762" s="70"/>
      <c r="AC762" s="9"/>
    </row>
    <row r="763" spans="8:29" x14ac:dyDescent="0.2">
      <c r="H763" s="9"/>
      <c r="I763" s="9"/>
      <c r="J763" s="9"/>
      <c r="Z763" s="70"/>
      <c r="AA763" s="9"/>
      <c r="AB763" s="70"/>
      <c r="AC763" s="9"/>
    </row>
    <row r="764" spans="8:29" x14ac:dyDescent="0.2">
      <c r="H764" s="9"/>
      <c r="I764" s="9"/>
      <c r="J764" s="9"/>
      <c r="Z764" s="70"/>
      <c r="AA764" s="9"/>
      <c r="AB764" s="70"/>
      <c r="AC764" s="9"/>
    </row>
    <row r="765" spans="8:29" x14ac:dyDescent="0.2">
      <c r="H765" s="9"/>
      <c r="I765" s="9"/>
      <c r="J765" s="9"/>
      <c r="Z765" s="70"/>
      <c r="AA765" s="9"/>
      <c r="AB765" s="70"/>
      <c r="AC765" s="9"/>
    </row>
    <row r="766" spans="8:29" x14ac:dyDescent="0.2">
      <c r="H766" s="9"/>
      <c r="I766" s="9"/>
      <c r="J766" s="9"/>
      <c r="Z766" s="70"/>
      <c r="AA766" s="9"/>
      <c r="AB766" s="70"/>
      <c r="AC766" s="9"/>
    </row>
    <row r="767" spans="8:29" x14ac:dyDescent="0.2">
      <c r="H767" s="9"/>
      <c r="I767" s="9"/>
      <c r="J767" s="9"/>
      <c r="Z767" s="70"/>
      <c r="AA767" s="9"/>
      <c r="AB767" s="70"/>
      <c r="AC767" s="9"/>
    </row>
    <row r="768" spans="8:29" x14ac:dyDescent="0.2">
      <c r="H768" s="9"/>
      <c r="I768" s="9"/>
      <c r="J768" s="9"/>
      <c r="Z768" s="70"/>
      <c r="AA768" s="9"/>
      <c r="AB768" s="70"/>
      <c r="AC768" s="9"/>
    </row>
    <row r="769" spans="8:29" x14ac:dyDescent="0.2">
      <c r="H769" s="9"/>
      <c r="I769" s="9"/>
      <c r="J769" s="9"/>
      <c r="Z769" s="70"/>
      <c r="AA769" s="9"/>
      <c r="AB769" s="70"/>
      <c r="AC769" s="9"/>
    </row>
    <row r="770" spans="8:29" x14ac:dyDescent="0.2">
      <c r="H770" s="9"/>
      <c r="I770" s="9"/>
      <c r="J770" s="9"/>
      <c r="Z770" s="70"/>
      <c r="AA770" s="9"/>
      <c r="AB770" s="70"/>
      <c r="AC770" s="9"/>
    </row>
    <row r="771" spans="8:29" x14ac:dyDescent="0.2">
      <c r="H771" s="9"/>
      <c r="I771" s="9"/>
      <c r="J771" s="9"/>
      <c r="Z771" s="70"/>
      <c r="AA771" s="9"/>
      <c r="AB771" s="70"/>
      <c r="AC771" s="9"/>
    </row>
    <row r="772" spans="8:29" x14ac:dyDescent="0.2">
      <c r="H772" s="9"/>
      <c r="I772" s="9"/>
      <c r="J772" s="9"/>
      <c r="Z772" s="70"/>
      <c r="AA772" s="9"/>
      <c r="AB772" s="70"/>
      <c r="AC772" s="9"/>
    </row>
    <row r="773" spans="8:29" x14ac:dyDescent="0.2">
      <c r="H773" s="9"/>
      <c r="I773" s="9"/>
      <c r="J773" s="9"/>
      <c r="Z773" s="70"/>
      <c r="AA773" s="9"/>
      <c r="AB773" s="70"/>
      <c r="AC773" s="9"/>
    </row>
    <row r="774" spans="8:29" x14ac:dyDescent="0.2">
      <c r="H774" s="9"/>
      <c r="I774" s="9"/>
      <c r="J774" s="9"/>
      <c r="Z774" s="70"/>
      <c r="AA774" s="9"/>
      <c r="AB774" s="70"/>
      <c r="AC774" s="9"/>
    </row>
    <row r="775" spans="8:29" x14ac:dyDescent="0.2">
      <c r="H775" s="9"/>
      <c r="I775" s="9"/>
      <c r="J775" s="9"/>
      <c r="Z775" s="70"/>
      <c r="AA775" s="9"/>
      <c r="AB775" s="70"/>
      <c r="AC775" s="9"/>
    </row>
    <row r="776" spans="8:29" x14ac:dyDescent="0.2">
      <c r="H776" s="9"/>
      <c r="I776" s="9"/>
      <c r="J776" s="9"/>
      <c r="Z776" s="70"/>
      <c r="AA776" s="9"/>
      <c r="AB776" s="70"/>
      <c r="AC776" s="9"/>
    </row>
    <row r="777" spans="8:29" x14ac:dyDescent="0.2">
      <c r="H777" s="9"/>
      <c r="I777" s="9"/>
      <c r="J777" s="9"/>
      <c r="Z777" s="70"/>
      <c r="AA777" s="9"/>
      <c r="AB777" s="70"/>
      <c r="AC777" s="9"/>
    </row>
    <row r="778" spans="8:29" x14ac:dyDescent="0.2">
      <c r="H778" s="9"/>
      <c r="I778" s="9"/>
      <c r="J778" s="9"/>
      <c r="Z778" s="70"/>
      <c r="AA778" s="9"/>
      <c r="AB778" s="70"/>
      <c r="AC778" s="9"/>
    </row>
    <row r="779" spans="8:29" x14ac:dyDescent="0.2">
      <c r="H779" s="9"/>
      <c r="I779" s="9"/>
      <c r="J779" s="9"/>
      <c r="Z779" s="70"/>
      <c r="AA779" s="9"/>
      <c r="AB779" s="70"/>
      <c r="AC779" s="9"/>
    </row>
    <row r="780" spans="8:29" x14ac:dyDescent="0.2">
      <c r="H780" s="9"/>
      <c r="I780" s="9"/>
      <c r="J780" s="9"/>
      <c r="Z780" s="70"/>
      <c r="AA780" s="9"/>
      <c r="AB780" s="70"/>
      <c r="AC780" s="9"/>
    </row>
    <row r="781" spans="8:29" x14ac:dyDescent="0.2">
      <c r="H781" s="9"/>
      <c r="I781" s="9"/>
      <c r="J781" s="9"/>
      <c r="Z781" s="70"/>
      <c r="AA781" s="9"/>
      <c r="AB781" s="70"/>
      <c r="AC781" s="9"/>
    </row>
    <row r="782" spans="8:29" x14ac:dyDescent="0.2">
      <c r="H782" s="9"/>
      <c r="I782" s="9"/>
      <c r="J782" s="9"/>
      <c r="Z782" s="70"/>
      <c r="AA782" s="9"/>
      <c r="AB782" s="70"/>
      <c r="AC782" s="9"/>
    </row>
    <row r="783" spans="8:29" x14ac:dyDescent="0.2">
      <c r="H783" s="9"/>
      <c r="I783" s="9"/>
      <c r="J783" s="9"/>
      <c r="Z783" s="70"/>
      <c r="AA783" s="9"/>
      <c r="AB783" s="70"/>
      <c r="AC783" s="9"/>
    </row>
    <row r="784" spans="8:29" x14ac:dyDescent="0.2">
      <c r="H784" s="9"/>
      <c r="I784" s="9"/>
      <c r="J784" s="9"/>
      <c r="Z784" s="70"/>
      <c r="AA784" s="9"/>
      <c r="AB784" s="70"/>
      <c r="AC784" s="9"/>
    </row>
    <row r="785" spans="8:29" x14ac:dyDescent="0.2">
      <c r="H785" s="9"/>
      <c r="I785" s="9"/>
      <c r="J785" s="9"/>
      <c r="Z785" s="70"/>
      <c r="AA785" s="9"/>
      <c r="AB785" s="70"/>
      <c r="AC785" s="9"/>
    </row>
    <row r="786" spans="8:29" x14ac:dyDescent="0.2">
      <c r="H786" s="9"/>
      <c r="I786" s="9"/>
      <c r="J786" s="9"/>
      <c r="Z786" s="70"/>
      <c r="AA786" s="9"/>
      <c r="AB786" s="70"/>
      <c r="AC786" s="9"/>
    </row>
    <row r="787" spans="8:29" x14ac:dyDescent="0.2">
      <c r="H787" s="9"/>
      <c r="I787" s="9"/>
      <c r="J787" s="9"/>
      <c r="Z787" s="70"/>
      <c r="AA787" s="9"/>
      <c r="AB787" s="70"/>
      <c r="AC787" s="9"/>
    </row>
    <row r="788" spans="8:29" x14ac:dyDescent="0.2">
      <c r="H788" s="9"/>
      <c r="I788" s="9"/>
      <c r="J788" s="9"/>
      <c r="Z788" s="70"/>
      <c r="AA788" s="9"/>
      <c r="AB788" s="70"/>
      <c r="AC788" s="9"/>
    </row>
    <row r="789" spans="8:29" x14ac:dyDescent="0.2">
      <c r="H789" s="9"/>
      <c r="I789" s="9"/>
      <c r="J789" s="9"/>
      <c r="Z789" s="70"/>
      <c r="AA789" s="9"/>
      <c r="AB789" s="70"/>
      <c r="AC789" s="9"/>
    </row>
    <row r="790" spans="8:29" x14ac:dyDescent="0.2">
      <c r="H790" s="9"/>
      <c r="I790" s="9"/>
      <c r="J790" s="9"/>
      <c r="Z790" s="70"/>
      <c r="AA790" s="9"/>
      <c r="AB790" s="70"/>
      <c r="AC790" s="9"/>
    </row>
    <row r="791" spans="8:29" x14ac:dyDescent="0.2">
      <c r="H791" s="9"/>
      <c r="I791" s="9"/>
      <c r="J791" s="9"/>
      <c r="Z791" s="70"/>
      <c r="AA791" s="9"/>
      <c r="AB791" s="70"/>
      <c r="AC791" s="9"/>
    </row>
    <row r="792" spans="8:29" x14ac:dyDescent="0.2">
      <c r="H792" s="9"/>
      <c r="I792" s="9"/>
      <c r="J792" s="9"/>
      <c r="Z792" s="70"/>
      <c r="AA792" s="9"/>
      <c r="AB792" s="70"/>
      <c r="AC792" s="9"/>
    </row>
    <row r="793" spans="8:29" x14ac:dyDescent="0.2">
      <c r="H793" s="9"/>
      <c r="I793" s="9"/>
      <c r="J793" s="9"/>
      <c r="Z793" s="70"/>
      <c r="AA793" s="9"/>
      <c r="AB793" s="70"/>
      <c r="AC793" s="9"/>
    </row>
    <row r="794" spans="8:29" x14ac:dyDescent="0.2">
      <c r="H794" s="9"/>
      <c r="I794" s="9"/>
      <c r="J794" s="9"/>
      <c r="Z794" s="70"/>
      <c r="AA794" s="9"/>
      <c r="AB794" s="70"/>
      <c r="AC794" s="9"/>
    </row>
    <row r="795" spans="8:29" x14ac:dyDescent="0.2">
      <c r="H795" s="9"/>
      <c r="I795" s="9"/>
      <c r="J795" s="9"/>
      <c r="Z795" s="70"/>
      <c r="AA795" s="9"/>
      <c r="AB795" s="70"/>
      <c r="AC795" s="9"/>
    </row>
    <row r="796" spans="8:29" x14ac:dyDescent="0.2">
      <c r="H796" s="9"/>
      <c r="I796" s="9"/>
      <c r="J796" s="9"/>
      <c r="Z796" s="70"/>
      <c r="AA796" s="9"/>
      <c r="AB796" s="70"/>
      <c r="AC796" s="9"/>
    </row>
    <row r="797" spans="8:29" x14ac:dyDescent="0.2">
      <c r="H797" s="9"/>
      <c r="I797" s="9"/>
      <c r="J797" s="9"/>
      <c r="Z797" s="70"/>
      <c r="AA797" s="9"/>
      <c r="AB797" s="70"/>
      <c r="AC797" s="9"/>
    </row>
    <row r="798" spans="8:29" x14ac:dyDescent="0.2">
      <c r="H798" s="9"/>
      <c r="I798" s="9"/>
      <c r="J798" s="9"/>
      <c r="Z798" s="70"/>
      <c r="AA798" s="9"/>
      <c r="AB798" s="70"/>
      <c r="AC798" s="9"/>
    </row>
    <row r="799" spans="8:29" x14ac:dyDescent="0.2">
      <c r="H799" s="9"/>
      <c r="I799" s="9"/>
      <c r="J799" s="9"/>
      <c r="Z799" s="70"/>
      <c r="AA799" s="9"/>
      <c r="AB799" s="70"/>
      <c r="AC799" s="9"/>
    </row>
    <row r="800" spans="8:29" x14ac:dyDescent="0.2">
      <c r="H800" s="9"/>
      <c r="I800" s="9"/>
      <c r="J800" s="9"/>
      <c r="Z800" s="70"/>
      <c r="AA800" s="9"/>
      <c r="AB800" s="70"/>
      <c r="AC800" s="9"/>
    </row>
    <row r="801" spans="8:29" x14ac:dyDescent="0.2">
      <c r="H801" s="9"/>
      <c r="I801" s="9"/>
      <c r="J801" s="9"/>
      <c r="Z801" s="70"/>
      <c r="AA801" s="9"/>
      <c r="AB801" s="70"/>
      <c r="AC801" s="9"/>
    </row>
    <row r="802" spans="8:29" x14ac:dyDescent="0.2">
      <c r="H802" s="9"/>
      <c r="I802" s="9"/>
      <c r="J802" s="9"/>
      <c r="Z802" s="70"/>
      <c r="AA802" s="9"/>
      <c r="AB802" s="70"/>
      <c r="AC802" s="9"/>
    </row>
    <row r="803" spans="8:29" x14ac:dyDescent="0.2">
      <c r="H803" s="9"/>
      <c r="I803" s="9"/>
      <c r="J803" s="9"/>
      <c r="Z803" s="70"/>
      <c r="AA803" s="9"/>
      <c r="AB803" s="70"/>
      <c r="AC803" s="9"/>
    </row>
    <row r="804" spans="8:29" x14ac:dyDescent="0.2">
      <c r="H804" s="9"/>
      <c r="I804" s="9"/>
      <c r="J804" s="9"/>
      <c r="Z804" s="70"/>
      <c r="AA804" s="9"/>
      <c r="AB804" s="70"/>
      <c r="AC804" s="9"/>
    </row>
    <row r="805" spans="8:29" x14ac:dyDescent="0.2">
      <c r="H805" s="9"/>
      <c r="I805" s="9"/>
      <c r="J805" s="9"/>
      <c r="Z805" s="70"/>
      <c r="AA805" s="9"/>
      <c r="AB805" s="70"/>
      <c r="AC805" s="9"/>
    </row>
    <row r="806" spans="8:29" x14ac:dyDescent="0.2">
      <c r="H806" s="9"/>
      <c r="I806" s="9"/>
      <c r="J806" s="9"/>
      <c r="Z806" s="70"/>
      <c r="AA806" s="9"/>
      <c r="AB806" s="70"/>
      <c r="AC806" s="9"/>
    </row>
    <row r="807" spans="8:29" x14ac:dyDescent="0.2">
      <c r="H807" s="9"/>
      <c r="I807" s="9"/>
      <c r="J807" s="9"/>
      <c r="Z807" s="70"/>
      <c r="AA807" s="9"/>
      <c r="AB807" s="70"/>
      <c r="AC807" s="9"/>
    </row>
    <row r="808" spans="8:29" x14ac:dyDescent="0.2">
      <c r="H808" s="9"/>
      <c r="I808" s="9"/>
      <c r="J808" s="9"/>
      <c r="Z808" s="70"/>
      <c r="AA808" s="9"/>
      <c r="AB808" s="70"/>
      <c r="AC808" s="9"/>
    </row>
    <row r="809" spans="8:29" x14ac:dyDescent="0.2">
      <c r="H809" s="9"/>
      <c r="I809" s="9"/>
      <c r="J809" s="9"/>
      <c r="Z809" s="70"/>
      <c r="AA809" s="9"/>
      <c r="AB809" s="70"/>
      <c r="AC809" s="9"/>
    </row>
    <row r="810" spans="8:29" x14ac:dyDescent="0.2">
      <c r="H810" s="9"/>
      <c r="I810" s="9"/>
      <c r="J810" s="9"/>
      <c r="Z810" s="70"/>
      <c r="AA810" s="9"/>
      <c r="AB810" s="70"/>
      <c r="AC810" s="9"/>
    </row>
    <row r="811" spans="8:29" x14ac:dyDescent="0.2">
      <c r="H811" s="9"/>
      <c r="I811" s="9"/>
      <c r="J811" s="9"/>
      <c r="Z811" s="70"/>
      <c r="AA811" s="9"/>
      <c r="AB811" s="70"/>
      <c r="AC811" s="9"/>
    </row>
    <row r="812" spans="8:29" x14ac:dyDescent="0.2">
      <c r="H812" s="9"/>
      <c r="I812" s="9"/>
      <c r="J812" s="9"/>
      <c r="Z812" s="70"/>
      <c r="AA812" s="9"/>
      <c r="AB812" s="70"/>
      <c r="AC812" s="9"/>
    </row>
    <row r="813" spans="8:29" x14ac:dyDescent="0.2">
      <c r="H813" s="9"/>
      <c r="I813" s="9"/>
      <c r="J813" s="9"/>
      <c r="Z813" s="70"/>
      <c r="AA813" s="9"/>
      <c r="AB813" s="70"/>
      <c r="AC813" s="9"/>
    </row>
    <row r="814" spans="8:29" x14ac:dyDescent="0.2">
      <c r="H814" s="9"/>
      <c r="I814" s="9"/>
      <c r="J814" s="9"/>
      <c r="Z814" s="70"/>
      <c r="AA814" s="9"/>
      <c r="AB814" s="70"/>
      <c r="AC814" s="9"/>
    </row>
    <row r="815" spans="8:29" x14ac:dyDescent="0.2">
      <c r="H815" s="9"/>
      <c r="I815" s="9"/>
      <c r="J815" s="9"/>
      <c r="Z815" s="70"/>
      <c r="AA815" s="9"/>
      <c r="AB815" s="70"/>
      <c r="AC815" s="9"/>
    </row>
    <row r="816" spans="8:29" x14ac:dyDescent="0.2">
      <c r="H816" s="9"/>
      <c r="I816" s="9"/>
      <c r="J816" s="9"/>
      <c r="Z816" s="70"/>
      <c r="AA816" s="9"/>
      <c r="AB816" s="70"/>
      <c r="AC816" s="9"/>
    </row>
    <row r="817" spans="8:29" x14ac:dyDescent="0.2">
      <c r="H817" s="9"/>
      <c r="I817" s="9"/>
      <c r="J817" s="9"/>
      <c r="Z817" s="70"/>
      <c r="AA817" s="9"/>
      <c r="AB817" s="70"/>
      <c r="AC817" s="9"/>
    </row>
    <row r="818" spans="8:29" x14ac:dyDescent="0.2">
      <c r="H818" s="9"/>
      <c r="I818" s="9"/>
      <c r="J818" s="9"/>
      <c r="Z818" s="70"/>
      <c r="AA818" s="9"/>
      <c r="AB818" s="70"/>
      <c r="AC818" s="9"/>
    </row>
    <row r="819" spans="8:29" x14ac:dyDescent="0.2">
      <c r="H819" s="9"/>
      <c r="I819" s="9"/>
      <c r="J819" s="9"/>
      <c r="Z819" s="70"/>
      <c r="AA819" s="9"/>
      <c r="AB819" s="70"/>
      <c r="AC819" s="9"/>
    </row>
    <row r="820" spans="8:29" x14ac:dyDescent="0.2">
      <c r="H820" s="9"/>
      <c r="I820" s="9"/>
      <c r="J820" s="9"/>
      <c r="Z820" s="70"/>
      <c r="AA820" s="9"/>
      <c r="AB820" s="70"/>
      <c r="AC820" s="9"/>
    </row>
    <row r="821" spans="8:29" x14ac:dyDescent="0.2">
      <c r="H821" s="9"/>
      <c r="I821" s="9"/>
      <c r="J821" s="9"/>
      <c r="Z821" s="70"/>
      <c r="AA821" s="9"/>
      <c r="AB821" s="70"/>
      <c r="AC821" s="9"/>
    </row>
    <row r="822" spans="8:29" x14ac:dyDescent="0.2">
      <c r="H822" s="9"/>
      <c r="I822" s="9"/>
      <c r="J822" s="9"/>
      <c r="Z822" s="70"/>
      <c r="AA822" s="9"/>
      <c r="AB822" s="70"/>
      <c r="AC822" s="9"/>
    </row>
    <row r="823" spans="8:29" x14ac:dyDescent="0.2">
      <c r="H823" s="9"/>
      <c r="I823" s="9"/>
      <c r="J823" s="9"/>
      <c r="Z823" s="70"/>
      <c r="AA823" s="9"/>
      <c r="AB823" s="70"/>
      <c r="AC823" s="9"/>
    </row>
    <row r="824" spans="8:29" x14ac:dyDescent="0.2">
      <c r="H824" s="9"/>
      <c r="I824" s="9"/>
      <c r="J824" s="9"/>
      <c r="Z824" s="70"/>
      <c r="AA824" s="9"/>
      <c r="AB824" s="70"/>
      <c r="AC824" s="9"/>
    </row>
    <row r="825" spans="8:29" x14ac:dyDescent="0.2">
      <c r="H825" s="9"/>
      <c r="I825" s="9"/>
      <c r="J825" s="9"/>
      <c r="Z825" s="70"/>
      <c r="AA825" s="9"/>
      <c r="AB825" s="70"/>
      <c r="AC825" s="9"/>
    </row>
    <row r="826" spans="8:29" x14ac:dyDescent="0.2">
      <c r="H826" s="9"/>
      <c r="I826" s="9"/>
      <c r="J826" s="9"/>
      <c r="Z826" s="70"/>
      <c r="AA826" s="9"/>
      <c r="AB826" s="70"/>
      <c r="AC826" s="9"/>
    </row>
    <row r="827" spans="8:29" x14ac:dyDescent="0.2">
      <c r="H827" s="9"/>
      <c r="I827" s="9"/>
      <c r="J827" s="9"/>
      <c r="Z827" s="70"/>
      <c r="AA827" s="9"/>
      <c r="AB827" s="70"/>
      <c r="AC827" s="9"/>
    </row>
    <row r="828" spans="8:29" x14ac:dyDescent="0.2">
      <c r="H828" s="9"/>
      <c r="I828" s="9"/>
      <c r="J828" s="9"/>
      <c r="Z828" s="70"/>
      <c r="AA828" s="9"/>
      <c r="AB828" s="70"/>
      <c r="AC828" s="9"/>
    </row>
    <row r="829" spans="8:29" x14ac:dyDescent="0.2">
      <c r="H829" s="9"/>
      <c r="I829" s="9"/>
      <c r="J829" s="9"/>
      <c r="Z829" s="70"/>
      <c r="AA829" s="9"/>
      <c r="AB829" s="70"/>
      <c r="AC829" s="9"/>
    </row>
    <row r="830" spans="8:29" x14ac:dyDescent="0.2">
      <c r="H830" s="9"/>
      <c r="I830" s="9"/>
      <c r="J830" s="9"/>
      <c r="Z830" s="70"/>
      <c r="AA830" s="9"/>
      <c r="AB830" s="70"/>
      <c r="AC830" s="9"/>
    </row>
    <row r="831" spans="8:29" x14ac:dyDescent="0.2">
      <c r="H831" s="9"/>
      <c r="I831" s="9"/>
      <c r="J831" s="9"/>
      <c r="Z831" s="70"/>
      <c r="AA831" s="9"/>
      <c r="AB831" s="70"/>
      <c r="AC831" s="9"/>
    </row>
    <row r="832" spans="8:29" x14ac:dyDescent="0.2">
      <c r="H832" s="9"/>
      <c r="I832" s="9"/>
      <c r="J832" s="9"/>
      <c r="Z832" s="70"/>
      <c r="AA832" s="9"/>
      <c r="AB832" s="70"/>
      <c r="AC832" s="9"/>
    </row>
    <row r="833" spans="8:29" x14ac:dyDescent="0.2">
      <c r="H833" s="9"/>
      <c r="I833" s="9"/>
      <c r="J833" s="9"/>
      <c r="Z833" s="70"/>
      <c r="AA833" s="9"/>
      <c r="AB833" s="70"/>
      <c r="AC833" s="9"/>
    </row>
    <row r="834" spans="8:29" x14ac:dyDescent="0.2">
      <c r="H834" s="9"/>
      <c r="I834" s="9"/>
      <c r="J834" s="9"/>
      <c r="Z834" s="70"/>
      <c r="AA834" s="9"/>
      <c r="AB834" s="70"/>
      <c r="AC834" s="9"/>
    </row>
    <row r="835" spans="8:29" x14ac:dyDescent="0.2">
      <c r="H835" s="9"/>
      <c r="I835" s="9"/>
      <c r="J835" s="9"/>
      <c r="Z835" s="70"/>
      <c r="AA835" s="9"/>
      <c r="AB835" s="70"/>
      <c r="AC835" s="9"/>
    </row>
    <row r="836" spans="8:29" x14ac:dyDescent="0.2">
      <c r="H836" s="9"/>
      <c r="I836" s="9"/>
      <c r="J836" s="9"/>
      <c r="Z836" s="70"/>
      <c r="AA836" s="9"/>
      <c r="AB836" s="70"/>
      <c r="AC836" s="9"/>
    </row>
    <row r="837" spans="8:29" x14ac:dyDescent="0.2">
      <c r="H837" s="9"/>
      <c r="I837" s="9"/>
      <c r="J837" s="9"/>
      <c r="Z837" s="70"/>
      <c r="AA837" s="9"/>
      <c r="AB837" s="70"/>
      <c r="AC837" s="9"/>
    </row>
    <row r="838" spans="8:29" x14ac:dyDescent="0.2">
      <c r="H838" s="9"/>
      <c r="I838" s="9"/>
      <c r="J838" s="9"/>
      <c r="Z838" s="70"/>
      <c r="AA838" s="9"/>
      <c r="AB838" s="70"/>
      <c r="AC838" s="9"/>
    </row>
    <row r="839" spans="8:29" x14ac:dyDescent="0.2">
      <c r="H839" s="9"/>
      <c r="I839" s="9"/>
      <c r="J839" s="9"/>
      <c r="Z839" s="70"/>
      <c r="AA839" s="9"/>
      <c r="AB839" s="70"/>
      <c r="AC839" s="9"/>
    </row>
    <row r="840" spans="8:29" x14ac:dyDescent="0.2">
      <c r="H840" s="9"/>
      <c r="I840" s="9"/>
      <c r="J840" s="9"/>
      <c r="Z840" s="70"/>
      <c r="AA840" s="9"/>
      <c r="AB840" s="70"/>
      <c r="AC840" s="9"/>
    </row>
    <row r="841" spans="8:29" x14ac:dyDescent="0.2">
      <c r="H841" s="9"/>
      <c r="I841" s="9"/>
      <c r="J841" s="9"/>
      <c r="Z841" s="70"/>
      <c r="AA841" s="9"/>
      <c r="AB841" s="70"/>
      <c r="AC841" s="9"/>
    </row>
    <row r="842" spans="8:29" x14ac:dyDescent="0.2">
      <c r="H842" s="9"/>
      <c r="I842" s="9"/>
      <c r="J842" s="9"/>
      <c r="Z842" s="70"/>
      <c r="AA842" s="9"/>
      <c r="AB842" s="70"/>
      <c r="AC842" s="9"/>
    </row>
    <row r="843" spans="8:29" x14ac:dyDescent="0.2">
      <c r="H843" s="9"/>
      <c r="I843" s="9"/>
      <c r="J843" s="9"/>
      <c r="Z843" s="70"/>
      <c r="AA843" s="9"/>
      <c r="AB843" s="70"/>
      <c r="AC843" s="9"/>
    </row>
    <row r="844" spans="8:29" x14ac:dyDescent="0.2">
      <c r="H844" s="9"/>
      <c r="I844" s="9"/>
      <c r="J844" s="9"/>
      <c r="Z844" s="70"/>
      <c r="AA844" s="9"/>
      <c r="AB844" s="70"/>
      <c r="AC844" s="9"/>
    </row>
    <row r="845" spans="8:29" x14ac:dyDescent="0.2">
      <c r="H845" s="9"/>
      <c r="I845" s="9"/>
      <c r="J845" s="9"/>
      <c r="Z845" s="70"/>
      <c r="AA845" s="9"/>
      <c r="AB845" s="70"/>
      <c r="AC845" s="9"/>
    </row>
    <row r="846" spans="8:29" x14ac:dyDescent="0.2">
      <c r="H846" s="9"/>
      <c r="I846" s="9"/>
      <c r="J846" s="9"/>
      <c r="Z846" s="70"/>
      <c r="AA846" s="9"/>
      <c r="AB846" s="70"/>
      <c r="AC846" s="9"/>
    </row>
    <row r="847" spans="8:29" x14ac:dyDescent="0.2">
      <c r="H847" s="9"/>
      <c r="I847" s="9"/>
      <c r="J847" s="9"/>
      <c r="Z847" s="70"/>
      <c r="AA847" s="9"/>
      <c r="AB847" s="70"/>
      <c r="AC847" s="9"/>
    </row>
    <row r="848" spans="8:29" x14ac:dyDescent="0.2">
      <c r="H848" s="9"/>
      <c r="I848" s="9"/>
      <c r="J848" s="9"/>
      <c r="Z848" s="70"/>
      <c r="AA848" s="9"/>
      <c r="AB848" s="70"/>
      <c r="AC848" s="9"/>
    </row>
    <row r="849" spans="8:29" x14ac:dyDescent="0.2">
      <c r="H849" s="9"/>
      <c r="I849" s="9"/>
      <c r="J849" s="9"/>
      <c r="Z849" s="70"/>
      <c r="AA849" s="9"/>
      <c r="AB849" s="70"/>
      <c r="AC849" s="9"/>
    </row>
    <row r="850" spans="8:29" x14ac:dyDescent="0.2">
      <c r="H850" s="9"/>
      <c r="I850" s="9"/>
      <c r="J850" s="9"/>
      <c r="Z850" s="70"/>
      <c r="AA850" s="9"/>
      <c r="AB850" s="70"/>
      <c r="AC850" s="9"/>
    </row>
    <row r="851" spans="8:29" x14ac:dyDescent="0.2">
      <c r="H851" s="9"/>
      <c r="I851" s="9"/>
      <c r="J851" s="9"/>
      <c r="Z851" s="70"/>
      <c r="AA851" s="9"/>
      <c r="AB851" s="70"/>
      <c r="AC851" s="9"/>
    </row>
    <row r="852" spans="8:29" x14ac:dyDescent="0.2">
      <c r="H852" s="9"/>
      <c r="I852" s="9"/>
      <c r="J852" s="9"/>
      <c r="Z852" s="70"/>
      <c r="AA852" s="9"/>
      <c r="AB852" s="70"/>
      <c r="AC852" s="9"/>
    </row>
    <row r="853" spans="8:29" x14ac:dyDescent="0.2">
      <c r="H853" s="9"/>
      <c r="I853" s="9"/>
      <c r="J853" s="9"/>
      <c r="Z853" s="70"/>
      <c r="AA853" s="9"/>
      <c r="AB853" s="70"/>
      <c r="AC853" s="9"/>
    </row>
    <row r="854" spans="8:29" x14ac:dyDescent="0.2">
      <c r="H854" s="9"/>
      <c r="I854" s="9"/>
      <c r="J854" s="9"/>
      <c r="Z854" s="70"/>
      <c r="AA854" s="9"/>
      <c r="AB854" s="70"/>
      <c r="AC854" s="9"/>
    </row>
    <row r="855" spans="8:29" x14ac:dyDescent="0.2">
      <c r="H855" s="9"/>
      <c r="I855" s="9"/>
      <c r="J855" s="9"/>
      <c r="Z855" s="70"/>
      <c r="AA855" s="9"/>
      <c r="AB855" s="70"/>
      <c r="AC855" s="9"/>
    </row>
    <row r="856" spans="8:29" x14ac:dyDescent="0.2">
      <c r="H856" s="9"/>
      <c r="I856" s="9"/>
      <c r="J856" s="9"/>
      <c r="Z856" s="70"/>
      <c r="AA856" s="9"/>
      <c r="AB856" s="70"/>
      <c r="AC856" s="9"/>
    </row>
    <row r="857" spans="8:29" x14ac:dyDescent="0.2">
      <c r="H857" s="9"/>
      <c r="I857" s="9"/>
      <c r="J857" s="9"/>
      <c r="Z857" s="70"/>
      <c r="AA857" s="9"/>
      <c r="AB857" s="70"/>
      <c r="AC857" s="9"/>
    </row>
    <row r="858" spans="8:29" x14ac:dyDescent="0.2">
      <c r="H858" s="9"/>
      <c r="I858" s="9"/>
      <c r="J858" s="9"/>
      <c r="Z858" s="70"/>
      <c r="AA858" s="9"/>
      <c r="AB858" s="70"/>
      <c r="AC858" s="9"/>
    </row>
    <row r="859" spans="8:29" x14ac:dyDescent="0.2">
      <c r="H859" s="9"/>
      <c r="I859" s="9"/>
      <c r="J859" s="9"/>
      <c r="Z859" s="70"/>
      <c r="AA859" s="9"/>
      <c r="AB859" s="70"/>
      <c r="AC859" s="9"/>
    </row>
    <row r="860" spans="8:29" x14ac:dyDescent="0.2">
      <c r="H860" s="9"/>
      <c r="I860" s="9"/>
      <c r="J860" s="9"/>
      <c r="Z860" s="70"/>
      <c r="AA860" s="9"/>
      <c r="AB860" s="70"/>
      <c r="AC860" s="9"/>
    </row>
    <row r="861" spans="8:29" x14ac:dyDescent="0.2">
      <c r="H861" s="9"/>
      <c r="I861" s="9"/>
      <c r="J861" s="9"/>
      <c r="Z861" s="70"/>
      <c r="AA861" s="9"/>
      <c r="AB861" s="70"/>
      <c r="AC861" s="9"/>
    </row>
    <row r="862" spans="8:29" x14ac:dyDescent="0.2">
      <c r="H862" s="9"/>
      <c r="I862" s="9"/>
      <c r="J862" s="9"/>
      <c r="Z862" s="70"/>
      <c r="AA862" s="9"/>
      <c r="AB862" s="70"/>
      <c r="AC862" s="9"/>
    </row>
    <row r="863" spans="8:29" x14ac:dyDescent="0.2">
      <c r="H863" s="9"/>
      <c r="I863" s="9"/>
      <c r="J863" s="9"/>
      <c r="Z863" s="70"/>
      <c r="AA863" s="9"/>
      <c r="AB863" s="70"/>
      <c r="AC863" s="9"/>
    </row>
    <row r="864" spans="8:29" x14ac:dyDescent="0.2">
      <c r="H864" s="9"/>
      <c r="I864" s="9"/>
      <c r="J864" s="9"/>
      <c r="Z864" s="70"/>
      <c r="AA864" s="9"/>
      <c r="AB864" s="70"/>
      <c r="AC864" s="9"/>
    </row>
    <row r="865" spans="8:29" x14ac:dyDescent="0.2">
      <c r="H865" s="9"/>
      <c r="I865" s="9"/>
      <c r="J865" s="9"/>
      <c r="Z865" s="70"/>
      <c r="AA865" s="9"/>
      <c r="AB865" s="70"/>
      <c r="AC865" s="9"/>
    </row>
    <row r="866" spans="8:29" x14ac:dyDescent="0.2">
      <c r="H866" s="9"/>
      <c r="I866" s="9"/>
      <c r="J866" s="9"/>
      <c r="Z866" s="70"/>
      <c r="AA866" s="9"/>
      <c r="AB866" s="70"/>
      <c r="AC866" s="9"/>
    </row>
    <row r="867" spans="8:29" x14ac:dyDescent="0.2">
      <c r="H867" s="9"/>
      <c r="I867" s="9"/>
      <c r="J867" s="9"/>
      <c r="Z867" s="70"/>
      <c r="AA867" s="9"/>
      <c r="AB867" s="70"/>
      <c r="AC867" s="9"/>
    </row>
    <row r="868" spans="8:29" x14ac:dyDescent="0.2">
      <c r="H868" s="9"/>
      <c r="I868" s="9"/>
      <c r="J868" s="9"/>
      <c r="Z868" s="70"/>
      <c r="AA868" s="9"/>
      <c r="AB868" s="70"/>
      <c r="AC868" s="9"/>
    </row>
    <row r="869" spans="8:29" x14ac:dyDescent="0.2">
      <c r="H869" s="9"/>
      <c r="I869" s="9"/>
      <c r="J869" s="9"/>
      <c r="Z869" s="70"/>
      <c r="AA869" s="9"/>
      <c r="AB869" s="70"/>
      <c r="AC869" s="9"/>
    </row>
    <row r="870" spans="8:29" x14ac:dyDescent="0.2">
      <c r="H870" s="9"/>
      <c r="I870" s="9"/>
      <c r="J870" s="9"/>
      <c r="Z870" s="70"/>
      <c r="AA870" s="9"/>
      <c r="AB870" s="70"/>
      <c r="AC870" s="9"/>
    </row>
    <row r="871" spans="8:29" x14ac:dyDescent="0.2">
      <c r="H871" s="9"/>
      <c r="I871" s="9"/>
      <c r="J871" s="9"/>
      <c r="Z871" s="70"/>
      <c r="AA871" s="9"/>
      <c r="AB871" s="70"/>
      <c r="AC871" s="9"/>
    </row>
    <row r="872" spans="8:29" x14ac:dyDescent="0.2">
      <c r="H872" s="9"/>
      <c r="I872" s="9"/>
      <c r="J872" s="9"/>
      <c r="Z872" s="70"/>
      <c r="AA872" s="9"/>
      <c r="AB872" s="70"/>
      <c r="AC872" s="9"/>
    </row>
    <row r="873" spans="8:29" x14ac:dyDescent="0.2">
      <c r="H873" s="9"/>
      <c r="I873" s="9"/>
      <c r="J873" s="9"/>
      <c r="Z873" s="70"/>
      <c r="AA873" s="9"/>
      <c r="AB873" s="70"/>
      <c r="AC873" s="9"/>
    </row>
    <row r="874" spans="8:29" x14ac:dyDescent="0.2">
      <c r="H874" s="9"/>
      <c r="I874" s="9"/>
      <c r="J874" s="9"/>
      <c r="Z874" s="70"/>
      <c r="AA874" s="9"/>
      <c r="AB874" s="70"/>
      <c r="AC874" s="9"/>
    </row>
    <row r="875" spans="8:29" x14ac:dyDescent="0.2">
      <c r="H875" s="9"/>
      <c r="I875" s="9"/>
      <c r="J875" s="9"/>
      <c r="Z875" s="70"/>
      <c r="AA875" s="9"/>
      <c r="AB875" s="70"/>
      <c r="AC875" s="9"/>
    </row>
    <row r="876" spans="8:29" x14ac:dyDescent="0.2">
      <c r="H876" s="9"/>
      <c r="I876" s="9"/>
      <c r="J876" s="9"/>
      <c r="Z876" s="70"/>
      <c r="AA876" s="9"/>
      <c r="AB876" s="70"/>
      <c r="AC876" s="9"/>
    </row>
    <row r="877" spans="8:29" x14ac:dyDescent="0.2">
      <c r="H877" s="9"/>
      <c r="I877" s="9"/>
      <c r="J877" s="9"/>
      <c r="Z877" s="70"/>
      <c r="AA877" s="9"/>
      <c r="AB877" s="70"/>
      <c r="AC877" s="9"/>
    </row>
    <row r="878" spans="8:29" x14ac:dyDescent="0.2">
      <c r="H878" s="9"/>
      <c r="I878" s="9"/>
      <c r="J878" s="9"/>
      <c r="Z878" s="70"/>
      <c r="AA878" s="9"/>
      <c r="AB878" s="70"/>
      <c r="AC878" s="9"/>
    </row>
    <row r="879" spans="8:29" x14ac:dyDescent="0.2">
      <c r="H879" s="9"/>
      <c r="I879" s="9"/>
      <c r="J879" s="9"/>
      <c r="Z879" s="70"/>
      <c r="AA879" s="9"/>
      <c r="AB879" s="70"/>
      <c r="AC879" s="9"/>
    </row>
    <row r="880" spans="8:29" x14ac:dyDescent="0.2">
      <c r="H880" s="9"/>
      <c r="I880" s="9"/>
      <c r="J880" s="9"/>
      <c r="Z880" s="70"/>
      <c r="AA880" s="9"/>
      <c r="AB880" s="70"/>
      <c r="AC880" s="9"/>
    </row>
    <row r="881" spans="8:29" x14ac:dyDescent="0.2">
      <c r="H881" s="9"/>
      <c r="I881" s="9"/>
      <c r="J881" s="9"/>
      <c r="Z881" s="70"/>
      <c r="AA881" s="9"/>
      <c r="AB881" s="70"/>
      <c r="AC881" s="9"/>
    </row>
    <row r="882" spans="8:29" x14ac:dyDescent="0.2">
      <c r="H882" s="9"/>
      <c r="I882" s="9"/>
      <c r="J882" s="9"/>
      <c r="Z882" s="70"/>
      <c r="AA882" s="9"/>
      <c r="AB882" s="70"/>
      <c r="AC882" s="9"/>
    </row>
    <row r="883" spans="8:29" x14ac:dyDescent="0.2">
      <c r="H883" s="9"/>
      <c r="I883" s="9"/>
      <c r="J883" s="9"/>
      <c r="Z883" s="70"/>
      <c r="AA883" s="9"/>
      <c r="AB883" s="70"/>
      <c r="AC883" s="9"/>
    </row>
    <row r="884" spans="8:29" x14ac:dyDescent="0.2">
      <c r="H884" s="9"/>
      <c r="I884" s="9"/>
      <c r="J884" s="9"/>
      <c r="Z884" s="70"/>
      <c r="AA884" s="9"/>
      <c r="AB884" s="70"/>
      <c r="AC884" s="9"/>
    </row>
    <row r="885" spans="8:29" x14ac:dyDescent="0.2">
      <c r="H885" s="9"/>
      <c r="I885" s="9"/>
      <c r="J885" s="9"/>
      <c r="Z885" s="70"/>
      <c r="AA885" s="9"/>
      <c r="AB885" s="70"/>
      <c r="AC885" s="9"/>
    </row>
    <row r="886" spans="8:29" x14ac:dyDescent="0.2">
      <c r="H886" s="9"/>
      <c r="I886" s="9"/>
      <c r="J886" s="9"/>
      <c r="Z886" s="70"/>
      <c r="AA886" s="9"/>
      <c r="AB886" s="70"/>
      <c r="AC886" s="9"/>
    </row>
    <row r="887" spans="8:29" x14ac:dyDescent="0.2">
      <c r="H887" s="9"/>
      <c r="I887" s="9"/>
      <c r="J887" s="9"/>
      <c r="Z887" s="70"/>
      <c r="AA887" s="9"/>
      <c r="AB887" s="70"/>
      <c r="AC887" s="9"/>
    </row>
    <row r="888" spans="8:29" x14ac:dyDescent="0.2">
      <c r="H888" s="9"/>
      <c r="I888" s="9"/>
      <c r="J888" s="9"/>
      <c r="Z888" s="70"/>
      <c r="AA888" s="9"/>
      <c r="AB888" s="70"/>
      <c r="AC888" s="9"/>
    </row>
    <row r="889" spans="8:29" x14ac:dyDescent="0.2">
      <c r="H889" s="9"/>
      <c r="I889" s="9"/>
      <c r="J889" s="9"/>
      <c r="Z889" s="70"/>
      <c r="AA889" s="9"/>
      <c r="AB889" s="70"/>
      <c r="AC889" s="9"/>
    </row>
    <row r="890" spans="8:29" x14ac:dyDescent="0.2">
      <c r="H890" s="9"/>
      <c r="I890" s="9"/>
      <c r="J890" s="9"/>
      <c r="Z890" s="70"/>
      <c r="AA890" s="9"/>
      <c r="AB890" s="70"/>
      <c r="AC890" s="9"/>
    </row>
    <row r="891" spans="8:29" x14ac:dyDescent="0.2">
      <c r="H891" s="9"/>
      <c r="I891" s="9"/>
      <c r="J891" s="9"/>
      <c r="Z891" s="70"/>
      <c r="AA891" s="9"/>
      <c r="AB891" s="70"/>
      <c r="AC891" s="9"/>
    </row>
    <row r="892" spans="8:29" x14ac:dyDescent="0.2">
      <c r="H892" s="9"/>
      <c r="I892" s="9"/>
      <c r="J892" s="9"/>
      <c r="Z892" s="70"/>
      <c r="AA892" s="9"/>
      <c r="AB892" s="70"/>
      <c r="AC892" s="9"/>
    </row>
    <row r="893" spans="8:29" x14ac:dyDescent="0.2">
      <c r="H893" s="9"/>
      <c r="I893" s="9"/>
      <c r="J893" s="9"/>
      <c r="Z893" s="70"/>
      <c r="AA893" s="9"/>
      <c r="AB893" s="70"/>
      <c r="AC893" s="9"/>
    </row>
    <row r="894" spans="8:29" x14ac:dyDescent="0.2">
      <c r="H894" s="9"/>
      <c r="I894" s="9"/>
      <c r="J894" s="9"/>
      <c r="Z894" s="70"/>
      <c r="AA894" s="9"/>
      <c r="AB894" s="70"/>
      <c r="AC894" s="9"/>
    </row>
    <row r="895" spans="8:29" x14ac:dyDescent="0.2">
      <c r="H895" s="9"/>
      <c r="I895" s="9"/>
      <c r="J895" s="9"/>
      <c r="Z895" s="70"/>
      <c r="AA895" s="9"/>
      <c r="AB895" s="70"/>
      <c r="AC895" s="9"/>
    </row>
    <row r="896" spans="8:29" x14ac:dyDescent="0.2">
      <c r="H896" s="9"/>
      <c r="I896" s="9"/>
      <c r="J896" s="9"/>
      <c r="Z896" s="70"/>
      <c r="AA896" s="9"/>
      <c r="AB896" s="70"/>
      <c r="AC896" s="9"/>
    </row>
    <row r="897" spans="8:29" x14ac:dyDescent="0.2">
      <c r="H897" s="9"/>
      <c r="I897" s="9"/>
      <c r="J897" s="9"/>
      <c r="Z897" s="70"/>
      <c r="AA897" s="9"/>
      <c r="AB897" s="70"/>
      <c r="AC897" s="9"/>
    </row>
    <row r="898" spans="8:29" x14ac:dyDescent="0.2">
      <c r="H898" s="9"/>
      <c r="I898" s="9"/>
      <c r="J898" s="9"/>
      <c r="Z898" s="70"/>
      <c r="AA898" s="9"/>
      <c r="AB898" s="70"/>
      <c r="AC898" s="9"/>
    </row>
    <row r="899" spans="8:29" x14ac:dyDescent="0.2">
      <c r="H899" s="9"/>
      <c r="I899" s="9"/>
      <c r="J899" s="9"/>
      <c r="Z899" s="70"/>
      <c r="AA899" s="9"/>
      <c r="AB899" s="70"/>
      <c r="AC899" s="9"/>
    </row>
    <row r="900" spans="8:29" x14ac:dyDescent="0.2">
      <c r="H900" s="9"/>
      <c r="I900" s="9"/>
      <c r="J900" s="9"/>
      <c r="Z900" s="70"/>
      <c r="AA900" s="9"/>
      <c r="AB900" s="70"/>
      <c r="AC900" s="9"/>
    </row>
    <row r="901" spans="8:29" x14ac:dyDescent="0.2">
      <c r="H901" s="9"/>
      <c r="I901" s="9"/>
      <c r="J901" s="9"/>
      <c r="Z901" s="70"/>
      <c r="AA901" s="9"/>
      <c r="AB901" s="70"/>
      <c r="AC901" s="9"/>
    </row>
    <row r="902" spans="8:29" x14ac:dyDescent="0.2">
      <c r="H902" s="9"/>
      <c r="I902" s="9"/>
      <c r="J902" s="9"/>
      <c r="Z902" s="70"/>
      <c r="AA902" s="9"/>
      <c r="AB902" s="70"/>
      <c r="AC902" s="9"/>
    </row>
    <row r="903" spans="8:29" x14ac:dyDescent="0.2">
      <c r="H903" s="9"/>
      <c r="I903" s="9"/>
      <c r="J903" s="9"/>
      <c r="Z903" s="70"/>
      <c r="AA903" s="9"/>
      <c r="AB903" s="70"/>
      <c r="AC903" s="9"/>
    </row>
    <row r="904" spans="8:29" x14ac:dyDescent="0.2">
      <c r="H904" s="9"/>
      <c r="I904" s="9"/>
      <c r="J904" s="9"/>
      <c r="Z904" s="70"/>
      <c r="AA904" s="9"/>
      <c r="AB904" s="70"/>
      <c r="AC904" s="9"/>
    </row>
    <row r="905" spans="8:29" x14ac:dyDescent="0.2">
      <c r="H905" s="9"/>
      <c r="I905" s="9"/>
      <c r="J905" s="9"/>
      <c r="Z905" s="70"/>
      <c r="AA905" s="9"/>
      <c r="AB905" s="70"/>
      <c r="AC905" s="9"/>
    </row>
    <row r="906" spans="8:29" x14ac:dyDescent="0.2">
      <c r="H906" s="9"/>
      <c r="I906" s="9"/>
      <c r="J906" s="9"/>
      <c r="Z906" s="70"/>
      <c r="AA906" s="9"/>
      <c r="AB906" s="70"/>
      <c r="AC906" s="9"/>
    </row>
    <row r="907" spans="8:29" x14ac:dyDescent="0.2">
      <c r="H907" s="9"/>
      <c r="I907" s="9"/>
      <c r="J907" s="9"/>
      <c r="Z907" s="70"/>
      <c r="AA907" s="9"/>
      <c r="AB907" s="70"/>
      <c r="AC907" s="9"/>
    </row>
    <row r="908" spans="8:29" x14ac:dyDescent="0.2">
      <c r="H908" s="9"/>
      <c r="I908" s="9"/>
      <c r="J908" s="9"/>
      <c r="Z908" s="70"/>
      <c r="AA908" s="9"/>
      <c r="AB908" s="70"/>
      <c r="AC908" s="9"/>
    </row>
    <row r="909" spans="8:29" x14ac:dyDescent="0.2">
      <c r="H909" s="9"/>
      <c r="I909" s="9"/>
      <c r="J909" s="9"/>
      <c r="Z909" s="70"/>
      <c r="AA909" s="9"/>
      <c r="AB909" s="70"/>
      <c r="AC909" s="9"/>
    </row>
    <row r="910" spans="8:29" x14ac:dyDescent="0.2">
      <c r="H910" s="9"/>
      <c r="I910" s="9"/>
      <c r="J910" s="9"/>
      <c r="Z910" s="70"/>
      <c r="AA910" s="9"/>
      <c r="AB910" s="70"/>
      <c r="AC910" s="9"/>
    </row>
    <row r="911" spans="8:29" x14ac:dyDescent="0.2">
      <c r="H911" s="9"/>
      <c r="I911" s="9"/>
      <c r="J911" s="9"/>
      <c r="Z911" s="70"/>
      <c r="AA911" s="9"/>
      <c r="AB911" s="70"/>
      <c r="AC911" s="9"/>
    </row>
    <row r="912" spans="8:29" x14ac:dyDescent="0.2">
      <c r="H912" s="9"/>
      <c r="I912" s="9"/>
      <c r="J912" s="9"/>
      <c r="Z912" s="70"/>
      <c r="AA912" s="9"/>
      <c r="AB912" s="70"/>
      <c r="AC912" s="9"/>
    </row>
    <row r="913" spans="8:29" x14ac:dyDescent="0.2">
      <c r="H913" s="9"/>
      <c r="I913" s="9"/>
      <c r="J913" s="9"/>
      <c r="Z913" s="70"/>
      <c r="AA913" s="9"/>
      <c r="AB913" s="70"/>
      <c r="AC913" s="9"/>
    </row>
    <row r="914" spans="8:29" x14ac:dyDescent="0.2">
      <c r="H914" s="9"/>
      <c r="I914" s="9"/>
      <c r="J914" s="9"/>
      <c r="Z914" s="70"/>
      <c r="AA914" s="9"/>
      <c r="AB914" s="70"/>
      <c r="AC914" s="9"/>
    </row>
    <row r="915" spans="8:29" x14ac:dyDescent="0.2">
      <c r="H915" s="9"/>
      <c r="I915" s="9"/>
      <c r="J915" s="9"/>
      <c r="Z915" s="70"/>
      <c r="AA915" s="9"/>
      <c r="AB915" s="70"/>
      <c r="AC915" s="9"/>
    </row>
    <row r="916" spans="8:29" x14ac:dyDescent="0.2">
      <c r="H916" s="9"/>
      <c r="I916" s="9"/>
      <c r="J916" s="9"/>
      <c r="Z916" s="70"/>
      <c r="AA916" s="9"/>
      <c r="AB916" s="70"/>
      <c r="AC916" s="9"/>
    </row>
    <row r="917" spans="8:29" x14ac:dyDescent="0.2">
      <c r="H917" s="9"/>
      <c r="I917" s="9"/>
      <c r="J917" s="9"/>
      <c r="Z917" s="70"/>
      <c r="AA917" s="9"/>
      <c r="AB917" s="70"/>
      <c r="AC917" s="9"/>
    </row>
    <row r="918" spans="8:29" x14ac:dyDescent="0.2">
      <c r="H918" s="9"/>
      <c r="I918" s="9"/>
      <c r="J918" s="9"/>
      <c r="Z918" s="70"/>
      <c r="AA918" s="9"/>
      <c r="AB918" s="70"/>
      <c r="AC918" s="9"/>
    </row>
    <row r="919" spans="8:29" x14ac:dyDescent="0.2">
      <c r="H919" s="9"/>
      <c r="I919" s="9"/>
      <c r="J919" s="9"/>
      <c r="Z919" s="70"/>
      <c r="AA919" s="9"/>
      <c r="AB919" s="70"/>
      <c r="AC919" s="9"/>
    </row>
    <row r="920" spans="8:29" x14ac:dyDescent="0.2">
      <c r="H920" s="9"/>
      <c r="I920" s="9"/>
      <c r="J920" s="9"/>
      <c r="Z920" s="70"/>
      <c r="AA920" s="9"/>
      <c r="AB920" s="70"/>
      <c r="AC920" s="9"/>
    </row>
    <row r="921" spans="8:29" x14ac:dyDescent="0.2">
      <c r="H921" s="9"/>
      <c r="I921" s="9"/>
      <c r="J921" s="9"/>
      <c r="Z921" s="70"/>
      <c r="AA921" s="9"/>
      <c r="AB921" s="70"/>
      <c r="AC921" s="9"/>
    </row>
    <row r="922" spans="8:29" x14ac:dyDescent="0.2">
      <c r="H922" s="9"/>
      <c r="I922" s="9"/>
      <c r="J922" s="9"/>
      <c r="Z922" s="70"/>
      <c r="AA922" s="9"/>
      <c r="AB922" s="70"/>
      <c r="AC922" s="9"/>
    </row>
    <row r="923" spans="8:29" x14ac:dyDescent="0.2">
      <c r="H923" s="9"/>
      <c r="I923" s="9"/>
      <c r="J923" s="9"/>
      <c r="Z923" s="70"/>
      <c r="AA923" s="9"/>
      <c r="AB923" s="70"/>
      <c r="AC923" s="9"/>
    </row>
    <row r="924" spans="8:29" x14ac:dyDescent="0.2">
      <c r="H924" s="9"/>
      <c r="I924" s="9"/>
      <c r="J924" s="9"/>
      <c r="Z924" s="70"/>
      <c r="AA924" s="9"/>
      <c r="AB924" s="70"/>
      <c r="AC924" s="9"/>
    </row>
    <row r="925" spans="8:29" x14ac:dyDescent="0.2">
      <c r="H925" s="9"/>
      <c r="I925" s="9"/>
      <c r="J925" s="9"/>
      <c r="Z925" s="70"/>
      <c r="AA925" s="9"/>
      <c r="AB925" s="70"/>
      <c r="AC925" s="9"/>
    </row>
    <row r="926" spans="8:29" x14ac:dyDescent="0.2">
      <c r="H926" s="9"/>
      <c r="I926" s="9"/>
      <c r="J926" s="9"/>
      <c r="Z926" s="70"/>
      <c r="AA926" s="9"/>
      <c r="AB926" s="70"/>
      <c r="AC926" s="9"/>
    </row>
    <row r="927" spans="8:29" x14ac:dyDescent="0.2">
      <c r="H927" s="9"/>
      <c r="I927" s="9"/>
      <c r="J927" s="9"/>
      <c r="Z927" s="70"/>
      <c r="AA927" s="9"/>
      <c r="AB927" s="70"/>
      <c r="AC927" s="9"/>
    </row>
    <row r="928" spans="8:29" x14ac:dyDescent="0.2">
      <c r="H928" s="9"/>
      <c r="I928" s="9"/>
      <c r="J928" s="9"/>
      <c r="Z928" s="70"/>
      <c r="AA928" s="9"/>
      <c r="AB928" s="70"/>
      <c r="AC928" s="9"/>
    </row>
    <row r="929" spans="8:29" x14ac:dyDescent="0.2">
      <c r="H929" s="9"/>
      <c r="I929" s="9"/>
      <c r="J929" s="9"/>
      <c r="Z929" s="70"/>
      <c r="AA929" s="9"/>
      <c r="AB929" s="70"/>
      <c r="AC929" s="9"/>
    </row>
    <row r="930" spans="8:29" x14ac:dyDescent="0.2">
      <c r="H930" s="9"/>
      <c r="I930" s="9"/>
      <c r="J930" s="9"/>
      <c r="Z930" s="70"/>
      <c r="AA930" s="9"/>
      <c r="AB930" s="70"/>
      <c r="AC930" s="9"/>
    </row>
    <row r="931" spans="8:29" x14ac:dyDescent="0.2">
      <c r="H931" s="9"/>
      <c r="I931" s="9"/>
      <c r="J931" s="9"/>
      <c r="Z931" s="70"/>
      <c r="AA931" s="9"/>
      <c r="AB931" s="70"/>
      <c r="AC931" s="9"/>
    </row>
    <row r="932" spans="8:29" x14ac:dyDescent="0.2">
      <c r="H932" s="9"/>
      <c r="I932" s="9"/>
      <c r="J932" s="9"/>
      <c r="Z932" s="70"/>
      <c r="AA932" s="9"/>
      <c r="AB932" s="70"/>
      <c r="AC932" s="9"/>
    </row>
    <row r="933" spans="8:29" x14ac:dyDescent="0.2">
      <c r="H933" s="9"/>
      <c r="I933" s="9"/>
      <c r="J933" s="9"/>
      <c r="Z933" s="70"/>
      <c r="AA933" s="9"/>
      <c r="AB933" s="70"/>
      <c r="AC933" s="9"/>
    </row>
    <row r="934" spans="8:29" x14ac:dyDescent="0.2">
      <c r="H934" s="9"/>
      <c r="I934" s="9"/>
      <c r="J934" s="9"/>
      <c r="Z934" s="70"/>
      <c r="AA934" s="9"/>
      <c r="AB934" s="70"/>
      <c r="AC934" s="9"/>
    </row>
    <row r="935" spans="8:29" x14ac:dyDescent="0.2">
      <c r="H935" s="9"/>
      <c r="I935" s="9"/>
      <c r="J935" s="9"/>
      <c r="Z935" s="70"/>
      <c r="AA935" s="9"/>
      <c r="AB935" s="70"/>
      <c r="AC935" s="9"/>
    </row>
    <row r="936" spans="8:29" x14ac:dyDescent="0.2">
      <c r="H936" s="9"/>
      <c r="I936" s="9"/>
      <c r="J936" s="9"/>
      <c r="Z936" s="70"/>
      <c r="AA936" s="9"/>
      <c r="AB936" s="70"/>
      <c r="AC936" s="9"/>
    </row>
    <row r="937" spans="8:29" x14ac:dyDescent="0.2">
      <c r="H937" s="9"/>
      <c r="I937" s="9"/>
      <c r="J937" s="9"/>
      <c r="Z937" s="70"/>
      <c r="AA937" s="9"/>
      <c r="AB937" s="70"/>
      <c r="AC937" s="9"/>
    </row>
    <row r="938" spans="8:29" x14ac:dyDescent="0.2">
      <c r="H938" s="9"/>
      <c r="I938" s="9"/>
      <c r="J938" s="9"/>
      <c r="Z938" s="70"/>
      <c r="AA938" s="9"/>
      <c r="AB938" s="70"/>
      <c r="AC938" s="9"/>
    </row>
    <row r="939" spans="8:29" x14ac:dyDescent="0.2">
      <c r="H939" s="9"/>
      <c r="I939" s="9"/>
      <c r="J939" s="9"/>
      <c r="Z939" s="70"/>
      <c r="AA939" s="9"/>
      <c r="AB939" s="70"/>
      <c r="AC939" s="9"/>
    </row>
    <row r="940" spans="8:29" x14ac:dyDescent="0.2">
      <c r="H940" s="9"/>
      <c r="I940" s="9"/>
      <c r="J940" s="9"/>
      <c r="Z940" s="70"/>
      <c r="AA940" s="9"/>
      <c r="AB940" s="70"/>
      <c r="AC940" s="9"/>
    </row>
    <row r="941" spans="8:29" x14ac:dyDescent="0.2">
      <c r="H941" s="9"/>
      <c r="I941" s="9"/>
      <c r="J941" s="9"/>
      <c r="Z941" s="70"/>
      <c r="AA941" s="9"/>
      <c r="AB941" s="70"/>
      <c r="AC941" s="9"/>
    </row>
    <row r="942" spans="8:29" x14ac:dyDescent="0.2">
      <c r="H942" s="9"/>
      <c r="I942" s="9"/>
      <c r="J942" s="9"/>
      <c r="Z942" s="70"/>
      <c r="AA942" s="9"/>
      <c r="AB942" s="70"/>
      <c r="AC942" s="9"/>
    </row>
    <row r="943" spans="8:29" x14ac:dyDescent="0.2">
      <c r="H943" s="9"/>
      <c r="I943" s="9"/>
      <c r="J943" s="9"/>
      <c r="Z943" s="70"/>
      <c r="AA943" s="9"/>
      <c r="AB943" s="70"/>
      <c r="AC943" s="9"/>
    </row>
    <row r="944" spans="8:29" x14ac:dyDescent="0.2">
      <c r="H944" s="9"/>
      <c r="I944" s="9"/>
      <c r="J944" s="9"/>
      <c r="Z944" s="70"/>
      <c r="AA944" s="9"/>
      <c r="AB944" s="70"/>
      <c r="AC944" s="9"/>
    </row>
    <row r="945" spans="8:29" x14ac:dyDescent="0.2">
      <c r="H945" s="9"/>
      <c r="I945" s="9"/>
      <c r="J945" s="9"/>
      <c r="Z945" s="70"/>
      <c r="AA945" s="9"/>
      <c r="AB945" s="70"/>
      <c r="AC945" s="9"/>
    </row>
    <row r="946" spans="8:29" x14ac:dyDescent="0.2">
      <c r="H946" s="9"/>
      <c r="I946" s="9"/>
      <c r="J946" s="9"/>
      <c r="Z946" s="70"/>
      <c r="AA946" s="9"/>
      <c r="AB946" s="70"/>
      <c r="AC946" s="9"/>
    </row>
    <row r="947" spans="8:29" x14ac:dyDescent="0.2">
      <c r="H947" s="9"/>
      <c r="I947" s="9"/>
      <c r="J947" s="9"/>
      <c r="Z947" s="70"/>
      <c r="AA947" s="9"/>
      <c r="AB947" s="70"/>
      <c r="AC947" s="9"/>
    </row>
    <row r="948" spans="8:29" x14ac:dyDescent="0.2">
      <c r="H948" s="9"/>
      <c r="I948" s="9"/>
      <c r="J948" s="9"/>
      <c r="Z948" s="70"/>
      <c r="AA948" s="9"/>
      <c r="AB948" s="70"/>
      <c r="AC948" s="9"/>
    </row>
    <row r="949" spans="8:29" x14ac:dyDescent="0.2">
      <c r="H949" s="9"/>
      <c r="I949" s="9"/>
      <c r="J949" s="9"/>
      <c r="Z949" s="70"/>
      <c r="AA949" s="9"/>
      <c r="AB949" s="70"/>
      <c r="AC949" s="9"/>
    </row>
    <row r="950" spans="8:29" x14ac:dyDescent="0.2">
      <c r="H950" s="9"/>
      <c r="I950" s="9"/>
      <c r="J950" s="9"/>
      <c r="Z950" s="70"/>
      <c r="AA950" s="9"/>
      <c r="AB950" s="70"/>
      <c r="AC950" s="9"/>
    </row>
    <row r="951" spans="8:29" x14ac:dyDescent="0.2">
      <c r="H951" s="9"/>
      <c r="I951" s="9"/>
      <c r="J951" s="9"/>
      <c r="Z951" s="70"/>
      <c r="AA951" s="9"/>
      <c r="AB951" s="70"/>
      <c r="AC951" s="9"/>
    </row>
    <row r="952" spans="8:29" x14ac:dyDescent="0.2">
      <c r="H952" s="9"/>
      <c r="I952" s="9"/>
      <c r="J952" s="9"/>
      <c r="Z952" s="70"/>
      <c r="AA952" s="9"/>
      <c r="AB952" s="70"/>
      <c r="AC952" s="9"/>
    </row>
    <row r="953" spans="8:29" x14ac:dyDescent="0.2">
      <c r="H953" s="9"/>
      <c r="I953" s="9"/>
      <c r="J953" s="9"/>
      <c r="Z953" s="70"/>
      <c r="AA953" s="9"/>
      <c r="AB953" s="70"/>
      <c r="AC953" s="9"/>
    </row>
    <row r="954" spans="8:29" x14ac:dyDescent="0.2">
      <c r="H954" s="9"/>
      <c r="I954" s="9"/>
      <c r="J954" s="9"/>
      <c r="Z954" s="70"/>
      <c r="AA954" s="9"/>
      <c r="AB954" s="70"/>
      <c r="AC954" s="9"/>
    </row>
    <row r="955" spans="8:29" x14ac:dyDescent="0.2">
      <c r="H955" s="9"/>
      <c r="I955" s="9"/>
      <c r="J955" s="9"/>
      <c r="Z955" s="70"/>
      <c r="AA955" s="9"/>
      <c r="AB955" s="70"/>
      <c r="AC955" s="9"/>
    </row>
    <row r="956" spans="8:29" x14ac:dyDescent="0.2">
      <c r="H956" s="9"/>
      <c r="I956" s="9"/>
      <c r="J956" s="9"/>
      <c r="Z956" s="70"/>
      <c r="AA956" s="9"/>
      <c r="AB956" s="70"/>
      <c r="AC956" s="9"/>
    </row>
    <row r="957" spans="8:29" x14ac:dyDescent="0.2">
      <c r="H957" s="9"/>
      <c r="I957" s="9"/>
      <c r="J957" s="9"/>
      <c r="Z957" s="70"/>
      <c r="AA957" s="9"/>
      <c r="AB957" s="70"/>
      <c r="AC957" s="9"/>
    </row>
    <row r="958" spans="8:29" x14ac:dyDescent="0.2">
      <c r="H958" s="9"/>
      <c r="I958" s="9"/>
      <c r="J958" s="9"/>
      <c r="Z958" s="70"/>
      <c r="AA958" s="9"/>
      <c r="AB958" s="70"/>
      <c r="AC958" s="9"/>
    </row>
    <row r="959" spans="8:29" x14ac:dyDescent="0.2">
      <c r="H959" s="9"/>
      <c r="I959" s="9"/>
      <c r="J959" s="9"/>
      <c r="Z959" s="70"/>
      <c r="AA959" s="9"/>
      <c r="AB959" s="70"/>
      <c r="AC959" s="9"/>
    </row>
    <row r="960" spans="8:29" x14ac:dyDescent="0.2">
      <c r="H960" s="9"/>
      <c r="I960" s="9"/>
      <c r="J960" s="9"/>
      <c r="Z960" s="70"/>
      <c r="AA960" s="9"/>
      <c r="AB960" s="70"/>
      <c r="AC960" s="9"/>
    </row>
    <row r="961" spans="8:29" x14ac:dyDescent="0.2">
      <c r="H961" s="9"/>
      <c r="I961" s="9"/>
      <c r="J961" s="9"/>
      <c r="Z961" s="70"/>
      <c r="AA961" s="9"/>
      <c r="AB961" s="70"/>
      <c r="AC961" s="9"/>
    </row>
    <row r="962" spans="8:29" x14ac:dyDescent="0.2">
      <c r="H962" s="9"/>
      <c r="I962" s="9"/>
      <c r="J962" s="9"/>
      <c r="Z962" s="70"/>
      <c r="AA962" s="9"/>
      <c r="AB962" s="70"/>
      <c r="AC962" s="9"/>
    </row>
    <row r="963" spans="8:29" x14ac:dyDescent="0.2">
      <c r="H963" s="9"/>
      <c r="I963" s="9"/>
      <c r="J963" s="9"/>
      <c r="Z963" s="70"/>
      <c r="AA963" s="9"/>
      <c r="AB963" s="70"/>
      <c r="AC963" s="9"/>
    </row>
    <row r="964" spans="8:29" x14ac:dyDescent="0.2">
      <c r="H964" s="9"/>
      <c r="I964" s="9"/>
      <c r="J964" s="9"/>
      <c r="Z964" s="70"/>
      <c r="AA964" s="9"/>
      <c r="AB964" s="70"/>
      <c r="AC964" s="9"/>
    </row>
    <row r="965" spans="8:29" x14ac:dyDescent="0.2">
      <c r="H965" s="9"/>
      <c r="I965" s="9"/>
      <c r="J965" s="9"/>
      <c r="Z965" s="70"/>
      <c r="AA965" s="9"/>
      <c r="AB965" s="70"/>
      <c r="AC965" s="9"/>
    </row>
    <row r="966" spans="8:29" x14ac:dyDescent="0.2">
      <c r="H966" s="9"/>
      <c r="I966" s="9"/>
      <c r="J966" s="9"/>
      <c r="Z966" s="70"/>
      <c r="AA966" s="9"/>
      <c r="AB966" s="70"/>
      <c r="AC966" s="9"/>
    </row>
    <row r="967" spans="8:29" x14ac:dyDescent="0.2">
      <c r="H967" s="9"/>
      <c r="I967" s="9"/>
      <c r="J967" s="9"/>
      <c r="Z967" s="70"/>
      <c r="AA967" s="9"/>
      <c r="AB967" s="70"/>
      <c r="AC967" s="9"/>
    </row>
    <row r="968" spans="8:29" x14ac:dyDescent="0.2">
      <c r="H968" s="9"/>
      <c r="I968" s="9"/>
      <c r="J968" s="9"/>
      <c r="Z968" s="70"/>
      <c r="AA968" s="9"/>
      <c r="AB968" s="70"/>
      <c r="AC968" s="9"/>
    </row>
    <row r="969" spans="8:29" x14ac:dyDescent="0.2">
      <c r="H969" s="9"/>
      <c r="I969" s="9"/>
      <c r="J969" s="9"/>
      <c r="Z969" s="70"/>
      <c r="AA969" s="9"/>
      <c r="AB969" s="70"/>
      <c r="AC969" s="9"/>
    </row>
    <row r="970" spans="8:29" x14ac:dyDescent="0.2">
      <c r="H970" s="9"/>
      <c r="I970" s="9"/>
      <c r="J970" s="9"/>
      <c r="Z970" s="70"/>
      <c r="AA970" s="9"/>
      <c r="AB970" s="70"/>
      <c r="AC970" s="9"/>
    </row>
    <row r="971" spans="8:29" x14ac:dyDescent="0.2">
      <c r="H971" s="9"/>
      <c r="I971" s="9"/>
      <c r="J971" s="9"/>
      <c r="Z971" s="70"/>
      <c r="AA971" s="9"/>
      <c r="AB971" s="70"/>
      <c r="AC971" s="9"/>
    </row>
    <row r="972" spans="8:29" x14ac:dyDescent="0.2">
      <c r="H972" s="9"/>
      <c r="I972" s="9"/>
      <c r="J972" s="9"/>
      <c r="Z972" s="70"/>
      <c r="AA972" s="9"/>
      <c r="AB972" s="70"/>
      <c r="AC972" s="9"/>
    </row>
    <row r="973" spans="8:29" x14ac:dyDescent="0.2">
      <c r="H973" s="9"/>
      <c r="I973" s="9"/>
      <c r="J973" s="9"/>
      <c r="Z973" s="70"/>
      <c r="AA973" s="9"/>
      <c r="AB973" s="70"/>
      <c r="AC973" s="9"/>
    </row>
    <row r="974" spans="8:29" x14ac:dyDescent="0.2">
      <c r="H974" s="9"/>
      <c r="I974" s="9"/>
      <c r="J974" s="9"/>
      <c r="Z974" s="70"/>
      <c r="AA974" s="9"/>
      <c r="AB974" s="70"/>
      <c r="AC974" s="9"/>
    </row>
    <row r="975" spans="8:29" x14ac:dyDescent="0.2">
      <c r="H975" s="9"/>
      <c r="I975" s="9"/>
      <c r="J975" s="9"/>
      <c r="Z975" s="70"/>
      <c r="AA975" s="9"/>
      <c r="AB975" s="70"/>
      <c r="AC975" s="9"/>
    </row>
    <row r="976" spans="8:29" x14ac:dyDescent="0.2">
      <c r="H976" s="9"/>
      <c r="I976" s="9"/>
      <c r="J976" s="9"/>
      <c r="Z976" s="70"/>
      <c r="AA976" s="9"/>
      <c r="AB976" s="70"/>
      <c r="AC976" s="9"/>
    </row>
    <row r="977" spans="8:29" x14ac:dyDescent="0.2">
      <c r="H977" s="9"/>
      <c r="I977" s="9"/>
      <c r="J977" s="9"/>
      <c r="Z977" s="70"/>
      <c r="AA977" s="9"/>
      <c r="AB977" s="70"/>
      <c r="AC977" s="9"/>
    </row>
    <row r="978" spans="8:29" x14ac:dyDescent="0.2">
      <c r="H978" s="9"/>
      <c r="I978" s="9"/>
      <c r="J978" s="9"/>
      <c r="Z978" s="70"/>
      <c r="AA978" s="9"/>
      <c r="AB978" s="70"/>
      <c r="AC978" s="9"/>
    </row>
    <row r="979" spans="8:29" x14ac:dyDescent="0.2">
      <c r="H979" s="9"/>
      <c r="I979" s="9"/>
      <c r="J979" s="9"/>
      <c r="Z979" s="70"/>
      <c r="AA979" s="9"/>
      <c r="AB979" s="70"/>
      <c r="AC979" s="9"/>
    </row>
    <row r="980" spans="8:29" x14ac:dyDescent="0.2">
      <c r="H980" s="9"/>
      <c r="I980" s="9"/>
      <c r="J980" s="9"/>
      <c r="Z980" s="70"/>
      <c r="AA980" s="9"/>
      <c r="AB980" s="70"/>
      <c r="AC980" s="9"/>
    </row>
    <row r="981" spans="8:29" x14ac:dyDescent="0.2">
      <c r="H981" s="9"/>
      <c r="I981" s="9"/>
      <c r="J981" s="9"/>
      <c r="Z981" s="70"/>
      <c r="AA981" s="9"/>
      <c r="AB981" s="70"/>
      <c r="AC981" s="9"/>
    </row>
    <row r="982" spans="8:29" x14ac:dyDescent="0.2">
      <c r="H982" s="9"/>
      <c r="I982" s="9"/>
      <c r="J982" s="9"/>
      <c r="Z982" s="70"/>
      <c r="AA982" s="9"/>
      <c r="AB982" s="70"/>
      <c r="AC982" s="9"/>
    </row>
    <row r="983" spans="8:29" x14ac:dyDescent="0.2">
      <c r="H983" s="9"/>
      <c r="I983" s="9"/>
      <c r="J983" s="9"/>
      <c r="Z983" s="70"/>
      <c r="AA983" s="9"/>
      <c r="AB983" s="70"/>
      <c r="AC983" s="9"/>
    </row>
    <row r="984" spans="8:29" x14ac:dyDescent="0.2">
      <c r="H984" s="9"/>
      <c r="I984" s="9"/>
      <c r="J984" s="9"/>
      <c r="Z984" s="70"/>
      <c r="AA984" s="9"/>
      <c r="AB984" s="70"/>
      <c r="AC984" s="9"/>
    </row>
    <row r="985" spans="8:29" x14ac:dyDescent="0.2">
      <c r="H985" s="9"/>
      <c r="I985" s="9"/>
      <c r="J985" s="9"/>
      <c r="Z985" s="70"/>
      <c r="AA985" s="9"/>
      <c r="AB985" s="70"/>
      <c r="AC985" s="9"/>
    </row>
    <row r="986" spans="8:29" x14ac:dyDescent="0.2">
      <c r="H986" s="9"/>
      <c r="I986" s="9"/>
      <c r="J986" s="9"/>
      <c r="Z986" s="70"/>
      <c r="AA986" s="9"/>
      <c r="AB986" s="70"/>
      <c r="AC986" s="9"/>
    </row>
    <row r="987" spans="8:29" x14ac:dyDescent="0.2">
      <c r="H987" s="9"/>
      <c r="I987" s="9"/>
      <c r="J987" s="9"/>
      <c r="Z987" s="70"/>
      <c r="AA987" s="9"/>
      <c r="AB987" s="70"/>
      <c r="AC987" s="9"/>
    </row>
    <row r="988" spans="8:29" x14ac:dyDescent="0.2">
      <c r="H988" s="9"/>
      <c r="I988" s="9"/>
      <c r="J988" s="9"/>
      <c r="Z988" s="70"/>
      <c r="AA988" s="9"/>
      <c r="AB988" s="70"/>
      <c r="AC988" s="9"/>
    </row>
    <row r="989" spans="8:29" x14ac:dyDescent="0.2">
      <c r="H989" s="9"/>
      <c r="I989" s="9"/>
      <c r="J989" s="9"/>
      <c r="Z989" s="70"/>
      <c r="AA989" s="9"/>
      <c r="AB989" s="70"/>
      <c r="AC989" s="9"/>
    </row>
    <row r="990" spans="8:29" x14ac:dyDescent="0.2">
      <c r="H990" s="9"/>
      <c r="I990" s="9"/>
      <c r="J990" s="9"/>
      <c r="Z990" s="70"/>
      <c r="AA990" s="9"/>
      <c r="AB990" s="70"/>
      <c r="AC990" s="9"/>
    </row>
    <row r="991" spans="8:29" x14ac:dyDescent="0.2">
      <c r="H991" s="9"/>
      <c r="I991" s="9"/>
      <c r="J991" s="9"/>
      <c r="Z991" s="70"/>
      <c r="AA991" s="9"/>
      <c r="AB991" s="70"/>
      <c r="AC991" s="9"/>
    </row>
    <row r="992" spans="8:29" x14ac:dyDescent="0.2">
      <c r="H992" s="9"/>
      <c r="I992" s="9"/>
      <c r="J992" s="9"/>
      <c r="Z992" s="70"/>
      <c r="AA992" s="9"/>
      <c r="AB992" s="70"/>
      <c r="AC992" s="9"/>
    </row>
    <row r="993" spans="8:29" x14ac:dyDescent="0.2">
      <c r="H993" s="9"/>
      <c r="I993" s="9"/>
      <c r="J993" s="9"/>
      <c r="Z993" s="70"/>
      <c r="AA993" s="9"/>
      <c r="AB993" s="70"/>
      <c r="AC993" s="9"/>
    </row>
    <row r="994" spans="8:29" x14ac:dyDescent="0.2">
      <c r="H994" s="9"/>
      <c r="I994" s="9"/>
      <c r="J994" s="9"/>
      <c r="Z994" s="70"/>
      <c r="AA994" s="9"/>
      <c r="AB994" s="70"/>
      <c r="AC994" s="9"/>
    </row>
    <row r="995" spans="8:29" x14ac:dyDescent="0.2">
      <c r="H995" s="9"/>
      <c r="I995" s="9"/>
      <c r="J995" s="9"/>
      <c r="Z995" s="70"/>
      <c r="AA995" s="9"/>
      <c r="AB995" s="70"/>
      <c r="AC995" s="9"/>
    </row>
    <row r="996" spans="8:29" x14ac:dyDescent="0.2">
      <c r="H996" s="9"/>
      <c r="I996" s="9"/>
      <c r="J996" s="9"/>
      <c r="Z996" s="70"/>
      <c r="AA996" s="9"/>
      <c r="AB996" s="70"/>
      <c r="AC996" s="9"/>
    </row>
    <row r="997" spans="8:29" x14ac:dyDescent="0.2">
      <c r="H997" s="9"/>
      <c r="I997" s="9"/>
      <c r="J997" s="9"/>
      <c r="Z997" s="70"/>
      <c r="AA997" s="9"/>
      <c r="AB997" s="70"/>
      <c r="AC997" s="9"/>
    </row>
    <row r="998" spans="8:29" x14ac:dyDescent="0.2">
      <c r="H998" s="9"/>
      <c r="I998" s="9"/>
      <c r="J998" s="9"/>
      <c r="Z998" s="70"/>
      <c r="AA998" s="9"/>
      <c r="AB998" s="70"/>
      <c r="AC998" s="9"/>
    </row>
    <row r="999" spans="8:29" x14ac:dyDescent="0.2">
      <c r="H999" s="9"/>
      <c r="I999" s="9"/>
      <c r="J999" s="9"/>
      <c r="Z999" s="70"/>
      <c r="AA999" s="9"/>
      <c r="AB999" s="70"/>
      <c r="AC999" s="9"/>
    </row>
    <row r="1000" spans="8:29" x14ac:dyDescent="0.2">
      <c r="H1000" s="9"/>
      <c r="I1000" s="9"/>
      <c r="J1000" s="9"/>
      <c r="Z1000" s="70"/>
      <c r="AA1000" s="9"/>
      <c r="AB1000" s="70"/>
      <c r="AC1000" s="9"/>
    </row>
    <row r="1001" spans="8:29" x14ac:dyDescent="0.2">
      <c r="H1001" s="9"/>
      <c r="I1001" s="9"/>
      <c r="J1001" s="9"/>
      <c r="Z1001" s="70"/>
      <c r="AA1001" s="9"/>
      <c r="AB1001" s="70"/>
      <c r="AC1001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V186"/>
  <sheetViews>
    <sheetView workbookViewId="0"/>
  </sheetViews>
  <sheetFormatPr baseColWidth="10" defaultColWidth="12.5703125" defaultRowHeight="15.75" customHeight="1" x14ac:dyDescent="0.2"/>
  <sheetData>
    <row r="1" spans="1:22" x14ac:dyDescent="0.2">
      <c r="A1" s="124" t="s">
        <v>329</v>
      </c>
      <c r="B1" s="124" t="s">
        <v>330</v>
      </c>
      <c r="C1" s="124" t="s">
        <v>383</v>
      </c>
      <c r="D1" s="124" t="s">
        <v>384</v>
      </c>
      <c r="E1" s="124" t="s">
        <v>385</v>
      </c>
      <c r="F1" s="124" t="s">
        <v>5</v>
      </c>
      <c r="G1" s="124" t="s">
        <v>7</v>
      </c>
      <c r="H1" s="124" t="s">
        <v>6</v>
      </c>
      <c r="I1" s="124" t="s">
        <v>386</v>
      </c>
      <c r="J1" s="124" t="s">
        <v>8</v>
      </c>
      <c r="K1" s="124" t="s">
        <v>9</v>
      </c>
      <c r="L1" s="124" t="s">
        <v>387</v>
      </c>
      <c r="M1" s="124" t="s">
        <v>388</v>
      </c>
      <c r="N1" s="124" t="s">
        <v>389</v>
      </c>
      <c r="O1" s="124" t="s">
        <v>336</v>
      </c>
      <c r="P1" s="124" t="s">
        <v>404</v>
      </c>
      <c r="Q1" s="124" t="s">
        <v>405</v>
      </c>
      <c r="R1" s="124" t="s">
        <v>392</v>
      </c>
      <c r="S1" s="124" t="s">
        <v>393</v>
      </c>
      <c r="T1" s="124" t="s">
        <v>394</v>
      </c>
      <c r="U1" s="124" t="s">
        <v>395</v>
      </c>
      <c r="V1" s="124" t="s">
        <v>396</v>
      </c>
    </row>
    <row r="2" spans="1:22" ht="15.75" customHeight="1" x14ac:dyDescent="0.25">
      <c r="A2" s="102">
        <v>65124</v>
      </c>
      <c r="B2" s="102" t="s">
        <v>64</v>
      </c>
      <c r="C2" s="103">
        <v>12</v>
      </c>
      <c r="D2" s="103">
        <v>240</v>
      </c>
      <c r="E2" s="102" t="s">
        <v>397</v>
      </c>
      <c r="F2" s="102" t="s">
        <v>65</v>
      </c>
      <c r="G2" s="102" t="s">
        <v>65</v>
      </c>
      <c r="H2" s="102" t="s">
        <v>67</v>
      </c>
      <c r="I2" s="102" t="s">
        <v>399</v>
      </c>
      <c r="J2" s="104">
        <v>6.32</v>
      </c>
      <c r="K2" s="104">
        <v>126.4</v>
      </c>
      <c r="L2" s="105">
        <v>5876</v>
      </c>
      <c r="M2" s="103">
        <v>489.67</v>
      </c>
      <c r="N2" s="103">
        <v>24.48</v>
      </c>
      <c r="O2" s="104">
        <v>37136.32</v>
      </c>
      <c r="P2" s="105">
        <v>1414</v>
      </c>
      <c r="Q2" s="104">
        <v>8936.48</v>
      </c>
      <c r="R2" s="103">
        <v>117.8</v>
      </c>
      <c r="S2" s="103">
        <v>5.9</v>
      </c>
      <c r="T2" s="103">
        <v>66</v>
      </c>
      <c r="U2" s="105">
        <v>1752</v>
      </c>
      <c r="V2" s="125">
        <v>-0.193</v>
      </c>
    </row>
    <row r="3" spans="1:22" ht="15.75" customHeight="1" x14ac:dyDescent="0.25">
      <c r="A3" s="55">
        <v>88031</v>
      </c>
      <c r="B3" s="55" t="s">
        <v>123</v>
      </c>
      <c r="C3" s="35">
        <v>20</v>
      </c>
      <c r="D3" s="35">
        <v>800</v>
      </c>
      <c r="E3" s="55" t="s">
        <v>397</v>
      </c>
      <c r="F3" s="55" t="s">
        <v>65</v>
      </c>
      <c r="G3" s="55" t="s">
        <v>65</v>
      </c>
      <c r="H3" s="55" t="s">
        <v>70</v>
      </c>
      <c r="I3" s="55" t="s">
        <v>399</v>
      </c>
      <c r="J3" s="107">
        <v>5.31</v>
      </c>
      <c r="K3" s="107">
        <v>212.5</v>
      </c>
      <c r="L3" s="108">
        <v>3754</v>
      </c>
      <c r="M3" s="35">
        <v>187.7</v>
      </c>
      <c r="N3" s="35">
        <v>4.6900000000000004</v>
      </c>
      <c r="O3" s="107">
        <v>19943.13</v>
      </c>
      <c r="P3" s="35">
        <v>415</v>
      </c>
      <c r="Q3" s="107">
        <v>2204.69</v>
      </c>
      <c r="R3" s="35">
        <v>20.8</v>
      </c>
      <c r="S3" s="35">
        <v>0.5</v>
      </c>
      <c r="T3" s="109">
        <v>145</v>
      </c>
      <c r="U3" s="35">
        <v>211</v>
      </c>
      <c r="V3" s="126">
        <v>0.96699999999999997</v>
      </c>
    </row>
    <row r="4" spans="1:22" ht="15.75" customHeight="1" x14ac:dyDescent="0.25">
      <c r="A4" s="102">
        <v>88033</v>
      </c>
      <c r="B4" s="102" t="s">
        <v>89</v>
      </c>
      <c r="C4" s="103">
        <v>20</v>
      </c>
      <c r="D4" s="103">
        <v>800</v>
      </c>
      <c r="E4" s="102" t="s">
        <v>397</v>
      </c>
      <c r="F4" s="102" t="s">
        <v>65</v>
      </c>
      <c r="G4" s="102" t="s">
        <v>65</v>
      </c>
      <c r="H4" s="102" t="s">
        <v>70</v>
      </c>
      <c r="I4" s="102" t="s">
        <v>399</v>
      </c>
      <c r="J4" s="104">
        <v>5.37</v>
      </c>
      <c r="K4" s="104">
        <v>214.92</v>
      </c>
      <c r="L4" s="105">
        <v>3189</v>
      </c>
      <c r="M4" s="103">
        <v>159.44999999999999</v>
      </c>
      <c r="N4" s="103">
        <v>3.99</v>
      </c>
      <c r="O4" s="104">
        <v>17134.82</v>
      </c>
      <c r="P4" s="103">
        <v>351</v>
      </c>
      <c r="Q4" s="104">
        <v>1885.96</v>
      </c>
      <c r="R4" s="103">
        <v>17.600000000000001</v>
      </c>
      <c r="S4" s="103">
        <v>0.4</v>
      </c>
      <c r="T4" s="113">
        <v>145</v>
      </c>
      <c r="U4" s="103">
        <v>139</v>
      </c>
      <c r="V4" s="127">
        <v>1.5249999999999999</v>
      </c>
    </row>
    <row r="5" spans="1:22" ht="15.75" customHeight="1" x14ac:dyDescent="0.25">
      <c r="A5" s="55">
        <v>88060</v>
      </c>
      <c r="B5" s="55" t="s">
        <v>86</v>
      </c>
      <c r="C5" s="35">
        <v>10</v>
      </c>
      <c r="D5" s="35">
        <v>240</v>
      </c>
      <c r="E5" s="55" t="s">
        <v>397</v>
      </c>
      <c r="F5" s="55" t="s">
        <v>65</v>
      </c>
      <c r="G5" s="55" t="s">
        <v>65</v>
      </c>
      <c r="H5" s="55" t="s">
        <v>67</v>
      </c>
      <c r="I5" s="55" t="s">
        <v>399</v>
      </c>
      <c r="J5" s="107">
        <v>5.76</v>
      </c>
      <c r="K5" s="107">
        <v>138.24</v>
      </c>
      <c r="L5" s="108">
        <v>1208</v>
      </c>
      <c r="M5" s="35">
        <v>120.76</v>
      </c>
      <c r="N5" s="35">
        <v>5.03</v>
      </c>
      <c r="O5" s="107">
        <v>6955.78</v>
      </c>
      <c r="P5" s="35">
        <v>290</v>
      </c>
      <c r="Q5" s="107">
        <v>1670.4</v>
      </c>
      <c r="R5" s="35">
        <v>29</v>
      </c>
      <c r="S5" s="35">
        <v>1.2</v>
      </c>
      <c r="T5" s="35">
        <v>67</v>
      </c>
      <c r="U5" s="35">
        <v>312</v>
      </c>
      <c r="V5" s="128">
        <v>-7.0999999999999994E-2</v>
      </c>
    </row>
    <row r="6" spans="1:22" ht="15.75" customHeight="1" x14ac:dyDescent="0.25">
      <c r="A6" s="102">
        <v>6001</v>
      </c>
      <c r="B6" s="102" t="s">
        <v>73</v>
      </c>
      <c r="C6" s="103">
        <v>6</v>
      </c>
      <c r="D6" s="103">
        <v>192</v>
      </c>
      <c r="E6" s="102" t="s">
        <v>397</v>
      </c>
      <c r="F6" s="102" t="s">
        <v>65</v>
      </c>
      <c r="G6" s="102" t="s">
        <v>65</v>
      </c>
      <c r="H6" s="102" t="s">
        <v>74</v>
      </c>
      <c r="I6" s="102" t="s">
        <v>399</v>
      </c>
      <c r="J6" s="104">
        <v>13.14</v>
      </c>
      <c r="K6" s="104">
        <v>420.37</v>
      </c>
      <c r="L6" s="105">
        <v>2463</v>
      </c>
      <c r="M6" s="103">
        <v>410.5</v>
      </c>
      <c r="N6" s="103">
        <v>12.83</v>
      </c>
      <c r="O6" s="104">
        <v>32355.69</v>
      </c>
      <c r="P6" s="103">
        <v>258</v>
      </c>
      <c r="Q6" s="104">
        <v>3389.27</v>
      </c>
      <c r="R6" s="103">
        <v>43</v>
      </c>
      <c r="S6" s="103">
        <v>1.3</v>
      </c>
      <c r="T6" s="113">
        <v>153</v>
      </c>
      <c r="U6" s="103">
        <v>238</v>
      </c>
      <c r="V6" s="127">
        <v>8.4000000000000005E-2</v>
      </c>
    </row>
    <row r="7" spans="1:22" ht="15.75" customHeight="1" x14ac:dyDescent="0.25">
      <c r="A7" s="55">
        <v>6004</v>
      </c>
      <c r="B7" s="55" t="s">
        <v>94</v>
      </c>
      <c r="C7" s="35">
        <v>6</v>
      </c>
      <c r="D7" s="35">
        <v>192</v>
      </c>
      <c r="E7" s="55" t="s">
        <v>397</v>
      </c>
      <c r="F7" s="55" t="s">
        <v>65</v>
      </c>
      <c r="G7" s="55" t="s">
        <v>65</v>
      </c>
      <c r="H7" s="55" t="s">
        <v>74</v>
      </c>
      <c r="I7" s="55" t="s">
        <v>399</v>
      </c>
      <c r="J7" s="107">
        <v>12.57</v>
      </c>
      <c r="K7" s="107">
        <v>402.24</v>
      </c>
      <c r="L7" s="108">
        <v>1095</v>
      </c>
      <c r="M7" s="35">
        <v>182.5</v>
      </c>
      <c r="N7" s="35">
        <v>5.7</v>
      </c>
      <c r="O7" s="107">
        <v>13764.15</v>
      </c>
      <c r="P7" s="35">
        <v>225</v>
      </c>
      <c r="Q7" s="107">
        <v>2828.25</v>
      </c>
      <c r="R7" s="35">
        <v>37.5</v>
      </c>
      <c r="S7" s="35">
        <v>1.2</v>
      </c>
      <c r="T7" s="35">
        <v>78</v>
      </c>
      <c r="U7" s="35">
        <v>168</v>
      </c>
      <c r="V7" s="126">
        <v>0.33900000000000002</v>
      </c>
    </row>
    <row r="8" spans="1:22" ht="15.75" customHeight="1" x14ac:dyDescent="0.25">
      <c r="A8" s="102">
        <v>6002</v>
      </c>
      <c r="B8" s="102" t="s">
        <v>81</v>
      </c>
      <c r="C8" s="103">
        <v>6</v>
      </c>
      <c r="D8" s="103">
        <v>192</v>
      </c>
      <c r="E8" s="102" t="s">
        <v>397</v>
      </c>
      <c r="F8" s="102" t="s">
        <v>65</v>
      </c>
      <c r="G8" s="102" t="s">
        <v>65</v>
      </c>
      <c r="H8" s="102" t="s">
        <v>74</v>
      </c>
      <c r="I8" s="102" t="s">
        <v>399</v>
      </c>
      <c r="J8" s="104">
        <v>13.14</v>
      </c>
      <c r="K8" s="104">
        <v>420.37</v>
      </c>
      <c r="L8" s="105">
        <v>1274</v>
      </c>
      <c r="M8" s="103">
        <v>212.33</v>
      </c>
      <c r="N8" s="103">
        <v>6.64</v>
      </c>
      <c r="O8" s="104">
        <v>16736.16</v>
      </c>
      <c r="P8" s="103">
        <v>224</v>
      </c>
      <c r="Q8" s="104">
        <v>2942.62</v>
      </c>
      <c r="R8" s="103">
        <v>37.299999999999997</v>
      </c>
      <c r="S8" s="103">
        <v>1.2</v>
      </c>
      <c r="T8" s="103">
        <v>91</v>
      </c>
      <c r="U8" s="103">
        <v>245</v>
      </c>
      <c r="V8" s="125">
        <v>-8.5999999999999993E-2</v>
      </c>
    </row>
    <row r="9" spans="1:22" ht="15.75" customHeight="1" x14ac:dyDescent="0.25">
      <c r="A9" s="55">
        <v>6003</v>
      </c>
      <c r="B9" s="55" t="s">
        <v>101</v>
      </c>
      <c r="C9" s="35">
        <v>6</v>
      </c>
      <c r="D9" s="35">
        <v>192</v>
      </c>
      <c r="E9" s="55" t="s">
        <v>397</v>
      </c>
      <c r="F9" s="55" t="s">
        <v>65</v>
      </c>
      <c r="G9" s="55" t="s">
        <v>65</v>
      </c>
      <c r="H9" s="55" t="s">
        <v>74</v>
      </c>
      <c r="I9" s="55" t="s">
        <v>400</v>
      </c>
      <c r="J9" s="107">
        <v>12.57</v>
      </c>
      <c r="K9" s="107">
        <v>402.24</v>
      </c>
      <c r="L9" s="108">
        <v>1349</v>
      </c>
      <c r="M9" s="35">
        <v>224.83</v>
      </c>
      <c r="N9" s="35">
        <v>7.03</v>
      </c>
      <c r="O9" s="107">
        <v>16956.93</v>
      </c>
      <c r="P9" s="35">
        <v>154</v>
      </c>
      <c r="Q9" s="107">
        <v>1935.78</v>
      </c>
      <c r="R9" s="35">
        <v>25.7</v>
      </c>
      <c r="S9" s="35">
        <v>0.8</v>
      </c>
      <c r="T9" s="109">
        <v>140</v>
      </c>
      <c r="U9" s="35">
        <v>123</v>
      </c>
      <c r="V9" s="126">
        <v>0.252</v>
      </c>
    </row>
    <row r="10" spans="1:22" ht="15.75" customHeight="1" x14ac:dyDescent="0.25">
      <c r="A10" s="102">
        <v>88161</v>
      </c>
      <c r="B10" s="102" t="s">
        <v>109</v>
      </c>
      <c r="C10" s="103">
        <v>10</v>
      </c>
      <c r="D10" s="103">
        <v>240</v>
      </c>
      <c r="E10" s="102" t="s">
        <v>397</v>
      </c>
      <c r="F10" s="102" t="s">
        <v>65</v>
      </c>
      <c r="G10" s="102" t="s">
        <v>65</v>
      </c>
      <c r="H10" s="102" t="s">
        <v>67</v>
      </c>
      <c r="I10" s="102" t="s">
        <v>399</v>
      </c>
      <c r="J10" s="104">
        <v>5.76</v>
      </c>
      <c r="K10" s="104">
        <v>138.24</v>
      </c>
      <c r="L10" s="105">
        <v>3712</v>
      </c>
      <c r="M10" s="103">
        <v>371.2</v>
      </c>
      <c r="N10" s="103">
        <v>15.47</v>
      </c>
      <c r="O10" s="104">
        <v>21381.119999999999</v>
      </c>
      <c r="P10" s="103">
        <v>150</v>
      </c>
      <c r="Q10" s="104">
        <v>864</v>
      </c>
      <c r="R10" s="103">
        <v>15</v>
      </c>
      <c r="S10" s="103">
        <v>0.6</v>
      </c>
      <c r="T10" s="113">
        <v>396</v>
      </c>
      <c r="U10" s="103">
        <v>158</v>
      </c>
      <c r="V10" s="125">
        <v>-5.0999999999999997E-2</v>
      </c>
    </row>
    <row r="11" spans="1:22" ht="15.75" customHeight="1" x14ac:dyDescent="0.25">
      <c r="A11" s="55">
        <v>65153</v>
      </c>
      <c r="B11" s="55" t="s">
        <v>347</v>
      </c>
      <c r="C11" s="35">
        <v>6</v>
      </c>
      <c r="D11" s="35">
        <v>120</v>
      </c>
      <c r="E11" s="55" t="s">
        <v>397</v>
      </c>
      <c r="F11" s="55" t="s">
        <v>65</v>
      </c>
      <c r="G11" s="55" t="s">
        <v>65</v>
      </c>
      <c r="H11" s="55" t="s">
        <v>67</v>
      </c>
      <c r="I11" s="55" t="s">
        <v>400</v>
      </c>
      <c r="J11" s="107">
        <v>11.41</v>
      </c>
      <c r="K11" s="107">
        <v>228.2</v>
      </c>
      <c r="L11" s="35">
        <v>656</v>
      </c>
      <c r="M11" s="35">
        <v>109.33</v>
      </c>
      <c r="N11" s="35">
        <v>5.47</v>
      </c>
      <c r="O11" s="107">
        <v>7484.96</v>
      </c>
      <c r="P11" s="35">
        <v>114</v>
      </c>
      <c r="Q11" s="107">
        <v>1300.74</v>
      </c>
      <c r="R11" s="35">
        <v>19</v>
      </c>
      <c r="S11" s="35">
        <v>1</v>
      </c>
      <c r="T11" s="35">
        <v>92</v>
      </c>
      <c r="U11" s="35">
        <v>76</v>
      </c>
      <c r="V11" s="126">
        <v>0.5</v>
      </c>
    </row>
    <row r="12" spans="1:22" ht="15.75" customHeight="1" x14ac:dyDescent="0.25">
      <c r="A12" s="102">
        <v>88135</v>
      </c>
      <c r="B12" s="102" t="s">
        <v>82</v>
      </c>
      <c r="C12" s="114"/>
      <c r="D12" s="103">
        <v>24</v>
      </c>
      <c r="E12" s="102" t="s">
        <v>397</v>
      </c>
      <c r="F12" s="102" t="s">
        <v>65</v>
      </c>
      <c r="G12" s="102" t="s">
        <v>65</v>
      </c>
      <c r="H12" s="102" t="s">
        <v>70</v>
      </c>
      <c r="I12" s="102" t="s">
        <v>399</v>
      </c>
      <c r="J12" s="104">
        <v>67.069999999999993</v>
      </c>
      <c r="K12" s="104">
        <v>1609.68</v>
      </c>
      <c r="L12" s="103">
        <v>314</v>
      </c>
      <c r="M12" s="114"/>
      <c r="N12" s="103">
        <v>13.08</v>
      </c>
      <c r="O12" s="104">
        <v>21059.98</v>
      </c>
      <c r="P12" s="103">
        <v>112</v>
      </c>
      <c r="Q12" s="104">
        <v>7511.84</v>
      </c>
      <c r="R12" s="114"/>
      <c r="S12" s="103">
        <v>4.7</v>
      </c>
      <c r="T12" s="103">
        <v>45</v>
      </c>
      <c r="U12" s="103">
        <v>64</v>
      </c>
      <c r="V12" s="127">
        <v>0.75</v>
      </c>
    </row>
    <row r="13" spans="1:22" ht="15.75" customHeight="1" x14ac:dyDescent="0.25">
      <c r="A13" s="55">
        <v>88124</v>
      </c>
      <c r="B13" s="55" t="s">
        <v>69</v>
      </c>
      <c r="C13" s="97"/>
      <c r="D13" s="35">
        <v>24</v>
      </c>
      <c r="E13" s="55" t="s">
        <v>397</v>
      </c>
      <c r="F13" s="55" t="s">
        <v>65</v>
      </c>
      <c r="G13" s="55" t="s">
        <v>65</v>
      </c>
      <c r="H13" s="55" t="s">
        <v>70</v>
      </c>
      <c r="I13" s="55" t="s">
        <v>399</v>
      </c>
      <c r="J13" s="107">
        <v>67.069999999999993</v>
      </c>
      <c r="K13" s="107">
        <v>1609.68</v>
      </c>
      <c r="L13" s="35">
        <v>387</v>
      </c>
      <c r="M13" s="97"/>
      <c r="N13" s="35">
        <v>16.13</v>
      </c>
      <c r="O13" s="107">
        <v>25956.09</v>
      </c>
      <c r="P13" s="35">
        <v>109</v>
      </c>
      <c r="Q13" s="107">
        <v>7310.63</v>
      </c>
      <c r="R13" s="97"/>
      <c r="S13" s="35">
        <v>4.5</v>
      </c>
      <c r="T13" s="35">
        <v>57</v>
      </c>
      <c r="U13" s="35">
        <v>148</v>
      </c>
      <c r="V13" s="128">
        <v>-0.26400000000000001</v>
      </c>
    </row>
    <row r="14" spans="1:22" ht="15.75" customHeight="1" x14ac:dyDescent="0.25">
      <c r="A14" s="102">
        <v>65152</v>
      </c>
      <c r="B14" s="102" t="s">
        <v>344</v>
      </c>
      <c r="C14" s="103">
        <v>6</v>
      </c>
      <c r="D14" s="103">
        <v>144</v>
      </c>
      <c r="E14" s="102" t="s">
        <v>397</v>
      </c>
      <c r="F14" s="102" t="s">
        <v>65</v>
      </c>
      <c r="G14" s="102" t="s">
        <v>65</v>
      </c>
      <c r="H14" s="102" t="s">
        <v>67</v>
      </c>
      <c r="I14" s="102" t="s">
        <v>399</v>
      </c>
      <c r="J14" s="104">
        <v>9.73</v>
      </c>
      <c r="K14" s="104">
        <v>233.52</v>
      </c>
      <c r="L14" s="103">
        <v>949</v>
      </c>
      <c r="M14" s="103">
        <v>158.16999999999999</v>
      </c>
      <c r="N14" s="103">
        <v>6.59</v>
      </c>
      <c r="O14" s="104">
        <v>9233.77</v>
      </c>
      <c r="P14" s="103">
        <v>104</v>
      </c>
      <c r="Q14" s="104">
        <v>1011.92</v>
      </c>
      <c r="R14" s="103">
        <v>17.3</v>
      </c>
      <c r="S14" s="103">
        <v>0.7</v>
      </c>
      <c r="T14" s="113">
        <v>146</v>
      </c>
      <c r="U14" s="103">
        <v>273</v>
      </c>
      <c r="V14" s="125">
        <v>-0.61899999999999999</v>
      </c>
    </row>
    <row r="15" spans="1:22" ht="15.75" customHeight="1" x14ac:dyDescent="0.25">
      <c r="A15" s="55">
        <v>65133</v>
      </c>
      <c r="B15" s="55" t="s">
        <v>71</v>
      </c>
      <c r="C15" s="97"/>
      <c r="D15" s="35">
        <v>24</v>
      </c>
      <c r="E15" s="55" t="s">
        <v>397</v>
      </c>
      <c r="F15" s="55" t="s">
        <v>65</v>
      </c>
      <c r="G15" s="55" t="s">
        <v>65</v>
      </c>
      <c r="H15" s="55" t="s">
        <v>67</v>
      </c>
      <c r="I15" s="55" t="s">
        <v>399</v>
      </c>
      <c r="J15" s="107">
        <v>76.930000000000007</v>
      </c>
      <c r="K15" s="107">
        <v>1846.32</v>
      </c>
      <c r="L15" s="35">
        <v>553</v>
      </c>
      <c r="M15" s="97"/>
      <c r="N15" s="35">
        <v>23.04</v>
      </c>
      <c r="O15" s="107">
        <v>42542.29</v>
      </c>
      <c r="P15" s="35">
        <v>100</v>
      </c>
      <c r="Q15" s="107">
        <v>7693</v>
      </c>
      <c r="R15" s="97"/>
      <c r="S15" s="35">
        <v>4.2</v>
      </c>
      <c r="T15" s="35">
        <v>88</v>
      </c>
      <c r="U15" s="35">
        <v>64</v>
      </c>
      <c r="V15" s="126">
        <v>0.56299999999999994</v>
      </c>
    </row>
    <row r="16" spans="1:22" ht="15.75" customHeight="1" x14ac:dyDescent="0.25">
      <c r="A16" s="102">
        <v>65109</v>
      </c>
      <c r="B16" s="102" t="s">
        <v>79</v>
      </c>
      <c r="C16" s="114"/>
      <c r="D16" s="103">
        <v>30</v>
      </c>
      <c r="E16" s="102" t="s">
        <v>397</v>
      </c>
      <c r="F16" s="102" t="s">
        <v>65</v>
      </c>
      <c r="G16" s="102" t="s">
        <v>65</v>
      </c>
      <c r="H16" s="102" t="s">
        <v>67</v>
      </c>
      <c r="I16" s="102" t="s">
        <v>399</v>
      </c>
      <c r="J16" s="104">
        <v>65.27</v>
      </c>
      <c r="K16" s="104">
        <v>1958.1</v>
      </c>
      <c r="L16" s="103">
        <v>610</v>
      </c>
      <c r="M16" s="114"/>
      <c r="N16" s="103">
        <v>20.329999999999998</v>
      </c>
      <c r="O16" s="104">
        <v>39814.699999999997</v>
      </c>
      <c r="P16" s="103">
        <v>96</v>
      </c>
      <c r="Q16" s="104">
        <v>6265.92</v>
      </c>
      <c r="R16" s="114"/>
      <c r="S16" s="103">
        <v>3.2</v>
      </c>
      <c r="T16" s="103">
        <v>102</v>
      </c>
      <c r="U16" s="103">
        <v>69</v>
      </c>
      <c r="V16" s="127">
        <v>0.39100000000000001</v>
      </c>
    </row>
    <row r="17" spans="1:22" ht="15.75" customHeight="1" x14ac:dyDescent="0.25">
      <c r="A17" s="55">
        <v>88158</v>
      </c>
      <c r="B17" s="55" t="s">
        <v>85</v>
      </c>
      <c r="C17" s="97"/>
      <c r="D17" s="35">
        <v>24</v>
      </c>
      <c r="E17" s="55" t="s">
        <v>397</v>
      </c>
      <c r="F17" s="55" t="s">
        <v>65</v>
      </c>
      <c r="G17" s="55" t="s">
        <v>65</v>
      </c>
      <c r="H17" s="55" t="s">
        <v>70</v>
      </c>
      <c r="I17" s="55" t="s">
        <v>399</v>
      </c>
      <c r="J17" s="107">
        <v>67.069999999999993</v>
      </c>
      <c r="K17" s="107">
        <v>1609.68</v>
      </c>
      <c r="L17" s="35">
        <v>322</v>
      </c>
      <c r="M17" s="97"/>
      <c r="N17" s="35">
        <v>13.42</v>
      </c>
      <c r="O17" s="107">
        <v>21596.54</v>
      </c>
      <c r="P17" s="35">
        <v>84</v>
      </c>
      <c r="Q17" s="107">
        <v>5633.88</v>
      </c>
      <c r="R17" s="97"/>
      <c r="S17" s="35">
        <v>3.5</v>
      </c>
      <c r="T17" s="35">
        <v>61</v>
      </c>
      <c r="U17" s="35">
        <v>52</v>
      </c>
      <c r="V17" s="126">
        <v>0.61499999999999999</v>
      </c>
    </row>
    <row r="18" spans="1:22" ht="15.75" customHeight="1" x14ac:dyDescent="0.25">
      <c r="A18" s="102">
        <v>88102</v>
      </c>
      <c r="B18" s="102" t="s">
        <v>77</v>
      </c>
      <c r="C18" s="114"/>
      <c r="D18" s="103">
        <v>24</v>
      </c>
      <c r="E18" s="102" t="s">
        <v>397</v>
      </c>
      <c r="F18" s="102" t="s">
        <v>65</v>
      </c>
      <c r="G18" s="102" t="s">
        <v>65</v>
      </c>
      <c r="H18" s="102" t="s">
        <v>70</v>
      </c>
      <c r="I18" s="102" t="s">
        <v>399</v>
      </c>
      <c r="J18" s="104">
        <v>67.069999999999993</v>
      </c>
      <c r="K18" s="104">
        <v>1609.68</v>
      </c>
      <c r="L18" s="103">
        <v>605</v>
      </c>
      <c r="M18" s="114"/>
      <c r="N18" s="103">
        <v>25.21</v>
      </c>
      <c r="O18" s="104">
        <v>40577.35</v>
      </c>
      <c r="P18" s="103">
        <v>61</v>
      </c>
      <c r="Q18" s="104">
        <v>4091.27</v>
      </c>
      <c r="R18" s="114"/>
      <c r="S18" s="103">
        <v>2.5</v>
      </c>
      <c r="T18" s="113">
        <v>159</v>
      </c>
      <c r="U18" s="103">
        <v>124</v>
      </c>
      <c r="V18" s="125">
        <v>-0.50800000000000001</v>
      </c>
    </row>
    <row r="19" spans="1:22" ht="15.75" customHeight="1" x14ac:dyDescent="0.25">
      <c r="A19" s="55">
        <v>65120</v>
      </c>
      <c r="B19" s="55" t="s">
        <v>96</v>
      </c>
      <c r="C19" s="97"/>
      <c r="D19" s="35">
        <v>24</v>
      </c>
      <c r="E19" s="55" t="s">
        <v>397</v>
      </c>
      <c r="F19" s="55" t="s">
        <v>65</v>
      </c>
      <c r="G19" s="55" t="s">
        <v>65</v>
      </c>
      <c r="H19" s="55" t="s">
        <v>67</v>
      </c>
      <c r="I19" s="55" t="s">
        <v>399</v>
      </c>
      <c r="J19" s="107">
        <v>59.74</v>
      </c>
      <c r="K19" s="107">
        <v>1433.76</v>
      </c>
      <c r="L19" s="35">
        <v>259</v>
      </c>
      <c r="M19" s="97"/>
      <c r="N19" s="35">
        <v>10.79</v>
      </c>
      <c r="O19" s="107">
        <v>15472.66</v>
      </c>
      <c r="P19" s="35">
        <v>59</v>
      </c>
      <c r="Q19" s="107">
        <v>3524.66</v>
      </c>
      <c r="R19" s="97"/>
      <c r="S19" s="35">
        <v>2.5</v>
      </c>
      <c r="T19" s="35">
        <v>70</v>
      </c>
      <c r="U19" s="35">
        <v>32</v>
      </c>
      <c r="V19" s="126">
        <v>0.84399999999999997</v>
      </c>
    </row>
    <row r="20" spans="1:22" ht="15.75" customHeight="1" x14ac:dyDescent="0.25">
      <c r="A20" s="102">
        <v>6093</v>
      </c>
      <c r="B20" s="102" t="s">
        <v>127</v>
      </c>
      <c r="C20" s="103">
        <v>6</v>
      </c>
      <c r="D20" s="103">
        <v>72</v>
      </c>
      <c r="E20" s="102" t="s">
        <v>397</v>
      </c>
      <c r="F20" s="102" t="s">
        <v>65</v>
      </c>
      <c r="G20" s="102" t="s">
        <v>65</v>
      </c>
      <c r="H20" s="102" t="s">
        <v>74</v>
      </c>
      <c r="I20" s="102" t="s">
        <v>400</v>
      </c>
      <c r="J20" s="104">
        <v>12.99</v>
      </c>
      <c r="K20" s="104">
        <v>155.88</v>
      </c>
      <c r="L20" s="103">
        <v>72</v>
      </c>
      <c r="M20" s="103">
        <v>12</v>
      </c>
      <c r="N20" s="103">
        <v>1</v>
      </c>
      <c r="O20" s="104">
        <v>935.28</v>
      </c>
      <c r="P20" s="103">
        <v>54</v>
      </c>
      <c r="Q20" s="104">
        <v>701.46</v>
      </c>
      <c r="R20" s="103">
        <v>9</v>
      </c>
      <c r="S20" s="103">
        <v>0.8</v>
      </c>
      <c r="T20" s="103">
        <v>21</v>
      </c>
      <c r="U20" s="103">
        <v>12</v>
      </c>
      <c r="V20" s="127">
        <v>3.5</v>
      </c>
    </row>
    <row r="21" spans="1:22" ht="15.75" customHeight="1" x14ac:dyDescent="0.25">
      <c r="A21" s="55">
        <v>6020</v>
      </c>
      <c r="B21" s="55" t="s">
        <v>116</v>
      </c>
      <c r="C21" s="35">
        <v>6</v>
      </c>
      <c r="D21" s="35">
        <v>144</v>
      </c>
      <c r="E21" s="55" t="s">
        <v>397</v>
      </c>
      <c r="F21" s="55" t="s">
        <v>65</v>
      </c>
      <c r="G21" s="55" t="s">
        <v>65</v>
      </c>
      <c r="H21" s="55" t="s">
        <v>70</v>
      </c>
      <c r="I21" s="55" t="s">
        <v>400</v>
      </c>
      <c r="J21" s="107">
        <v>15.47</v>
      </c>
      <c r="K21" s="107">
        <v>371.28</v>
      </c>
      <c r="L21" s="35">
        <v>833</v>
      </c>
      <c r="M21" s="35">
        <v>138.83000000000001</v>
      </c>
      <c r="N21" s="35">
        <v>5.78</v>
      </c>
      <c r="O21" s="107">
        <v>12886.51</v>
      </c>
      <c r="P21" s="35">
        <v>53</v>
      </c>
      <c r="Q21" s="107">
        <v>819.91</v>
      </c>
      <c r="R21" s="35">
        <v>8.8000000000000007</v>
      </c>
      <c r="S21" s="35">
        <v>0.4</v>
      </c>
      <c r="T21" s="109">
        <v>251</v>
      </c>
      <c r="U21" s="35">
        <v>44</v>
      </c>
      <c r="V21" s="126">
        <v>0.20499999999999999</v>
      </c>
    </row>
    <row r="22" spans="1:22" ht="15.75" customHeight="1" x14ac:dyDescent="0.25">
      <c r="A22" s="102">
        <v>6015</v>
      </c>
      <c r="B22" s="102" t="s">
        <v>121</v>
      </c>
      <c r="C22" s="103">
        <v>11</v>
      </c>
      <c r="D22" s="103">
        <v>198</v>
      </c>
      <c r="E22" s="102" t="s">
        <v>397</v>
      </c>
      <c r="F22" s="102" t="s">
        <v>65</v>
      </c>
      <c r="G22" s="102" t="s">
        <v>65</v>
      </c>
      <c r="H22" s="102" t="s">
        <v>74</v>
      </c>
      <c r="I22" s="102" t="s">
        <v>400</v>
      </c>
      <c r="J22" s="104">
        <v>8.2200000000000006</v>
      </c>
      <c r="K22" s="104">
        <v>147.96</v>
      </c>
      <c r="L22" s="103">
        <v>814</v>
      </c>
      <c r="M22" s="103">
        <v>74</v>
      </c>
      <c r="N22" s="103">
        <v>4.1100000000000003</v>
      </c>
      <c r="O22" s="104">
        <v>6691.08</v>
      </c>
      <c r="P22" s="103">
        <v>44</v>
      </c>
      <c r="Q22" s="104">
        <v>361.68</v>
      </c>
      <c r="R22" s="103">
        <v>4</v>
      </c>
      <c r="S22" s="103">
        <v>0.2</v>
      </c>
      <c r="T22" s="113">
        <v>296</v>
      </c>
      <c r="U22" s="103">
        <v>44</v>
      </c>
      <c r="V22" s="129">
        <v>0</v>
      </c>
    </row>
    <row r="23" spans="1:22" ht="15.75" customHeight="1" x14ac:dyDescent="0.25">
      <c r="A23" s="55">
        <v>6022</v>
      </c>
      <c r="B23" s="55" t="s">
        <v>155</v>
      </c>
      <c r="C23" s="35">
        <v>6</v>
      </c>
      <c r="D23" s="35">
        <v>144</v>
      </c>
      <c r="E23" s="55" t="s">
        <v>397</v>
      </c>
      <c r="F23" s="55" t="s">
        <v>65</v>
      </c>
      <c r="G23" s="55" t="s">
        <v>65</v>
      </c>
      <c r="H23" s="55" t="s">
        <v>70</v>
      </c>
      <c r="I23" s="55" t="s">
        <v>400</v>
      </c>
      <c r="J23" s="107">
        <v>15.5</v>
      </c>
      <c r="K23" s="107">
        <v>372</v>
      </c>
      <c r="L23" s="35">
        <v>350</v>
      </c>
      <c r="M23" s="35">
        <v>58.25</v>
      </c>
      <c r="N23" s="35">
        <v>2.4300000000000002</v>
      </c>
      <c r="O23" s="107">
        <v>5417.56</v>
      </c>
      <c r="P23" s="35">
        <v>43</v>
      </c>
      <c r="Q23" s="107">
        <v>666.5</v>
      </c>
      <c r="R23" s="35">
        <v>7.2</v>
      </c>
      <c r="S23" s="35">
        <v>0.3</v>
      </c>
      <c r="T23" s="109">
        <v>130</v>
      </c>
      <c r="U23" s="35">
        <v>45</v>
      </c>
      <c r="V23" s="128">
        <v>-4.3999999999999997E-2</v>
      </c>
    </row>
    <row r="24" spans="1:22" ht="15.75" customHeight="1" x14ac:dyDescent="0.25">
      <c r="A24" s="102">
        <v>65112</v>
      </c>
      <c r="B24" s="102" t="s">
        <v>87</v>
      </c>
      <c r="C24" s="114"/>
      <c r="D24" s="103">
        <v>24</v>
      </c>
      <c r="E24" s="102" t="s">
        <v>397</v>
      </c>
      <c r="F24" s="102" t="s">
        <v>65</v>
      </c>
      <c r="G24" s="102" t="s">
        <v>65</v>
      </c>
      <c r="H24" s="102" t="s">
        <v>67</v>
      </c>
      <c r="I24" s="102" t="s">
        <v>399</v>
      </c>
      <c r="J24" s="104">
        <v>59.74</v>
      </c>
      <c r="K24" s="104">
        <v>1433.76</v>
      </c>
      <c r="L24" s="103">
        <v>553</v>
      </c>
      <c r="M24" s="114"/>
      <c r="N24" s="103">
        <v>23.04</v>
      </c>
      <c r="O24" s="104">
        <v>33036.22</v>
      </c>
      <c r="P24" s="103">
        <v>39</v>
      </c>
      <c r="Q24" s="104">
        <v>2329.86</v>
      </c>
      <c r="R24" s="114"/>
      <c r="S24" s="103">
        <v>1.6</v>
      </c>
      <c r="T24" s="113">
        <v>227</v>
      </c>
      <c r="U24" s="103">
        <v>55</v>
      </c>
      <c r="V24" s="125">
        <v>-0.29099999999999998</v>
      </c>
    </row>
    <row r="25" spans="1:22" ht="15.75" customHeight="1" x14ac:dyDescent="0.25">
      <c r="A25" s="55">
        <v>65117</v>
      </c>
      <c r="B25" s="55" t="s">
        <v>90</v>
      </c>
      <c r="C25" s="97"/>
      <c r="D25" s="35">
        <v>24</v>
      </c>
      <c r="E25" s="55" t="s">
        <v>397</v>
      </c>
      <c r="F25" s="55" t="s">
        <v>65</v>
      </c>
      <c r="G25" s="55" t="s">
        <v>65</v>
      </c>
      <c r="H25" s="55" t="s">
        <v>67</v>
      </c>
      <c r="I25" s="55" t="s">
        <v>399</v>
      </c>
      <c r="J25" s="107">
        <v>59.74</v>
      </c>
      <c r="K25" s="107">
        <v>1433.76</v>
      </c>
      <c r="L25" s="35">
        <v>75</v>
      </c>
      <c r="M25" s="97"/>
      <c r="N25" s="35">
        <v>3.13</v>
      </c>
      <c r="O25" s="107">
        <v>4480.5</v>
      </c>
      <c r="P25" s="35">
        <v>37</v>
      </c>
      <c r="Q25" s="107">
        <v>2210.38</v>
      </c>
      <c r="R25" s="97"/>
      <c r="S25" s="35">
        <v>1.5</v>
      </c>
      <c r="T25" s="35">
        <v>32</v>
      </c>
      <c r="U25" s="35">
        <v>33</v>
      </c>
      <c r="V25" s="126">
        <v>0.121</v>
      </c>
    </row>
    <row r="26" spans="1:22" ht="15.75" customHeight="1" x14ac:dyDescent="0.25">
      <c r="A26" s="102">
        <v>65126</v>
      </c>
      <c r="B26" s="102" t="s">
        <v>111</v>
      </c>
      <c r="C26" s="114"/>
      <c r="D26" s="103">
        <v>24</v>
      </c>
      <c r="E26" s="102" t="s">
        <v>397</v>
      </c>
      <c r="F26" s="102" t="s">
        <v>65</v>
      </c>
      <c r="G26" s="102" t="s">
        <v>65</v>
      </c>
      <c r="H26" s="102" t="s">
        <v>67</v>
      </c>
      <c r="I26" s="102" t="s">
        <v>399</v>
      </c>
      <c r="J26" s="104">
        <v>74.94</v>
      </c>
      <c r="K26" s="104">
        <v>1798.56</v>
      </c>
      <c r="L26" s="103">
        <v>43</v>
      </c>
      <c r="M26" s="114"/>
      <c r="N26" s="103">
        <v>1.79</v>
      </c>
      <c r="O26" s="104">
        <v>3222.42</v>
      </c>
      <c r="P26" s="103">
        <v>30</v>
      </c>
      <c r="Q26" s="104">
        <v>2248.1999999999998</v>
      </c>
      <c r="R26" s="114"/>
      <c r="S26" s="103">
        <v>1.3</v>
      </c>
      <c r="T26" s="103">
        <v>23</v>
      </c>
      <c r="U26" s="103">
        <v>13</v>
      </c>
      <c r="V26" s="127">
        <v>1.3080000000000001</v>
      </c>
    </row>
    <row r="27" spans="1:22" ht="15.75" customHeight="1" x14ac:dyDescent="0.25">
      <c r="A27" s="55">
        <v>65123</v>
      </c>
      <c r="B27" s="55" t="s">
        <v>91</v>
      </c>
      <c r="C27" s="97"/>
      <c r="D27" s="35">
        <v>24</v>
      </c>
      <c r="E27" s="55" t="s">
        <v>397</v>
      </c>
      <c r="F27" s="55" t="s">
        <v>65</v>
      </c>
      <c r="G27" s="55" t="s">
        <v>65</v>
      </c>
      <c r="H27" s="55" t="s">
        <v>67</v>
      </c>
      <c r="I27" s="55" t="s">
        <v>399</v>
      </c>
      <c r="J27" s="107">
        <v>64.8</v>
      </c>
      <c r="K27" s="107">
        <v>1555.2</v>
      </c>
      <c r="L27" s="35">
        <v>197</v>
      </c>
      <c r="M27" s="97"/>
      <c r="N27" s="35">
        <v>8.2100000000000009</v>
      </c>
      <c r="O27" s="107">
        <v>12760.42</v>
      </c>
      <c r="P27" s="35">
        <v>24</v>
      </c>
      <c r="Q27" s="107">
        <v>1555.2</v>
      </c>
      <c r="R27" s="97"/>
      <c r="S27" s="35">
        <v>1</v>
      </c>
      <c r="T27" s="109">
        <v>131</v>
      </c>
      <c r="U27" s="35">
        <v>28</v>
      </c>
      <c r="V27" s="128">
        <v>-0.14299999999999999</v>
      </c>
    </row>
    <row r="28" spans="1:22" ht="15.75" customHeight="1" x14ac:dyDescent="0.25">
      <c r="A28" s="102">
        <v>6021</v>
      </c>
      <c r="B28" s="102" t="s">
        <v>122</v>
      </c>
      <c r="C28" s="103">
        <v>6</v>
      </c>
      <c r="D28" s="103">
        <v>144</v>
      </c>
      <c r="E28" s="102" t="s">
        <v>397</v>
      </c>
      <c r="F28" s="102" t="s">
        <v>65</v>
      </c>
      <c r="G28" s="102" t="s">
        <v>65</v>
      </c>
      <c r="H28" s="102" t="s">
        <v>70</v>
      </c>
      <c r="I28" s="102" t="s">
        <v>400</v>
      </c>
      <c r="J28" s="104">
        <v>15.47</v>
      </c>
      <c r="K28" s="104">
        <v>371.28</v>
      </c>
      <c r="L28" s="103">
        <v>275</v>
      </c>
      <c r="M28" s="103">
        <v>45.83</v>
      </c>
      <c r="N28" s="103">
        <v>1.91</v>
      </c>
      <c r="O28" s="104">
        <v>4254.25</v>
      </c>
      <c r="P28" s="103">
        <v>22</v>
      </c>
      <c r="Q28" s="104">
        <v>340.34</v>
      </c>
      <c r="R28" s="103">
        <v>3.7</v>
      </c>
      <c r="S28" s="103">
        <v>0.2</v>
      </c>
      <c r="T28" s="113">
        <v>200</v>
      </c>
      <c r="U28" s="103">
        <v>15</v>
      </c>
      <c r="V28" s="127">
        <v>0.46700000000000003</v>
      </c>
    </row>
    <row r="29" spans="1:22" ht="15.75" customHeight="1" x14ac:dyDescent="0.25">
      <c r="A29" s="55">
        <v>6036</v>
      </c>
      <c r="B29" s="55" t="s">
        <v>131</v>
      </c>
      <c r="C29" s="35">
        <v>6</v>
      </c>
      <c r="D29" s="35">
        <v>144</v>
      </c>
      <c r="E29" s="55" t="s">
        <v>397</v>
      </c>
      <c r="F29" s="55" t="s">
        <v>65</v>
      </c>
      <c r="G29" s="55" t="s">
        <v>65</v>
      </c>
      <c r="H29" s="55" t="s">
        <v>74</v>
      </c>
      <c r="I29" s="55" t="s">
        <v>400</v>
      </c>
      <c r="J29" s="107">
        <v>15.95</v>
      </c>
      <c r="K29" s="107">
        <v>382.8</v>
      </c>
      <c r="L29" s="35">
        <v>550</v>
      </c>
      <c r="M29" s="35">
        <v>91.67</v>
      </c>
      <c r="N29" s="35">
        <v>3.82</v>
      </c>
      <c r="O29" s="107">
        <v>8772.5</v>
      </c>
      <c r="P29" s="35">
        <v>18</v>
      </c>
      <c r="Q29" s="107">
        <v>287.10000000000002</v>
      </c>
      <c r="R29" s="35">
        <v>3</v>
      </c>
      <c r="S29" s="35">
        <v>0.1</v>
      </c>
      <c r="T29" s="109">
        <v>489</v>
      </c>
      <c r="U29" s="35">
        <v>12</v>
      </c>
      <c r="V29" s="126">
        <v>0.5</v>
      </c>
    </row>
    <row r="30" spans="1:22" ht="15.75" customHeight="1" x14ac:dyDescent="0.25">
      <c r="A30" s="102">
        <v>88138</v>
      </c>
      <c r="B30" s="102" t="s">
        <v>371</v>
      </c>
      <c r="C30" s="103">
        <v>6</v>
      </c>
      <c r="D30" s="103">
        <v>144</v>
      </c>
      <c r="E30" s="102" t="s">
        <v>397</v>
      </c>
      <c r="F30" s="102" t="s">
        <v>65</v>
      </c>
      <c r="G30" s="102" t="s">
        <v>65</v>
      </c>
      <c r="H30" s="102" t="s">
        <v>70</v>
      </c>
      <c r="I30" s="102" t="s">
        <v>401</v>
      </c>
      <c r="J30" s="104">
        <v>16.190000000000001</v>
      </c>
      <c r="K30" s="104">
        <v>388.56</v>
      </c>
      <c r="L30" s="103">
        <v>270</v>
      </c>
      <c r="M30" s="103">
        <v>45</v>
      </c>
      <c r="N30" s="103">
        <v>1.88</v>
      </c>
      <c r="O30" s="104">
        <v>4371.3</v>
      </c>
      <c r="P30" s="103">
        <v>17</v>
      </c>
      <c r="Q30" s="104">
        <v>275.23</v>
      </c>
      <c r="R30" s="103">
        <v>2.8</v>
      </c>
      <c r="S30" s="103">
        <v>0.1</v>
      </c>
      <c r="T30" s="113">
        <v>254</v>
      </c>
      <c r="U30" s="103">
        <v>31</v>
      </c>
      <c r="V30" s="125">
        <v>-0.45200000000000001</v>
      </c>
    </row>
    <row r="31" spans="1:22" ht="15.75" customHeight="1" x14ac:dyDescent="0.25">
      <c r="A31" s="55">
        <v>65102</v>
      </c>
      <c r="B31" s="55" t="s">
        <v>149</v>
      </c>
      <c r="C31" s="97"/>
      <c r="D31" s="35">
        <v>30</v>
      </c>
      <c r="E31" s="55" t="s">
        <v>397</v>
      </c>
      <c r="F31" s="55" t="s">
        <v>65</v>
      </c>
      <c r="G31" s="55" t="s">
        <v>65</v>
      </c>
      <c r="H31" s="55" t="s">
        <v>67</v>
      </c>
      <c r="I31" s="55" t="s">
        <v>400</v>
      </c>
      <c r="J31" s="107">
        <v>65.27</v>
      </c>
      <c r="K31" s="107">
        <v>1958.24</v>
      </c>
      <c r="L31" s="35">
        <v>79</v>
      </c>
      <c r="M31" s="97"/>
      <c r="N31" s="35">
        <v>2.63</v>
      </c>
      <c r="O31" s="107">
        <v>5156.6899999999996</v>
      </c>
      <c r="P31" s="35">
        <v>16</v>
      </c>
      <c r="Q31" s="107">
        <v>1044.3900000000001</v>
      </c>
      <c r="R31" s="97"/>
      <c r="S31" s="35">
        <v>0.5</v>
      </c>
      <c r="T31" s="35">
        <v>79</v>
      </c>
      <c r="U31" s="35">
        <v>11</v>
      </c>
      <c r="V31" s="126">
        <v>0.45500000000000002</v>
      </c>
    </row>
    <row r="32" spans="1:22" ht="15.75" customHeight="1" x14ac:dyDescent="0.25">
      <c r="A32" s="102">
        <v>88155</v>
      </c>
      <c r="B32" s="102" t="s">
        <v>167</v>
      </c>
      <c r="C32" s="103">
        <v>12</v>
      </c>
      <c r="D32" s="103">
        <v>144</v>
      </c>
      <c r="E32" s="102" t="s">
        <v>397</v>
      </c>
      <c r="F32" s="102" t="s">
        <v>65</v>
      </c>
      <c r="G32" s="102" t="s">
        <v>65</v>
      </c>
      <c r="H32" s="102" t="s">
        <v>70</v>
      </c>
      <c r="I32" s="102" t="s">
        <v>400</v>
      </c>
      <c r="J32" s="104">
        <v>10.08</v>
      </c>
      <c r="K32" s="104">
        <v>120.96</v>
      </c>
      <c r="L32" s="105">
        <v>1574</v>
      </c>
      <c r="M32" s="103">
        <v>131.16999999999999</v>
      </c>
      <c r="N32" s="103">
        <v>10.93</v>
      </c>
      <c r="O32" s="104">
        <v>15865.92</v>
      </c>
      <c r="P32" s="103">
        <v>12</v>
      </c>
      <c r="Q32" s="104">
        <v>120.96</v>
      </c>
      <c r="R32" s="103">
        <v>1</v>
      </c>
      <c r="S32" s="103">
        <v>0.1</v>
      </c>
      <c r="T32" s="130">
        <v>2099</v>
      </c>
      <c r="U32" s="103">
        <v>12</v>
      </c>
      <c r="V32" s="129">
        <v>0</v>
      </c>
    </row>
    <row r="33" spans="1:22" ht="15.75" customHeight="1" x14ac:dyDescent="0.25">
      <c r="A33" s="55">
        <v>65100</v>
      </c>
      <c r="B33" s="55" t="s">
        <v>104</v>
      </c>
      <c r="C33" s="97"/>
      <c r="D33" s="35">
        <v>24</v>
      </c>
      <c r="E33" s="55" t="s">
        <v>397</v>
      </c>
      <c r="F33" s="55" t="s">
        <v>65</v>
      </c>
      <c r="G33" s="55" t="s">
        <v>65</v>
      </c>
      <c r="H33" s="55" t="s">
        <v>67</v>
      </c>
      <c r="I33" s="55" t="s">
        <v>399</v>
      </c>
      <c r="J33" s="107">
        <v>77.94</v>
      </c>
      <c r="K33" s="107">
        <v>1870.52</v>
      </c>
      <c r="L33" s="35">
        <v>86</v>
      </c>
      <c r="M33" s="97"/>
      <c r="N33" s="35">
        <v>3.58</v>
      </c>
      <c r="O33" s="107">
        <v>6702.68</v>
      </c>
      <c r="P33" s="35">
        <v>10</v>
      </c>
      <c r="Q33" s="107">
        <v>779.38</v>
      </c>
      <c r="R33" s="97"/>
      <c r="S33" s="35">
        <v>0.4</v>
      </c>
      <c r="T33" s="109">
        <v>138</v>
      </c>
      <c r="U33" s="35">
        <v>6</v>
      </c>
      <c r="V33" s="126">
        <v>0.66700000000000004</v>
      </c>
    </row>
    <row r="34" spans="1:22" ht="15.75" customHeight="1" x14ac:dyDescent="0.25">
      <c r="A34" s="102">
        <v>65113</v>
      </c>
      <c r="B34" s="102" t="s">
        <v>99</v>
      </c>
      <c r="C34" s="114"/>
      <c r="D34" s="103">
        <v>24</v>
      </c>
      <c r="E34" s="102" t="s">
        <v>397</v>
      </c>
      <c r="F34" s="102" t="s">
        <v>65</v>
      </c>
      <c r="G34" s="102" t="s">
        <v>65</v>
      </c>
      <c r="H34" s="102" t="s">
        <v>67</v>
      </c>
      <c r="I34" s="102" t="s">
        <v>399</v>
      </c>
      <c r="J34" s="104">
        <v>59.74</v>
      </c>
      <c r="K34" s="104">
        <v>1433.76</v>
      </c>
      <c r="L34" s="103">
        <v>192</v>
      </c>
      <c r="M34" s="114"/>
      <c r="N34" s="103">
        <v>8</v>
      </c>
      <c r="O34" s="104">
        <v>11470.08</v>
      </c>
      <c r="P34" s="103">
        <v>10</v>
      </c>
      <c r="Q34" s="104">
        <v>597.4</v>
      </c>
      <c r="R34" s="114"/>
      <c r="S34" s="103">
        <v>0.4</v>
      </c>
      <c r="T34" s="113">
        <v>307</v>
      </c>
      <c r="U34" s="103">
        <v>12</v>
      </c>
      <c r="V34" s="125">
        <v>-0.16700000000000001</v>
      </c>
    </row>
    <row r="35" spans="1:22" ht="15.75" customHeight="1" x14ac:dyDescent="0.25">
      <c r="A35" s="55">
        <v>65165</v>
      </c>
      <c r="B35" s="55" t="s">
        <v>108</v>
      </c>
      <c r="C35" s="97"/>
      <c r="D35" s="35">
        <v>24</v>
      </c>
      <c r="E35" s="55" t="s">
        <v>397</v>
      </c>
      <c r="F35" s="55" t="s">
        <v>65</v>
      </c>
      <c r="G35" s="55" t="s">
        <v>65</v>
      </c>
      <c r="H35" s="55" t="s">
        <v>67</v>
      </c>
      <c r="I35" s="55" t="s">
        <v>399</v>
      </c>
      <c r="J35" s="107">
        <v>64.52</v>
      </c>
      <c r="K35" s="107">
        <v>1548.38</v>
      </c>
      <c r="L35" s="35">
        <v>126</v>
      </c>
      <c r="M35" s="97"/>
      <c r="N35" s="35">
        <v>5.25</v>
      </c>
      <c r="O35" s="107">
        <v>8128.99</v>
      </c>
      <c r="P35" s="35">
        <v>10</v>
      </c>
      <c r="Q35" s="107">
        <v>645.16</v>
      </c>
      <c r="R35" s="97"/>
      <c r="S35" s="35">
        <v>0.4</v>
      </c>
      <c r="T35" s="109">
        <v>202</v>
      </c>
      <c r="U35" s="35">
        <v>3</v>
      </c>
      <c r="V35" s="126">
        <v>2.3330000000000002</v>
      </c>
    </row>
    <row r="36" spans="1:22" ht="15.75" customHeight="1" x14ac:dyDescent="0.25">
      <c r="A36" s="102">
        <v>65108</v>
      </c>
      <c r="B36" s="102" t="s">
        <v>124</v>
      </c>
      <c r="C36" s="114"/>
      <c r="D36" s="103">
        <v>30</v>
      </c>
      <c r="E36" s="102" t="s">
        <v>397</v>
      </c>
      <c r="F36" s="102" t="s">
        <v>65</v>
      </c>
      <c r="G36" s="102" t="s">
        <v>65</v>
      </c>
      <c r="H36" s="102" t="s">
        <v>67</v>
      </c>
      <c r="I36" s="102" t="s">
        <v>400</v>
      </c>
      <c r="J36" s="104">
        <v>54.86</v>
      </c>
      <c r="K36" s="104">
        <v>1645.8</v>
      </c>
      <c r="L36" s="103">
        <v>150</v>
      </c>
      <c r="M36" s="114"/>
      <c r="N36" s="103">
        <v>5</v>
      </c>
      <c r="O36" s="104">
        <v>8229</v>
      </c>
      <c r="P36" s="103">
        <v>9</v>
      </c>
      <c r="Q36" s="104">
        <v>493.74</v>
      </c>
      <c r="R36" s="114"/>
      <c r="S36" s="103">
        <v>0.3</v>
      </c>
      <c r="T36" s="113">
        <v>267</v>
      </c>
      <c r="U36" s="103">
        <v>6</v>
      </c>
      <c r="V36" s="127">
        <v>0.5</v>
      </c>
    </row>
    <row r="37" spans="1:22" ht="15.75" customHeight="1" x14ac:dyDescent="0.25">
      <c r="A37" s="55">
        <v>88156</v>
      </c>
      <c r="B37" s="55" t="s">
        <v>165</v>
      </c>
      <c r="C37" s="35">
        <v>12</v>
      </c>
      <c r="D37" s="35">
        <v>144</v>
      </c>
      <c r="E37" s="55" t="s">
        <v>397</v>
      </c>
      <c r="F37" s="55" t="s">
        <v>65</v>
      </c>
      <c r="G37" s="55" t="s">
        <v>65</v>
      </c>
      <c r="H37" s="55" t="s">
        <v>70</v>
      </c>
      <c r="I37" s="55" t="s">
        <v>401</v>
      </c>
      <c r="J37" s="107">
        <v>10.14</v>
      </c>
      <c r="K37" s="107">
        <v>121.64</v>
      </c>
      <c r="L37" s="108">
        <v>1022</v>
      </c>
      <c r="M37" s="35">
        <v>85.17</v>
      </c>
      <c r="N37" s="35">
        <v>7.1</v>
      </c>
      <c r="O37" s="107">
        <v>10359.709999999999</v>
      </c>
      <c r="P37" s="35">
        <v>9</v>
      </c>
      <c r="Q37" s="107">
        <v>91.23</v>
      </c>
      <c r="R37" s="35">
        <v>0.8</v>
      </c>
      <c r="S37" s="35">
        <v>0.1</v>
      </c>
      <c r="T37" s="116">
        <v>1817</v>
      </c>
      <c r="U37" s="35">
        <v>8</v>
      </c>
      <c r="V37" s="126">
        <v>0.125</v>
      </c>
    </row>
    <row r="38" spans="1:22" ht="15" x14ac:dyDescent="0.25">
      <c r="A38" s="102">
        <v>6018</v>
      </c>
      <c r="B38" s="102" t="s">
        <v>197</v>
      </c>
      <c r="C38" s="114"/>
      <c r="D38" s="103">
        <v>12</v>
      </c>
      <c r="E38" s="102" t="s">
        <v>397</v>
      </c>
      <c r="F38" s="102" t="s">
        <v>65</v>
      </c>
      <c r="G38" s="102" t="s">
        <v>65</v>
      </c>
      <c r="H38" s="102" t="s">
        <v>74</v>
      </c>
      <c r="I38" s="102" t="s">
        <v>400</v>
      </c>
      <c r="J38" s="104">
        <v>151.91</v>
      </c>
      <c r="K38" s="104">
        <v>1822.92</v>
      </c>
      <c r="L38" s="103">
        <v>62</v>
      </c>
      <c r="M38" s="114"/>
      <c r="N38" s="103">
        <v>5.17</v>
      </c>
      <c r="O38" s="104">
        <v>9418.42</v>
      </c>
      <c r="P38" s="103">
        <v>8</v>
      </c>
      <c r="Q38" s="104">
        <v>1215.28</v>
      </c>
      <c r="R38" s="114"/>
      <c r="S38" s="103">
        <v>0.7</v>
      </c>
      <c r="T38" s="113">
        <v>124</v>
      </c>
      <c r="U38" s="103">
        <v>0</v>
      </c>
      <c r="V38" s="106"/>
    </row>
    <row r="39" spans="1:22" ht="15" x14ac:dyDescent="0.25">
      <c r="A39" s="55">
        <v>6016</v>
      </c>
      <c r="B39" s="55" t="s">
        <v>142</v>
      </c>
      <c r="C39" s="97"/>
      <c r="D39" s="35">
        <v>20</v>
      </c>
      <c r="E39" s="55" t="s">
        <v>397</v>
      </c>
      <c r="F39" s="55" t="s">
        <v>65</v>
      </c>
      <c r="G39" s="55" t="s">
        <v>65</v>
      </c>
      <c r="H39" s="55" t="s">
        <v>67</v>
      </c>
      <c r="I39" s="55" t="s">
        <v>400</v>
      </c>
      <c r="J39" s="107">
        <v>88.81</v>
      </c>
      <c r="K39" s="107">
        <v>1776.3</v>
      </c>
      <c r="L39" s="35">
        <v>33</v>
      </c>
      <c r="M39" s="97"/>
      <c r="N39" s="35">
        <v>1.65</v>
      </c>
      <c r="O39" s="107">
        <v>2930.89</v>
      </c>
      <c r="P39" s="35">
        <v>7</v>
      </c>
      <c r="Q39" s="107">
        <v>621.70000000000005</v>
      </c>
      <c r="R39" s="97"/>
      <c r="S39" s="35">
        <v>0.4</v>
      </c>
      <c r="T39" s="35">
        <v>75</v>
      </c>
      <c r="U39" s="35">
        <v>8</v>
      </c>
      <c r="V39" s="128">
        <v>-0.125</v>
      </c>
    </row>
    <row r="40" spans="1:22" ht="15" x14ac:dyDescent="0.25">
      <c r="A40" s="102">
        <v>65140</v>
      </c>
      <c r="B40" s="102" t="s">
        <v>114</v>
      </c>
      <c r="C40" s="114"/>
      <c r="D40" s="103">
        <v>24</v>
      </c>
      <c r="E40" s="102" t="s">
        <v>397</v>
      </c>
      <c r="F40" s="102" t="s">
        <v>65</v>
      </c>
      <c r="G40" s="102" t="s">
        <v>65</v>
      </c>
      <c r="H40" s="102" t="s">
        <v>67</v>
      </c>
      <c r="I40" s="102" t="s">
        <v>399</v>
      </c>
      <c r="J40" s="104">
        <v>64.8</v>
      </c>
      <c r="K40" s="104">
        <v>1555.28</v>
      </c>
      <c r="L40" s="103">
        <v>232</v>
      </c>
      <c r="M40" s="114"/>
      <c r="N40" s="103">
        <v>9.67</v>
      </c>
      <c r="O40" s="104">
        <v>15034.34</v>
      </c>
      <c r="P40" s="103">
        <v>7</v>
      </c>
      <c r="Q40" s="104">
        <v>453.62</v>
      </c>
      <c r="R40" s="114"/>
      <c r="S40" s="103">
        <v>0.3</v>
      </c>
      <c r="T40" s="113">
        <v>530</v>
      </c>
      <c r="U40" s="103">
        <v>6</v>
      </c>
      <c r="V40" s="127">
        <v>0.16700000000000001</v>
      </c>
    </row>
    <row r="41" spans="1:22" ht="15" x14ac:dyDescent="0.25">
      <c r="A41" s="55">
        <v>95285</v>
      </c>
      <c r="B41" s="55" t="s">
        <v>248</v>
      </c>
      <c r="C41" s="97"/>
      <c r="D41" s="35">
        <v>32</v>
      </c>
      <c r="E41" s="55" t="s">
        <v>397</v>
      </c>
      <c r="F41" s="55" t="s">
        <v>65</v>
      </c>
      <c r="G41" s="55" t="s">
        <v>65</v>
      </c>
      <c r="H41" s="55" t="s">
        <v>68</v>
      </c>
      <c r="I41" s="55" t="s">
        <v>401</v>
      </c>
      <c r="J41" s="107">
        <v>137.51</v>
      </c>
      <c r="K41" s="107">
        <v>4400.29</v>
      </c>
      <c r="L41" s="35">
        <v>79</v>
      </c>
      <c r="M41" s="97"/>
      <c r="N41" s="35">
        <v>2.4700000000000002</v>
      </c>
      <c r="O41" s="107">
        <v>10863.2</v>
      </c>
      <c r="P41" s="35">
        <v>7</v>
      </c>
      <c r="Q41" s="107">
        <v>962.56</v>
      </c>
      <c r="R41" s="97"/>
      <c r="S41" s="35">
        <v>0.2</v>
      </c>
      <c r="T41" s="109">
        <v>181</v>
      </c>
      <c r="U41" s="35">
        <v>10</v>
      </c>
      <c r="V41" s="128">
        <v>-0.3</v>
      </c>
    </row>
    <row r="42" spans="1:22" ht="15" x14ac:dyDescent="0.25">
      <c r="A42" s="102">
        <v>6017</v>
      </c>
      <c r="B42" s="102" t="s">
        <v>134</v>
      </c>
      <c r="C42" s="114"/>
      <c r="D42" s="103">
        <v>12</v>
      </c>
      <c r="E42" s="102" t="s">
        <v>397</v>
      </c>
      <c r="F42" s="102" t="s">
        <v>65</v>
      </c>
      <c r="G42" s="102" t="s">
        <v>65</v>
      </c>
      <c r="H42" s="102" t="s">
        <v>74</v>
      </c>
      <c r="I42" s="102" t="s">
        <v>400</v>
      </c>
      <c r="J42" s="104">
        <v>140.66</v>
      </c>
      <c r="K42" s="104">
        <v>1687.92</v>
      </c>
      <c r="L42" s="103">
        <v>19</v>
      </c>
      <c r="M42" s="114"/>
      <c r="N42" s="103">
        <v>1.59</v>
      </c>
      <c r="O42" s="104">
        <v>2678.17</v>
      </c>
      <c r="P42" s="103">
        <v>6</v>
      </c>
      <c r="Q42" s="104">
        <v>843.96</v>
      </c>
      <c r="R42" s="114"/>
      <c r="S42" s="103">
        <v>0.5</v>
      </c>
      <c r="T42" s="103">
        <v>51</v>
      </c>
      <c r="U42" s="103">
        <v>2</v>
      </c>
      <c r="V42" s="127">
        <v>2</v>
      </c>
    </row>
    <row r="43" spans="1:22" ht="15" x14ac:dyDescent="0.25">
      <c r="A43" s="55">
        <v>65890</v>
      </c>
      <c r="B43" s="55" t="s">
        <v>129</v>
      </c>
      <c r="C43" s="97"/>
      <c r="D43" s="35">
        <v>24</v>
      </c>
      <c r="E43" s="55" t="s">
        <v>397</v>
      </c>
      <c r="F43" s="55" t="s">
        <v>65</v>
      </c>
      <c r="G43" s="55" t="s">
        <v>65</v>
      </c>
      <c r="H43" s="55" t="s">
        <v>67</v>
      </c>
      <c r="I43" s="55" t="s">
        <v>400</v>
      </c>
      <c r="J43" s="107">
        <v>63.79</v>
      </c>
      <c r="K43" s="107">
        <v>1530.96</v>
      </c>
      <c r="L43" s="35">
        <v>179</v>
      </c>
      <c r="M43" s="97"/>
      <c r="N43" s="35">
        <v>7.46</v>
      </c>
      <c r="O43" s="107">
        <v>11418.41</v>
      </c>
      <c r="P43" s="35">
        <v>6</v>
      </c>
      <c r="Q43" s="107">
        <v>382.74</v>
      </c>
      <c r="R43" s="97"/>
      <c r="S43" s="35">
        <v>0.3</v>
      </c>
      <c r="T43" s="109">
        <v>477</v>
      </c>
      <c r="U43" s="35">
        <v>6</v>
      </c>
      <c r="V43" s="131">
        <v>0</v>
      </c>
    </row>
    <row r="44" spans="1:22" ht="15" x14ac:dyDescent="0.25">
      <c r="A44" s="102">
        <v>6032</v>
      </c>
      <c r="B44" s="102" t="s">
        <v>199</v>
      </c>
      <c r="C44" s="114"/>
      <c r="D44" s="103">
        <v>12</v>
      </c>
      <c r="E44" s="102" t="s">
        <v>397</v>
      </c>
      <c r="F44" s="102" t="s">
        <v>65</v>
      </c>
      <c r="G44" s="102" t="s">
        <v>65</v>
      </c>
      <c r="H44" s="102" t="s">
        <v>67</v>
      </c>
      <c r="I44" s="102" t="s">
        <v>400</v>
      </c>
      <c r="J44" s="104">
        <v>55.48</v>
      </c>
      <c r="K44" s="104">
        <v>665.76</v>
      </c>
      <c r="L44" s="103">
        <v>10</v>
      </c>
      <c r="M44" s="114"/>
      <c r="N44" s="103">
        <v>0.83</v>
      </c>
      <c r="O44" s="104">
        <v>554.79999999999995</v>
      </c>
      <c r="P44" s="103">
        <v>5</v>
      </c>
      <c r="Q44" s="104">
        <v>277.39999999999998</v>
      </c>
      <c r="R44" s="114"/>
      <c r="S44" s="103">
        <v>0.4</v>
      </c>
      <c r="T44" s="103">
        <v>32</v>
      </c>
      <c r="U44" s="103">
        <v>4</v>
      </c>
      <c r="V44" s="127">
        <v>0.25</v>
      </c>
    </row>
    <row r="45" spans="1:22" ht="15" x14ac:dyDescent="0.25">
      <c r="A45" s="55">
        <v>97301</v>
      </c>
      <c r="B45" s="55" t="s">
        <v>195</v>
      </c>
      <c r="C45" s="97"/>
      <c r="D45" s="35">
        <v>12</v>
      </c>
      <c r="E45" s="55" t="s">
        <v>397</v>
      </c>
      <c r="F45" s="55" t="s">
        <v>65</v>
      </c>
      <c r="G45" s="55" t="s">
        <v>65</v>
      </c>
      <c r="H45" s="55" t="s">
        <v>67</v>
      </c>
      <c r="I45" s="55" t="s">
        <v>400</v>
      </c>
      <c r="J45" s="107">
        <v>83.05</v>
      </c>
      <c r="K45" s="107">
        <v>996.57</v>
      </c>
      <c r="L45" s="35">
        <v>5</v>
      </c>
      <c r="M45" s="97"/>
      <c r="N45" s="35">
        <v>0.42</v>
      </c>
      <c r="O45" s="107">
        <v>415.24</v>
      </c>
      <c r="P45" s="35">
        <v>5</v>
      </c>
      <c r="Q45" s="107">
        <v>415.24</v>
      </c>
      <c r="R45" s="97"/>
      <c r="S45" s="35">
        <v>0.4</v>
      </c>
      <c r="T45" s="35">
        <v>16</v>
      </c>
      <c r="U45" s="35">
        <v>14</v>
      </c>
      <c r="V45" s="128">
        <v>-0.64300000000000002</v>
      </c>
    </row>
    <row r="46" spans="1:22" ht="15" x14ac:dyDescent="0.25">
      <c r="A46" s="102">
        <v>6012</v>
      </c>
      <c r="B46" s="102" t="s">
        <v>161</v>
      </c>
      <c r="C46" s="114"/>
      <c r="D46" s="103">
        <v>18</v>
      </c>
      <c r="E46" s="102" t="s">
        <v>397</v>
      </c>
      <c r="F46" s="102" t="s">
        <v>65</v>
      </c>
      <c r="G46" s="102" t="s">
        <v>65</v>
      </c>
      <c r="H46" s="102" t="s">
        <v>74</v>
      </c>
      <c r="I46" s="102" t="s">
        <v>400</v>
      </c>
      <c r="J46" s="104">
        <v>89.45</v>
      </c>
      <c r="K46" s="104">
        <v>1610.1</v>
      </c>
      <c r="L46" s="103">
        <v>49</v>
      </c>
      <c r="M46" s="114"/>
      <c r="N46" s="103">
        <v>2.72</v>
      </c>
      <c r="O46" s="104">
        <v>4383.05</v>
      </c>
      <c r="P46" s="103">
        <v>4</v>
      </c>
      <c r="Q46" s="104">
        <v>357.8</v>
      </c>
      <c r="R46" s="114"/>
      <c r="S46" s="103">
        <v>0.2</v>
      </c>
      <c r="T46" s="113">
        <v>196</v>
      </c>
      <c r="U46" s="103">
        <v>2</v>
      </c>
      <c r="V46" s="127">
        <v>1</v>
      </c>
    </row>
    <row r="47" spans="1:22" ht="15" x14ac:dyDescent="0.25">
      <c r="A47" s="55">
        <v>6098</v>
      </c>
      <c r="B47" s="55" t="s">
        <v>193</v>
      </c>
      <c r="C47" s="97"/>
      <c r="D47" s="35">
        <v>12</v>
      </c>
      <c r="E47" s="55" t="s">
        <v>397</v>
      </c>
      <c r="F47" s="55" t="s">
        <v>65</v>
      </c>
      <c r="G47" s="55" t="s">
        <v>65</v>
      </c>
      <c r="H47" s="55" t="s">
        <v>67</v>
      </c>
      <c r="I47" s="55" t="s">
        <v>401</v>
      </c>
      <c r="J47" s="107">
        <v>54.81</v>
      </c>
      <c r="K47" s="107">
        <v>657.72</v>
      </c>
      <c r="L47" s="35">
        <v>7</v>
      </c>
      <c r="M47" s="97"/>
      <c r="N47" s="35">
        <v>0.57999999999999996</v>
      </c>
      <c r="O47" s="107">
        <v>383.67</v>
      </c>
      <c r="P47" s="35">
        <v>4</v>
      </c>
      <c r="Q47" s="107">
        <v>219.24</v>
      </c>
      <c r="R47" s="97"/>
      <c r="S47" s="35">
        <v>0.3</v>
      </c>
      <c r="T47" s="35">
        <v>28</v>
      </c>
      <c r="U47" s="35">
        <v>7</v>
      </c>
      <c r="V47" s="128">
        <v>-0.42899999999999999</v>
      </c>
    </row>
    <row r="48" spans="1:22" ht="15" x14ac:dyDescent="0.25">
      <c r="A48" s="102">
        <v>91046</v>
      </c>
      <c r="B48" s="102" t="s">
        <v>150</v>
      </c>
      <c r="C48" s="114"/>
      <c r="D48" s="103">
        <v>6</v>
      </c>
      <c r="E48" s="102" t="s">
        <v>397</v>
      </c>
      <c r="F48" s="102" t="s">
        <v>65</v>
      </c>
      <c r="G48" s="102" t="s">
        <v>65</v>
      </c>
      <c r="H48" s="102" t="s">
        <v>138</v>
      </c>
      <c r="I48" s="102" t="s">
        <v>401</v>
      </c>
      <c r="J48" s="104">
        <v>119.37</v>
      </c>
      <c r="K48" s="104">
        <v>716.22</v>
      </c>
      <c r="L48" s="103">
        <v>7</v>
      </c>
      <c r="M48" s="114"/>
      <c r="N48" s="103">
        <v>1.17</v>
      </c>
      <c r="O48" s="104">
        <v>835.59</v>
      </c>
      <c r="P48" s="103">
        <v>3</v>
      </c>
      <c r="Q48" s="104">
        <v>358.11</v>
      </c>
      <c r="R48" s="114"/>
      <c r="S48" s="103">
        <v>0.5</v>
      </c>
      <c r="T48" s="103">
        <v>37</v>
      </c>
      <c r="U48" s="103">
        <v>0</v>
      </c>
      <c r="V48" s="106"/>
    </row>
    <row r="49" spans="1:22" ht="15" x14ac:dyDescent="0.25">
      <c r="A49" s="55">
        <v>6008</v>
      </c>
      <c r="B49" s="55" t="s">
        <v>348</v>
      </c>
      <c r="C49" s="97"/>
      <c r="D49" s="35">
        <v>12</v>
      </c>
      <c r="E49" s="55" t="s">
        <v>397</v>
      </c>
      <c r="F49" s="55" t="s">
        <v>65</v>
      </c>
      <c r="G49" s="55" t="s">
        <v>65</v>
      </c>
      <c r="H49" s="55" t="s">
        <v>84</v>
      </c>
      <c r="I49" s="55" t="s">
        <v>400</v>
      </c>
      <c r="J49" s="107">
        <v>54.63</v>
      </c>
      <c r="K49" s="107">
        <v>655.56</v>
      </c>
      <c r="L49" s="35">
        <v>24</v>
      </c>
      <c r="M49" s="97"/>
      <c r="N49" s="35">
        <v>2</v>
      </c>
      <c r="O49" s="107">
        <v>1311.12</v>
      </c>
      <c r="P49" s="35">
        <v>2</v>
      </c>
      <c r="Q49" s="107">
        <v>109.26</v>
      </c>
      <c r="R49" s="97"/>
      <c r="S49" s="35">
        <v>0.2</v>
      </c>
      <c r="T49" s="109">
        <v>192</v>
      </c>
      <c r="U49" s="35">
        <v>8</v>
      </c>
      <c r="V49" s="128">
        <v>-0.75</v>
      </c>
    </row>
    <row r="50" spans="1:22" ht="15" x14ac:dyDescent="0.25">
      <c r="A50" s="102">
        <v>6041</v>
      </c>
      <c r="B50" s="102" t="s">
        <v>113</v>
      </c>
      <c r="C50" s="114"/>
      <c r="D50" s="103">
        <v>10</v>
      </c>
      <c r="E50" s="102" t="s">
        <v>397</v>
      </c>
      <c r="F50" s="102" t="s">
        <v>65</v>
      </c>
      <c r="G50" s="102" t="s">
        <v>65</v>
      </c>
      <c r="H50" s="102" t="s">
        <v>74</v>
      </c>
      <c r="I50" s="102" t="s">
        <v>400</v>
      </c>
      <c r="J50" s="104">
        <v>167.78</v>
      </c>
      <c r="K50" s="104">
        <v>1677.8</v>
      </c>
      <c r="L50" s="103">
        <v>78</v>
      </c>
      <c r="M50" s="114"/>
      <c r="N50" s="103">
        <v>7.8</v>
      </c>
      <c r="O50" s="104">
        <v>13086.84</v>
      </c>
      <c r="P50" s="103">
        <v>2</v>
      </c>
      <c r="Q50" s="104">
        <v>335.56</v>
      </c>
      <c r="R50" s="114"/>
      <c r="S50" s="103">
        <v>0.2</v>
      </c>
      <c r="T50" s="113">
        <v>624</v>
      </c>
      <c r="U50" s="103">
        <v>13</v>
      </c>
      <c r="V50" s="125">
        <v>-0.84599999999999997</v>
      </c>
    </row>
    <row r="51" spans="1:22" ht="15" x14ac:dyDescent="0.25">
      <c r="A51" s="55">
        <v>6044</v>
      </c>
      <c r="B51" s="55" t="s">
        <v>170</v>
      </c>
      <c r="C51" s="97"/>
      <c r="D51" s="35">
        <v>12</v>
      </c>
      <c r="E51" s="55" t="s">
        <v>397</v>
      </c>
      <c r="F51" s="55" t="s">
        <v>65</v>
      </c>
      <c r="G51" s="55" t="s">
        <v>65</v>
      </c>
      <c r="H51" s="55" t="s">
        <v>67</v>
      </c>
      <c r="I51" s="55" t="s">
        <v>401</v>
      </c>
      <c r="J51" s="107">
        <v>68.5</v>
      </c>
      <c r="K51" s="107">
        <v>822</v>
      </c>
      <c r="L51" s="35">
        <v>12</v>
      </c>
      <c r="M51" s="97"/>
      <c r="N51" s="35">
        <v>1</v>
      </c>
      <c r="O51" s="107">
        <v>822</v>
      </c>
      <c r="P51" s="35">
        <v>2</v>
      </c>
      <c r="Q51" s="107">
        <v>137</v>
      </c>
      <c r="R51" s="97"/>
      <c r="S51" s="35">
        <v>0.2</v>
      </c>
      <c r="T51" s="35">
        <v>96</v>
      </c>
      <c r="U51" s="35">
        <v>2</v>
      </c>
      <c r="V51" s="131">
        <v>0</v>
      </c>
    </row>
    <row r="52" spans="1:22" ht="15" x14ac:dyDescent="0.25">
      <c r="A52" s="102">
        <v>65129</v>
      </c>
      <c r="B52" s="102" t="s">
        <v>120</v>
      </c>
      <c r="C52" s="114"/>
      <c r="D52" s="103">
        <v>30</v>
      </c>
      <c r="E52" s="102" t="s">
        <v>397</v>
      </c>
      <c r="F52" s="102" t="s">
        <v>65</v>
      </c>
      <c r="G52" s="102" t="s">
        <v>65</v>
      </c>
      <c r="H52" s="102" t="s">
        <v>67</v>
      </c>
      <c r="I52" s="102" t="s">
        <v>400</v>
      </c>
      <c r="J52" s="104">
        <v>58.2</v>
      </c>
      <c r="K52" s="104">
        <v>1745.93</v>
      </c>
      <c r="L52" s="103">
        <v>146</v>
      </c>
      <c r="M52" s="114"/>
      <c r="N52" s="103">
        <v>4.87</v>
      </c>
      <c r="O52" s="104">
        <v>8496.86</v>
      </c>
      <c r="P52" s="103">
        <v>2</v>
      </c>
      <c r="Q52" s="104">
        <v>116.4</v>
      </c>
      <c r="R52" s="114"/>
      <c r="S52" s="103">
        <v>0.1</v>
      </c>
      <c r="T52" s="130">
        <v>1168</v>
      </c>
      <c r="U52" s="103">
        <v>2</v>
      </c>
      <c r="V52" s="129">
        <v>0</v>
      </c>
    </row>
    <row r="53" spans="1:22" ht="15" x14ac:dyDescent="0.25">
      <c r="A53" s="55">
        <v>91014</v>
      </c>
      <c r="B53" s="55" t="s">
        <v>175</v>
      </c>
      <c r="C53" s="97"/>
      <c r="D53" s="35">
        <v>4</v>
      </c>
      <c r="E53" s="55" t="s">
        <v>397</v>
      </c>
      <c r="F53" s="55" t="s">
        <v>65</v>
      </c>
      <c r="G53" s="55" t="s">
        <v>65</v>
      </c>
      <c r="H53" s="55" t="s">
        <v>138</v>
      </c>
      <c r="I53" s="55" t="s">
        <v>401</v>
      </c>
      <c r="J53" s="107">
        <v>191.6</v>
      </c>
      <c r="K53" s="107">
        <v>766.4</v>
      </c>
      <c r="L53" s="35">
        <v>18</v>
      </c>
      <c r="M53" s="97"/>
      <c r="N53" s="35">
        <v>4.5</v>
      </c>
      <c r="O53" s="107">
        <v>3448.8</v>
      </c>
      <c r="P53" s="35">
        <v>2</v>
      </c>
      <c r="Q53" s="107">
        <v>383.2</v>
      </c>
      <c r="R53" s="97"/>
      <c r="S53" s="35">
        <v>0.5</v>
      </c>
      <c r="T53" s="109">
        <v>144</v>
      </c>
      <c r="U53" s="35">
        <v>0</v>
      </c>
      <c r="V53" s="110"/>
    </row>
    <row r="54" spans="1:22" ht="15" x14ac:dyDescent="0.25">
      <c r="A54" s="102">
        <v>91067</v>
      </c>
      <c r="B54" s="102" t="s">
        <v>159</v>
      </c>
      <c r="C54" s="114"/>
      <c r="D54" s="103">
        <v>6</v>
      </c>
      <c r="E54" s="102" t="s">
        <v>397</v>
      </c>
      <c r="F54" s="102" t="s">
        <v>65</v>
      </c>
      <c r="G54" s="102" t="s">
        <v>65</v>
      </c>
      <c r="H54" s="102" t="s">
        <v>138</v>
      </c>
      <c r="I54" s="102" t="s">
        <v>401</v>
      </c>
      <c r="J54" s="104">
        <v>111.78</v>
      </c>
      <c r="K54" s="104">
        <v>670.68</v>
      </c>
      <c r="L54" s="103">
        <v>30</v>
      </c>
      <c r="M54" s="114"/>
      <c r="N54" s="103">
        <v>5</v>
      </c>
      <c r="O54" s="104">
        <v>3353.4</v>
      </c>
      <c r="P54" s="103">
        <v>2</v>
      </c>
      <c r="Q54" s="104">
        <v>223.56</v>
      </c>
      <c r="R54" s="114"/>
      <c r="S54" s="103">
        <v>0.3</v>
      </c>
      <c r="T54" s="113">
        <v>240</v>
      </c>
      <c r="U54" s="103">
        <v>0</v>
      </c>
      <c r="V54" s="106"/>
    </row>
    <row r="55" spans="1:22" ht="15" x14ac:dyDescent="0.25">
      <c r="A55" s="55">
        <v>6009</v>
      </c>
      <c r="B55" s="55" t="s">
        <v>178</v>
      </c>
      <c r="C55" s="97"/>
      <c r="D55" s="35">
        <v>8</v>
      </c>
      <c r="E55" s="55" t="s">
        <v>397</v>
      </c>
      <c r="F55" s="55" t="s">
        <v>65</v>
      </c>
      <c r="G55" s="55" t="s">
        <v>65</v>
      </c>
      <c r="H55" s="55" t="s">
        <v>138</v>
      </c>
      <c r="I55" s="55" t="s">
        <v>400</v>
      </c>
      <c r="J55" s="107">
        <v>80.72</v>
      </c>
      <c r="K55" s="107">
        <v>645.78</v>
      </c>
      <c r="L55" s="35">
        <v>5</v>
      </c>
      <c r="M55" s="97"/>
      <c r="N55" s="35">
        <v>0.63</v>
      </c>
      <c r="O55" s="107">
        <v>403.61</v>
      </c>
      <c r="P55" s="35">
        <v>1</v>
      </c>
      <c r="Q55" s="107">
        <v>80.72</v>
      </c>
      <c r="R55" s="97"/>
      <c r="S55" s="35">
        <v>0.1</v>
      </c>
      <c r="T55" s="35">
        <v>80</v>
      </c>
      <c r="U55" s="35">
        <v>1</v>
      </c>
      <c r="V55" s="131">
        <v>0</v>
      </c>
    </row>
    <row r="56" spans="1:22" ht="15" x14ac:dyDescent="0.25">
      <c r="A56" s="102">
        <v>6013</v>
      </c>
      <c r="B56" s="102" t="s">
        <v>140</v>
      </c>
      <c r="C56" s="114"/>
      <c r="D56" s="103">
        <v>6</v>
      </c>
      <c r="E56" s="102" t="s">
        <v>397</v>
      </c>
      <c r="F56" s="102" t="s">
        <v>65</v>
      </c>
      <c r="G56" s="102" t="s">
        <v>65</v>
      </c>
      <c r="H56" s="102" t="s">
        <v>138</v>
      </c>
      <c r="I56" s="102" t="s">
        <v>400</v>
      </c>
      <c r="J56" s="104">
        <v>115.63</v>
      </c>
      <c r="K56" s="104">
        <v>693.77</v>
      </c>
      <c r="L56" s="103">
        <v>18</v>
      </c>
      <c r="M56" s="114"/>
      <c r="N56" s="103">
        <v>3</v>
      </c>
      <c r="O56" s="104">
        <v>2081.31</v>
      </c>
      <c r="P56" s="103">
        <v>1</v>
      </c>
      <c r="Q56" s="104">
        <v>115.63</v>
      </c>
      <c r="R56" s="114"/>
      <c r="S56" s="103">
        <v>0.2</v>
      </c>
      <c r="T56" s="113">
        <v>288</v>
      </c>
      <c r="U56" s="103">
        <v>2</v>
      </c>
      <c r="V56" s="125">
        <v>-0.5</v>
      </c>
    </row>
    <row r="57" spans="1:22" ht="15" x14ac:dyDescent="0.25">
      <c r="A57" s="55">
        <v>6025</v>
      </c>
      <c r="B57" s="55" t="s">
        <v>407</v>
      </c>
      <c r="C57" s="97"/>
      <c r="D57" s="35">
        <v>32</v>
      </c>
      <c r="E57" s="55" t="s">
        <v>361</v>
      </c>
      <c r="F57" s="55" t="s">
        <v>65</v>
      </c>
      <c r="G57" s="55" t="s">
        <v>65</v>
      </c>
      <c r="H57" s="97"/>
      <c r="I57" s="55" t="s">
        <v>401</v>
      </c>
      <c r="J57" s="107">
        <v>74.58</v>
      </c>
      <c r="K57" s="107">
        <v>74.58</v>
      </c>
      <c r="L57" s="35">
        <v>223</v>
      </c>
      <c r="M57" s="35">
        <v>223</v>
      </c>
      <c r="N57" s="97"/>
      <c r="O57" s="107">
        <v>16631.34</v>
      </c>
      <c r="P57" s="35">
        <v>1</v>
      </c>
      <c r="Q57" s="107">
        <v>74.58</v>
      </c>
      <c r="R57" s="35">
        <v>1</v>
      </c>
      <c r="S57" s="97"/>
      <c r="T57" s="116">
        <v>3568</v>
      </c>
      <c r="U57" s="35">
        <v>0</v>
      </c>
      <c r="V57" s="110"/>
    </row>
    <row r="58" spans="1:22" ht="15" x14ac:dyDescent="0.25">
      <c r="A58" s="102">
        <v>6043</v>
      </c>
      <c r="B58" s="102" t="s">
        <v>209</v>
      </c>
      <c r="C58" s="114"/>
      <c r="D58" s="103">
        <v>12</v>
      </c>
      <c r="E58" s="102" t="s">
        <v>397</v>
      </c>
      <c r="F58" s="102" t="s">
        <v>65</v>
      </c>
      <c r="G58" s="102" t="s">
        <v>65</v>
      </c>
      <c r="H58" s="102" t="s">
        <v>67</v>
      </c>
      <c r="I58" s="102" t="s">
        <v>401</v>
      </c>
      <c r="J58" s="104">
        <v>32.85</v>
      </c>
      <c r="K58" s="104">
        <v>394.19</v>
      </c>
      <c r="L58" s="103">
        <v>1</v>
      </c>
      <c r="M58" s="114"/>
      <c r="N58" s="103">
        <v>0.08</v>
      </c>
      <c r="O58" s="104">
        <v>32.85</v>
      </c>
      <c r="P58" s="103">
        <v>1</v>
      </c>
      <c r="Q58" s="104">
        <v>32.85</v>
      </c>
      <c r="R58" s="114"/>
      <c r="S58" s="103">
        <v>0.1</v>
      </c>
      <c r="T58" s="103">
        <v>16</v>
      </c>
      <c r="U58" s="103">
        <v>1</v>
      </c>
      <c r="V58" s="129">
        <v>0</v>
      </c>
    </row>
    <row r="59" spans="1:22" ht="15" x14ac:dyDescent="0.25">
      <c r="A59" s="55">
        <v>6083</v>
      </c>
      <c r="B59" s="55" t="s">
        <v>301</v>
      </c>
      <c r="C59" s="97"/>
      <c r="D59" s="35">
        <v>5</v>
      </c>
      <c r="E59" s="55" t="s">
        <v>397</v>
      </c>
      <c r="F59" s="55" t="s">
        <v>65</v>
      </c>
      <c r="G59" s="55" t="s">
        <v>65</v>
      </c>
      <c r="H59" s="55" t="s">
        <v>138</v>
      </c>
      <c r="I59" s="55" t="s">
        <v>401</v>
      </c>
      <c r="J59" s="107">
        <v>192.95</v>
      </c>
      <c r="K59" s="107">
        <v>964.75</v>
      </c>
      <c r="L59" s="35">
        <v>6</v>
      </c>
      <c r="M59" s="97"/>
      <c r="N59" s="35">
        <v>1.2</v>
      </c>
      <c r="O59" s="107">
        <v>1157.7</v>
      </c>
      <c r="P59" s="35">
        <v>1</v>
      </c>
      <c r="Q59" s="107">
        <v>192.95</v>
      </c>
      <c r="R59" s="97"/>
      <c r="S59" s="35">
        <v>0.2</v>
      </c>
      <c r="T59" s="35">
        <v>96</v>
      </c>
      <c r="U59" s="35">
        <v>3</v>
      </c>
      <c r="V59" s="128">
        <v>-0.66700000000000004</v>
      </c>
    </row>
    <row r="60" spans="1:22" ht="15" x14ac:dyDescent="0.25">
      <c r="A60" s="102">
        <v>91003</v>
      </c>
      <c r="B60" s="102" t="s">
        <v>177</v>
      </c>
      <c r="C60" s="114"/>
      <c r="D60" s="103">
        <v>6</v>
      </c>
      <c r="E60" s="102" t="s">
        <v>397</v>
      </c>
      <c r="F60" s="102" t="s">
        <v>65</v>
      </c>
      <c r="G60" s="102" t="s">
        <v>65</v>
      </c>
      <c r="H60" s="102" t="s">
        <v>138</v>
      </c>
      <c r="I60" s="102" t="s">
        <v>401</v>
      </c>
      <c r="J60" s="104">
        <v>119.37</v>
      </c>
      <c r="K60" s="104">
        <v>716.22</v>
      </c>
      <c r="L60" s="103">
        <v>3</v>
      </c>
      <c r="M60" s="114"/>
      <c r="N60" s="103">
        <v>0.5</v>
      </c>
      <c r="O60" s="104">
        <v>358.11</v>
      </c>
      <c r="P60" s="103">
        <v>1</v>
      </c>
      <c r="Q60" s="104">
        <v>119.37</v>
      </c>
      <c r="R60" s="114"/>
      <c r="S60" s="103">
        <v>0.2</v>
      </c>
      <c r="T60" s="103">
        <v>48</v>
      </c>
      <c r="U60" s="103">
        <v>2</v>
      </c>
      <c r="V60" s="125">
        <v>-0.5</v>
      </c>
    </row>
    <row r="61" spans="1:22" ht="15" x14ac:dyDescent="0.25">
      <c r="A61" s="55">
        <v>91013</v>
      </c>
      <c r="B61" s="55" t="s">
        <v>151</v>
      </c>
      <c r="C61" s="97"/>
      <c r="D61" s="35">
        <v>12</v>
      </c>
      <c r="E61" s="55" t="s">
        <v>397</v>
      </c>
      <c r="F61" s="55" t="s">
        <v>65</v>
      </c>
      <c r="G61" s="55" t="s">
        <v>65</v>
      </c>
      <c r="H61" s="55" t="s">
        <v>138</v>
      </c>
      <c r="I61" s="55" t="s">
        <v>401</v>
      </c>
      <c r="J61" s="107">
        <v>98.11</v>
      </c>
      <c r="K61" s="107">
        <v>1177.3399999999999</v>
      </c>
      <c r="L61" s="35">
        <v>34</v>
      </c>
      <c r="M61" s="97"/>
      <c r="N61" s="35">
        <v>2.83</v>
      </c>
      <c r="O61" s="107">
        <v>3335.78</v>
      </c>
      <c r="P61" s="35">
        <v>1</v>
      </c>
      <c r="Q61" s="107">
        <v>98.11</v>
      </c>
      <c r="R61" s="97"/>
      <c r="S61" s="35">
        <v>0.1</v>
      </c>
      <c r="T61" s="109">
        <v>544</v>
      </c>
      <c r="U61" s="35">
        <v>0</v>
      </c>
      <c r="V61" s="110"/>
    </row>
    <row r="62" spans="1:22" ht="15" x14ac:dyDescent="0.25">
      <c r="A62" s="102">
        <v>91047</v>
      </c>
      <c r="B62" s="102" t="s">
        <v>154</v>
      </c>
      <c r="C62" s="114"/>
      <c r="D62" s="103">
        <v>6</v>
      </c>
      <c r="E62" s="102" t="s">
        <v>397</v>
      </c>
      <c r="F62" s="102" t="s">
        <v>65</v>
      </c>
      <c r="G62" s="102" t="s">
        <v>65</v>
      </c>
      <c r="H62" s="102" t="s">
        <v>138</v>
      </c>
      <c r="I62" s="102" t="s">
        <v>401</v>
      </c>
      <c r="J62" s="104">
        <v>114.95</v>
      </c>
      <c r="K62" s="104">
        <v>689.7</v>
      </c>
      <c r="L62" s="103">
        <v>32</v>
      </c>
      <c r="M62" s="114"/>
      <c r="N62" s="103">
        <v>5.33</v>
      </c>
      <c r="O62" s="104">
        <v>3678.4</v>
      </c>
      <c r="P62" s="103">
        <v>1</v>
      </c>
      <c r="Q62" s="104">
        <v>114.95</v>
      </c>
      <c r="R62" s="114"/>
      <c r="S62" s="103">
        <v>0.2</v>
      </c>
      <c r="T62" s="113">
        <v>512</v>
      </c>
      <c r="U62" s="103">
        <v>1</v>
      </c>
      <c r="V62" s="129">
        <v>0</v>
      </c>
    </row>
    <row r="63" spans="1:22" ht="15" x14ac:dyDescent="0.25">
      <c r="A63" s="55">
        <v>91052</v>
      </c>
      <c r="B63" s="55" t="s">
        <v>185</v>
      </c>
      <c r="C63" s="97"/>
      <c r="D63" s="35">
        <v>6</v>
      </c>
      <c r="E63" s="55" t="s">
        <v>397</v>
      </c>
      <c r="F63" s="55" t="s">
        <v>65</v>
      </c>
      <c r="G63" s="55" t="s">
        <v>65</v>
      </c>
      <c r="H63" s="55" t="s">
        <v>138</v>
      </c>
      <c r="I63" s="55" t="s">
        <v>401</v>
      </c>
      <c r="J63" s="107">
        <v>103.97</v>
      </c>
      <c r="K63" s="107">
        <v>623.80999999999995</v>
      </c>
      <c r="L63" s="35">
        <v>5</v>
      </c>
      <c r="M63" s="97"/>
      <c r="N63" s="35">
        <v>0.83</v>
      </c>
      <c r="O63" s="107">
        <v>519.84</v>
      </c>
      <c r="P63" s="35">
        <v>1</v>
      </c>
      <c r="Q63" s="107">
        <v>103.97</v>
      </c>
      <c r="R63" s="97"/>
      <c r="S63" s="35">
        <v>0.2</v>
      </c>
      <c r="T63" s="35">
        <v>80</v>
      </c>
      <c r="U63" s="35">
        <v>2</v>
      </c>
      <c r="V63" s="128">
        <v>-0.5</v>
      </c>
    </row>
    <row r="64" spans="1:22" ht="15" x14ac:dyDescent="0.25">
      <c r="A64" s="102">
        <v>91115</v>
      </c>
      <c r="B64" s="102" t="s">
        <v>186</v>
      </c>
      <c r="C64" s="114"/>
      <c r="D64" s="103">
        <v>12</v>
      </c>
      <c r="E64" s="102" t="s">
        <v>397</v>
      </c>
      <c r="F64" s="102" t="s">
        <v>65</v>
      </c>
      <c r="G64" s="102" t="s">
        <v>65</v>
      </c>
      <c r="H64" s="102" t="s">
        <v>138</v>
      </c>
      <c r="I64" s="102" t="s">
        <v>401</v>
      </c>
      <c r="J64" s="104">
        <v>101.88</v>
      </c>
      <c r="K64" s="104">
        <v>1222.5899999999999</v>
      </c>
      <c r="L64" s="103">
        <v>46</v>
      </c>
      <c r="M64" s="114"/>
      <c r="N64" s="103">
        <v>3.83</v>
      </c>
      <c r="O64" s="104">
        <v>4686.59</v>
      </c>
      <c r="P64" s="103">
        <v>1</v>
      </c>
      <c r="Q64" s="104">
        <v>101.88</v>
      </c>
      <c r="R64" s="114"/>
      <c r="S64" s="103">
        <v>0.1</v>
      </c>
      <c r="T64" s="113">
        <v>736</v>
      </c>
      <c r="U64" s="103">
        <v>0</v>
      </c>
      <c r="V64" s="106"/>
    </row>
    <row r="65" spans="1:22" ht="15" x14ac:dyDescent="0.25">
      <c r="A65" s="55">
        <v>96418</v>
      </c>
      <c r="B65" s="55" t="s">
        <v>408</v>
      </c>
      <c r="C65" s="97"/>
      <c r="D65" s="35">
        <v>6</v>
      </c>
      <c r="E65" s="55" t="s">
        <v>397</v>
      </c>
      <c r="F65" s="55" t="s">
        <v>65</v>
      </c>
      <c r="G65" s="55" t="s">
        <v>65</v>
      </c>
      <c r="H65" s="55" t="s">
        <v>68</v>
      </c>
      <c r="I65" s="55" t="s">
        <v>401</v>
      </c>
      <c r="J65" s="107">
        <v>388.73</v>
      </c>
      <c r="K65" s="107">
        <v>2332.35</v>
      </c>
      <c r="L65" s="35">
        <v>10</v>
      </c>
      <c r="M65" s="97"/>
      <c r="N65" s="35">
        <v>1.67</v>
      </c>
      <c r="O65" s="107">
        <v>3887.25</v>
      </c>
      <c r="P65" s="35">
        <v>1</v>
      </c>
      <c r="Q65" s="107">
        <v>388.73</v>
      </c>
      <c r="R65" s="97"/>
      <c r="S65" s="35">
        <v>0.2</v>
      </c>
      <c r="T65" s="109">
        <v>160</v>
      </c>
      <c r="U65" s="35">
        <v>0</v>
      </c>
      <c r="V65" s="110"/>
    </row>
    <row r="66" spans="1:22" ht="15" x14ac:dyDescent="0.25">
      <c r="A66" s="102">
        <v>97312</v>
      </c>
      <c r="B66" s="102" t="s">
        <v>241</v>
      </c>
      <c r="C66" s="114"/>
      <c r="D66" s="103">
        <v>6</v>
      </c>
      <c r="E66" s="102" t="s">
        <v>397</v>
      </c>
      <c r="F66" s="102" t="s">
        <v>65</v>
      </c>
      <c r="G66" s="102" t="s">
        <v>65</v>
      </c>
      <c r="H66" s="102" t="s">
        <v>84</v>
      </c>
      <c r="I66" s="102" t="s">
        <v>401</v>
      </c>
      <c r="J66" s="104">
        <v>21.71</v>
      </c>
      <c r="K66" s="104">
        <v>130.22999999999999</v>
      </c>
      <c r="L66" s="103">
        <v>1</v>
      </c>
      <c r="M66" s="114"/>
      <c r="N66" s="103">
        <v>0.17</v>
      </c>
      <c r="O66" s="104">
        <v>21.71</v>
      </c>
      <c r="P66" s="103">
        <v>1</v>
      </c>
      <c r="Q66" s="104">
        <v>21.71</v>
      </c>
      <c r="R66" s="114"/>
      <c r="S66" s="103">
        <v>0.2</v>
      </c>
      <c r="T66" s="103">
        <v>16</v>
      </c>
      <c r="U66" s="103">
        <v>0</v>
      </c>
      <c r="V66" s="106"/>
    </row>
    <row r="67" spans="1:22" ht="15" x14ac:dyDescent="0.25">
      <c r="A67" s="55">
        <v>97317</v>
      </c>
      <c r="B67" s="55" t="s">
        <v>130</v>
      </c>
      <c r="C67" s="97"/>
      <c r="D67" s="35">
        <v>20</v>
      </c>
      <c r="E67" s="55" t="s">
        <v>397</v>
      </c>
      <c r="F67" s="55" t="s">
        <v>65</v>
      </c>
      <c r="G67" s="55" t="s">
        <v>65</v>
      </c>
      <c r="H67" s="55" t="s">
        <v>84</v>
      </c>
      <c r="I67" s="55" t="s">
        <v>400</v>
      </c>
      <c r="J67" s="107">
        <v>34.67</v>
      </c>
      <c r="K67" s="107">
        <v>693.4</v>
      </c>
      <c r="L67" s="35">
        <v>9</v>
      </c>
      <c r="M67" s="97"/>
      <c r="N67" s="35">
        <v>0.45</v>
      </c>
      <c r="O67" s="107">
        <v>312.02999999999997</v>
      </c>
      <c r="P67" s="35">
        <v>1</v>
      </c>
      <c r="Q67" s="107">
        <v>34.67</v>
      </c>
      <c r="R67" s="97"/>
      <c r="S67" s="35">
        <v>0.1</v>
      </c>
      <c r="T67" s="109">
        <v>144</v>
      </c>
      <c r="U67" s="35">
        <v>6</v>
      </c>
      <c r="V67" s="128">
        <v>-0.83299999999999996</v>
      </c>
    </row>
    <row r="68" spans="1:22" ht="15" x14ac:dyDescent="0.25">
      <c r="A68" s="102">
        <v>59902</v>
      </c>
      <c r="B68" s="102" t="s">
        <v>75</v>
      </c>
      <c r="C68" s="114"/>
      <c r="D68" s="103">
        <v>12</v>
      </c>
      <c r="E68" s="102" t="s">
        <v>397</v>
      </c>
      <c r="F68" s="102" t="s">
        <v>65</v>
      </c>
      <c r="G68" s="102" t="s">
        <v>65</v>
      </c>
      <c r="H68" s="102" t="s">
        <v>68</v>
      </c>
      <c r="I68" s="114"/>
      <c r="J68" s="104">
        <v>155.34</v>
      </c>
      <c r="K68" s="104">
        <v>1864.08</v>
      </c>
      <c r="L68" s="103">
        <v>0</v>
      </c>
      <c r="M68" s="114"/>
      <c r="N68" s="103">
        <v>0</v>
      </c>
      <c r="O68" s="104">
        <v>0</v>
      </c>
      <c r="P68" s="103">
        <v>0</v>
      </c>
      <c r="Q68" s="104">
        <v>0</v>
      </c>
      <c r="R68" s="114"/>
      <c r="S68" s="103">
        <v>0</v>
      </c>
      <c r="T68" s="132"/>
      <c r="U68" s="103">
        <v>0</v>
      </c>
      <c r="V68" s="106"/>
    </row>
    <row r="69" spans="1:22" ht="15" x14ac:dyDescent="0.25">
      <c r="A69" s="55">
        <v>78180</v>
      </c>
      <c r="B69" s="55" t="s">
        <v>106</v>
      </c>
      <c r="C69" s="97"/>
      <c r="D69" s="35">
        <v>32</v>
      </c>
      <c r="E69" s="55" t="s">
        <v>397</v>
      </c>
      <c r="F69" s="55" t="s">
        <v>398</v>
      </c>
      <c r="G69" s="55" t="s">
        <v>65</v>
      </c>
      <c r="H69" s="55" t="s">
        <v>98</v>
      </c>
      <c r="I69" s="97"/>
      <c r="J69" s="107">
        <v>156.33000000000001</v>
      </c>
      <c r="K69" s="107">
        <v>5002.5600000000004</v>
      </c>
      <c r="L69" s="35">
        <v>0</v>
      </c>
      <c r="M69" s="97"/>
      <c r="N69" s="35">
        <v>0</v>
      </c>
      <c r="O69" s="107">
        <v>0</v>
      </c>
      <c r="P69" s="35">
        <v>0</v>
      </c>
      <c r="Q69" s="107">
        <v>0</v>
      </c>
      <c r="R69" s="97"/>
      <c r="S69" s="35">
        <v>0</v>
      </c>
      <c r="T69" s="133"/>
      <c r="U69" s="35">
        <v>0</v>
      </c>
      <c r="V69" s="110"/>
    </row>
    <row r="70" spans="1:22" ht="15" x14ac:dyDescent="0.25">
      <c r="A70" s="102">
        <v>88121</v>
      </c>
      <c r="B70" s="102" t="s">
        <v>274</v>
      </c>
      <c r="C70" s="114"/>
      <c r="D70" s="103">
        <v>6</v>
      </c>
      <c r="E70" s="102" t="s">
        <v>361</v>
      </c>
      <c r="F70" s="102" t="s">
        <v>65</v>
      </c>
      <c r="G70" s="102" t="s">
        <v>65</v>
      </c>
      <c r="H70" s="114"/>
      <c r="I70" s="114"/>
      <c r="J70" s="104">
        <v>0</v>
      </c>
      <c r="K70" s="104">
        <v>0</v>
      </c>
      <c r="L70" s="103">
        <v>0</v>
      </c>
      <c r="M70" s="103">
        <v>0</v>
      </c>
      <c r="N70" s="114"/>
      <c r="O70" s="104">
        <v>0</v>
      </c>
      <c r="P70" s="103">
        <v>0</v>
      </c>
      <c r="Q70" s="104">
        <v>0</v>
      </c>
      <c r="R70" s="103">
        <v>0</v>
      </c>
      <c r="S70" s="114"/>
      <c r="T70" s="132"/>
      <c r="U70" s="103">
        <v>0</v>
      </c>
      <c r="V70" s="106"/>
    </row>
    <row r="71" spans="1:22" ht="15" x14ac:dyDescent="0.25">
      <c r="A71" s="55">
        <v>96910</v>
      </c>
      <c r="B71" s="55" t="s">
        <v>110</v>
      </c>
      <c r="C71" s="97"/>
      <c r="D71" s="35">
        <v>32</v>
      </c>
      <c r="E71" s="55" t="s">
        <v>397</v>
      </c>
      <c r="F71" s="55" t="s">
        <v>398</v>
      </c>
      <c r="G71" s="55" t="s">
        <v>65</v>
      </c>
      <c r="H71" s="55" t="s">
        <v>98</v>
      </c>
      <c r="I71" s="97"/>
      <c r="J71" s="107">
        <v>136.15</v>
      </c>
      <c r="K71" s="107">
        <v>4356.7</v>
      </c>
      <c r="L71" s="35">
        <v>0</v>
      </c>
      <c r="M71" s="97"/>
      <c r="N71" s="35">
        <v>0</v>
      </c>
      <c r="O71" s="107">
        <v>2.72</v>
      </c>
      <c r="P71" s="35">
        <v>0</v>
      </c>
      <c r="Q71" s="107">
        <v>0</v>
      </c>
      <c r="R71" s="97"/>
      <c r="S71" s="35">
        <v>0</v>
      </c>
      <c r="T71" s="133"/>
      <c r="U71" s="35">
        <v>0</v>
      </c>
      <c r="V71" s="110"/>
    </row>
    <row r="72" spans="1:22" ht="15" x14ac:dyDescent="0.25">
      <c r="A72" s="102">
        <v>6005</v>
      </c>
      <c r="B72" s="102" t="s">
        <v>251</v>
      </c>
      <c r="C72" s="114"/>
      <c r="D72" s="103">
        <v>16</v>
      </c>
      <c r="E72" s="102" t="s">
        <v>361</v>
      </c>
      <c r="F72" s="102" t="s">
        <v>65</v>
      </c>
      <c r="G72" s="102" t="s">
        <v>65</v>
      </c>
      <c r="H72" s="114"/>
      <c r="I72" s="114"/>
      <c r="J72" s="104">
        <v>18.95</v>
      </c>
      <c r="K72" s="104">
        <v>303.19</v>
      </c>
      <c r="L72" s="103">
        <v>0</v>
      </c>
      <c r="M72" s="103">
        <v>0</v>
      </c>
      <c r="N72" s="114"/>
      <c r="O72" s="104">
        <v>0</v>
      </c>
      <c r="P72" s="103">
        <v>0</v>
      </c>
      <c r="Q72" s="104">
        <v>0</v>
      </c>
      <c r="R72" s="103">
        <v>0</v>
      </c>
      <c r="S72" s="114"/>
      <c r="T72" s="132"/>
      <c r="U72" s="103">
        <v>0</v>
      </c>
      <c r="V72" s="106"/>
    </row>
    <row r="73" spans="1:22" ht="15" x14ac:dyDescent="0.25">
      <c r="A73" s="55">
        <v>6010</v>
      </c>
      <c r="B73" s="55" t="s">
        <v>206</v>
      </c>
      <c r="C73" s="97"/>
      <c r="D73" s="35">
        <v>5</v>
      </c>
      <c r="E73" s="55" t="s">
        <v>397</v>
      </c>
      <c r="F73" s="55" t="s">
        <v>65</v>
      </c>
      <c r="G73" s="55" t="s">
        <v>65</v>
      </c>
      <c r="H73" s="55" t="s">
        <v>138</v>
      </c>
      <c r="I73" s="97"/>
      <c r="J73" s="107">
        <v>208.39</v>
      </c>
      <c r="K73" s="107">
        <v>1041.94</v>
      </c>
      <c r="L73" s="35">
        <v>0</v>
      </c>
      <c r="M73" s="97"/>
      <c r="N73" s="35">
        <v>0</v>
      </c>
      <c r="O73" s="107">
        <v>0</v>
      </c>
      <c r="P73" s="35">
        <v>0</v>
      </c>
      <c r="Q73" s="107">
        <v>0</v>
      </c>
      <c r="R73" s="97"/>
      <c r="S73" s="35">
        <v>0</v>
      </c>
      <c r="T73" s="133"/>
      <c r="U73" s="35">
        <v>0</v>
      </c>
      <c r="V73" s="110"/>
    </row>
    <row r="74" spans="1:22" ht="15" x14ac:dyDescent="0.25">
      <c r="A74" s="102">
        <v>6011</v>
      </c>
      <c r="B74" s="102" t="s">
        <v>188</v>
      </c>
      <c r="C74" s="114"/>
      <c r="D74" s="103">
        <v>24</v>
      </c>
      <c r="E74" s="102" t="s">
        <v>397</v>
      </c>
      <c r="F74" s="102" t="s">
        <v>65</v>
      </c>
      <c r="G74" s="102" t="s">
        <v>65</v>
      </c>
      <c r="H74" s="102" t="s">
        <v>74</v>
      </c>
      <c r="I74" s="114"/>
      <c r="J74" s="104">
        <v>77.78</v>
      </c>
      <c r="K74" s="104">
        <v>1866.8</v>
      </c>
      <c r="L74" s="103">
        <v>0</v>
      </c>
      <c r="M74" s="114"/>
      <c r="N74" s="103">
        <v>0</v>
      </c>
      <c r="O74" s="104">
        <v>0</v>
      </c>
      <c r="P74" s="103">
        <v>0</v>
      </c>
      <c r="Q74" s="104">
        <v>0</v>
      </c>
      <c r="R74" s="114"/>
      <c r="S74" s="103">
        <v>0</v>
      </c>
      <c r="T74" s="132"/>
      <c r="U74" s="103">
        <v>0</v>
      </c>
      <c r="V74" s="106"/>
    </row>
    <row r="75" spans="1:22" ht="15" x14ac:dyDescent="0.25">
      <c r="A75" s="55">
        <v>6014</v>
      </c>
      <c r="B75" s="55" t="s">
        <v>252</v>
      </c>
      <c r="C75" s="97"/>
      <c r="D75" s="35">
        <v>16</v>
      </c>
      <c r="E75" s="55" t="s">
        <v>361</v>
      </c>
      <c r="F75" s="55" t="s">
        <v>65</v>
      </c>
      <c r="G75" s="55" t="s">
        <v>65</v>
      </c>
      <c r="H75" s="97"/>
      <c r="I75" s="55" t="s">
        <v>401</v>
      </c>
      <c r="J75" s="107">
        <v>101.84</v>
      </c>
      <c r="K75" s="107">
        <v>1629.44</v>
      </c>
      <c r="L75" s="35">
        <v>0</v>
      </c>
      <c r="M75" s="35">
        <v>0</v>
      </c>
      <c r="N75" s="97"/>
      <c r="O75" s="107">
        <v>0</v>
      </c>
      <c r="P75" s="35">
        <v>0</v>
      </c>
      <c r="Q75" s="107">
        <v>0</v>
      </c>
      <c r="R75" s="35">
        <v>0</v>
      </c>
      <c r="S75" s="97"/>
      <c r="T75" s="133"/>
      <c r="U75" s="35">
        <v>1</v>
      </c>
      <c r="V75" s="128">
        <v>-1</v>
      </c>
    </row>
    <row r="76" spans="1:22" ht="15" x14ac:dyDescent="0.25">
      <c r="A76" s="102">
        <v>6023</v>
      </c>
      <c r="B76" s="102" t="s">
        <v>208</v>
      </c>
      <c r="C76" s="114"/>
      <c r="D76" s="103">
        <v>12</v>
      </c>
      <c r="E76" s="102" t="s">
        <v>397</v>
      </c>
      <c r="F76" s="102" t="s">
        <v>65</v>
      </c>
      <c r="G76" s="102" t="s">
        <v>65</v>
      </c>
      <c r="H76" s="102" t="s">
        <v>138</v>
      </c>
      <c r="I76" s="114"/>
      <c r="J76" s="104">
        <v>59.67</v>
      </c>
      <c r="K76" s="104">
        <v>716.05</v>
      </c>
      <c r="L76" s="103">
        <v>0</v>
      </c>
      <c r="M76" s="114"/>
      <c r="N76" s="103">
        <v>0</v>
      </c>
      <c r="O76" s="104">
        <v>0</v>
      </c>
      <c r="P76" s="103">
        <v>0</v>
      </c>
      <c r="Q76" s="104">
        <v>0</v>
      </c>
      <c r="R76" s="114"/>
      <c r="S76" s="103">
        <v>0</v>
      </c>
      <c r="T76" s="132"/>
      <c r="U76" s="103">
        <v>0</v>
      </c>
      <c r="V76" s="106"/>
    </row>
    <row r="77" spans="1:22" ht="15" x14ac:dyDescent="0.25">
      <c r="A77" s="55">
        <v>6024</v>
      </c>
      <c r="B77" s="55" t="s">
        <v>253</v>
      </c>
      <c r="C77" s="97"/>
      <c r="D77" s="35">
        <v>12</v>
      </c>
      <c r="E77" s="55" t="s">
        <v>361</v>
      </c>
      <c r="F77" s="55" t="s">
        <v>65</v>
      </c>
      <c r="G77" s="55" t="s">
        <v>65</v>
      </c>
      <c r="H77" s="97"/>
      <c r="I77" s="97"/>
      <c r="J77" s="107">
        <v>22.91</v>
      </c>
      <c r="K77" s="107">
        <v>274.87</v>
      </c>
      <c r="L77" s="35">
        <v>0</v>
      </c>
      <c r="M77" s="35">
        <v>0</v>
      </c>
      <c r="N77" s="97"/>
      <c r="O77" s="107">
        <v>0</v>
      </c>
      <c r="P77" s="35">
        <v>0</v>
      </c>
      <c r="Q77" s="107">
        <v>0</v>
      </c>
      <c r="R77" s="35">
        <v>0</v>
      </c>
      <c r="S77" s="97"/>
      <c r="T77" s="133"/>
      <c r="U77" s="35">
        <v>0</v>
      </c>
      <c r="V77" s="110"/>
    </row>
    <row r="78" spans="1:22" ht="15" x14ac:dyDescent="0.25">
      <c r="A78" s="102">
        <v>6027</v>
      </c>
      <c r="B78" s="102" t="s">
        <v>117</v>
      </c>
      <c r="C78" s="114"/>
      <c r="D78" s="103">
        <v>10</v>
      </c>
      <c r="E78" s="102" t="s">
        <v>361</v>
      </c>
      <c r="F78" s="102" t="s">
        <v>65</v>
      </c>
      <c r="G78" s="102" t="s">
        <v>65</v>
      </c>
      <c r="H78" s="114"/>
      <c r="I78" s="114"/>
      <c r="J78" s="104">
        <v>198.37</v>
      </c>
      <c r="K78" s="104">
        <v>1983.7</v>
      </c>
      <c r="L78" s="103">
        <v>0</v>
      </c>
      <c r="M78" s="103">
        <v>0</v>
      </c>
      <c r="N78" s="114"/>
      <c r="O78" s="104">
        <v>0</v>
      </c>
      <c r="P78" s="103">
        <v>0</v>
      </c>
      <c r="Q78" s="104">
        <v>0</v>
      </c>
      <c r="R78" s="103">
        <v>0</v>
      </c>
      <c r="S78" s="114"/>
      <c r="T78" s="132"/>
      <c r="U78" s="103">
        <v>0</v>
      </c>
      <c r="V78" s="106"/>
    </row>
    <row r="79" spans="1:22" ht="15" x14ac:dyDescent="0.25">
      <c r="A79" s="55">
        <v>6029</v>
      </c>
      <c r="B79" s="55" t="s">
        <v>362</v>
      </c>
      <c r="C79" s="35">
        <v>18</v>
      </c>
      <c r="D79" s="35">
        <v>90</v>
      </c>
      <c r="E79" s="55" t="s">
        <v>397</v>
      </c>
      <c r="F79" s="55" t="s">
        <v>65</v>
      </c>
      <c r="G79" s="55" t="s">
        <v>65</v>
      </c>
      <c r="H79" s="55" t="s">
        <v>74</v>
      </c>
      <c r="I79" s="55" t="s">
        <v>400</v>
      </c>
      <c r="J79" s="107">
        <v>192.95</v>
      </c>
      <c r="K79" s="107">
        <v>964.75</v>
      </c>
      <c r="L79" s="35">
        <v>0</v>
      </c>
      <c r="M79" s="35">
        <v>0</v>
      </c>
      <c r="N79" s="35">
        <v>0</v>
      </c>
      <c r="O79" s="107">
        <v>0</v>
      </c>
      <c r="P79" s="35">
        <v>0</v>
      </c>
      <c r="Q79" s="107">
        <v>0</v>
      </c>
      <c r="R79" s="35">
        <v>0</v>
      </c>
      <c r="S79" s="35">
        <v>0</v>
      </c>
      <c r="T79" s="133"/>
      <c r="U79" s="35">
        <v>2</v>
      </c>
      <c r="V79" s="128">
        <v>-1</v>
      </c>
    </row>
    <row r="80" spans="1:22" ht="15" x14ac:dyDescent="0.25">
      <c r="A80" s="102">
        <v>6031</v>
      </c>
      <c r="B80" s="102" t="s">
        <v>224</v>
      </c>
      <c r="C80" s="114"/>
      <c r="D80" s="103">
        <v>12</v>
      </c>
      <c r="E80" s="102" t="s">
        <v>397</v>
      </c>
      <c r="F80" s="102" t="s">
        <v>65</v>
      </c>
      <c r="G80" s="102" t="s">
        <v>65</v>
      </c>
      <c r="H80" s="102" t="s">
        <v>138</v>
      </c>
      <c r="I80" s="114"/>
      <c r="J80" s="104">
        <v>74.97</v>
      </c>
      <c r="K80" s="104">
        <v>899.68</v>
      </c>
      <c r="L80" s="103">
        <v>0</v>
      </c>
      <c r="M80" s="114"/>
      <c r="N80" s="103">
        <v>0</v>
      </c>
      <c r="O80" s="104">
        <v>0</v>
      </c>
      <c r="P80" s="103">
        <v>0</v>
      </c>
      <c r="Q80" s="104">
        <v>0</v>
      </c>
      <c r="R80" s="114"/>
      <c r="S80" s="103">
        <v>0</v>
      </c>
      <c r="T80" s="132"/>
      <c r="U80" s="103">
        <v>0</v>
      </c>
      <c r="V80" s="106"/>
    </row>
    <row r="81" spans="1:22" ht="15" x14ac:dyDescent="0.25">
      <c r="A81" s="55">
        <v>6033</v>
      </c>
      <c r="B81" s="55" t="s">
        <v>183</v>
      </c>
      <c r="C81" s="97"/>
      <c r="D81" s="35">
        <v>16</v>
      </c>
      <c r="E81" s="55" t="s">
        <v>397</v>
      </c>
      <c r="F81" s="55" t="s">
        <v>65</v>
      </c>
      <c r="G81" s="55" t="s">
        <v>65</v>
      </c>
      <c r="H81" s="55" t="s">
        <v>138</v>
      </c>
      <c r="I81" s="55" t="s">
        <v>401</v>
      </c>
      <c r="J81" s="107">
        <v>70.37</v>
      </c>
      <c r="K81" s="107">
        <v>1125.8800000000001</v>
      </c>
      <c r="L81" s="35">
        <v>0</v>
      </c>
      <c r="M81" s="97"/>
      <c r="N81" s="35">
        <v>0</v>
      </c>
      <c r="O81" s="107">
        <v>0</v>
      </c>
      <c r="P81" s="35">
        <v>0</v>
      </c>
      <c r="Q81" s="107">
        <v>0</v>
      </c>
      <c r="R81" s="97"/>
      <c r="S81" s="35">
        <v>0</v>
      </c>
      <c r="T81" s="133"/>
      <c r="U81" s="35">
        <v>0</v>
      </c>
      <c r="V81" s="110"/>
    </row>
    <row r="82" spans="1:22" ht="15" x14ac:dyDescent="0.25">
      <c r="A82" s="102">
        <v>6034</v>
      </c>
      <c r="B82" s="102" t="s">
        <v>214</v>
      </c>
      <c r="C82" s="114"/>
      <c r="D82" s="103">
        <v>8</v>
      </c>
      <c r="E82" s="102" t="s">
        <v>397</v>
      </c>
      <c r="F82" s="102" t="s">
        <v>65</v>
      </c>
      <c r="G82" s="102" t="s">
        <v>65</v>
      </c>
      <c r="H82" s="102" t="s">
        <v>138</v>
      </c>
      <c r="I82" s="102" t="s">
        <v>401</v>
      </c>
      <c r="J82" s="104">
        <v>77.62</v>
      </c>
      <c r="K82" s="104">
        <v>620.96</v>
      </c>
      <c r="L82" s="103">
        <v>7</v>
      </c>
      <c r="M82" s="114"/>
      <c r="N82" s="103">
        <v>0.88</v>
      </c>
      <c r="O82" s="104">
        <v>543.34</v>
      </c>
      <c r="P82" s="103">
        <v>0</v>
      </c>
      <c r="Q82" s="104">
        <v>0</v>
      </c>
      <c r="R82" s="114"/>
      <c r="S82" s="103">
        <v>0</v>
      </c>
      <c r="T82" s="132"/>
      <c r="U82" s="103">
        <v>3</v>
      </c>
      <c r="V82" s="125">
        <v>-1</v>
      </c>
    </row>
    <row r="83" spans="1:22" ht="15" x14ac:dyDescent="0.25">
      <c r="A83" s="55">
        <v>6037</v>
      </c>
      <c r="B83" s="55" t="s">
        <v>256</v>
      </c>
      <c r="C83" s="97"/>
      <c r="D83" s="35">
        <v>12</v>
      </c>
      <c r="E83" s="55" t="s">
        <v>361</v>
      </c>
      <c r="F83" s="55" t="s">
        <v>65</v>
      </c>
      <c r="G83" s="55" t="s">
        <v>65</v>
      </c>
      <c r="H83" s="97"/>
      <c r="I83" s="97"/>
      <c r="J83" s="107">
        <v>39.799999999999997</v>
      </c>
      <c r="K83" s="107">
        <v>477.65</v>
      </c>
      <c r="L83" s="35">
        <v>0</v>
      </c>
      <c r="M83" s="35">
        <v>0</v>
      </c>
      <c r="N83" s="97"/>
      <c r="O83" s="107">
        <v>0</v>
      </c>
      <c r="P83" s="35">
        <v>0</v>
      </c>
      <c r="Q83" s="107">
        <v>0</v>
      </c>
      <c r="R83" s="35">
        <v>0</v>
      </c>
      <c r="S83" s="97"/>
      <c r="T83" s="133"/>
      <c r="U83" s="35">
        <v>0</v>
      </c>
      <c r="V83" s="110"/>
    </row>
    <row r="84" spans="1:22" ht="15" x14ac:dyDescent="0.25">
      <c r="A84" s="102">
        <v>6039</v>
      </c>
      <c r="B84" s="102" t="s">
        <v>257</v>
      </c>
      <c r="C84" s="114"/>
      <c r="D84" s="103">
        <v>12</v>
      </c>
      <c r="E84" s="102" t="s">
        <v>361</v>
      </c>
      <c r="F84" s="102" t="s">
        <v>65</v>
      </c>
      <c r="G84" s="102" t="s">
        <v>65</v>
      </c>
      <c r="H84" s="114"/>
      <c r="I84" s="114"/>
      <c r="J84" s="104">
        <v>39.799999999999997</v>
      </c>
      <c r="K84" s="104">
        <v>477.65</v>
      </c>
      <c r="L84" s="103">
        <v>0</v>
      </c>
      <c r="M84" s="103">
        <v>0</v>
      </c>
      <c r="N84" s="114"/>
      <c r="O84" s="104">
        <v>0</v>
      </c>
      <c r="P84" s="103">
        <v>0</v>
      </c>
      <c r="Q84" s="104">
        <v>0</v>
      </c>
      <c r="R84" s="103">
        <v>0</v>
      </c>
      <c r="S84" s="114"/>
      <c r="T84" s="132"/>
      <c r="U84" s="103">
        <v>0</v>
      </c>
      <c r="V84" s="106"/>
    </row>
    <row r="85" spans="1:22" ht="15" x14ac:dyDescent="0.25">
      <c r="A85" s="55">
        <v>6040</v>
      </c>
      <c r="B85" s="55" t="s">
        <v>240</v>
      </c>
      <c r="C85" s="97"/>
      <c r="D85" s="35">
        <v>21</v>
      </c>
      <c r="E85" s="55" t="s">
        <v>361</v>
      </c>
      <c r="F85" s="55" t="s">
        <v>65</v>
      </c>
      <c r="G85" s="55" t="s">
        <v>65</v>
      </c>
      <c r="H85" s="97"/>
      <c r="I85" s="97"/>
      <c r="J85" s="107">
        <v>23.91</v>
      </c>
      <c r="K85" s="107">
        <v>502.14</v>
      </c>
      <c r="L85" s="35">
        <v>0</v>
      </c>
      <c r="M85" s="35">
        <v>0</v>
      </c>
      <c r="N85" s="97"/>
      <c r="O85" s="107">
        <v>0</v>
      </c>
      <c r="P85" s="35">
        <v>0</v>
      </c>
      <c r="Q85" s="107">
        <v>0</v>
      </c>
      <c r="R85" s="35">
        <v>0</v>
      </c>
      <c r="S85" s="97"/>
      <c r="T85" s="133"/>
      <c r="U85" s="35">
        <v>0</v>
      </c>
      <c r="V85" s="110"/>
    </row>
    <row r="86" spans="1:22" ht="15" x14ac:dyDescent="0.25">
      <c r="A86" s="102">
        <v>6045</v>
      </c>
      <c r="B86" s="102" t="s">
        <v>162</v>
      </c>
      <c r="C86" s="114"/>
      <c r="D86" s="103">
        <v>12</v>
      </c>
      <c r="E86" s="102" t="s">
        <v>397</v>
      </c>
      <c r="F86" s="102" t="s">
        <v>65</v>
      </c>
      <c r="G86" s="102" t="s">
        <v>65</v>
      </c>
      <c r="H86" s="102" t="s">
        <v>67</v>
      </c>
      <c r="I86" s="102" t="s">
        <v>401</v>
      </c>
      <c r="J86" s="104">
        <v>74.819999999999993</v>
      </c>
      <c r="K86" s="104">
        <v>897.84</v>
      </c>
      <c r="L86" s="103">
        <v>0</v>
      </c>
      <c r="M86" s="114"/>
      <c r="N86" s="103">
        <v>0</v>
      </c>
      <c r="O86" s="104">
        <v>0</v>
      </c>
      <c r="P86" s="103">
        <v>0</v>
      </c>
      <c r="Q86" s="104">
        <v>0</v>
      </c>
      <c r="R86" s="114"/>
      <c r="S86" s="103">
        <v>0</v>
      </c>
      <c r="T86" s="132"/>
      <c r="U86" s="103">
        <v>1</v>
      </c>
      <c r="V86" s="125">
        <v>-1</v>
      </c>
    </row>
    <row r="87" spans="1:22" ht="15" x14ac:dyDescent="0.25">
      <c r="A87" s="55">
        <v>6047</v>
      </c>
      <c r="B87" s="55" t="s">
        <v>205</v>
      </c>
      <c r="C87" s="97"/>
      <c r="D87" s="35">
        <v>12</v>
      </c>
      <c r="E87" s="55" t="s">
        <v>397</v>
      </c>
      <c r="F87" s="55" t="s">
        <v>65</v>
      </c>
      <c r="G87" s="55" t="s">
        <v>65</v>
      </c>
      <c r="H87" s="55" t="s">
        <v>74</v>
      </c>
      <c r="I87" s="97"/>
      <c r="J87" s="107">
        <v>97.06</v>
      </c>
      <c r="K87" s="107">
        <v>1164.68</v>
      </c>
      <c r="L87" s="35">
        <v>0</v>
      </c>
      <c r="M87" s="97"/>
      <c r="N87" s="35">
        <v>0</v>
      </c>
      <c r="O87" s="107">
        <v>0</v>
      </c>
      <c r="P87" s="35">
        <v>0</v>
      </c>
      <c r="Q87" s="107">
        <v>0</v>
      </c>
      <c r="R87" s="97"/>
      <c r="S87" s="35">
        <v>0</v>
      </c>
      <c r="T87" s="133"/>
      <c r="U87" s="35">
        <v>0</v>
      </c>
      <c r="V87" s="110"/>
    </row>
    <row r="88" spans="1:22" ht="15" x14ac:dyDescent="0.25">
      <c r="A88" s="102">
        <v>6048</v>
      </c>
      <c r="B88" s="102" t="s">
        <v>258</v>
      </c>
      <c r="C88" s="114"/>
      <c r="D88" s="103">
        <v>6</v>
      </c>
      <c r="E88" s="102" t="s">
        <v>361</v>
      </c>
      <c r="F88" s="102" t="s">
        <v>65</v>
      </c>
      <c r="G88" s="102" t="s">
        <v>65</v>
      </c>
      <c r="H88" s="114"/>
      <c r="I88" s="114"/>
      <c r="J88" s="104">
        <v>108.31</v>
      </c>
      <c r="K88" s="104">
        <v>649.87</v>
      </c>
      <c r="L88" s="103">
        <v>0</v>
      </c>
      <c r="M88" s="103">
        <v>0</v>
      </c>
      <c r="N88" s="114"/>
      <c r="O88" s="104">
        <v>0</v>
      </c>
      <c r="P88" s="103">
        <v>0</v>
      </c>
      <c r="Q88" s="104">
        <v>0</v>
      </c>
      <c r="R88" s="103">
        <v>0</v>
      </c>
      <c r="S88" s="114"/>
      <c r="T88" s="132"/>
      <c r="U88" s="103">
        <v>0</v>
      </c>
      <c r="V88" s="106"/>
    </row>
    <row r="89" spans="1:22" ht="15" x14ac:dyDescent="0.25">
      <c r="A89" s="55">
        <v>6050</v>
      </c>
      <c r="B89" s="55" t="s">
        <v>259</v>
      </c>
      <c r="C89" s="97"/>
      <c r="D89" s="35">
        <v>12</v>
      </c>
      <c r="E89" s="55" t="s">
        <v>361</v>
      </c>
      <c r="F89" s="55" t="s">
        <v>65</v>
      </c>
      <c r="G89" s="55" t="s">
        <v>65</v>
      </c>
      <c r="H89" s="97"/>
      <c r="I89" s="97"/>
      <c r="J89" s="107">
        <v>41.51</v>
      </c>
      <c r="K89" s="107">
        <v>498.18</v>
      </c>
      <c r="L89" s="35">
        <v>0</v>
      </c>
      <c r="M89" s="35">
        <v>0</v>
      </c>
      <c r="N89" s="97"/>
      <c r="O89" s="107">
        <v>0</v>
      </c>
      <c r="P89" s="35">
        <v>0</v>
      </c>
      <c r="Q89" s="107">
        <v>0</v>
      </c>
      <c r="R89" s="35">
        <v>0</v>
      </c>
      <c r="S89" s="97"/>
      <c r="T89" s="133"/>
      <c r="U89" s="35">
        <v>0</v>
      </c>
      <c r="V89" s="110"/>
    </row>
    <row r="90" spans="1:22" ht="15" x14ac:dyDescent="0.25">
      <c r="A90" s="102">
        <v>6054</v>
      </c>
      <c r="B90" s="102" t="s">
        <v>260</v>
      </c>
      <c r="C90" s="114"/>
      <c r="D90" s="103">
        <v>4</v>
      </c>
      <c r="E90" s="102" t="s">
        <v>361</v>
      </c>
      <c r="F90" s="102" t="s">
        <v>65</v>
      </c>
      <c r="G90" s="102" t="s">
        <v>65</v>
      </c>
      <c r="H90" s="114"/>
      <c r="I90" s="114"/>
      <c r="J90" s="104">
        <v>176.36</v>
      </c>
      <c r="K90" s="104">
        <v>705.42</v>
      </c>
      <c r="L90" s="103">
        <v>0</v>
      </c>
      <c r="M90" s="103">
        <v>0</v>
      </c>
      <c r="N90" s="114"/>
      <c r="O90" s="104">
        <v>0</v>
      </c>
      <c r="P90" s="103">
        <v>0</v>
      </c>
      <c r="Q90" s="104">
        <v>0</v>
      </c>
      <c r="R90" s="103">
        <v>0</v>
      </c>
      <c r="S90" s="114"/>
      <c r="T90" s="132"/>
      <c r="U90" s="103">
        <v>0</v>
      </c>
      <c r="V90" s="106"/>
    </row>
    <row r="91" spans="1:22" ht="15" x14ac:dyDescent="0.25">
      <c r="A91" s="55">
        <v>6057</v>
      </c>
      <c r="B91" s="55" t="s">
        <v>261</v>
      </c>
      <c r="C91" s="97"/>
      <c r="D91" s="35">
        <v>8</v>
      </c>
      <c r="E91" s="55" t="s">
        <v>361</v>
      </c>
      <c r="F91" s="55" t="s">
        <v>65</v>
      </c>
      <c r="G91" s="55" t="s">
        <v>65</v>
      </c>
      <c r="H91" s="97"/>
      <c r="I91" s="97"/>
      <c r="J91" s="107">
        <v>85.59</v>
      </c>
      <c r="K91" s="107">
        <v>684.73</v>
      </c>
      <c r="L91" s="35">
        <v>0</v>
      </c>
      <c r="M91" s="35">
        <v>0</v>
      </c>
      <c r="N91" s="97"/>
      <c r="O91" s="107">
        <v>0</v>
      </c>
      <c r="P91" s="35">
        <v>0</v>
      </c>
      <c r="Q91" s="107">
        <v>0</v>
      </c>
      <c r="R91" s="35">
        <v>0</v>
      </c>
      <c r="S91" s="97"/>
      <c r="T91" s="133"/>
      <c r="U91" s="35">
        <v>0</v>
      </c>
      <c r="V91" s="110"/>
    </row>
    <row r="92" spans="1:22" ht="15" x14ac:dyDescent="0.25">
      <c r="A92" s="102">
        <v>6060</v>
      </c>
      <c r="B92" s="102" t="s">
        <v>172</v>
      </c>
      <c r="C92" s="114"/>
      <c r="D92" s="103">
        <v>5</v>
      </c>
      <c r="E92" s="102" t="s">
        <v>397</v>
      </c>
      <c r="F92" s="102" t="s">
        <v>65</v>
      </c>
      <c r="G92" s="102" t="s">
        <v>65</v>
      </c>
      <c r="H92" s="102" t="s">
        <v>138</v>
      </c>
      <c r="I92" s="102" t="s">
        <v>401</v>
      </c>
      <c r="J92" s="104">
        <v>192.95</v>
      </c>
      <c r="K92" s="104">
        <v>964.75</v>
      </c>
      <c r="L92" s="103">
        <v>9</v>
      </c>
      <c r="M92" s="114"/>
      <c r="N92" s="103">
        <v>1.8</v>
      </c>
      <c r="O92" s="104">
        <v>1736.55</v>
      </c>
      <c r="P92" s="103">
        <v>0</v>
      </c>
      <c r="Q92" s="104">
        <v>0</v>
      </c>
      <c r="R92" s="114"/>
      <c r="S92" s="103">
        <v>0</v>
      </c>
      <c r="T92" s="132"/>
      <c r="U92" s="103">
        <v>1</v>
      </c>
      <c r="V92" s="125">
        <v>-1</v>
      </c>
    </row>
    <row r="93" spans="1:22" ht="15" x14ac:dyDescent="0.25">
      <c r="A93" s="55">
        <v>6063</v>
      </c>
      <c r="B93" s="55" t="s">
        <v>171</v>
      </c>
      <c r="C93" s="35">
        <v>24</v>
      </c>
      <c r="D93" s="35">
        <v>72</v>
      </c>
      <c r="E93" s="55" t="s">
        <v>397</v>
      </c>
      <c r="F93" s="55" t="s">
        <v>65</v>
      </c>
      <c r="G93" s="55" t="s">
        <v>65</v>
      </c>
      <c r="H93" s="55" t="s">
        <v>138</v>
      </c>
      <c r="I93" s="55" t="s">
        <v>400</v>
      </c>
      <c r="J93" s="107">
        <v>8.89</v>
      </c>
      <c r="K93" s="107">
        <v>26.67</v>
      </c>
      <c r="L93" s="35">
        <v>48</v>
      </c>
      <c r="M93" s="35">
        <v>2</v>
      </c>
      <c r="N93" s="35">
        <v>0.67</v>
      </c>
      <c r="O93" s="107">
        <v>426.69</v>
      </c>
      <c r="P93" s="35">
        <v>0</v>
      </c>
      <c r="Q93" s="107">
        <v>0</v>
      </c>
      <c r="R93" s="35">
        <v>0</v>
      </c>
      <c r="S93" s="35">
        <v>0</v>
      </c>
      <c r="T93" s="133"/>
      <c r="U93" s="35">
        <v>0</v>
      </c>
      <c r="V93" s="110"/>
    </row>
    <row r="94" spans="1:22" ht="15" x14ac:dyDescent="0.25">
      <c r="A94" s="102">
        <v>6073</v>
      </c>
      <c r="B94" s="102" t="s">
        <v>262</v>
      </c>
      <c r="C94" s="114"/>
      <c r="D94" s="103">
        <v>12</v>
      </c>
      <c r="E94" s="102" t="s">
        <v>361</v>
      </c>
      <c r="F94" s="102" t="s">
        <v>65</v>
      </c>
      <c r="G94" s="102" t="s">
        <v>65</v>
      </c>
      <c r="H94" s="114"/>
      <c r="I94" s="114"/>
      <c r="J94" s="104">
        <v>48.08</v>
      </c>
      <c r="K94" s="104">
        <v>576.99</v>
      </c>
      <c r="L94" s="103">
        <v>0</v>
      </c>
      <c r="M94" s="103">
        <v>0</v>
      </c>
      <c r="N94" s="114"/>
      <c r="O94" s="104">
        <v>0</v>
      </c>
      <c r="P94" s="103">
        <v>0</v>
      </c>
      <c r="Q94" s="104">
        <v>0</v>
      </c>
      <c r="R94" s="103">
        <v>0</v>
      </c>
      <c r="S94" s="114"/>
      <c r="T94" s="132"/>
      <c r="U94" s="103">
        <v>0</v>
      </c>
      <c r="V94" s="106"/>
    </row>
    <row r="95" spans="1:22" ht="15" x14ac:dyDescent="0.25">
      <c r="A95" s="55">
        <v>6077</v>
      </c>
      <c r="B95" s="55" t="s">
        <v>145</v>
      </c>
      <c r="C95" s="97"/>
      <c r="D95" s="35">
        <v>12</v>
      </c>
      <c r="E95" s="55" t="s">
        <v>397</v>
      </c>
      <c r="F95" s="55" t="s">
        <v>65</v>
      </c>
      <c r="G95" s="55" t="s">
        <v>65</v>
      </c>
      <c r="H95" s="55" t="s">
        <v>138</v>
      </c>
      <c r="I95" s="55" t="s">
        <v>401</v>
      </c>
      <c r="J95" s="107">
        <v>96.69</v>
      </c>
      <c r="K95" s="107">
        <v>1160.22</v>
      </c>
      <c r="L95" s="35">
        <v>0</v>
      </c>
      <c r="M95" s="97"/>
      <c r="N95" s="35">
        <v>0</v>
      </c>
      <c r="O95" s="107">
        <v>0</v>
      </c>
      <c r="P95" s="35">
        <v>0</v>
      </c>
      <c r="Q95" s="107">
        <v>0</v>
      </c>
      <c r="R95" s="97"/>
      <c r="S95" s="35">
        <v>0</v>
      </c>
      <c r="T95" s="133"/>
      <c r="U95" s="35">
        <v>0</v>
      </c>
      <c r="V95" s="110"/>
    </row>
    <row r="96" spans="1:22" ht="15" x14ac:dyDescent="0.25">
      <c r="A96" s="102">
        <v>6078</v>
      </c>
      <c r="B96" s="102" t="s">
        <v>263</v>
      </c>
      <c r="C96" s="114"/>
      <c r="D96" s="103">
        <v>6</v>
      </c>
      <c r="E96" s="102" t="s">
        <v>361</v>
      </c>
      <c r="F96" s="102" t="s">
        <v>65</v>
      </c>
      <c r="G96" s="102" t="s">
        <v>65</v>
      </c>
      <c r="H96" s="114"/>
      <c r="I96" s="114"/>
      <c r="J96" s="104">
        <v>80.930000000000007</v>
      </c>
      <c r="K96" s="104">
        <v>485.58</v>
      </c>
      <c r="L96" s="103">
        <v>0</v>
      </c>
      <c r="M96" s="103">
        <v>0</v>
      </c>
      <c r="N96" s="114"/>
      <c r="O96" s="104">
        <v>0</v>
      </c>
      <c r="P96" s="103">
        <v>0</v>
      </c>
      <c r="Q96" s="104">
        <v>0</v>
      </c>
      <c r="R96" s="103">
        <v>0</v>
      </c>
      <c r="S96" s="114"/>
      <c r="T96" s="132"/>
      <c r="U96" s="103">
        <v>0</v>
      </c>
      <c r="V96" s="106"/>
    </row>
    <row r="97" spans="1:22" ht="15" x14ac:dyDescent="0.25">
      <c r="A97" s="55">
        <v>6079</v>
      </c>
      <c r="B97" s="55" t="s">
        <v>264</v>
      </c>
      <c r="C97" s="97"/>
      <c r="D97" s="35">
        <v>6</v>
      </c>
      <c r="E97" s="55" t="s">
        <v>361</v>
      </c>
      <c r="F97" s="55" t="s">
        <v>65</v>
      </c>
      <c r="G97" s="55" t="s">
        <v>65</v>
      </c>
      <c r="H97" s="97"/>
      <c r="I97" s="97"/>
      <c r="J97" s="107">
        <v>80.930000000000007</v>
      </c>
      <c r="K97" s="107">
        <v>485.58</v>
      </c>
      <c r="L97" s="35">
        <v>0</v>
      </c>
      <c r="M97" s="35">
        <v>0</v>
      </c>
      <c r="N97" s="97"/>
      <c r="O97" s="107">
        <v>0</v>
      </c>
      <c r="P97" s="35">
        <v>0</v>
      </c>
      <c r="Q97" s="107">
        <v>0</v>
      </c>
      <c r="R97" s="35">
        <v>0</v>
      </c>
      <c r="S97" s="97"/>
      <c r="T97" s="133"/>
      <c r="U97" s="35">
        <v>0</v>
      </c>
      <c r="V97" s="110"/>
    </row>
    <row r="98" spans="1:22" ht="15" x14ac:dyDescent="0.25">
      <c r="A98" s="102">
        <v>6087</v>
      </c>
      <c r="B98" s="102" t="s">
        <v>164</v>
      </c>
      <c r="C98" s="114"/>
      <c r="D98" s="103">
        <v>4</v>
      </c>
      <c r="E98" s="102" t="s">
        <v>397</v>
      </c>
      <c r="F98" s="102" t="s">
        <v>65</v>
      </c>
      <c r="G98" s="102" t="s">
        <v>65</v>
      </c>
      <c r="H98" s="102" t="s">
        <v>138</v>
      </c>
      <c r="I98" s="102" t="s">
        <v>401</v>
      </c>
      <c r="J98" s="104">
        <v>246.01</v>
      </c>
      <c r="K98" s="104">
        <v>984.04</v>
      </c>
      <c r="L98" s="103">
        <v>37</v>
      </c>
      <c r="M98" s="114"/>
      <c r="N98" s="103">
        <v>9.25</v>
      </c>
      <c r="O98" s="104">
        <v>9102.33</v>
      </c>
      <c r="P98" s="103">
        <v>0</v>
      </c>
      <c r="Q98" s="104">
        <v>0</v>
      </c>
      <c r="R98" s="114"/>
      <c r="S98" s="103">
        <v>0</v>
      </c>
      <c r="T98" s="132"/>
      <c r="U98" s="103">
        <v>2</v>
      </c>
      <c r="V98" s="125">
        <v>-1</v>
      </c>
    </row>
    <row r="99" spans="1:22" ht="15" x14ac:dyDescent="0.25">
      <c r="A99" s="55">
        <v>6088</v>
      </c>
      <c r="B99" s="55" t="s">
        <v>265</v>
      </c>
      <c r="C99" s="97"/>
      <c r="D99" s="97"/>
      <c r="E99" s="55" t="s">
        <v>397</v>
      </c>
      <c r="F99" s="55" t="s">
        <v>65</v>
      </c>
      <c r="G99" s="55" t="s">
        <v>65</v>
      </c>
      <c r="H99" s="97"/>
      <c r="I99" s="97"/>
      <c r="J99" s="107">
        <v>3930.36</v>
      </c>
      <c r="K99" s="107">
        <v>0</v>
      </c>
      <c r="L99" s="35">
        <v>0</v>
      </c>
      <c r="M99" s="97"/>
      <c r="N99" s="97"/>
      <c r="O99" s="107">
        <v>0</v>
      </c>
      <c r="P99" s="35">
        <v>0</v>
      </c>
      <c r="Q99" s="107">
        <v>0</v>
      </c>
      <c r="R99" s="97"/>
      <c r="S99" s="97"/>
      <c r="T99" s="133"/>
      <c r="U99" s="35">
        <v>0</v>
      </c>
      <c r="V99" s="110"/>
    </row>
    <row r="100" spans="1:22" ht="15" x14ac:dyDescent="0.25">
      <c r="A100" s="102">
        <v>6092</v>
      </c>
      <c r="B100" s="102" t="s">
        <v>266</v>
      </c>
      <c r="C100" s="114"/>
      <c r="D100" s="103">
        <v>57</v>
      </c>
      <c r="E100" s="102" t="s">
        <v>361</v>
      </c>
      <c r="F100" s="102" t="s">
        <v>65</v>
      </c>
      <c r="G100" s="102" t="s">
        <v>65</v>
      </c>
      <c r="H100" s="114"/>
      <c r="I100" s="114"/>
      <c r="J100" s="104">
        <v>7.65</v>
      </c>
      <c r="K100" s="104">
        <v>435.83</v>
      </c>
      <c r="L100" s="103">
        <v>0</v>
      </c>
      <c r="M100" s="103">
        <v>0</v>
      </c>
      <c r="N100" s="114"/>
      <c r="O100" s="104">
        <v>0</v>
      </c>
      <c r="P100" s="103">
        <v>0</v>
      </c>
      <c r="Q100" s="104">
        <v>0</v>
      </c>
      <c r="R100" s="103">
        <v>0</v>
      </c>
      <c r="S100" s="114"/>
      <c r="T100" s="132"/>
      <c r="U100" s="103">
        <v>0</v>
      </c>
      <c r="V100" s="106"/>
    </row>
    <row r="101" spans="1:22" ht="15" x14ac:dyDescent="0.25">
      <c r="A101" s="55">
        <v>6101</v>
      </c>
      <c r="B101" s="55" t="s">
        <v>232</v>
      </c>
      <c r="C101" s="97"/>
      <c r="D101" s="35">
        <v>16</v>
      </c>
      <c r="E101" s="55" t="s">
        <v>397</v>
      </c>
      <c r="F101" s="55" t="s">
        <v>65</v>
      </c>
      <c r="G101" s="55" t="s">
        <v>65</v>
      </c>
      <c r="H101" s="55" t="s">
        <v>138</v>
      </c>
      <c r="I101" s="97"/>
      <c r="J101" s="107">
        <v>65.23</v>
      </c>
      <c r="K101" s="107">
        <v>1043.6400000000001</v>
      </c>
      <c r="L101" s="35">
        <v>0</v>
      </c>
      <c r="M101" s="97"/>
      <c r="N101" s="35">
        <v>0</v>
      </c>
      <c r="O101" s="107">
        <v>0</v>
      </c>
      <c r="P101" s="35">
        <v>0</v>
      </c>
      <c r="Q101" s="107">
        <v>0</v>
      </c>
      <c r="R101" s="97"/>
      <c r="S101" s="35">
        <v>0</v>
      </c>
      <c r="T101" s="133"/>
      <c r="U101" s="35">
        <v>0</v>
      </c>
      <c r="V101" s="110"/>
    </row>
    <row r="102" spans="1:22" ht="15" x14ac:dyDescent="0.25">
      <c r="A102" s="102">
        <v>6170</v>
      </c>
      <c r="B102" s="102" t="s">
        <v>157</v>
      </c>
      <c r="C102" s="114"/>
      <c r="D102" s="103">
        <v>6</v>
      </c>
      <c r="E102" s="102" t="s">
        <v>397</v>
      </c>
      <c r="F102" s="102" t="s">
        <v>65</v>
      </c>
      <c r="G102" s="102" t="s">
        <v>65</v>
      </c>
      <c r="H102" s="102" t="s">
        <v>138</v>
      </c>
      <c r="I102" s="102" t="s">
        <v>401</v>
      </c>
      <c r="J102" s="104">
        <v>110.53</v>
      </c>
      <c r="K102" s="104">
        <v>663.18</v>
      </c>
      <c r="L102" s="103">
        <v>9</v>
      </c>
      <c r="M102" s="114"/>
      <c r="N102" s="103">
        <v>1.5</v>
      </c>
      <c r="O102" s="104">
        <v>994.77</v>
      </c>
      <c r="P102" s="103">
        <v>0</v>
      </c>
      <c r="Q102" s="104">
        <v>0</v>
      </c>
      <c r="R102" s="114"/>
      <c r="S102" s="103">
        <v>0</v>
      </c>
      <c r="T102" s="132"/>
      <c r="U102" s="103">
        <v>0</v>
      </c>
      <c r="V102" s="106"/>
    </row>
    <row r="103" spans="1:22" ht="15" x14ac:dyDescent="0.25">
      <c r="A103" s="55">
        <v>6171</v>
      </c>
      <c r="B103" s="55" t="s">
        <v>168</v>
      </c>
      <c r="C103" s="97"/>
      <c r="D103" s="35">
        <v>6</v>
      </c>
      <c r="E103" s="55" t="s">
        <v>397</v>
      </c>
      <c r="F103" s="55" t="s">
        <v>65</v>
      </c>
      <c r="G103" s="55" t="s">
        <v>65</v>
      </c>
      <c r="H103" s="55" t="s">
        <v>138</v>
      </c>
      <c r="I103" s="55" t="s">
        <v>401</v>
      </c>
      <c r="J103" s="107">
        <v>119.37</v>
      </c>
      <c r="K103" s="107">
        <v>716.22</v>
      </c>
      <c r="L103" s="35">
        <v>20</v>
      </c>
      <c r="M103" s="97"/>
      <c r="N103" s="35">
        <v>3.33</v>
      </c>
      <c r="O103" s="107">
        <v>2387.41</v>
      </c>
      <c r="P103" s="35">
        <v>0</v>
      </c>
      <c r="Q103" s="107">
        <v>0</v>
      </c>
      <c r="R103" s="97"/>
      <c r="S103" s="35">
        <v>0</v>
      </c>
      <c r="T103" s="133"/>
      <c r="U103" s="35">
        <v>0</v>
      </c>
      <c r="V103" s="110"/>
    </row>
    <row r="104" spans="1:22" ht="15" x14ac:dyDescent="0.25">
      <c r="A104" s="102">
        <v>6173</v>
      </c>
      <c r="B104" s="102" t="s">
        <v>311</v>
      </c>
      <c r="C104" s="114"/>
      <c r="D104" s="103">
        <v>12</v>
      </c>
      <c r="E104" s="102" t="s">
        <v>397</v>
      </c>
      <c r="F104" s="102" t="s">
        <v>65</v>
      </c>
      <c r="G104" s="102" t="s">
        <v>65</v>
      </c>
      <c r="H104" s="102" t="s">
        <v>84</v>
      </c>
      <c r="I104" s="102" t="s">
        <v>400</v>
      </c>
      <c r="J104" s="104">
        <v>93.15</v>
      </c>
      <c r="K104" s="104">
        <v>1117.79</v>
      </c>
      <c r="L104" s="103">
        <v>0</v>
      </c>
      <c r="M104" s="114"/>
      <c r="N104" s="103">
        <v>0</v>
      </c>
      <c r="O104" s="104">
        <v>0</v>
      </c>
      <c r="P104" s="103">
        <v>0</v>
      </c>
      <c r="Q104" s="104">
        <v>0</v>
      </c>
      <c r="R104" s="114"/>
      <c r="S104" s="103">
        <v>0</v>
      </c>
      <c r="T104" s="132"/>
      <c r="U104" s="103">
        <v>0</v>
      </c>
      <c r="V104" s="106"/>
    </row>
    <row r="105" spans="1:22" ht="15" x14ac:dyDescent="0.25">
      <c r="A105" s="55">
        <v>2048</v>
      </c>
      <c r="B105" s="55" t="s">
        <v>359</v>
      </c>
      <c r="C105" s="97"/>
      <c r="D105" s="35">
        <v>24</v>
      </c>
      <c r="E105" s="55" t="s">
        <v>397</v>
      </c>
      <c r="F105" s="55" t="s">
        <v>65</v>
      </c>
      <c r="G105" s="55" t="s">
        <v>65</v>
      </c>
      <c r="H105" s="55" t="s">
        <v>70</v>
      </c>
      <c r="I105" s="55" t="s">
        <v>400</v>
      </c>
      <c r="J105" s="107">
        <v>92.79</v>
      </c>
      <c r="K105" s="107">
        <v>2226.96</v>
      </c>
      <c r="L105" s="35">
        <v>143</v>
      </c>
      <c r="M105" s="97"/>
      <c r="N105" s="35">
        <v>5.96</v>
      </c>
      <c r="O105" s="107">
        <v>13268.97</v>
      </c>
      <c r="P105" s="35">
        <v>0</v>
      </c>
      <c r="Q105" s="107">
        <v>0</v>
      </c>
      <c r="R105" s="97"/>
      <c r="S105" s="35">
        <v>0</v>
      </c>
      <c r="T105" s="133"/>
      <c r="U105" s="35">
        <v>0</v>
      </c>
      <c r="V105" s="110"/>
    </row>
    <row r="106" spans="1:22" ht="15" x14ac:dyDescent="0.25">
      <c r="A106" s="102">
        <v>57020</v>
      </c>
      <c r="B106" s="102" t="s">
        <v>267</v>
      </c>
      <c r="C106" s="114"/>
      <c r="D106" s="103">
        <v>20</v>
      </c>
      <c r="E106" s="102" t="s">
        <v>361</v>
      </c>
      <c r="F106" s="102" t="s">
        <v>65</v>
      </c>
      <c r="G106" s="102" t="s">
        <v>65</v>
      </c>
      <c r="H106" s="114"/>
      <c r="I106" s="114"/>
      <c r="J106" s="104">
        <v>89.71</v>
      </c>
      <c r="K106" s="104">
        <v>1794.21</v>
      </c>
      <c r="L106" s="103">
        <v>0</v>
      </c>
      <c r="M106" s="103">
        <v>0</v>
      </c>
      <c r="N106" s="114"/>
      <c r="O106" s="104">
        <v>0</v>
      </c>
      <c r="P106" s="103">
        <v>0</v>
      </c>
      <c r="Q106" s="104">
        <v>0</v>
      </c>
      <c r="R106" s="103">
        <v>0</v>
      </c>
      <c r="S106" s="114"/>
      <c r="T106" s="132"/>
      <c r="U106" s="103">
        <v>0</v>
      </c>
      <c r="V106" s="106"/>
    </row>
    <row r="107" spans="1:22" ht="15" x14ac:dyDescent="0.25">
      <c r="A107" s="55">
        <v>59058</v>
      </c>
      <c r="B107" s="55" t="s">
        <v>268</v>
      </c>
      <c r="C107" s="97"/>
      <c r="D107" s="35">
        <v>32</v>
      </c>
      <c r="E107" s="55">
        <v>500</v>
      </c>
      <c r="F107" s="55" t="s">
        <v>65</v>
      </c>
      <c r="G107" s="55" t="s">
        <v>65</v>
      </c>
      <c r="H107" s="97"/>
      <c r="I107" s="55" t="s">
        <v>400</v>
      </c>
      <c r="J107" s="107">
        <v>109.03</v>
      </c>
      <c r="K107" s="107">
        <v>109.03</v>
      </c>
      <c r="L107" s="35">
        <v>0</v>
      </c>
      <c r="M107" s="97"/>
      <c r="N107" s="97"/>
      <c r="O107" s="107">
        <v>0</v>
      </c>
      <c r="P107" s="35">
        <v>0</v>
      </c>
      <c r="Q107" s="107">
        <v>0</v>
      </c>
      <c r="R107" s="97"/>
      <c r="S107" s="97"/>
      <c r="T107" s="133"/>
      <c r="U107" s="35">
        <v>0</v>
      </c>
      <c r="V107" s="110"/>
    </row>
    <row r="108" spans="1:22" ht="15" x14ac:dyDescent="0.25">
      <c r="A108" s="102">
        <v>61002</v>
      </c>
      <c r="B108" s="102" t="s">
        <v>244</v>
      </c>
      <c r="C108" s="114"/>
      <c r="D108" s="103">
        <v>12</v>
      </c>
      <c r="E108" s="102" t="s">
        <v>397</v>
      </c>
      <c r="F108" s="102" t="s">
        <v>65</v>
      </c>
      <c r="G108" s="102" t="s">
        <v>65</v>
      </c>
      <c r="H108" s="102" t="s">
        <v>68</v>
      </c>
      <c r="I108" s="102" t="s">
        <v>401</v>
      </c>
      <c r="J108" s="104">
        <v>151.13999999999999</v>
      </c>
      <c r="K108" s="104">
        <v>1813.68</v>
      </c>
      <c r="L108" s="103">
        <v>11</v>
      </c>
      <c r="M108" s="114"/>
      <c r="N108" s="103">
        <v>0.92</v>
      </c>
      <c r="O108" s="104">
        <v>1662.54</v>
      </c>
      <c r="P108" s="103">
        <v>0</v>
      </c>
      <c r="Q108" s="104">
        <v>0</v>
      </c>
      <c r="R108" s="114"/>
      <c r="S108" s="103">
        <v>0</v>
      </c>
      <c r="T108" s="132"/>
      <c r="U108" s="103">
        <v>0</v>
      </c>
      <c r="V108" s="106"/>
    </row>
    <row r="109" spans="1:22" ht="15" x14ac:dyDescent="0.25">
      <c r="A109" s="55">
        <v>65045</v>
      </c>
      <c r="B109" s="55" t="s">
        <v>368</v>
      </c>
      <c r="C109" s="97"/>
      <c r="D109" s="35">
        <v>18</v>
      </c>
      <c r="E109" s="55" t="s">
        <v>397</v>
      </c>
      <c r="F109" s="55" t="s">
        <v>65</v>
      </c>
      <c r="G109" s="55" t="s">
        <v>65</v>
      </c>
      <c r="H109" s="55" t="s">
        <v>138</v>
      </c>
      <c r="I109" s="55" t="s">
        <v>401</v>
      </c>
      <c r="J109" s="107">
        <v>61.57</v>
      </c>
      <c r="K109" s="107">
        <v>1108.22</v>
      </c>
      <c r="L109" s="35">
        <v>74</v>
      </c>
      <c r="M109" s="97"/>
      <c r="N109" s="35">
        <v>4.1100000000000003</v>
      </c>
      <c r="O109" s="107">
        <v>4556.03</v>
      </c>
      <c r="P109" s="35">
        <v>0</v>
      </c>
      <c r="Q109" s="107">
        <v>0</v>
      </c>
      <c r="R109" s="97"/>
      <c r="S109" s="35">
        <v>0</v>
      </c>
      <c r="T109" s="133"/>
      <c r="U109" s="35">
        <v>2</v>
      </c>
      <c r="V109" s="128">
        <v>-1</v>
      </c>
    </row>
    <row r="110" spans="1:22" ht="15" x14ac:dyDescent="0.25">
      <c r="A110" s="102">
        <v>65103</v>
      </c>
      <c r="B110" s="102" t="s">
        <v>125</v>
      </c>
      <c r="C110" s="114"/>
      <c r="D110" s="103">
        <v>24</v>
      </c>
      <c r="E110" s="102" t="s">
        <v>397</v>
      </c>
      <c r="F110" s="102" t="s">
        <v>65</v>
      </c>
      <c r="G110" s="102" t="s">
        <v>65</v>
      </c>
      <c r="H110" s="102" t="s">
        <v>67</v>
      </c>
      <c r="I110" s="114"/>
      <c r="J110" s="104">
        <v>60.08</v>
      </c>
      <c r="K110" s="104">
        <v>1441.98</v>
      </c>
      <c r="L110" s="103">
        <v>0</v>
      </c>
      <c r="M110" s="114"/>
      <c r="N110" s="103">
        <v>0</v>
      </c>
      <c r="O110" s="104">
        <v>0</v>
      </c>
      <c r="P110" s="103">
        <v>0</v>
      </c>
      <c r="Q110" s="104">
        <v>0</v>
      </c>
      <c r="R110" s="114"/>
      <c r="S110" s="103">
        <v>0</v>
      </c>
      <c r="T110" s="132"/>
      <c r="U110" s="103">
        <v>0</v>
      </c>
      <c r="V110" s="106"/>
    </row>
    <row r="111" spans="1:22" ht="15" x14ac:dyDescent="0.25">
      <c r="A111" s="55">
        <v>65105</v>
      </c>
      <c r="B111" s="55" t="s">
        <v>128</v>
      </c>
      <c r="C111" s="97"/>
      <c r="D111" s="35">
        <v>24</v>
      </c>
      <c r="E111" s="55" t="s">
        <v>397</v>
      </c>
      <c r="F111" s="55" t="s">
        <v>65</v>
      </c>
      <c r="G111" s="55" t="s">
        <v>65</v>
      </c>
      <c r="H111" s="55" t="s">
        <v>67</v>
      </c>
      <c r="I111" s="97"/>
      <c r="J111" s="107">
        <v>60.09</v>
      </c>
      <c r="K111" s="107">
        <v>1442.18</v>
      </c>
      <c r="L111" s="35">
        <v>0</v>
      </c>
      <c r="M111" s="97"/>
      <c r="N111" s="35">
        <v>0</v>
      </c>
      <c r="O111" s="107">
        <v>0</v>
      </c>
      <c r="P111" s="35">
        <v>0</v>
      </c>
      <c r="Q111" s="107">
        <v>0</v>
      </c>
      <c r="R111" s="97"/>
      <c r="S111" s="35">
        <v>0</v>
      </c>
      <c r="T111" s="133"/>
      <c r="U111" s="35">
        <v>0</v>
      </c>
      <c r="V111" s="110"/>
    </row>
    <row r="112" spans="1:22" ht="15" x14ac:dyDescent="0.25">
      <c r="A112" s="102">
        <v>65111</v>
      </c>
      <c r="B112" s="102" t="s">
        <v>269</v>
      </c>
      <c r="C112" s="114"/>
      <c r="D112" s="103">
        <v>6</v>
      </c>
      <c r="E112" s="102" t="s">
        <v>361</v>
      </c>
      <c r="F112" s="102" t="s">
        <v>65</v>
      </c>
      <c r="G112" s="102" t="s">
        <v>65</v>
      </c>
      <c r="H112" s="114"/>
      <c r="I112" s="114"/>
      <c r="J112" s="104">
        <v>108.46</v>
      </c>
      <c r="K112" s="104">
        <v>650.74</v>
      </c>
      <c r="L112" s="103">
        <v>0</v>
      </c>
      <c r="M112" s="103">
        <v>0</v>
      </c>
      <c r="N112" s="114"/>
      <c r="O112" s="104">
        <v>0</v>
      </c>
      <c r="P112" s="103">
        <v>0</v>
      </c>
      <c r="Q112" s="104">
        <v>0</v>
      </c>
      <c r="R112" s="103">
        <v>0</v>
      </c>
      <c r="S112" s="114"/>
      <c r="T112" s="132"/>
      <c r="U112" s="103">
        <v>0</v>
      </c>
      <c r="V112" s="106"/>
    </row>
    <row r="113" spans="1:22" ht="15" x14ac:dyDescent="0.25">
      <c r="A113" s="55">
        <v>65115</v>
      </c>
      <c r="B113" s="55" t="s">
        <v>270</v>
      </c>
      <c r="C113" s="97"/>
      <c r="D113" s="35">
        <v>24</v>
      </c>
      <c r="E113" s="55" t="s">
        <v>361</v>
      </c>
      <c r="F113" s="55" t="s">
        <v>65</v>
      </c>
      <c r="G113" s="55" t="s">
        <v>65</v>
      </c>
      <c r="H113" s="97"/>
      <c r="I113" s="97"/>
      <c r="J113" s="107">
        <v>48.66</v>
      </c>
      <c r="K113" s="107">
        <v>1167.79</v>
      </c>
      <c r="L113" s="35">
        <v>0</v>
      </c>
      <c r="M113" s="35">
        <v>0</v>
      </c>
      <c r="N113" s="97"/>
      <c r="O113" s="107">
        <v>0</v>
      </c>
      <c r="P113" s="35">
        <v>0</v>
      </c>
      <c r="Q113" s="107">
        <v>0</v>
      </c>
      <c r="R113" s="35">
        <v>0</v>
      </c>
      <c r="S113" s="97"/>
      <c r="T113" s="133"/>
      <c r="U113" s="35">
        <v>0</v>
      </c>
      <c r="V113" s="110"/>
    </row>
    <row r="114" spans="1:22" ht="15" x14ac:dyDescent="0.25">
      <c r="A114" s="102">
        <v>65131</v>
      </c>
      <c r="B114" s="102" t="s">
        <v>181</v>
      </c>
      <c r="C114" s="114"/>
      <c r="D114" s="103">
        <v>60</v>
      </c>
      <c r="E114" s="102" t="s">
        <v>361</v>
      </c>
      <c r="F114" s="102" t="s">
        <v>65</v>
      </c>
      <c r="G114" s="102" t="s">
        <v>65</v>
      </c>
      <c r="H114" s="114"/>
      <c r="I114" s="114"/>
      <c r="J114" s="104">
        <v>21.71</v>
      </c>
      <c r="K114" s="104">
        <v>1302.3599999999999</v>
      </c>
      <c r="L114" s="103">
        <v>0</v>
      </c>
      <c r="M114" s="103">
        <v>0</v>
      </c>
      <c r="N114" s="114"/>
      <c r="O114" s="104">
        <v>0</v>
      </c>
      <c r="P114" s="103">
        <v>0</v>
      </c>
      <c r="Q114" s="104">
        <v>0</v>
      </c>
      <c r="R114" s="103">
        <v>0</v>
      </c>
      <c r="S114" s="114"/>
      <c r="T114" s="132"/>
      <c r="U114" s="103">
        <v>0</v>
      </c>
      <c r="V114" s="106"/>
    </row>
    <row r="115" spans="1:22" ht="15" x14ac:dyDescent="0.25">
      <c r="A115" s="55">
        <v>65136</v>
      </c>
      <c r="B115" s="55" t="s">
        <v>211</v>
      </c>
      <c r="C115" s="97"/>
      <c r="D115" s="35">
        <v>20</v>
      </c>
      <c r="E115" s="55" t="s">
        <v>361</v>
      </c>
      <c r="F115" s="55" t="s">
        <v>65</v>
      </c>
      <c r="G115" s="55" t="s">
        <v>65</v>
      </c>
      <c r="H115" s="97"/>
      <c r="I115" s="97"/>
      <c r="J115" s="107">
        <v>18.329999999999998</v>
      </c>
      <c r="K115" s="107">
        <v>366.66</v>
      </c>
      <c r="L115" s="35">
        <v>0</v>
      </c>
      <c r="M115" s="35">
        <v>0</v>
      </c>
      <c r="N115" s="97"/>
      <c r="O115" s="107">
        <v>0</v>
      </c>
      <c r="P115" s="35">
        <v>0</v>
      </c>
      <c r="Q115" s="107">
        <v>0</v>
      </c>
      <c r="R115" s="35">
        <v>0</v>
      </c>
      <c r="S115" s="97"/>
      <c r="T115" s="133"/>
      <c r="U115" s="35">
        <v>0</v>
      </c>
      <c r="V115" s="110"/>
    </row>
    <row r="116" spans="1:22" ht="15" x14ac:dyDescent="0.25">
      <c r="A116" s="102">
        <v>65139</v>
      </c>
      <c r="B116" s="102" t="s">
        <v>271</v>
      </c>
      <c r="C116" s="114"/>
      <c r="D116" s="103">
        <v>16</v>
      </c>
      <c r="E116" s="102" t="s">
        <v>361</v>
      </c>
      <c r="F116" s="102" t="s">
        <v>65</v>
      </c>
      <c r="G116" s="102" t="s">
        <v>65</v>
      </c>
      <c r="H116" s="114"/>
      <c r="I116" s="114"/>
      <c r="J116" s="104">
        <v>17.16</v>
      </c>
      <c r="K116" s="104">
        <v>274.52</v>
      </c>
      <c r="L116" s="103">
        <v>0</v>
      </c>
      <c r="M116" s="103">
        <v>0</v>
      </c>
      <c r="N116" s="114"/>
      <c r="O116" s="104">
        <v>0</v>
      </c>
      <c r="P116" s="103">
        <v>0</v>
      </c>
      <c r="Q116" s="104">
        <v>0</v>
      </c>
      <c r="R116" s="103">
        <v>0</v>
      </c>
      <c r="S116" s="114"/>
      <c r="T116" s="132"/>
      <c r="U116" s="103">
        <v>0</v>
      </c>
      <c r="V116" s="106"/>
    </row>
    <row r="117" spans="1:22" ht="15" x14ac:dyDescent="0.25">
      <c r="A117" s="55">
        <v>65151</v>
      </c>
      <c r="B117" s="55" t="s">
        <v>190</v>
      </c>
      <c r="C117" s="97"/>
      <c r="D117" s="35">
        <v>12</v>
      </c>
      <c r="E117" s="55" t="s">
        <v>397</v>
      </c>
      <c r="F117" s="55" t="s">
        <v>65</v>
      </c>
      <c r="G117" s="55" t="s">
        <v>65</v>
      </c>
      <c r="H117" s="55" t="s">
        <v>67</v>
      </c>
      <c r="I117" s="97"/>
      <c r="J117" s="107">
        <v>34.44</v>
      </c>
      <c r="K117" s="107">
        <v>413.32</v>
      </c>
      <c r="L117" s="35">
        <v>0</v>
      </c>
      <c r="M117" s="97"/>
      <c r="N117" s="35">
        <v>0</v>
      </c>
      <c r="O117" s="107">
        <v>0</v>
      </c>
      <c r="P117" s="35">
        <v>0</v>
      </c>
      <c r="Q117" s="107">
        <v>0</v>
      </c>
      <c r="R117" s="97"/>
      <c r="S117" s="35">
        <v>0</v>
      </c>
      <c r="T117" s="133"/>
      <c r="U117" s="35">
        <v>0</v>
      </c>
      <c r="V117" s="110"/>
    </row>
    <row r="118" spans="1:22" ht="15" x14ac:dyDescent="0.25">
      <c r="A118" s="102">
        <v>65158</v>
      </c>
      <c r="B118" s="102" t="s">
        <v>242</v>
      </c>
      <c r="C118" s="114"/>
      <c r="D118" s="103">
        <v>6</v>
      </c>
      <c r="E118" s="102" t="s">
        <v>361</v>
      </c>
      <c r="F118" s="102" t="s">
        <v>65</v>
      </c>
      <c r="G118" s="102" t="s">
        <v>65</v>
      </c>
      <c r="H118" s="114"/>
      <c r="I118" s="114"/>
      <c r="J118" s="104">
        <v>118.69</v>
      </c>
      <c r="K118" s="104">
        <v>712.14</v>
      </c>
      <c r="L118" s="103">
        <v>0</v>
      </c>
      <c r="M118" s="103">
        <v>0</v>
      </c>
      <c r="N118" s="114"/>
      <c r="O118" s="104">
        <v>0</v>
      </c>
      <c r="P118" s="103">
        <v>0</v>
      </c>
      <c r="Q118" s="104">
        <v>0</v>
      </c>
      <c r="R118" s="103">
        <v>0</v>
      </c>
      <c r="S118" s="114"/>
      <c r="T118" s="132"/>
      <c r="U118" s="103">
        <v>0</v>
      </c>
      <c r="V118" s="106"/>
    </row>
    <row r="119" spans="1:22" ht="15" x14ac:dyDescent="0.25">
      <c r="A119" s="55">
        <v>65159</v>
      </c>
      <c r="B119" s="55" t="s">
        <v>272</v>
      </c>
      <c r="C119" s="97"/>
      <c r="D119" s="35">
        <v>24</v>
      </c>
      <c r="E119" s="55" t="s">
        <v>361</v>
      </c>
      <c r="F119" s="55" t="s">
        <v>65</v>
      </c>
      <c r="G119" s="55" t="s">
        <v>65</v>
      </c>
      <c r="H119" s="97"/>
      <c r="I119" s="97"/>
      <c r="J119" s="107">
        <v>74.73</v>
      </c>
      <c r="K119" s="107">
        <v>1793.43</v>
      </c>
      <c r="L119" s="35">
        <v>0</v>
      </c>
      <c r="M119" s="35">
        <v>0</v>
      </c>
      <c r="N119" s="97"/>
      <c r="O119" s="107">
        <v>0</v>
      </c>
      <c r="P119" s="35">
        <v>0</v>
      </c>
      <c r="Q119" s="107">
        <v>0</v>
      </c>
      <c r="R119" s="35">
        <v>0</v>
      </c>
      <c r="S119" s="97"/>
      <c r="T119" s="133"/>
      <c r="U119" s="35">
        <v>0</v>
      </c>
      <c r="V119" s="110"/>
    </row>
    <row r="120" spans="1:22" ht="15" x14ac:dyDescent="0.25">
      <c r="A120" s="102">
        <v>65160</v>
      </c>
      <c r="B120" s="102" t="s">
        <v>273</v>
      </c>
      <c r="C120" s="114"/>
      <c r="D120" s="103">
        <v>24</v>
      </c>
      <c r="E120" s="102" t="s">
        <v>361</v>
      </c>
      <c r="F120" s="102" t="s">
        <v>65</v>
      </c>
      <c r="G120" s="102" t="s">
        <v>65</v>
      </c>
      <c r="H120" s="114"/>
      <c r="I120" s="114"/>
      <c r="J120" s="104">
        <v>60.36</v>
      </c>
      <c r="K120" s="104">
        <v>1448.6</v>
      </c>
      <c r="L120" s="103">
        <v>0</v>
      </c>
      <c r="M120" s="103">
        <v>0</v>
      </c>
      <c r="N120" s="114"/>
      <c r="O120" s="104">
        <v>0</v>
      </c>
      <c r="P120" s="103">
        <v>0</v>
      </c>
      <c r="Q120" s="104">
        <v>0</v>
      </c>
      <c r="R120" s="103">
        <v>0</v>
      </c>
      <c r="S120" s="114"/>
      <c r="T120" s="132"/>
      <c r="U120" s="103">
        <v>0</v>
      </c>
      <c r="V120" s="106"/>
    </row>
    <row r="121" spans="1:22" ht="15" x14ac:dyDescent="0.25">
      <c r="A121" s="55">
        <v>65162</v>
      </c>
      <c r="B121" s="55" t="s">
        <v>369</v>
      </c>
      <c r="C121" s="97"/>
      <c r="D121" s="35">
        <v>30</v>
      </c>
      <c r="E121" s="55" t="s">
        <v>361</v>
      </c>
      <c r="F121" s="55" t="s">
        <v>65</v>
      </c>
      <c r="G121" s="55" t="s">
        <v>65</v>
      </c>
      <c r="H121" s="97"/>
      <c r="I121" s="97"/>
      <c r="J121" s="107">
        <v>52.14</v>
      </c>
      <c r="K121" s="107">
        <v>1564.34</v>
      </c>
      <c r="L121" s="35">
        <v>0</v>
      </c>
      <c r="M121" s="35">
        <v>0</v>
      </c>
      <c r="N121" s="97"/>
      <c r="O121" s="107">
        <v>0</v>
      </c>
      <c r="P121" s="35">
        <v>0</v>
      </c>
      <c r="Q121" s="107">
        <v>0</v>
      </c>
      <c r="R121" s="35">
        <v>0</v>
      </c>
      <c r="S121" s="97"/>
      <c r="T121" s="133"/>
      <c r="U121" s="35">
        <v>0</v>
      </c>
      <c r="V121" s="110"/>
    </row>
    <row r="122" spans="1:22" ht="15" x14ac:dyDescent="0.25">
      <c r="A122" s="102">
        <v>65891</v>
      </c>
      <c r="B122" s="102" t="s">
        <v>275</v>
      </c>
      <c r="C122" s="114"/>
      <c r="D122" s="114"/>
      <c r="E122" s="102" t="s">
        <v>397</v>
      </c>
      <c r="F122" s="102" t="s">
        <v>65</v>
      </c>
      <c r="G122" s="102" t="s">
        <v>65</v>
      </c>
      <c r="H122" s="114"/>
      <c r="I122" s="114"/>
      <c r="J122" s="104">
        <v>594.82000000000005</v>
      </c>
      <c r="K122" s="104">
        <v>0</v>
      </c>
      <c r="L122" s="103">
        <v>0</v>
      </c>
      <c r="M122" s="114"/>
      <c r="N122" s="114"/>
      <c r="O122" s="104">
        <v>0</v>
      </c>
      <c r="P122" s="103">
        <v>0</v>
      </c>
      <c r="Q122" s="104">
        <v>0</v>
      </c>
      <c r="R122" s="114"/>
      <c r="S122" s="114"/>
      <c r="T122" s="132"/>
      <c r="U122" s="103">
        <v>0</v>
      </c>
      <c r="V122" s="106"/>
    </row>
    <row r="123" spans="1:22" ht="15" x14ac:dyDescent="0.25">
      <c r="A123" s="55">
        <v>69087</v>
      </c>
      <c r="B123" s="55" t="s">
        <v>72</v>
      </c>
      <c r="C123" s="97"/>
      <c r="D123" s="35">
        <v>12</v>
      </c>
      <c r="E123" s="55" t="s">
        <v>397</v>
      </c>
      <c r="F123" s="55" t="s">
        <v>65</v>
      </c>
      <c r="G123" s="55" t="s">
        <v>65</v>
      </c>
      <c r="H123" s="55" t="s">
        <v>68</v>
      </c>
      <c r="I123" s="97"/>
      <c r="J123" s="107">
        <v>162.9</v>
      </c>
      <c r="K123" s="107">
        <v>1954.8</v>
      </c>
      <c r="L123" s="35">
        <v>0</v>
      </c>
      <c r="M123" s="97"/>
      <c r="N123" s="35">
        <v>0</v>
      </c>
      <c r="O123" s="107">
        <v>0</v>
      </c>
      <c r="P123" s="35">
        <v>0</v>
      </c>
      <c r="Q123" s="107">
        <v>0</v>
      </c>
      <c r="R123" s="97"/>
      <c r="S123" s="35">
        <v>0</v>
      </c>
      <c r="T123" s="133"/>
      <c r="U123" s="35">
        <v>0</v>
      </c>
      <c r="V123" s="110"/>
    </row>
    <row r="124" spans="1:22" ht="15" x14ac:dyDescent="0.25">
      <c r="A124" s="102">
        <v>59238</v>
      </c>
      <c r="B124" s="102" t="s">
        <v>103</v>
      </c>
      <c r="C124" s="114"/>
      <c r="D124" s="103">
        <v>24</v>
      </c>
      <c r="E124" s="102" t="s">
        <v>397</v>
      </c>
      <c r="F124" s="102" t="s">
        <v>65</v>
      </c>
      <c r="G124" s="102" t="s">
        <v>65</v>
      </c>
      <c r="H124" s="102" t="s">
        <v>98</v>
      </c>
      <c r="I124" s="114"/>
      <c r="J124" s="104">
        <v>184.23</v>
      </c>
      <c r="K124" s="104">
        <v>4421.5200000000004</v>
      </c>
      <c r="L124" s="103">
        <v>0</v>
      </c>
      <c r="M124" s="114"/>
      <c r="N124" s="103">
        <v>0</v>
      </c>
      <c r="O124" s="104">
        <v>0</v>
      </c>
      <c r="P124" s="103">
        <v>0</v>
      </c>
      <c r="Q124" s="104">
        <v>0</v>
      </c>
      <c r="R124" s="114"/>
      <c r="S124" s="103">
        <v>0</v>
      </c>
      <c r="T124" s="132"/>
      <c r="U124" s="103">
        <v>0</v>
      </c>
      <c r="V124" s="106"/>
    </row>
    <row r="125" spans="1:22" ht="15" x14ac:dyDescent="0.25">
      <c r="A125" s="55">
        <v>85004</v>
      </c>
      <c r="B125" s="55" t="s">
        <v>249</v>
      </c>
      <c r="C125" s="97"/>
      <c r="D125" s="35">
        <v>12</v>
      </c>
      <c r="E125" s="55" t="s">
        <v>397</v>
      </c>
      <c r="F125" s="55" t="s">
        <v>65</v>
      </c>
      <c r="G125" s="55" t="s">
        <v>65</v>
      </c>
      <c r="H125" s="55" t="s">
        <v>68</v>
      </c>
      <c r="I125" s="97"/>
      <c r="J125" s="107">
        <v>158.5</v>
      </c>
      <c r="K125" s="107">
        <v>1901.94</v>
      </c>
      <c r="L125" s="35">
        <v>11</v>
      </c>
      <c r="M125" s="97"/>
      <c r="N125" s="35">
        <v>0.92</v>
      </c>
      <c r="O125" s="107">
        <v>1743.45</v>
      </c>
      <c r="P125" s="35">
        <v>0</v>
      </c>
      <c r="Q125" s="107">
        <v>0</v>
      </c>
      <c r="R125" s="97"/>
      <c r="S125" s="35">
        <v>0</v>
      </c>
      <c r="T125" s="133"/>
      <c r="U125" s="35">
        <v>0</v>
      </c>
      <c r="V125" s="110"/>
    </row>
    <row r="126" spans="1:22" ht="15" x14ac:dyDescent="0.25">
      <c r="A126" s="102">
        <v>88007</v>
      </c>
      <c r="B126" s="102" t="s">
        <v>276</v>
      </c>
      <c r="C126" s="114"/>
      <c r="D126" s="103">
        <v>6</v>
      </c>
      <c r="E126" s="102" t="s">
        <v>361</v>
      </c>
      <c r="F126" s="102" t="s">
        <v>65</v>
      </c>
      <c r="G126" s="102" t="s">
        <v>65</v>
      </c>
      <c r="H126" s="114"/>
      <c r="I126" s="114"/>
      <c r="J126" s="104">
        <v>357.49</v>
      </c>
      <c r="K126" s="104">
        <v>2144.94</v>
      </c>
      <c r="L126" s="103">
        <v>0</v>
      </c>
      <c r="M126" s="103">
        <v>0</v>
      </c>
      <c r="N126" s="114"/>
      <c r="O126" s="104">
        <v>0</v>
      </c>
      <c r="P126" s="103">
        <v>0</v>
      </c>
      <c r="Q126" s="104">
        <v>0</v>
      </c>
      <c r="R126" s="103">
        <v>0</v>
      </c>
      <c r="S126" s="114"/>
      <c r="T126" s="132"/>
      <c r="U126" s="103">
        <v>0</v>
      </c>
      <c r="V126" s="106"/>
    </row>
    <row r="127" spans="1:22" ht="15" x14ac:dyDescent="0.25">
      <c r="A127" s="55">
        <v>88008</v>
      </c>
      <c r="B127" s="55" t="s">
        <v>277</v>
      </c>
      <c r="C127" s="97"/>
      <c r="D127" s="35">
        <v>6</v>
      </c>
      <c r="E127" s="55" t="s">
        <v>361</v>
      </c>
      <c r="F127" s="55" t="s">
        <v>65</v>
      </c>
      <c r="G127" s="55" t="s">
        <v>65</v>
      </c>
      <c r="H127" s="97"/>
      <c r="I127" s="97"/>
      <c r="J127" s="107">
        <v>372.54</v>
      </c>
      <c r="K127" s="107">
        <v>2235.2199999999998</v>
      </c>
      <c r="L127" s="35">
        <v>0</v>
      </c>
      <c r="M127" s="35">
        <v>0</v>
      </c>
      <c r="N127" s="97"/>
      <c r="O127" s="107">
        <v>0</v>
      </c>
      <c r="P127" s="35">
        <v>0</v>
      </c>
      <c r="Q127" s="107">
        <v>0</v>
      </c>
      <c r="R127" s="35">
        <v>0</v>
      </c>
      <c r="S127" s="97"/>
      <c r="T127" s="133"/>
      <c r="U127" s="35">
        <v>0</v>
      </c>
      <c r="V127" s="110"/>
    </row>
    <row r="128" spans="1:22" ht="15" x14ac:dyDescent="0.25">
      <c r="A128" s="102">
        <v>88122</v>
      </c>
      <c r="B128" s="102" t="s">
        <v>163</v>
      </c>
      <c r="C128" s="103">
        <v>12</v>
      </c>
      <c r="D128" s="103">
        <v>288</v>
      </c>
      <c r="E128" s="102" t="s">
        <v>397</v>
      </c>
      <c r="F128" s="102" t="s">
        <v>65</v>
      </c>
      <c r="G128" s="102" t="s">
        <v>65</v>
      </c>
      <c r="H128" s="102" t="s">
        <v>70</v>
      </c>
      <c r="I128" s="102" t="s">
        <v>401</v>
      </c>
      <c r="J128" s="104">
        <v>5.0999999999999996</v>
      </c>
      <c r="K128" s="104">
        <v>122.33</v>
      </c>
      <c r="L128" s="103">
        <v>0</v>
      </c>
      <c r="M128" s="103">
        <v>0</v>
      </c>
      <c r="N128" s="103">
        <v>0</v>
      </c>
      <c r="O128" s="104">
        <v>0</v>
      </c>
      <c r="P128" s="103">
        <v>0</v>
      </c>
      <c r="Q128" s="104">
        <v>0</v>
      </c>
      <c r="R128" s="103">
        <v>0</v>
      </c>
      <c r="S128" s="103">
        <v>0</v>
      </c>
      <c r="T128" s="132"/>
      <c r="U128" s="103">
        <v>0</v>
      </c>
      <c r="V128" s="106"/>
    </row>
    <row r="129" spans="1:22" ht="15" x14ac:dyDescent="0.25">
      <c r="A129" s="55">
        <v>88136</v>
      </c>
      <c r="B129" s="55" t="s">
        <v>198</v>
      </c>
      <c r="C129" s="97"/>
      <c r="D129" s="35">
        <v>12</v>
      </c>
      <c r="E129" s="55" t="s">
        <v>397</v>
      </c>
      <c r="F129" s="55" t="s">
        <v>65</v>
      </c>
      <c r="G129" s="55" t="s">
        <v>65</v>
      </c>
      <c r="H129" s="55" t="s">
        <v>70</v>
      </c>
      <c r="I129" s="97"/>
      <c r="J129" s="107">
        <v>106.8</v>
      </c>
      <c r="K129" s="107">
        <v>1281.6300000000001</v>
      </c>
      <c r="L129" s="35">
        <v>0</v>
      </c>
      <c r="M129" s="97"/>
      <c r="N129" s="35">
        <v>0</v>
      </c>
      <c r="O129" s="107">
        <v>0</v>
      </c>
      <c r="P129" s="35">
        <v>0</v>
      </c>
      <c r="Q129" s="107">
        <v>0</v>
      </c>
      <c r="R129" s="97"/>
      <c r="S129" s="35">
        <v>0</v>
      </c>
      <c r="T129" s="133"/>
      <c r="U129" s="35">
        <v>0</v>
      </c>
      <c r="V129" s="110"/>
    </row>
    <row r="130" spans="1:22" ht="15" x14ac:dyDescent="0.25">
      <c r="A130" s="102">
        <v>88152</v>
      </c>
      <c r="B130" s="102" t="s">
        <v>169</v>
      </c>
      <c r="C130" s="114"/>
      <c r="D130" s="103">
        <v>12</v>
      </c>
      <c r="E130" s="102" t="s">
        <v>397</v>
      </c>
      <c r="F130" s="102" t="s">
        <v>65</v>
      </c>
      <c r="G130" s="102" t="s">
        <v>65</v>
      </c>
      <c r="H130" s="102" t="s">
        <v>70</v>
      </c>
      <c r="I130" s="102" t="s">
        <v>401</v>
      </c>
      <c r="J130" s="104">
        <v>120.95</v>
      </c>
      <c r="K130" s="104">
        <v>1451.4</v>
      </c>
      <c r="L130" s="103">
        <v>25</v>
      </c>
      <c r="M130" s="114"/>
      <c r="N130" s="103">
        <v>2.08</v>
      </c>
      <c r="O130" s="104">
        <v>3023.75</v>
      </c>
      <c r="P130" s="103">
        <v>0</v>
      </c>
      <c r="Q130" s="104">
        <v>0</v>
      </c>
      <c r="R130" s="114"/>
      <c r="S130" s="103">
        <v>0</v>
      </c>
      <c r="T130" s="132"/>
      <c r="U130" s="103">
        <v>1</v>
      </c>
      <c r="V130" s="125">
        <v>-1</v>
      </c>
    </row>
    <row r="131" spans="1:22" ht="15" x14ac:dyDescent="0.25">
      <c r="A131" s="55">
        <v>88153</v>
      </c>
      <c r="B131" s="55" t="s">
        <v>166</v>
      </c>
      <c r="C131" s="35">
        <v>12</v>
      </c>
      <c r="D131" s="35">
        <v>144</v>
      </c>
      <c r="E131" s="55" t="s">
        <v>397</v>
      </c>
      <c r="F131" s="55" t="s">
        <v>65</v>
      </c>
      <c r="G131" s="55" t="s">
        <v>65</v>
      </c>
      <c r="H131" s="55" t="s">
        <v>70</v>
      </c>
      <c r="I131" s="55" t="s">
        <v>400</v>
      </c>
      <c r="J131" s="107">
        <v>10.08</v>
      </c>
      <c r="K131" s="107">
        <v>120.95</v>
      </c>
      <c r="L131" s="35">
        <v>144</v>
      </c>
      <c r="M131" s="35">
        <v>12</v>
      </c>
      <c r="N131" s="35">
        <v>1</v>
      </c>
      <c r="O131" s="107">
        <v>1451.4</v>
      </c>
      <c r="P131" s="35">
        <v>0</v>
      </c>
      <c r="Q131" s="107">
        <v>0</v>
      </c>
      <c r="R131" s="35">
        <v>0</v>
      </c>
      <c r="S131" s="35">
        <v>0</v>
      </c>
      <c r="T131" s="133"/>
      <c r="U131" s="35">
        <v>0</v>
      </c>
      <c r="V131" s="110"/>
    </row>
    <row r="132" spans="1:22" ht="15" x14ac:dyDescent="0.25">
      <c r="A132" s="102">
        <v>88157</v>
      </c>
      <c r="B132" s="102" t="s">
        <v>280</v>
      </c>
      <c r="C132" s="114"/>
      <c r="D132" s="103">
        <v>24</v>
      </c>
      <c r="E132" s="102" t="s">
        <v>361</v>
      </c>
      <c r="F132" s="102" t="s">
        <v>65</v>
      </c>
      <c r="G132" s="102" t="s">
        <v>65</v>
      </c>
      <c r="H132" s="114"/>
      <c r="I132" s="102" t="s">
        <v>401</v>
      </c>
      <c r="J132" s="104">
        <v>62.66</v>
      </c>
      <c r="K132" s="104">
        <v>1503.84</v>
      </c>
      <c r="L132" s="103">
        <v>0</v>
      </c>
      <c r="M132" s="103">
        <v>0</v>
      </c>
      <c r="N132" s="114"/>
      <c r="O132" s="104">
        <v>0</v>
      </c>
      <c r="P132" s="103">
        <v>0</v>
      </c>
      <c r="Q132" s="104">
        <v>0</v>
      </c>
      <c r="R132" s="103">
        <v>0</v>
      </c>
      <c r="S132" s="114"/>
      <c r="T132" s="132"/>
      <c r="U132" s="103">
        <v>0</v>
      </c>
      <c r="V132" s="106"/>
    </row>
    <row r="133" spans="1:22" ht="15" x14ac:dyDescent="0.25">
      <c r="A133" s="55">
        <v>88168</v>
      </c>
      <c r="B133" s="55" t="s">
        <v>233</v>
      </c>
      <c r="C133" s="97"/>
      <c r="D133" s="35">
        <v>16</v>
      </c>
      <c r="E133" s="55" t="s">
        <v>397</v>
      </c>
      <c r="F133" s="55" t="s">
        <v>65</v>
      </c>
      <c r="G133" s="55" t="s">
        <v>65</v>
      </c>
      <c r="H133" s="55" t="s">
        <v>138</v>
      </c>
      <c r="I133" s="97"/>
      <c r="J133" s="107">
        <v>70.37</v>
      </c>
      <c r="K133" s="107">
        <v>1125.8800000000001</v>
      </c>
      <c r="L133" s="35">
        <v>0</v>
      </c>
      <c r="M133" s="97"/>
      <c r="N133" s="35">
        <v>0</v>
      </c>
      <c r="O133" s="107">
        <v>0</v>
      </c>
      <c r="P133" s="35">
        <v>0</v>
      </c>
      <c r="Q133" s="107">
        <v>0</v>
      </c>
      <c r="R133" s="97"/>
      <c r="S133" s="35">
        <v>0</v>
      </c>
      <c r="T133" s="133"/>
      <c r="U133" s="35">
        <v>0</v>
      </c>
      <c r="V133" s="110"/>
    </row>
    <row r="134" spans="1:22" ht="15" x14ac:dyDescent="0.25">
      <c r="A134" s="102">
        <v>88216</v>
      </c>
      <c r="B134" s="102" t="s">
        <v>156</v>
      </c>
      <c r="C134" s="103">
        <v>12</v>
      </c>
      <c r="D134" s="103">
        <v>120</v>
      </c>
      <c r="E134" s="102" t="s">
        <v>397</v>
      </c>
      <c r="F134" s="102" t="s">
        <v>65</v>
      </c>
      <c r="G134" s="102" t="s">
        <v>65</v>
      </c>
      <c r="H134" s="102" t="s">
        <v>84</v>
      </c>
      <c r="I134" s="114"/>
      <c r="J134" s="104">
        <v>17.47</v>
      </c>
      <c r="K134" s="104">
        <v>209.58</v>
      </c>
      <c r="L134" s="103">
        <v>0</v>
      </c>
      <c r="M134" s="103">
        <v>0</v>
      </c>
      <c r="N134" s="103">
        <v>0</v>
      </c>
      <c r="O134" s="104">
        <v>0</v>
      </c>
      <c r="P134" s="103">
        <v>0</v>
      </c>
      <c r="Q134" s="104">
        <v>0</v>
      </c>
      <c r="R134" s="103">
        <v>0</v>
      </c>
      <c r="S134" s="103">
        <v>0</v>
      </c>
      <c r="T134" s="132"/>
      <c r="U134" s="103">
        <v>0</v>
      </c>
      <c r="V134" s="106"/>
    </row>
    <row r="135" spans="1:22" ht="15" x14ac:dyDescent="0.25">
      <c r="A135" s="55">
        <v>91001</v>
      </c>
      <c r="B135" s="55" t="s">
        <v>282</v>
      </c>
      <c r="C135" s="97"/>
      <c r="D135" s="35">
        <v>6</v>
      </c>
      <c r="E135" s="55" t="s">
        <v>361</v>
      </c>
      <c r="F135" s="55" t="s">
        <v>65</v>
      </c>
      <c r="G135" s="55" t="s">
        <v>65</v>
      </c>
      <c r="H135" s="97"/>
      <c r="I135" s="97"/>
      <c r="J135" s="107">
        <v>99.46</v>
      </c>
      <c r="K135" s="107">
        <v>596.79</v>
      </c>
      <c r="L135" s="35">
        <v>0</v>
      </c>
      <c r="M135" s="35">
        <v>0</v>
      </c>
      <c r="N135" s="97"/>
      <c r="O135" s="107">
        <v>0</v>
      </c>
      <c r="P135" s="35">
        <v>0</v>
      </c>
      <c r="Q135" s="107">
        <v>0</v>
      </c>
      <c r="R135" s="35">
        <v>0</v>
      </c>
      <c r="S135" s="97"/>
      <c r="T135" s="133"/>
      <c r="U135" s="35">
        <v>0</v>
      </c>
      <c r="V135" s="110"/>
    </row>
    <row r="136" spans="1:22" ht="15" x14ac:dyDescent="0.25">
      <c r="A136" s="102">
        <v>91002</v>
      </c>
      <c r="B136" s="102" t="s">
        <v>283</v>
      </c>
      <c r="C136" s="114"/>
      <c r="D136" s="103">
        <v>6</v>
      </c>
      <c r="E136" s="102" t="s">
        <v>361</v>
      </c>
      <c r="F136" s="102" t="s">
        <v>65</v>
      </c>
      <c r="G136" s="102" t="s">
        <v>65</v>
      </c>
      <c r="H136" s="114"/>
      <c r="I136" s="114"/>
      <c r="J136" s="104">
        <v>246.12</v>
      </c>
      <c r="K136" s="104">
        <v>1476.72</v>
      </c>
      <c r="L136" s="103">
        <v>0</v>
      </c>
      <c r="M136" s="103">
        <v>0</v>
      </c>
      <c r="N136" s="114"/>
      <c r="O136" s="104">
        <v>0</v>
      </c>
      <c r="P136" s="103">
        <v>0</v>
      </c>
      <c r="Q136" s="104">
        <v>0</v>
      </c>
      <c r="R136" s="103">
        <v>0</v>
      </c>
      <c r="S136" s="114"/>
      <c r="T136" s="132"/>
      <c r="U136" s="103">
        <v>0</v>
      </c>
      <c r="V136" s="106"/>
    </row>
    <row r="137" spans="1:22" ht="15" x14ac:dyDescent="0.25">
      <c r="A137" s="55">
        <v>91005</v>
      </c>
      <c r="B137" s="55" t="s">
        <v>310</v>
      </c>
      <c r="C137" s="97"/>
      <c r="D137" s="35">
        <v>12</v>
      </c>
      <c r="E137" s="55" t="s">
        <v>397</v>
      </c>
      <c r="F137" s="55" t="s">
        <v>65</v>
      </c>
      <c r="G137" s="55" t="s">
        <v>65</v>
      </c>
      <c r="H137" s="55" t="s">
        <v>84</v>
      </c>
      <c r="I137" s="97"/>
      <c r="J137" s="107">
        <v>74.97</v>
      </c>
      <c r="K137" s="107">
        <v>899.69</v>
      </c>
      <c r="L137" s="35">
        <v>0</v>
      </c>
      <c r="M137" s="97"/>
      <c r="N137" s="35">
        <v>0</v>
      </c>
      <c r="O137" s="107">
        <v>0</v>
      </c>
      <c r="P137" s="35">
        <v>0</v>
      </c>
      <c r="Q137" s="107">
        <v>0</v>
      </c>
      <c r="R137" s="97"/>
      <c r="S137" s="35">
        <v>0</v>
      </c>
      <c r="T137" s="133"/>
      <c r="U137" s="35">
        <v>0</v>
      </c>
      <c r="V137" s="110"/>
    </row>
    <row r="138" spans="1:22" ht="15" x14ac:dyDescent="0.25">
      <c r="A138" s="102">
        <v>91015</v>
      </c>
      <c r="B138" s="102" t="s">
        <v>192</v>
      </c>
      <c r="C138" s="114"/>
      <c r="D138" s="103">
        <v>4</v>
      </c>
      <c r="E138" s="102" t="s">
        <v>397</v>
      </c>
      <c r="F138" s="102" t="s">
        <v>65</v>
      </c>
      <c r="G138" s="102" t="s">
        <v>65</v>
      </c>
      <c r="H138" s="102" t="s">
        <v>138</v>
      </c>
      <c r="I138" s="102" t="s">
        <v>401</v>
      </c>
      <c r="J138" s="104">
        <v>192.56</v>
      </c>
      <c r="K138" s="104">
        <v>770.23</v>
      </c>
      <c r="L138" s="103">
        <v>0</v>
      </c>
      <c r="M138" s="114"/>
      <c r="N138" s="103">
        <v>0</v>
      </c>
      <c r="O138" s="104">
        <v>0</v>
      </c>
      <c r="P138" s="103">
        <v>0</v>
      </c>
      <c r="Q138" s="104">
        <v>0</v>
      </c>
      <c r="R138" s="114"/>
      <c r="S138" s="103">
        <v>0</v>
      </c>
      <c r="T138" s="132"/>
      <c r="U138" s="103">
        <v>0</v>
      </c>
      <c r="V138" s="106"/>
    </row>
    <row r="139" spans="1:22" ht="15" x14ac:dyDescent="0.25">
      <c r="A139" s="55">
        <v>91027</v>
      </c>
      <c r="B139" s="55" t="s">
        <v>196</v>
      </c>
      <c r="C139" s="97"/>
      <c r="D139" s="35">
        <v>12</v>
      </c>
      <c r="E139" s="55" t="s">
        <v>397</v>
      </c>
      <c r="F139" s="55" t="s">
        <v>65</v>
      </c>
      <c r="G139" s="55" t="s">
        <v>65</v>
      </c>
      <c r="H139" s="55" t="s">
        <v>138</v>
      </c>
      <c r="I139" s="97"/>
      <c r="J139" s="107">
        <v>119.37</v>
      </c>
      <c r="K139" s="107">
        <v>1432.44</v>
      </c>
      <c r="L139" s="35">
        <v>0</v>
      </c>
      <c r="M139" s="97"/>
      <c r="N139" s="35">
        <v>0</v>
      </c>
      <c r="O139" s="107">
        <v>0</v>
      </c>
      <c r="P139" s="35">
        <v>0</v>
      </c>
      <c r="Q139" s="107">
        <v>0</v>
      </c>
      <c r="R139" s="97"/>
      <c r="S139" s="35">
        <v>0</v>
      </c>
      <c r="T139" s="133"/>
      <c r="U139" s="35">
        <v>0</v>
      </c>
      <c r="V139" s="110"/>
    </row>
    <row r="140" spans="1:22" ht="15" x14ac:dyDescent="0.25">
      <c r="A140" s="102">
        <v>91038</v>
      </c>
      <c r="B140" s="102" t="s">
        <v>284</v>
      </c>
      <c r="C140" s="114"/>
      <c r="D140" s="114"/>
      <c r="E140" s="102" t="s">
        <v>397</v>
      </c>
      <c r="F140" s="102" t="s">
        <v>65</v>
      </c>
      <c r="G140" s="102" t="s">
        <v>65</v>
      </c>
      <c r="H140" s="114"/>
      <c r="I140" s="114"/>
      <c r="J140" s="104">
        <v>537.63</v>
      </c>
      <c r="K140" s="104">
        <v>0</v>
      </c>
      <c r="L140" s="103">
        <v>0</v>
      </c>
      <c r="M140" s="114"/>
      <c r="N140" s="114"/>
      <c r="O140" s="104">
        <v>0</v>
      </c>
      <c r="P140" s="103">
        <v>0</v>
      </c>
      <c r="Q140" s="104">
        <v>0</v>
      </c>
      <c r="R140" s="114"/>
      <c r="S140" s="114"/>
      <c r="T140" s="132"/>
      <c r="U140" s="103">
        <v>0</v>
      </c>
      <c r="V140" s="106"/>
    </row>
    <row r="141" spans="1:22" ht="15" x14ac:dyDescent="0.25">
      <c r="A141" s="55">
        <v>91045</v>
      </c>
      <c r="B141" s="55" t="s">
        <v>373</v>
      </c>
      <c r="C141" s="97"/>
      <c r="D141" s="35">
        <v>6</v>
      </c>
      <c r="E141" s="55" t="s">
        <v>397</v>
      </c>
      <c r="F141" s="55" t="s">
        <v>65</v>
      </c>
      <c r="G141" s="55" t="s">
        <v>65</v>
      </c>
      <c r="H141" s="55" t="s">
        <v>138</v>
      </c>
      <c r="I141" s="55" t="s">
        <v>401</v>
      </c>
      <c r="J141" s="107">
        <v>121.76</v>
      </c>
      <c r="K141" s="107">
        <v>730.54</v>
      </c>
      <c r="L141" s="35">
        <v>6</v>
      </c>
      <c r="M141" s="97"/>
      <c r="N141" s="35">
        <v>1</v>
      </c>
      <c r="O141" s="107">
        <v>730.54</v>
      </c>
      <c r="P141" s="35">
        <v>0</v>
      </c>
      <c r="Q141" s="107">
        <v>0</v>
      </c>
      <c r="R141" s="97"/>
      <c r="S141" s="35">
        <v>0</v>
      </c>
      <c r="T141" s="133"/>
      <c r="U141" s="35">
        <v>0</v>
      </c>
      <c r="V141" s="110"/>
    </row>
    <row r="142" spans="1:22" ht="15" x14ac:dyDescent="0.25">
      <c r="A142" s="102">
        <v>91051</v>
      </c>
      <c r="B142" s="102" t="s">
        <v>160</v>
      </c>
      <c r="C142" s="114"/>
      <c r="D142" s="103">
        <v>7</v>
      </c>
      <c r="E142" s="102" t="s">
        <v>397</v>
      </c>
      <c r="F142" s="102" t="s">
        <v>65</v>
      </c>
      <c r="G142" s="102" t="s">
        <v>65</v>
      </c>
      <c r="H142" s="102" t="s">
        <v>138</v>
      </c>
      <c r="I142" s="102" t="s">
        <v>401</v>
      </c>
      <c r="J142" s="104">
        <v>184.63</v>
      </c>
      <c r="K142" s="104">
        <v>1292.4100000000001</v>
      </c>
      <c r="L142" s="103">
        <v>22</v>
      </c>
      <c r="M142" s="114"/>
      <c r="N142" s="103">
        <v>3.14</v>
      </c>
      <c r="O142" s="104">
        <v>4061.87</v>
      </c>
      <c r="P142" s="103">
        <v>0</v>
      </c>
      <c r="Q142" s="104">
        <v>0</v>
      </c>
      <c r="R142" s="114"/>
      <c r="S142" s="103">
        <v>0</v>
      </c>
      <c r="T142" s="132"/>
      <c r="U142" s="103">
        <v>0</v>
      </c>
      <c r="V142" s="106"/>
    </row>
    <row r="143" spans="1:22" ht="15" x14ac:dyDescent="0.25">
      <c r="A143" s="55">
        <v>91054</v>
      </c>
      <c r="B143" s="55" t="s">
        <v>374</v>
      </c>
      <c r="C143" s="97"/>
      <c r="D143" s="35">
        <v>12</v>
      </c>
      <c r="E143" s="55" t="s">
        <v>361</v>
      </c>
      <c r="F143" s="55" t="s">
        <v>65</v>
      </c>
      <c r="G143" s="55" t="s">
        <v>65</v>
      </c>
      <c r="H143" s="97"/>
      <c r="I143" s="97"/>
      <c r="J143" s="107">
        <v>105.91</v>
      </c>
      <c r="K143" s="107">
        <v>1270.93</v>
      </c>
      <c r="L143" s="35">
        <v>0</v>
      </c>
      <c r="M143" s="35">
        <v>0</v>
      </c>
      <c r="N143" s="97"/>
      <c r="O143" s="107">
        <v>0</v>
      </c>
      <c r="P143" s="35">
        <v>0</v>
      </c>
      <c r="Q143" s="107">
        <v>0</v>
      </c>
      <c r="R143" s="35">
        <v>0</v>
      </c>
      <c r="S143" s="97"/>
      <c r="T143" s="133"/>
      <c r="U143" s="35">
        <v>0</v>
      </c>
      <c r="V143" s="110"/>
    </row>
    <row r="144" spans="1:22" ht="15" x14ac:dyDescent="0.25">
      <c r="A144" s="102">
        <v>91106</v>
      </c>
      <c r="B144" s="102" t="s">
        <v>187</v>
      </c>
      <c r="C144" s="114"/>
      <c r="D144" s="103">
        <v>8</v>
      </c>
      <c r="E144" s="102" t="s">
        <v>397</v>
      </c>
      <c r="F144" s="102" t="s">
        <v>65</v>
      </c>
      <c r="G144" s="102" t="s">
        <v>65</v>
      </c>
      <c r="H144" s="102" t="s">
        <v>138</v>
      </c>
      <c r="I144" s="102" t="s">
        <v>401</v>
      </c>
      <c r="J144" s="104">
        <v>77.62</v>
      </c>
      <c r="K144" s="104">
        <v>620.96</v>
      </c>
      <c r="L144" s="103">
        <v>18</v>
      </c>
      <c r="M144" s="114"/>
      <c r="N144" s="103">
        <v>2.25</v>
      </c>
      <c r="O144" s="104">
        <v>1397.16</v>
      </c>
      <c r="P144" s="103">
        <v>0</v>
      </c>
      <c r="Q144" s="104">
        <v>0</v>
      </c>
      <c r="R144" s="114"/>
      <c r="S144" s="103">
        <v>0</v>
      </c>
      <c r="T144" s="132"/>
      <c r="U144" s="103">
        <v>4</v>
      </c>
      <c r="V144" s="125">
        <v>-1</v>
      </c>
    </row>
    <row r="145" spans="1:22" ht="15" x14ac:dyDescent="0.25">
      <c r="A145" s="55">
        <v>91109</v>
      </c>
      <c r="B145" s="55" t="s">
        <v>376</v>
      </c>
      <c r="C145" s="35">
        <v>10</v>
      </c>
      <c r="D145" s="35">
        <v>20</v>
      </c>
      <c r="E145" s="55">
        <v>500</v>
      </c>
      <c r="F145" s="55" t="s">
        <v>65</v>
      </c>
      <c r="G145" s="55" t="s">
        <v>65</v>
      </c>
      <c r="H145" s="97"/>
      <c r="I145" s="97"/>
      <c r="J145" s="107">
        <v>184.97</v>
      </c>
      <c r="K145" s="107">
        <v>1849.7</v>
      </c>
      <c r="L145" s="35">
        <v>1</v>
      </c>
      <c r="M145" s="97"/>
      <c r="N145" s="97"/>
      <c r="O145" s="107">
        <v>184.97</v>
      </c>
      <c r="P145" s="35">
        <v>0</v>
      </c>
      <c r="Q145" s="107">
        <v>0</v>
      </c>
      <c r="R145" s="97"/>
      <c r="S145" s="97"/>
      <c r="T145" s="133"/>
      <c r="U145" s="35">
        <v>0</v>
      </c>
      <c r="V145" s="110"/>
    </row>
    <row r="146" spans="1:22" ht="15" x14ac:dyDescent="0.25">
      <c r="A146" s="102">
        <v>91110</v>
      </c>
      <c r="B146" s="102" t="s">
        <v>286</v>
      </c>
      <c r="C146" s="114"/>
      <c r="D146" s="114"/>
      <c r="E146" s="102" t="s">
        <v>397</v>
      </c>
      <c r="F146" s="102" t="s">
        <v>65</v>
      </c>
      <c r="G146" s="102" t="s">
        <v>65</v>
      </c>
      <c r="H146" s="114"/>
      <c r="I146" s="114"/>
      <c r="J146" s="104">
        <v>1531.56</v>
      </c>
      <c r="K146" s="104">
        <v>0</v>
      </c>
      <c r="L146" s="103">
        <v>0</v>
      </c>
      <c r="M146" s="114"/>
      <c r="N146" s="114"/>
      <c r="O146" s="104">
        <v>0</v>
      </c>
      <c r="P146" s="103">
        <v>0</v>
      </c>
      <c r="Q146" s="104">
        <v>0</v>
      </c>
      <c r="R146" s="114"/>
      <c r="S146" s="114"/>
      <c r="T146" s="132"/>
      <c r="U146" s="103">
        <v>0</v>
      </c>
      <c r="V146" s="106"/>
    </row>
    <row r="147" spans="1:22" ht="15" x14ac:dyDescent="0.25">
      <c r="A147" s="55">
        <v>91112</v>
      </c>
      <c r="B147" s="55" t="s">
        <v>287</v>
      </c>
      <c r="C147" s="97"/>
      <c r="D147" s="35">
        <v>12</v>
      </c>
      <c r="E147" s="55">
        <v>500</v>
      </c>
      <c r="F147" s="55" t="s">
        <v>65</v>
      </c>
      <c r="G147" s="55" t="s">
        <v>65</v>
      </c>
      <c r="H147" s="97"/>
      <c r="I147" s="55" t="s">
        <v>401</v>
      </c>
      <c r="J147" s="107">
        <v>297.08</v>
      </c>
      <c r="K147" s="107">
        <v>297.08</v>
      </c>
      <c r="L147" s="35">
        <v>17</v>
      </c>
      <c r="M147" s="97"/>
      <c r="N147" s="97"/>
      <c r="O147" s="107">
        <v>5050.2700000000004</v>
      </c>
      <c r="P147" s="35">
        <v>0</v>
      </c>
      <c r="Q147" s="107">
        <v>0</v>
      </c>
      <c r="R147" s="97"/>
      <c r="S147" s="97"/>
      <c r="T147" s="133"/>
      <c r="U147" s="35">
        <v>1</v>
      </c>
      <c r="V147" s="128">
        <v>-1</v>
      </c>
    </row>
    <row r="148" spans="1:22" ht="15" x14ac:dyDescent="0.25">
      <c r="A148" s="102">
        <v>91118</v>
      </c>
      <c r="B148" s="102" t="s">
        <v>173</v>
      </c>
      <c r="C148" s="114"/>
      <c r="D148" s="103">
        <v>12</v>
      </c>
      <c r="E148" s="102" t="s">
        <v>397</v>
      </c>
      <c r="F148" s="102" t="s">
        <v>65</v>
      </c>
      <c r="G148" s="102" t="s">
        <v>65</v>
      </c>
      <c r="H148" s="102" t="s">
        <v>138</v>
      </c>
      <c r="I148" s="102" t="s">
        <v>400</v>
      </c>
      <c r="J148" s="104">
        <v>54.63</v>
      </c>
      <c r="K148" s="104">
        <v>655.56</v>
      </c>
      <c r="L148" s="103">
        <v>63</v>
      </c>
      <c r="M148" s="114"/>
      <c r="N148" s="103">
        <v>5.25</v>
      </c>
      <c r="O148" s="104">
        <v>3441.7</v>
      </c>
      <c r="P148" s="103">
        <v>0</v>
      </c>
      <c r="Q148" s="104">
        <v>0</v>
      </c>
      <c r="R148" s="114"/>
      <c r="S148" s="103">
        <v>0</v>
      </c>
      <c r="T148" s="132"/>
      <c r="U148" s="103">
        <v>0</v>
      </c>
      <c r="V148" s="106"/>
    </row>
    <row r="149" spans="1:22" ht="15" x14ac:dyDescent="0.25">
      <c r="A149" s="55">
        <v>91155</v>
      </c>
      <c r="B149" s="55" t="s">
        <v>289</v>
      </c>
      <c r="C149" s="97"/>
      <c r="D149" s="97"/>
      <c r="E149" s="55" t="s">
        <v>397</v>
      </c>
      <c r="F149" s="55" t="s">
        <v>65</v>
      </c>
      <c r="G149" s="55" t="s">
        <v>65</v>
      </c>
      <c r="H149" s="97"/>
      <c r="I149" s="97"/>
      <c r="J149" s="107">
        <v>1263.43</v>
      </c>
      <c r="K149" s="107">
        <v>0</v>
      </c>
      <c r="L149" s="35">
        <v>0</v>
      </c>
      <c r="M149" s="97"/>
      <c r="N149" s="97"/>
      <c r="O149" s="107">
        <v>0</v>
      </c>
      <c r="P149" s="35">
        <v>0</v>
      </c>
      <c r="Q149" s="107">
        <v>0</v>
      </c>
      <c r="R149" s="97"/>
      <c r="S149" s="97"/>
      <c r="T149" s="133"/>
      <c r="U149" s="35">
        <v>0</v>
      </c>
      <c r="V149" s="110"/>
    </row>
    <row r="150" spans="1:22" ht="15" x14ac:dyDescent="0.25">
      <c r="A150" s="102">
        <v>91199</v>
      </c>
      <c r="B150" s="102" t="s">
        <v>212</v>
      </c>
      <c r="C150" s="114"/>
      <c r="D150" s="103">
        <v>16</v>
      </c>
      <c r="E150" s="102" t="s">
        <v>397</v>
      </c>
      <c r="F150" s="102" t="s">
        <v>65</v>
      </c>
      <c r="G150" s="102" t="s">
        <v>65</v>
      </c>
      <c r="H150" s="102" t="s">
        <v>138</v>
      </c>
      <c r="I150" s="114"/>
      <c r="J150" s="104">
        <v>64.489999999999995</v>
      </c>
      <c r="K150" s="104">
        <v>1031.9100000000001</v>
      </c>
      <c r="L150" s="103">
        <v>0</v>
      </c>
      <c r="M150" s="114"/>
      <c r="N150" s="103">
        <v>0</v>
      </c>
      <c r="O150" s="104">
        <v>0</v>
      </c>
      <c r="P150" s="103">
        <v>0</v>
      </c>
      <c r="Q150" s="104">
        <v>0</v>
      </c>
      <c r="R150" s="114"/>
      <c r="S150" s="103">
        <v>0</v>
      </c>
      <c r="T150" s="132"/>
      <c r="U150" s="103">
        <v>0</v>
      </c>
      <c r="V150" s="106"/>
    </row>
    <row r="151" spans="1:22" ht="15" x14ac:dyDescent="0.25">
      <c r="A151" s="55">
        <v>95253</v>
      </c>
      <c r="B151" s="55" t="s">
        <v>189</v>
      </c>
      <c r="C151" s="97"/>
      <c r="D151" s="35">
        <v>6</v>
      </c>
      <c r="E151" s="55" t="s">
        <v>397</v>
      </c>
      <c r="F151" s="55" t="s">
        <v>65</v>
      </c>
      <c r="G151" s="55" t="s">
        <v>65</v>
      </c>
      <c r="H151" s="55" t="s">
        <v>138</v>
      </c>
      <c r="I151" s="55" t="s">
        <v>401</v>
      </c>
      <c r="J151" s="107">
        <v>110.53</v>
      </c>
      <c r="K151" s="107">
        <v>663.18</v>
      </c>
      <c r="L151" s="35">
        <v>7</v>
      </c>
      <c r="M151" s="97"/>
      <c r="N151" s="35">
        <v>1.17</v>
      </c>
      <c r="O151" s="107">
        <v>773.71</v>
      </c>
      <c r="P151" s="35">
        <v>0</v>
      </c>
      <c r="Q151" s="107">
        <v>0</v>
      </c>
      <c r="R151" s="97"/>
      <c r="S151" s="35">
        <v>0</v>
      </c>
      <c r="T151" s="133"/>
      <c r="U151" s="35">
        <v>0</v>
      </c>
      <c r="V151" s="110"/>
    </row>
    <row r="152" spans="1:22" ht="15" x14ac:dyDescent="0.25">
      <c r="A152" s="102">
        <v>95804</v>
      </c>
      <c r="B152" s="102" t="s">
        <v>179</v>
      </c>
      <c r="C152" s="114"/>
      <c r="D152" s="103">
        <v>12</v>
      </c>
      <c r="E152" s="102" t="s">
        <v>397</v>
      </c>
      <c r="F152" s="102" t="s">
        <v>65</v>
      </c>
      <c r="G152" s="102" t="s">
        <v>65</v>
      </c>
      <c r="H152" s="102" t="s">
        <v>67</v>
      </c>
      <c r="I152" s="114"/>
      <c r="J152" s="104">
        <v>34.299999999999997</v>
      </c>
      <c r="K152" s="104">
        <v>411.55</v>
      </c>
      <c r="L152" s="103">
        <v>0</v>
      </c>
      <c r="M152" s="114"/>
      <c r="N152" s="103">
        <v>0</v>
      </c>
      <c r="O152" s="104">
        <v>0</v>
      </c>
      <c r="P152" s="103">
        <v>0</v>
      </c>
      <c r="Q152" s="104">
        <v>0</v>
      </c>
      <c r="R152" s="114"/>
      <c r="S152" s="103">
        <v>0</v>
      </c>
      <c r="T152" s="132"/>
      <c r="U152" s="103">
        <v>0</v>
      </c>
      <c r="V152" s="106"/>
    </row>
    <row r="153" spans="1:22" ht="15" x14ac:dyDescent="0.25">
      <c r="A153" s="55">
        <v>95863</v>
      </c>
      <c r="B153" s="55" t="s">
        <v>305</v>
      </c>
      <c r="C153" s="97"/>
      <c r="D153" s="35">
        <v>12</v>
      </c>
      <c r="E153" s="55" t="s">
        <v>397</v>
      </c>
      <c r="F153" s="55" t="s">
        <v>65</v>
      </c>
      <c r="G153" s="55" t="s">
        <v>65</v>
      </c>
      <c r="H153" s="55" t="s">
        <v>67</v>
      </c>
      <c r="I153" s="55" t="s">
        <v>401</v>
      </c>
      <c r="J153" s="107">
        <v>34.590000000000003</v>
      </c>
      <c r="K153" s="107">
        <v>415.06</v>
      </c>
      <c r="L153" s="35">
        <v>0</v>
      </c>
      <c r="M153" s="97"/>
      <c r="N153" s="35">
        <v>0</v>
      </c>
      <c r="O153" s="107">
        <v>0</v>
      </c>
      <c r="P153" s="35">
        <v>0</v>
      </c>
      <c r="Q153" s="107">
        <v>0</v>
      </c>
      <c r="R153" s="97"/>
      <c r="S153" s="35">
        <v>0</v>
      </c>
      <c r="T153" s="133"/>
      <c r="U153" s="35">
        <v>0</v>
      </c>
      <c r="V153" s="110"/>
    </row>
    <row r="154" spans="1:22" ht="15" x14ac:dyDescent="0.25">
      <c r="A154" s="102">
        <v>96156</v>
      </c>
      <c r="B154" s="102" t="s">
        <v>184</v>
      </c>
      <c r="C154" s="114"/>
      <c r="D154" s="103">
        <v>24</v>
      </c>
      <c r="E154" s="102" t="s">
        <v>397</v>
      </c>
      <c r="F154" s="102" t="s">
        <v>65</v>
      </c>
      <c r="G154" s="102" t="s">
        <v>65</v>
      </c>
      <c r="H154" s="102" t="s">
        <v>68</v>
      </c>
      <c r="I154" s="102" t="s">
        <v>401</v>
      </c>
      <c r="J154" s="104">
        <v>296.88</v>
      </c>
      <c r="K154" s="104">
        <v>7125.12</v>
      </c>
      <c r="L154" s="103">
        <v>0</v>
      </c>
      <c r="M154" s="114"/>
      <c r="N154" s="103">
        <v>0</v>
      </c>
      <c r="O154" s="104">
        <v>0</v>
      </c>
      <c r="P154" s="103">
        <v>0</v>
      </c>
      <c r="Q154" s="104">
        <v>0</v>
      </c>
      <c r="R154" s="114"/>
      <c r="S154" s="103">
        <v>0</v>
      </c>
      <c r="T154" s="132"/>
      <c r="U154" s="103">
        <v>0</v>
      </c>
      <c r="V154" s="106"/>
    </row>
    <row r="155" spans="1:22" ht="15" x14ac:dyDescent="0.25">
      <c r="A155" s="55">
        <v>96183</v>
      </c>
      <c r="B155" s="55" t="s">
        <v>119</v>
      </c>
      <c r="C155" s="35">
        <v>6</v>
      </c>
      <c r="D155" s="35">
        <v>120</v>
      </c>
      <c r="E155" s="55" t="s">
        <v>397</v>
      </c>
      <c r="F155" s="55" t="s">
        <v>65</v>
      </c>
      <c r="G155" s="55" t="s">
        <v>65</v>
      </c>
      <c r="H155" s="55" t="s">
        <v>67</v>
      </c>
      <c r="I155" s="55" t="s">
        <v>400</v>
      </c>
      <c r="J155" s="107">
        <v>11.94</v>
      </c>
      <c r="K155" s="107">
        <v>238.75</v>
      </c>
      <c r="L155" s="35">
        <v>358</v>
      </c>
      <c r="M155" s="35">
        <v>59.67</v>
      </c>
      <c r="N155" s="35">
        <v>2.98</v>
      </c>
      <c r="O155" s="107">
        <v>4273.59</v>
      </c>
      <c r="P155" s="35">
        <v>0</v>
      </c>
      <c r="Q155" s="107">
        <v>0</v>
      </c>
      <c r="R155" s="35">
        <v>0</v>
      </c>
      <c r="S155" s="35">
        <v>0</v>
      </c>
      <c r="T155" s="133"/>
      <c r="U155" s="35">
        <v>14</v>
      </c>
      <c r="V155" s="128">
        <v>-1</v>
      </c>
    </row>
    <row r="156" spans="1:22" ht="15" x14ac:dyDescent="0.25">
      <c r="A156" s="102">
        <v>97300</v>
      </c>
      <c r="B156" s="102" t="s">
        <v>203</v>
      </c>
      <c r="C156" s="114"/>
      <c r="D156" s="103">
        <v>12</v>
      </c>
      <c r="E156" s="102" t="s">
        <v>397</v>
      </c>
      <c r="F156" s="102" t="s">
        <v>65</v>
      </c>
      <c r="G156" s="102" t="s">
        <v>65</v>
      </c>
      <c r="H156" s="102" t="s">
        <v>67</v>
      </c>
      <c r="I156" s="102" t="s">
        <v>400</v>
      </c>
      <c r="J156" s="104">
        <v>83.05</v>
      </c>
      <c r="K156" s="104">
        <v>996.57</v>
      </c>
      <c r="L156" s="103">
        <v>6</v>
      </c>
      <c r="M156" s="114"/>
      <c r="N156" s="103">
        <v>0.5</v>
      </c>
      <c r="O156" s="104">
        <v>498.29</v>
      </c>
      <c r="P156" s="103">
        <v>0</v>
      </c>
      <c r="Q156" s="104">
        <v>0</v>
      </c>
      <c r="R156" s="114"/>
      <c r="S156" s="103">
        <v>0</v>
      </c>
      <c r="T156" s="132"/>
      <c r="U156" s="103">
        <v>2</v>
      </c>
      <c r="V156" s="125">
        <v>-1</v>
      </c>
    </row>
    <row r="157" spans="1:22" ht="15" x14ac:dyDescent="0.25">
      <c r="A157" s="55">
        <v>97302</v>
      </c>
      <c r="B157" s="55" t="s">
        <v>215</v>
      </c>
      <c r="C157" s="97"/>
      <c r="D157" s="35">
        <v>14</v>
      </c>
      <c r="E157" s="55" t="s">
        <v>397</v>
      </c>
      <c r="F157" s="55" t="s">
        <v>65</v>
      </c>
      <c r="G157" s="55" t="s">
        <v>65</v>
      </c>
      <c r="H157" s="55" t="s">
        <v>67</v>
      </c>
      <c r="I157" s="55" t="s">
        <v>400</v>
      </c>
      <c r="J157" s="107">
        <v>120.88</v>
      </c>
      <c r="K157" s="107">
        <v>1692.33</v>
      </c>
      <c r="L157" s="35">
        <v>2</v>
      </c>
      <c r="M157" s="97"/>
      <c r="N157" s="35">
        <v>0.14000000000000001</v>
      </c>
      <c r="O157" s="107">
        <v>241.76</v>
      </c>
      <c r="P157" s="35">
        <v>0</v>
      </c>
      <c r="Q157" s="107">
        <v>0</v>
      </c>
      <c r="R157" s="97"/>
      <c r="S157" s="35">
        <v>0</v>
      </c>
      <c r="T157" s="133"/>
      <c r="U157" s="35">
        <v>11</v>
      </c>
      <c r="V157" s="128">
        <v>-1</v>
      </c>
    </row>
    <row r="158" spans="1:22" ht="15" x14ac:dyDescent="0.25">
      <c r="A158" s="102">
        <v>97303</v>
      </c>
      <c r="B158" s="102" t="s">
        <v>238</v>
      </c>
      <c r="C158" s="114"/>
      <c r="D158" s="103">
        <v>16</v>
      </c>
      <c r="E158" s="102" t="s">
        <v>397</v>
      </c>
      <c r="F158" s="102" t="s">
        <v>65</v>
      </c>
      <c r="G158" s="102" t="s">
        <v>65</v>
      </c>
      <c r="H158" s="102" t="s">
        <v>138</v>
      </c>
      <c r="I158" s="114"/>
      <c r="J158" s="104">
        <v>71.17</v>
      </c>
      <c r="K158" s="104">
        <v>1138.68</v>
      </c>
      <c r="L158" s="103">
        <v>0</v>
      </c>
      <c r="M158" s="114"/>
      <c r="N158" s="103">
        <v>0</v>
      </c>
      <c r="O158" s="104">
        <v>0</v>
      </c>
      <c r="P158" s="103">
        <v>0</v>
      </c>
      <c r="Q158" s="104">
        <v>0</v>
      </c>
      <c r="R158" s="114"/>
      <c r="S158" s="103">
        <v>0</v>
      </c>
      <c r="T158" s="132"/>
      <c r="U158" s="103">
        <v>0</v>
      </c>
      <c r="V158" s="106"/>
    </row>
    <row r="159" spans="1:22" ht="15" x14ac:dyDescent="0.25">
      <c r="A159" s="55">
        <v>97313</v>
      </c>
      <c r="B159" s="55" t="s">
        <v>236</v>
      </c>
      <c r="C159" s="97"/>
      <c r="D159" s="35">
        <v>6</v>
      </c>
      <c r="E159" s="55" t="s">
        <v>397</v>
      </c>
      <c r="F159" s="55" t="s">
        <v>65</v>
      </c>
      <c r="G159" s="55" t="s">
        <v>65</v>
      </c>
      <c r="H159" s="55" t="s">
        <v>84</v>
      </c>
      <c r="I159" s="55" t="s">
        <v>401</v>
      </c>
      <c r="J159" s="107">
        <v>21.8</v>
      </c>
      <c r="K159" s="107">
        <v>130.80000000000001</v>
      </c>
      <c r="L159" s="35">
        <v>0</v>
      </c>
      <c r="M159" s="97"/>
      <c r="N159" s="35">
        <v>0</v>
      </c>
      <c r="O159" s="107">
        <v>0</v>
      </c>
      <c r="P159" s="35">
        <v>0</v>
      </c>
      <c r="Q159" s="107">
        <v>0</v>
      </c>
      <c r="R159" s="97"/>
      <c r="S159" s="35">
        <v>0</v>
      </c>
      <c r="T159" s="133"/>
      <c r="U159" s="35">
        <v>0</v>
      </c>
      <c r="V159" s="110"/>
    </row>
    <row r="160" spans="1:22" ht="15" x14ac:dyDescent="0.25">
      <c r="A160" s="102">
        <v>97316</v>
      </c>
      <c r="B160" s="102" t="s">
        <v>200</v>
      </c>
      <c r="C160" s="114"/>
      <c r="D160" s="103">
        <v>8</v>
      </c>
      <c r="E160" s="102" t="s">
        <v>397</v>
      </c>
      <c r="F160" s="102" t="s">
        <v>65</v>
      </c>
      <c r="G160" s="102" t="s">
        <v>65</v>
      </c>
      <c r="H160" s="102" t="s">
        <v>84</v>
      </c>
      <c r="I160" s="102" t="s">
        <v>401</v>
      </c>
      <c r="J160" s="104">
        <v>85.32</v>
      </c>
      <c r="K160" s="104">
        <v>682.56</v>
      </c>
      <c r="L160" s="103">
        <v>17</v>
      </c>
      <c r="M160" s="114"/>
      <c r="N160" s="103">
        <v>2.13</v>
      </c>
      <c r="O160" s="104">
        <v>1450.44</v>
      </c>
      <c r="P160" s="103">
        <v>0</v>
      </c>
      <c r="Q160" s="104">
        <v>0</v>
      </c>
      <c r="R160" s="114"/>
      <c r="S160" s="103">
        <v>0</v>
      </c>
      <c r="T160" s="132"/>
      <c r="U160" s="103">
        <v>0</v>
      </c>
      <c r="V160" s="106"/>
    </row>
    <row r="161" spans="1:22" ht="15" x14ac:dyDescent="0.25">
      <c r="A161" s="55">
        <v>71</v>
      </c>
      <c r="B161" s="55" t="s">
        <v>213</v>
      </c>
      <c r="C161" s="97"/>
      <c r="D161" s="35">
        <v>192</v>
      </c>
      <c r="E161" s="55" t="s">
        <v>397</v>
      </c>
      <c r="F161" s="97"/>
      <c r="G161" s="55" t="s">
        <v>65</v>
      </c>
      <c r="H161" s="55" t="s">
        <v>98</v>
      </c>
      <c r="I161" s="97"/>
      <c r="J161" s="107">
        <v>14.51</v>
      </c>
      <c r="K161" s="107">
        <v>2785.15</v>
      </c>
      <c r="L161" s="35">
        <v>0</v>
      </c>
      <c r="M161" s="97"/>
      <c r="N161" s="35">
        <v>0</v>
      </c>
      <c r="O161" s="107">
        <v>0</v>
      </c>
      <c r="P161" s="35">
        <v>0</v>
      </c>
      <c r="Q161" s="107">
        <v>0</v>
      </c>
      <c r="R161" s="97"/>
      <c r="S161" s="35">
        <v>0</v>
      </c>
      <c r="T161" s="133"/>
      <c r="U161" s="35">
        <v>0</v>
      </c>
      <c r="V161" s="110"/>
    </row>
    <row r="162" spans="1:22" ht="15" x14ac:dyDescent="0.25">
      <c r="A162" s="102">
        <v>70</v>
      </c>
      <c r="B162" s="102" t="s">
        <v>201</v>
      </c>
      <c r="C162" s="114"/>
      <c r="D162" s="103">
        <v>192</v>
      </c>
      <c r="E162" s="102" t="s">
        <v>397</v>
      </c>
      <c r="F162" s="114"/>
      <c r="G162" s="102" t="s">
        <v>65</v>
      </c>
      <c r="H162" s="102" t="s">
        <v>98</v>
      </c>
      <c r="I162" s="114"/>
      <c r="J162" s="104">
        <v>14.51</v>
      </c>
      <c r="K162" s="104">
        <v>2785.15</v>
      </c>
      <c r="L162" s="103">
        <v>0</v>
      </c>
      <c r="M162" s="114"/>
      <c r="N162" s="103">
        <v>0</v>
      </c>
      <c r="O162" s="104">
        <v>0</v>
      </c>
      <c r="P162" s="103">
        <v>0</v>
      </c>
      <c r="Q162" s="104">
        <v>0</v>
      </c>
      <c r="R162" s="114"/>
      <c r="S162" s="103">
        <v>0</v>
      </c>
      <c r="T162" s="132"/>
      <c r="U162" s="103">
        <v>0</v>
      </c>
      <c r="V162" s="106"/>
    </row>
    <row r="163" spans="1:22" ht="15" x14ac:dyDescent="0.25">
      <c r="A163" s="55">
        <v>6059</v>
      </c>
      <c r="B163" s="55" t="s">
        <v>409</v>
      </c>
      <c r="C163" s="97"/>
      <c r="D163" s="35">
        <v>72</v>
      </c>
      <c r="E163" s="55" t="s">
        <v>397</v>
      </c>
      <c r="F163" s="97"/>
      <c r="G163" s="55" t="s">
        <v>65</v>
      </c>
      <c r="H163" s="55" t="s">
        <v>98</v>
      </c>
      <c r="I163" s="97"/>
      <c r="J163" s="107">
        <v>11.37</v>
      </c>
      <c r="K163" s="107">
        <v>818.64</v>
      </c>
      <c r="L163" s="35">
        <v>0</v>
      </c>
      <c r="M163" s="97"/>
      <c r="N163" s="35">
        <v>0</v>
      </c>
      <c r="O163" s="107">
        <v>0</v>
      </c>
      <c r="P163" s="35">
        <v>0</v>
      </c>
      <c r="Q163" s="107">
        <v>0</v>
      </c>
      <c r="R163" s="97"/>
      <c r="S163" s="35">
        <v>0</v>
      </c>
      <c r="T163" s="133"/>
      <c r="U163" s="35">
        <v>0</v>
      </c>
      <c r="V163" s="110"/>
    </row>
    <row r="164" spans="1:22" ht="15" x14ac:dyDescent="0.25">
      <c r="A164" s="102">
        <v>297</v>
      </c>
      <c r="B164" s="102" t="s">
        <v>219</v>
      </c>
      <c r="C164" s="114"/>
      <c r="D164" s="103">
        <v>144</v>
      </c>
      <c r="E164" s="102" t="s">
        <v>397</v>
      </c>
      <c r="F164" s="114"/>
      <c r="G164" s="102" t="s">
        <v>65</v>
      </c>
      <c r="H164" s="102" t="s">
        <v>98</v>
      </c>
      <c r="I164" s="114"/>
      <c r="J164" s="104">
        <v>12.89</v>
      </c>
      <c r="K164" s="104">
        <v>1855.73</v>
      </c>
      <c r="L164" s="103">
        <v>0</v>
      </c>
      <c r="M164" s="114"/>
      <c r="N164" s="103">
        <v>0</v>
      </c>
      <c r="O164" s="104">
        <v>0</v>
      </c>
      <c r="P164" s="103">
        <v>0</v>
      </c>
      <c r="Q164" s="104">
        <v>0</v>
      </c>
      <c r="R164" s="114"/>
      <c r="S164" s="103">
        <v>0</v>
      </c>
      <c r="T164" s="132"/>
      <c r="U164" s="103">
        <v>0</v>
      </c>
      <c r="V164" s="106"/>
    </row>
    <row r="165" spans="1:22" ht="15" x14ac:dyDescent="0.25">
      <c r="A165" s="55">
        <v>296</v>
      </c>
      <c r="B165" s="55" t="s">
        <v>222</v>
      </c>
      <c r="C165" s="97"/>
      <c r="D165" s="35">
        <v>144</v>
      </c>
      <c r="E165" s="55" t="s">
        <v>397</v>
      </c>
      <c r="F165" s="97"/>
      <c r="G165" s="55" t="s">
        <v>65</v>
      </c>
      <c r="H165" s="55" t="s">
        <v>98</v>
      </c>
      <c r="I165" s="97"/>
      <c r="J165" s="107">
        <v>12.89</v>
      </c>
      <c r="K165" s="107">
        <v>1855.73</v>
      </c>
      <c r="L165" s="35">
        <v>0</v>
      </c>
      <c r="M165" s="97"/>
      <c r="N165" s="35">
        <v>0</v>
      </c>
      <c r="O165" s="107">
        <v>0</v>
      </c>
      <c r="P165" s="35">
        <v>0</v>
      </c>
      <c r="Q165" s="107">
        <v>0</v>
      </c>
      <c r="R165" s="97"/>
      <c r="S165" s="35">
        <v>0</v>
      </c>
      <c r="T165" s="133"/>
      <c r="U165" s="35">
        <v>0</v>
      </c>
      <c r="V165" s="110"/>
    </row>
    <row r="166" spans="1:22" ht="15" x14ac:dyDescent="0.25">
      <c r="A166" s="102">
        <v>319</v>
      </c>
      <c r="B166" s="102" t="s">
        <v>223</v>
      </c>
      <c r="C166" s="114"/>
      <c r="D166" s="103">
        <v>144</v>
      </c>
      <c r="E166" s="102" t="s">
        <v>397</v>
      </c>
      <c r="F166" s="114"/>
      <c r="G166" s="102" t="s">
        <v>65</v>
      </c>
      <c r="H166" s="102" t="s">
        <v>98</v>
      </c>
      <c r="I166" s="114"/>
      <c r="J166" s="104">
        <v>14.45</v>
      </c>
      <c r="K166" s="104">
        <v>2080.5100000000002</v>
      </c>
      <c r="L166" s="103">
        <v>0</v>
      </c>
      <c r="M166" s="114"/>
      <c r="N166" s="103">
        <v>0</v>
      </c>
      <c r="O166" s="104">
        <v>0</v>
      </c>
      <c r="P166" s="103">
        <v>0</v>
      </c>
      <c r="Q166" s="104">
        <v>0</v>
      </c>
      <c r="R166" s="114"/>
      <c r="S166" s="103">
        <v>0</v>
      </c>
      <c r="T166" s="132"/>
      <c r="U166" s="103">
        <v>0</v>
      </c>
      <c r="V166" s="106"/>
    </row>
    <row r="167" spans="1:22" ht="15" x14ac:dyDescent="0.25">
      <c r="A167" s="55">
        <v>33</v>
      </c>
      <c r="B167" s="55" t="s">
        <v>216</v>
      </c>
      <c r="C167" s="97"/>
      <c r="D167" s="35">
        <v>144</v>
      </c>
      <c r="E167" s="55" t="s">
        <v>397</v>
      </c>
      <c r="F167" s="97"/>
      <c r="G167" s="55" t="s">
        <v>65</v>
      </c>
      <c r="H167" s="55" t="s">
        <v>98</v>
      </c>
      <c r="I167" s="97"/>
      <c r="J167" s="107">
        <v>17.02</v>
      </c>
      <c r="K167" s="107">
        <v>2451.02</v>
      </c>
      <c r="L167" s="35">
        <v>0</v>
      </c>
      <c r="M167" s="97"/>
      <c r="N167" s="35">
        <v>0</v>
      </c>
      <c r="O167" s="107">
        <v>0</v>
      </c>
      <c r="P167" s="35">
        <v>0</v>
      </c>
      <c r="Q167" s="107">
        <v>0</v>
      </c>
      <c r="R167" s="97"/>
      <c r="S167" s="35">
        <v>0</v>
      </c>
      <c r="T167" s="133"/>
      <c r="U167" s="35">
        <v>0</v>
      </c>
      <c r="V167" s="110"/>
    </row>
    <row r="168" spans="1:22" ht="15" x14ac:dyDescent="0.25">
      <c r="A168" s="102">
        <v>27</v>
      </c>
      <c r="B168" s="102" t="s">
        <v>235</v>
      </c>
      <c r="C168" s="114"/>
      <c r="D168" s="103">
        <v>6</v>
      </c>
      <c r="E168" s="102" t="s">
        <v>397</v>
      </c>
      <c r="F168" s="114"/>
      <c r="G168" s="102" t="s">
        <v>65</v>
      </c>
      <c r="H168" s="102" t="s">
        <v>98</v>
      </c>
      <c r="I168" s="114"/>
      <c r="J168" s="104">
        <v>9.49</v>
      </c>
      <c r="K168" s="104">
        <v>56.93</v>
      </c>
      <c r="L168" s="103">
        <v>0</v>
      </c>
      <c r="M168" s="114"/>
      <c r="N168" s="103">
        <v>0</v>
      </c>
      <c r="O168" s="104">
        <v>0</v>
      </c>
      <c r="P168" s="103">
        <v>0</v>
      </c>
      <c r="Q168" s="104">
        <v>0</v>
      </c>
      <c r="R168" s="114"/>
      <c r="S168" s="103">
        <v>0</v>
      </c>
      <c r="T168" s="132"/>
      <c r="U168" s="103">
        <v>0</v>
      </c>
      <c r="V168" s="106"/>
    </row>
    <row r="169" spans="1:22" ht="15" x14ac:dyDescent="0.25">
      <c r="A169" s="55">
        <v>59502</v>
      </c>
      <c r="B169" s="55" t="s">
        <v>66</v>
      </c>
      <c r="C169" s="97"/>
      <c r="D169" s="35">
        <v>12</v>
      </c>
      <c r="E169" s="55" t="s">
        <v>397</v>
      </c>
      <c r="F169" s="55" t="s">
        <v>65</v>
      </c>
      <c r="G169" s="55" t="s">
        <v>65</v>
      </c>
      <c r="H169" s="55" t="s">
        <v>68</v>
      </c>
      <c r="I169" s="97"/>
      <c r="J169" s="107">
        <v>147.06</v>
      </c>
      <c r="K169" s="107">
        <v>1764.72</v>
      </c>
      <c r="L169" s="35">
        <v>0</v>
      </c>
      <c r="M169" s="97"/>
      <c r="N169" s="35">
        <v>0</v>
      </c>
      <c r="O169" s="107">
        <v>0</v>
      </c>
      <c r="P169" s="35">
        <v>0</v>
      </c>
      <c r="Q169" s="107">
        <v>0</v>
      </c>
      <c r="R169" s="97"/>
      <c r="S169" s="35">
        <v>0</v>
      </c>
      <c r="T169" s="133"/>
      <c r="U169" s="35">
        <v>0</v>
      </c>
      <c r="V169" s="110"/>
    </row>
    <row r="170" spans="1:22" ht="15" x14ac:dyDescent="0.25">
      <c r="A170" s="102">
        <v>59085</v>
      </c>
      <c r="B170" s="102" t="s">
        <v>112</v>
      </c>
      <c r="C170" s="114"/>
      <c r="D170" s="103">
        <v>4</v>
      </c>
      <c r="E170" s="102" t="s">
        <v>397</v>
      </c>
      <c r="F170" s="102" t="s">
        <v>65</v>
      </c>
      <c r="G170" s="102" t="s">
        <v>65</v>
      </c>
      <c r="H170" s="102" t="s">
        <v>98</v>
      </c>
      <c r="I170" s="114"/>
      <c r="J170" s="104">
        <v>146.30000000000001</v>
      </c>
      <c r="K170" s="104">
        <v>585.19000000000005</v>
      </c>
      <c r="L170" s="103">
        <v>0</v>
      </c>
      <c r="M170" s="114"/>
      <c r="N170" s="103">
        <v>0</v>
      </c>
      <c r="O170" s="104">
        <v>0</v>
      </c>
      <c r="P170" s="103">
        <v>0</v>
      </c>
      <c r="Q170" s="104">
        <v>0</v>
      </c>
      <c r="R170" s="114"/>
      <c r="S170" s="103">
        <v>0</v>
      </c>
      <c r="T170" s="132"/>
      <c r="U170" s="103">
        <v>0</v>
      </c>
      <c r="V170" s="106"/>
    </row>
    <row r="171" spans="1:22" ht="15" x14ac:dyDescent="0.25">
      <c r="A171" s="55">
        <v>488</v>
      </c>
      <c r="B171" s="55" t="s">
        <v>231</v>
      </c>
      <c r="C171" s="97"/>
      <c r="D171" s="35">
        <v>1</v>
      </c>
      <c r="E171" s="55" t="s">
        <v>397</v>
      </c>
      <c r="F171" s="97"/>
      <c r="G171" s="55" t="s">
        <v>65</v>
      </c>
      <c r="H171" s="55" t="s">
        <v>98</v>
      </c>
      <c r="I171" s="97"/>
      <c r="J171" s="107">
        <v>20.73</v>
      </c>
      <c r="K171" s="107">
        <v>20.73</v>
      </c>
      <c r="L171" s="35">
        <v>0</v>
      </c>
      <c r="M171" s="97"/>
      <c r="N171" s="35">
        <v>0</v>
      </c>
      <c r="O171" s="107">
        <v>0</v>
      </c>
      <c r="P171" s="35">
        <v>0</v>
      </c>
      <c r="Q171" s="107">
        <v>0</v>
      </c>
      <c r="R171" s="97"/>
      <c r="S171" s="35">
        <v>0</v>
      </c>
      <c r="T171" s="133"/>
      <c r="U171" s="35">
        <v>0</v>
      </c>
      <c r="V171" s="110"/>
    </row>
    <row r="172" spans="1:22" ht="15" x14ac:dyDescent="0.25">
      <c r="A172" s="102">
        <v>24</v>
      </c>
      <c r="B172" s="102" t="s">
        <v>207</v>
      </c>
      <c r="C172" s="114"/>
      <c r="D172" s="103">
        <v>240</v>
      </c>
      <c r="E172" s="102" t="s">
        <v>397</v>
      </c>
      <c r="F172" s="114"/>
      <c r="G172" s="102" t="s">
        <v>65</v>
      </c>
      <c r="H172" s="102" t="s">
        <v>98</v>
      </c>
      <c r="I172" s="114"/>
      <c r="J172" s="104">
        <v>5.72</v>
      </c>
      <c r="K172" s="104">
        <v>1371.84</v>
      </c>
      <c r="L172" s="103">
        <v>0</v>
      </c>
      <c r="M172" s="114"/>
      <c r="N172" s="103">
        <v>0</v>
      </c>
      <c r="O172" s="104">
        <v>0</v>
      </c>
      <c r="P172" s="103">
        <v>0</v>
      </c>
      <c r="Q172" s="104">
        <v>0</v>
      </c>
      <c r="R172" s="114"/>
      <c r="S172" s="103">
        <v>0</v>
      </c>
      <c r="T172" s="132"/>
      <c r="U172" s="103">
        <v>0</v>
      </c>
      <c r="V172" s="106"/>
    </row>
    <row r="173" spans="1:22" ht="15" x14ac:dyDescent="0.25">
      <c r="A173" s="55">
        <v>26</v>
      </c>
      <c r="B173" s="55" t="s">
        <v>221</v>
      </c>
      <c r="C173" s="97"/>
      <c r="D173" s="35">
        <v>144</v>
      </c>
      <c r="E173" s="55" t="s">
        <v>397</v>
      </c>
      <c r="F173" s="97"/>
      <c r="G173" s="55" t="s">
        <v>65</v>
      </c>
      <c r="H173" s="55" t="s">
        <v>98</v>
      </c>
      <c r="I173" s="97"/>
      <c r="J173" s="107">
        <v>8.19</v>
      </c>
      <c r="K173" s="107">
        <v>1179.3599999999999</v>
      </c>
      <c r="L173" s="35">
        <v>0</v>
      </c>
      <c r="M173" s="97"/>
      <c r="N173" s="35">
        <v>0</v>
      </c>
      <c r="O173" s="107">
        <v>0</v>
      </c>
      <c r="P173" s="35">
        <v>0</v>
      </c>
      <c r="Q173" s="107">
        <v>0</v>
      </c>
      <c r="R173" s="97"/>
      <c r="S173" s="35">
        <v>0</v>
      </c>
      <c r="T173" s="133"/>
      <c r="U173" s="35">
        <v>0</v>
      </c>
      <c r="V173" s="110"/>
    </row>
    <row r="174" spans="1:22" ht="15" x14ac:dyDescent="0.25">
      <c r="A174" s="102">
        <v>88162</v>
      </c>
      <c r="B174" s="102" t="s">
        <v>210</v>
      </c>
      <c r="C174" s="114"/>
      <c r="D174" s="103">
        <v>800</v>
      </c>
      <c r="E174" s="102" t="s">
        <v>397</v>
      </c>
      <c r="F174" s="114"/>
      <c r="G174" s="102" t="s">
        <v>65</v>
      </c>
      <c r="H174" s="102" t="s">
        <v>98</v>
      </c>
      <c r="I174" s="114"/>
      <c r="J174" s="104">
        <v>5.72</v>
      </c>
      <c r="K174" s="104">
        <v>4578.3999999999996</v>
      </c>
      <c r="L174" s="103">
        <v>0</v>
      </c>
      <c r="M174" s="114"/>
      <c r="N174" s="103">
        <v>0</v>
      </c>
      <c r="O174" s="104">
        <v>0</v>
      </c>
      <c r="P174" s="103">
        <v>0</v>
      </c>
      <c r="Q174" s="104">
        <v>0</v>
      </c>
      <c r="R174" s="114"/>
      <c r="S174" s="103">
        <v>0</v>
      </c>
      <c r="T174" s="132"/>
      <c r="U174" s="103">
        <v>0</v>
      </c>
      <c r="V174" s="106"/>
    </row>
    <row r="175" spans="1:22" ht="15" x14ac:dyDescent="0.25">
      <c r="A175" s="55">
        <v>486</v>
      </c>
      <c r="B175" s="55" t="s">
        <v>228</v>
      </c>
      <c r="C175" s="97"/>
      <c r="D175" s="35">
        <v>1</v>
      </c>
      <c r="E175" s="55" t="s">
        <v>397</v>
      </c>
      <c r="F175" s="97"/>
      <c r="G175" s="55" t="s">
        <v>65</v>
      </c>
      <c r="H175" s="55" t="s">
        <v>98</v>
      </c>
      <c r="I175" s="97"/>
      <c r="J175" s="107">
        <v>14.45</v>
      </c>
      <c r="K175" s="107">
        <v>14.45</v>
      </c>
      <c r="L175" s="35">
        <v>0</v>
      </c>
      <c r="M175" s="97"/>
      <c r="N175" s="35">
        <v>0</v>
      </c>
      <c r="O175" s="107">
        <v>0</v>
      </c>
      <c r="P175" s="35">
        <v>0</v>
      </c>
      <c r="Q175" s="107">
        <v>0</v>
      </c>
      <c r="R175" s="97"/>
      <c r="S175" s="35">
        <v>0</v>
      </c>
      <c r="T175" s="133"/>
      <c r="U175" s="35">
        <v>0</v>
      </c>
      <c r="V175" s="110"/>
    </row>
    <row r="176" spans="1:22" ht="15" x14ac:dyDescent="0.25">
      <c r="A176" s="102">
        <v>507</v>
      </c>
      <c r="B176" s="102" t="s">
        <v>100</v>
      </c>
      <c r="C176" s="114"/>
      <c r="D176" s="103">
        <v>32</v>
      </c>
      <c r="E176" s="102" t="s">
        <v>397</v>
      </c>
      <c r="F176" s="114"/>
      <c r="G176" s="102" t="s">
        <v>65</v>
      </c>
      <c r="H176" s="102" t="s">
        <v>98</v>
      </c>
      <c r="I176" s="114"/>
      <c r="J176" s="104">
        <v>101.25</v>
      </c>
      <c r="K176" s="104">
        <v>3240</v>
      </c>
      <c r="L176" s="103">
        <v>0</v>
      </c>
      <c r="M176" s="114"/>
      <c r="N176" s="103">
        <v>0</v>
      </c>
      <c r="O176" s="104">
        <v>0</v>
      </c>
      <c r="P176" s="103">
        <v>0</v>
      </c>
      <c r="Q176" s="104">
        <v>0</v>
      </c>
      <c r="R176" s="114"/>
      <c r="S176" s="103">
        <v>0</v>
      </c>
      <c r="T176" s="132"/>
      <c r="U176" s="103">
        <v>0</v>
      </c>
      <c r="V176" s="106"/>
    </row>
    <row r="177" spans="1:22" ht="15" x14ac:dyDescent="0.25">
      <c r="A177" s="55">
        <v>25</v>
      </c>
      <c r="B177" s="55" t="s">
        <v>410</v>
      </c>
      <c r="C177" s="97"/>
      <c r="D177" s="35">
        <v>120</v>
      </c>
      <c r="E177" s="55" t="s">
        <v>397</v>
      </c>
      <c r="F177" s="97"/>
      <c r="G177" s="55" t="s">
        <v>65</v>
      </c>
      <c r="H177" s="55" t="s">
        <v>98</v>
      </c>
      <c r="I177" s="97"/>
      <c r="J177" s="107">
        <v>11.77</v>
      </c>
      <c r="K177" s="107">
        <v>1412.4</v>
      </c>
      <c r="L177" s="35">
        <v>0</v>
      </c>
      <c r="M177" s="97"/>
      <c r="N177" s="35">
        <v>0</v>
      </c>
      <c r="O177" s="107">
        <v>0</v>
      </c>
      <c r="P177" s="35">
        <v>0</v>
      </c>
      <c r="Q177" s="107">
        <v>0</v>
      </c>
      <c r="R177" s="97"/>
      <c r="S177" s="35">
        <v>0</v>
      </c>
      <c r="T177" s="133"/>
      <c r="U177" s="35">
        <v>0</v>
      </c>
      <c r="V177" s="110"/>
    </row>
    <row r="178" spans="1:22" ht="15" x14ac:dyDescent="0.25">
      <c r="A178" s="102">
        <v>78155</v>
      </c>
      <c r="B178" s="102" t="s">
        <v>107</v>
      </c>
      <c r="C178" s="114"/>
      <c r="D178" s="103">
        <v>32</v>
      </c>
      <c r="E178" s="102" t="s">
        <v>397</v>
      </c>
      <c r="F178" s="102" t="s">
        <v>65</v>
      </c>
      <c r="G178" s="102" t="s">
        <v>65</v>
      </c>
      <c r="H178" s="102" t="s">
        <v>98</v>
      </c>
      <c r="I178" s="114"/>
      <c r="J178" s="104">
        <v>82.39</v>
      </c>
      <c r="K178" s="104">
        <v>2636.58</v>
      </c>
      <c r="L178" s="103">
        <v>0</v>
      </c>
      <c r="M178" s="114"/>
      <c r="N178" s="103">
        <v>0</v>
      </c>
      <c r="O178" s="104">
        <v>0</v>
      </c>
      <c r="P178" s="103">
        <v>0</v>
      </c>
      <c r="Q178" s="104">
        <v>0</v>
      </c>
      <c r="R178" s="114"/>
      <c r="S178" s="103">
        <v>0</v>
      </c>
      <c r="T178" s="132"/>
      <c r="U178" s="103">
        <v>0</v>
      </c>
      <c r="V178" s="106"/>
    </row>
    <row r="179" spans="1:22" ht="15" x14ac:dyDescent="0.25">
      <c r="A179" s="55">
        <v>419</v>
      </c>
      <c r="B179" s="55" t="s">
        <v>225</v>
      </c>
      <c r="C179" s="97"/>
      <c r="D179" s="35">
        <v>288</v>
      </c>
      <c r="E179" s="55" t="s">
        <v>397</v>
      </c>
      <c r="F179" s="97"/>
      <c r="G179" s="55" t="s">
        <v>65</v>
      </c>
      <c r="H179" s="55" t="s">
        <v>98</v>
      </c>
      <c r="I179" s="97"/>
      <c r="J179" s="107">
        <v>5.66</v>
      </c>
      <c r="K179" s="107">
        <v>1630.37</v>
      </c>
      <c r="L179" s="35">
        <v>0</v>
      </c>
      <c r="M179" s="97"/>
      <c r="N179" s="35">
        <v>0</v>
      </c>
      <c r="O179" s="107">
        <v>0</v>
      </c>
      <c r="P179" s="35">
        <v>0</v>
      </c>
      <c r="Q179" s="107">
        <v>0</v>
      </c>
      <c r="R179" s="97"/>
      <c r="S179" s="35">
        <v>0</v>
      </c>
      <c r="T179" s="133"/>
      <c r="U179" s="35">
        <v>0</v>
      </c>
      <c r="V179" s="110"/>
    </row>
    <row r="180" spans="1:22" ht="15" x14ac:dyDescent="0.25">
      <c r="A180" s="102">
        <v>88128</v>
      </c>
      <c r="B180" s="102" t="s">
        <v>226</v>
      </c>
      <c r="C180" s="114"/>
      <c r="D180" s="103">
        <v>800</v>
      </c>
      <c r="E180" s="102" t="s">
        <v>397</v>
      </c>
      <c r="F180" s="114"/>
      <c r="G180" s="102" t="s">
        <v>65</v>
      </c>
      <c r="H180" s="102" t="s">
        <v>98</v>
      </c>
      <c r="I180" s="114"/>
      <c r="J180" s="104">
        <v>5.72</v>
      </c>
      <c r="K180" s="104">
        <v>4578.3999999999996</v>
      </c>
      <c r="L180" s="103">
        <v>0</v>
      </c>
      <c r="M180" s="114"/>
      <c r="N180" s="103">
        <v>0</v>
      </c>
      <c r="O180" s="104">
        <v>0</v>
      </c>
      <c r="P180" s="103">
        <v>0</v>
      </c>
      <c r="Q180" s="104">
        <v>0</v>
      </c>
      <c r="R180" s="114"/>
      <c r="S180" s="103">
        <v>0</v>
      </c>
      <c r="T180" s="132"/>
      <c r="U180" s="103">
        <v>0</v>
      </c>
      <c r="V180" s="106"/>
    </row>
    <row r="181" spans="1:22" ht="15" x14ac:dyDescent="0.25">
      <c r="A181" s="55">
        <v>298</v>
      </c>
      <c r="B181" s="55" t="s">
        <v>411</v>
      </c>
      <c r="C181" s="97"/>
      <c r="D181" s="35">
        <v>144</v>
      </c>
      <c r="E181" s="55" t="s">
        <v>397</v>
      </c>
      <c r="F181" s="97"/>
      <c r="G181" s="55" t="s">
        <v>65</v>
      </c>
      <c r="H181" s="55" t="s">
        <v>98</v>
      </c>
      <c r="I181" s="97"/>
      <c r="J181" s="107">
        <v>12.09</v>
      </c>
      <c r="K181" s="107">
        <v>1740.82</v>
      </c>
      <c r="L181" s="35">
        <v>0</v>
      </c>
      <c r="M181" s="97"/>
      <c r="N181" s="35">
        <v>0</v>
      </c>
      <c r="O181" s="107">
        <v>0</v>
      </c>
      <c r="P181" s="35">
        <v>0</v>
      </c>
      <c r="Q181" s="107">
        <v>0</v>
      </c>
      <c r="R181" s="97"/>
      <c r="S181" s="35">
        <v>0</v>
      </c>
      <c r="T181" s="133"/>
      <c r="U181" s="35">
        <v>0</v>
      </c>
      <c r="V181" s="110"/>
    </row>
    <row r="182" spans="1:22" ht="15" x14ac:dyDescent="0.25">
      <c r="A182" s="102">
        <v>426</v>
      </c>
      <c r="B182" s="102" t="s">
        <v>217</v>
      </c>
      <c r="C182" s="114"/>
      <c r="D182" s="103">
        <v>240</v>
      </c>
      <c r="E182" s="102" t="s">
        <v>397</v>
      </c>
      <c r="F182" s="114"/>
      <c r="G182" s="102" t="s">
        <v>65</v>
      </c>
      <c r="H182" s="102" t="s">
        <v>98</v>
      </c>
      <c r="I182" s="114"/>
      <c r="J182" s="104">
        <v>4.97</v>
      </c>
      <c r="K182" s="104">
        <v>1192.8</v>
      </c>
      <c r="L182" s="103">
        <v>0</v>
      </c>
      <c r="M182" s="114"/>
      <c r="N182" s="103">
        <v>0</v>
      </c>
      <c r="O182" s="104">
        <v>0</v>
      </c>
      <c r="P182" s="103">
        <v>0</v>
      </c>
      <c r="Q182" s="104">
        <v>0</v>
      </c>
      <c r="R182" s="114"/>
      <c r="S182" s="103">
        <v>0</v>
      </c>
      <c r="T182" s="132"/>
      <c r="U182" s="103">
        <v>0</v>
      </c>
      <c r="V182" s="106"/>
    </row>
    <row r="183" spans="1:22" ht="15" x14ac:dyDescent="0.25">
      <c r="A183" s="55">
        <v>59290</v>
      </c>
      <c r="B183" s="55" t="s">
        <v>102</v>
      </c>
      <c r="C183" s="97"/>
      <c r="D183" s="35">
        <v>12</v>
      </c>
      <c r="E183" s="55" t="s">
        <v>397</v>
      </c>
      <c r="F183" s="55" t="s">
        <v>65</v>
      </c>
      <c r="G183" s="55" t="s">
        <v>65</v>
      </c>
      <c r="H183" s="55" t="s">
        <v>98</v>
      </c>
      <c r="I183" s="97"/>
      <c r="J183" s="107">
        <v>199.76</v>
      </c>
      <c r="K183" s="107">
        <v>2397.16</v>
      </c>
      <c r="L183" s="35">
        <v>0</v>
      </c>
      <c r="M183" s="97"/>
      <c r="N183" s="35">
        <v>0</v>
      </c>
      <c r="O183" s="107">
        <v>0</v>
      </c>
      <c r="P183" s="35">
        <v>0</v>
      </c>
      <c r="Q183" s="107">
        <v>0</v>
      </c>
      <c r="R183" s="97"/>
      <c r="S183" s="35">
        <v>0</v>
      </c>
      <c r="T183" s="133"/>
      <c r="U183" s="35">
        <v>0</v>
      </c>
      <c r="V183" s="110"/>
    </row>
    <row r="184" spans="1:22" ht="15" x14ac:dyDescent="0.25">
      <c r="A184" s="102">
        <v>134</v>
      </c>
      <c r="B184" s="102" t="s">
        <v>237</v>
      </c>
      <c r="C184" s="114"/>
      <c r="D184" s="103">
        <v>144</v>
      </c>
      <c r="E184" s="102" t="s">
        <v>397</v>
      </c>
      <c r="F184" s="114"/>
      <c r="G184" s="102" t="s">
        <v>65</v>
      </c>
      <c r="H184" s="102" t="s">
        <v>98</v>
      </c>
      <c r="I184" s="114"/>
      <c r="J184" s="104">
        <v>7.02</v>
      </c>
      <c r="K184" s="104">
        <v>1011.17</v>
      </c>
      <c r="L184" s="103">
        <v>0</v>
      </c>
      <c r="M184" s="114"/>
      <c r="N184" s="103">
        <v>0</v>
      </c>
      <c r="O184" s="104">
        <v>0</v>
      </c>
      <c r="P184" s="103">
        <v>0</v>
      </c>
      <c r="Q184" s="104">
        <v>0</v>
      </c>
      <c r="R184" s="114"/>
      <c r="S184" s="103">
        <v>0</v>
      </c>
      <c r="T184" s="132"/>
      <c r="U184" s="103">
        <v>0</v>
      </c>
      <c r="V184" s="106"/>
    </row>
    <row r="185" spans="1:22" ht="15" x14ac:dyDescent="0.25">
      <c r="A185" s="55">
        <v>269</v>
      </c>
      <c r="B185" s="55" t="s">
        <v>191</v>
      </c>
      <c r="C185" s="97"/>
      <c r="D185" s="35">
        <v>144</v>
      </c>
      <c r="E185" s="55" t="s">
        <v>397</v>
      </c>
      <c r="F185" s="97"/>
      <c r="G185" s="55" t="s">
        <v>65</v>
      </c>
      <c r="H185" s="55" t="s">
        <v>98</v>
      </c>
      <c r="I185" s="97"/>
      <c r="J185" s="107">
        <v>18.55</v>
      </c>
      <c r="K185" s="107">
        <v>2671.34</v>
      </c>
      <c r="L185" s="35">
        <v>0</v>
      </c>
      <c r="M185" s="97"/>
      <c r="N185" s="35">
        <v>0</v>
      </c>
      <c r="O185" s="107">
        <v>0</v>
      </c>
      <c r="P185" s="35">
        <v>0</v>
      </c>
      <c r="Q185" s="107">
        <v>0</v>
      </c>
      <c r="R185" s="97"/>
      <c r="S185" s="35">
        <v>0</v>
      </c>
      <c r="T185" s="133"/>
      <c r="U185" s="35">
        <v>0</v>
      </c>
      <c r="V185" s="110"/>
    </row>
    <row r="186" spans="1:22" ht="15" x14ac:dyDescent="0.25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5">
        <v>38273</v>
      </c>
      <c r="M186" s="136">
        <v>3605.03</v>
      </c>
      <c r="N186" s="137">
        <v>449.91</v>
      </c>
      <c r="O186" s="138">
        <v>758389.12</v>
      </c>
      <c r="P186" s="135">
        <v>4864</v>
      </c>
      <c r="Q186" s="139" t="s">
        <v>412</v>
      </c>
      <c r="R186" s="137">
        <v>421.2</v>
      </c>
      <c r="S186" s="137">
        <v>56.9</v>
      </c>
      <c r="T186" s="134"/>
      <c r="U186" s="135">
        <v>4785</v>
      </c>
      <c r="V186" s="1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Hoja 1</vt:lpstr>
      <vt:lpstr>280126</vt:lpstr>
      <vt:lpstr>230226</vt:lpstr>
      <vt:lpstr>110326</vt:lpstr>
      <vt:lpstr>250326</vt:lpstr>
      <vt:lpstr>100426</vt:lpstr>
      <vt:lpstr>220426</vt:lpstr>
      <vt:lpstr>200526</vt:lpstr>
      <vt:lpstr>020626</vt:lpstr>
      <vt:lpstr>060626</vt:lpstr>
      <vt:lpstr>170626</vt:lpstr>
      <vt:lpstr>010726</vt:lpstr>
      <vt:lpstr>010726 ph kepler</vt:lpstr>
      <vt:lpstr>140726</vt:lpstr>
      <vt:lpstr>140726 ph k.</vt:lpstr>
      <vt:lpstr>280726</vt:lpstr>
      <vt:lpstr>280726 PH.K.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2026-07-28T23:09:52Z</dcterms:created>
  <dcterms:modified xsi:type="dcterms:W3CDTF">2026-07-28T23:09:53Z</dcterms:modified>
</cp:coreProperties>
</file>